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RPortbl\Markets\322643\"/>
    </mc:Choice>
  </mc:AlternateContent>
  <bookViews>
    <workbookView xWindow="0" yWindow="0" windowWidth="25600" windowHeight="10190" tabRatio="885" activeTab="5"/>
  </bookViews>
  <sheets>
    <sheet name="Eg1-Lookback without Obsv Shift" sheetId="1" r:id="rId1"/>
    <sheet name="Eg2-Lookback with Obsrv Shift" sheetId="7" r:id="rId2"/>
    <sheet name="Eg3-Obsrv Shift-No Negative" sheetId="4" r:id="rId3"/>
    <sheet name="Eg4-Obsrv Shift-Negative" sheetId="3" r:id="rId4"/>
    <sheet name="Eg5-Lookback vs Obsrv Shift" sheetId="5" r:id="rId5"/>
    <sheet name="Eg6-Lookback with Floor" sheetId="8" r:id="rId6"/>
    <sheet name="Eg7-Obsrv Shift with Floor" sheetId="9" r:id="rId7"/>
  </sheets>
  <definedNames>
    <definedName name="_xlnm.Print_Area" localSheetId="0">'Eg1-Lookback without Obsv Shift'!$D$6:$T$33</definedName>
    <definedName name="_xlnm.Print_Area" localSheetId="1">'Eg2-Lookback with Obsrv Shift'!$D$6:$V$33</definedName>
    <definedName name="_xlnm.Print_Area" localSheetId="2">'Eg3-Obsrv Shift-No Negative'!$D$1:$R$29</definedName>
    <definedName name="_xlnm.Print_Area" localSheetId="3">'Eg4-Obsrv Shift-Negative'!$D$1:$R$28</definedName>
    <definedName name="_xlnm.Print_Area" localSheetId="5">'Eg6-Lookback with Floor'!$D$6:$U$33</definedName>
    <definedName name="_xlnm.Print_Area" localSheetId="6">'Eg7-Obsrv Shift with Floor'!$D$6:$W$33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9" l="1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W32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12" i="1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9" i="4"/>
  <c r="S8" i="4"/>
  <c r="G26" i="4" l="1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K12" i="9" l="1"/>
  <c r="AB32" i="9"/>
  <c r="AI30" i="9"/>
  <c r="L30" i="9"/>
  <c r="K30" i="9" s="1"/>
  <c r="H30" i="9"/>
  <c r="F30" i="9"/>
  <c r="AI29" i="9"/>
  <c r="L29" i="9"/>
  <c r="K29" i="9" s="1"/>
  <c r="H29" i="9"/>
  <c r="F29" i="9"/>
  <c r="AI28" i="9"/>
  <c r="L28" i="9"/>
  <c r="K28" i="9" s="1"/>
  <c r="N28" i="9" s="1"/>
  <c r="H28" i="9"/>
  <c r="F28" i="9"/>
  <c r="AI27" i="9"/>
  <c r="L27" i="9"/>
  <c r="K27" i="9" s="1"/>
  <c r="H27" i="9"/>
  <c r="F27" i="9"/>
  <c r="AI26" i="9"/>
  <c r="L26" i="9"/>
  <c r="K26" i="9" s="1"/>
  <c r="H26" i="9"/>
  <c r="F26" i="9"/>
  <c r="AI25" i="9"/>
  <c r="L25" i="9"/>
  <c r="K25" i="9" s="1"/>
  <c r="H25" i="9"/>
  <c r="F25" i="9"/>
  <c r="AI24" i="9"/>
  <c r="L24" i="9"/>
  <c r="K24" i="9" s="1"/>
  <c r="H24" i="9"/>
  <c r="F24" i="9"/>
  <c r="AI23" i="9"/>
  <c r="L23" i="9"/>
  <c r="K23" i="9" s="1"/>
  <c r="H23" i="9"/>
  <c r="F23" i="9"/>
  <c r="N23" i="9" s="1"/>
  <c r="AI22" i="9"/>
  <c r="L22" i="9"/>
  <c r="K22" i="9" s="1"/>
  <c r="H22" i="9"/>
  <c r="F22" i="9"/>
  <c r="AI21" i="9"/>
  <c r="L21" i="9"/>
  <c r="K21" i="9" s="1"/>
  <c r="H21" i="9"/>
  <c r="F21" i="9"/>
  <c r="AI20" i="9"/>
  <c r="L20" i="9"/>
  <c r="K20" i="9" s="1"/>
  <c r="N20" i="9" s="1"/>
  <c r="H20" i="9"/>
  <c r="F20" i="9"/>
  <c r="AI19" i="9"/>
  <c r="L19" i="9"/>
  <c r="K19" i="9" s="1"/>
  <c r="H19" i="9"/>
  <c r="F19" i="9"/>
  <c r="AI18" i="9"/>
  <c r="L18" i="9"/>
  <c r="K18" i="9" s="1"/>
  <c r="H18" i="9"/>
  <c r="F18" i="9"/>
  <c r="AI17" i="9"/>
  <c r="L17" i="9"/>
  <c r="K17" i="9" s="1"/>
  <c r="H17" i="9"/>
  <c r="F17" i="9"/>
  <c r="AI16" i="9"/>
  <c r="L16" i="9"/>
  <c r="K16" i="9" s="1"/>
  <c r="H16" i="9"/>
  <c r="F16" i="9"/>
  <c r="AI15" i="9"/>
  <c r="L15" i="9"/>
  <c r="K15" i="9" s="1"/>
  <c r="H15" i="9"/>
  <c r="F15" i="9"/>
  <c r="AI14" i="9"/>
  <c r="L14" i="9"/>
  <c r="K14" i="9" s="1"/>
  <c r="H14" i="9"/>
  <c r="F14" i="9"/>
  <c r="AI13" i="9"/>
  <c r="U13" i="9"/>
  <c r="U14" i="9" s="1"/>
  <c r="AN14" i="9" s="1"/>
  <c r="M13" i="9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L13" i="9"/>
  <c r="K13" i="9" s="1"/>
  <c r="H13" i="9"/>
  <c r="F13" i="9"/>
  <c r="AN12" i="9"/>
  <c r="AK12" i="9"/>
  <c r="AI12" i="9"/>
  <c r="AQ12" i="9" s="1"/>
  <c r="H12" i="9"/>
  <c r="F12" i="9"/>
  <c r="H32" i="9" l="1"/>
  <c r="N15" i="9"/>
  <c r="N25" i="9"/>
  <c r="N17" i="9"/>
  <c r="AQ13" i="9"/>
  <c r="I12" i="9"/>
  <c r="X12" i="9"/>
  <c r="N14" i="9"/>
  <c r="I13" i="9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N16" i="9"/>
  <c r="N18" i="9"/>
  <c r="N26" i="9"/>
  <c r="N30" i="9"/>
  <c r="N19" i="9"/>
  <c r="N12" i="9"/>
  <c r="O12" i="9" s="1"/>
  <c r="N27" i="9"/>
  <c r="N24" i="9"/>
  <c r="N13" i="9"/>
  <c r="N21" i="9"/>
  <c r="N29" i="9"/>
  <c r="N22" i="9"/>
  <c r="X14" i="9"/>
  <c r="AK14" i="9"/>
  <c r="AQ14" i="9"/>
  <c r="Y14" i="9"/>
  <c r="U15" i="9"/>
  <c r="G12" i="9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AK13" i="9"/>
  <c r="X13" i="9"/>
  <c r="F32" i="9"/>
  <c r="Y12" i="9"/>
  <c r="Y13" i="9"/>
  <c r="AN13" i="9"/>
  <c r="P12" i="9" l="1"/>
  <c r="Q12" i="9" s="1"/>
  <c r="O13" i="9"/>
  <c r="O14" i="9" s="1"/>
  <c r="P14" i="9" s="1"/>
  <c r="Q14" i="9" s="1"/>
  <c r="AC15" i="9" s="1"/>
  <c r="X15" i="9"/>
  <c r="AK15" i="9"/>
  <c r="U16" i="9"/>
  <c r="AN15" i="9"/>
  <c r="Y15" i="9"/>
  <c r="O15" i="9"/>
  <c r="AQ15" i="9"/>
  <c r="AO12" i="9" l="1"/>
  <c r="AL12" i="9"/>
  <c r="AR12" i="9"/>
  <c r="AC13" i="9"/>
  <c r="P13" i="9"/>
  <c r="Q13" i="9" s="1"/>
  <c r="P15" i="9"/>
  <c r="Q15" i="9" s="1"/>
  <c r="O16" i="9"/>
  <c r="AD15" i="9"/>
  <c r="AE15" i="9" s="1"/>
  <c r="U17" i="9"/>
  <c r="AN16" i="9"/>
  <c r="Y16" i="9"/>
  <c r="X16" i="9"/>
  <c r="AK16" i="9"/>
  <c r="AQ16" i="9"/>
  <c r="W12" i="9"/>
  <c r="Z12" i="9" s="1"/>
  <c r="S12" i="9"/>
  <c r="AD13" i="9"/>
  <c r="S14" i="9" l="1"/>
  <c r="AO14" i="9"/>
  <c r="AR14" i="9"/>
  <c r="AL14" i="9"/>
  <c r="W14" i="9"/>
  <c r="Z14" i="9" s="1"/>
  <c r="AC14" i="9"/>
  <c r="AD14" i="9" s="1"/>
  <c r="AC16" i="9"/>
  <c r="P16" i="9"/>
  <c r="Q16" i="9" s="1"/>
  <c r="O17" i="9"/>
  <c r="AK17" i="9"/>
  <c r="AN17" i="9"/>
  <c r="Y17" i="9"/>
  <c r="U18" i="9"/>
  <c r="X17" i="9"/>
  <c r="AQ17" i="9"/>
  <c r="AE13" i="9"/>
  <c r="AO13" i="9" l="1"/>
  <c r="AL13" i="9"/>
  <c r="AR13" i="9"/>
  <c r="AR15" i="9"/>
  <c r="AO15" i="9"/>
  <c r="AL15" i="9"/>
  <c r="S13" i="9"/>
  <c r="W13" i="9"/>
  <c r="Z13" i="9" s="1"/>
  <c r="AD16" i="9"/>
  <c r="P17" i="9"/>
  <c r="Q17" i="9" s="1"/>
  <c r="O18" i="9"/>
  <c r="AC17" i="9"/>
  <c r="AE14" i="9"/>
  <c r="AK18" i="9"/>
  <c r="U19" i="9"/>
  <c r="AN18" i="9"/>
  <c r="Y18" i="9"/>
  <c r="X18" i="9"/>
  <c r="AQ18" i="9"/>
  <c r="S15" i="9"/>
  <c r="W15" i="9"/>
  <c r="Z15" i="9" s="1"/>
  <c r="AO16" i="9" l="1"/>
  <c r="AR16" i="9"/>
  <c r="AL16" i="9"/>
  <c r="S16" i="9"/>
  <c r="W16" i="9"/>
  <c r="Z16" i="9" s="1"/>
  <c r="AD17" i="9"/>
  <c r="AE17" i="9" s="1"/>
  <c r="P18" i="9"/>
  <c r="Q18" i="9" s="1"/>
  <c r="O19" i="9"/>
  <c r="AE16" i="9"/>
  <c r="AC18" i="9"/>
  <c r="U20" i="9"/>
  <c r="AN19" i="9"/>
  <c r="Y19" i="9"/>
  <c r="X19" i="9"/>
  <c r="AK19" i="9"/>
  <c r="AQ19" i="9"/>
  <c r="AO17" i="9" l="1"/>
  <c r="AR17" i="9"/>
  <c r="AL17" i="9"/>
  <c r="P19" i="9"/>
  <c r="Q19" i="9" s="1"/>
  <c r="O20" i="9"/>
  <c r="AC19" i="9"/>
  <c r="S17" i="9"/>
  <c r="W17" i="9"/>
  <c r="Z17" i="9" s="1"/>
  <c r="AD18" i="9"/>
  <c r="AE18" i="9" s="1"/>
  <c r="AK20" i="9"/>
  <c r="U21" i="9"/>
  <c r="X20" i="9"/>
  <c r="AN20" i="9"/>
  <c r="Y20" i="9"/>
  <c r="AQ20" i="9"/>
  <c r="AO18" i="9" l="1"/>
  <c r="AL18" i="9"/>
  <c r="AR18" i="9"/>
  <c r="AD19" i="9"/>
  <c r="AE19" i="9" s="1"/>
  <c r="S18" i="9"/>
  <c r="W18" i="9"/>
  <c r="Z18" i="9" s="1"/>
  <c r="U22" i="9"/>
  <c r="AN21" i="9"/>
  <c r="Y21" i="9"/>
  <c r="X21" i="9"/>
  <c r="AK21" i="9"/>
  <c r="AQ21" i="9"/>
  <c r="P20" i="9"/>
  <c r="Q20" i="9" s="1"/>
  <c r="AC21" i="9" s="1"/>
  <c r="O21" i="9"/>
  <c r="AC20" i="9"/>
  <c r="AR19" i="9" l="1"/>
  <c r="AL19" i="9"/>
  <c r="AO19" i="9"/>
  <c r="S19" i="9"/>
  <c r="W19" i="9"/>
  <c r="Z19" i="9" s="1"/>
  <c r="AD20" i="9"/>
  <c r="AE20" i="9" s="1"/>
  <c r="U23" i="9"/>
  <c r="AN22" i="9"/>
  <c r="Y22" i="9"/>
  <c r="X22" i="9"/>
  <c r="AK22" i="9"/>
  <c r="AQ22" i="9"/>
  <c r="P21" i="9"/>
  <c r="Q21" i="9" s="1"/>
  <c r="O22" i="9"/>
  <c r="AL20" i="9" l="1"/>
  <c r="AR20" i="9"/>
  <c r="AO20" i="9"/>
  <c r="AD21" i="9"/>
  <c r="AE21" i="9" s="1"/>
  <c r="S20" i="9"/>
  <c r="W20" i="9"/>
  <c r="Z20" i="9" s="1"/>
  <c r="P22" i="9"/>
  <c r="Q22" i="9" s="1"/>
  <c r="O23" i="9"/>
  <c r="AC22" i="9"/>
  <c r="U24" i="9"/>
  <c r="AN23" i="9"/>
  <c r="Y23" i="9"/>
  <c r="X23" i="9"/>
  <c r="AK23" i="9"/>
  <c r="AQ23" i="9"/>
  <c r="AO21" i="9" l="1"/>
  <c r="AR21" i="9"/>
  <c r="AL21" i="9"/>
  <c r="AD22" i="9"/>
  <c r="AE22" i="9" s="1"/>
  <c r="S21" i="9"/>
  <c r="W21" i="9"/>
  <c r="Z21" i="9" s="1"/>
  <c r="AQ24" i="9"/>
  <c r="U25" i="9"/>
  <c r="AN24" i="9"/>
  <c r="Y24" i="9"/>
  <c r="X24" i="9"/>
  <c r="AK24" i="9"/>
  <c r="P23" i="9"/>
  <c r="Q23" i="9" s="1"/>
  <c r="O24" i="9"/>
  <c r="AC23" i="9"/>
  <c r="AR22" i="9" l="1"/>
  <c r="AL22" i="9"/>
  <c r="AO22" i="9"/>
  <c r="AC24" i="9"/>
  <c r="X25" i="9"/>
  <c r="AK25" i="9"/>
  <c r="U26" i="9"/>
  <c r="Y25" i="9"/>
  <c r="AN25" i="9"/>
  <c r="AQ25" i="9"/>
  <c r="P24" i="9"/>
  <c r="Q24" i="9" s="1"/>
  <c r="O25" i="9"/>
  <c r="S22" i="9"/>
  <c r="W22" i="9"/>
  <c r="Z22" i="9" s="1"/>
  <c r="AD23" i="9"/>
  <c r="AE23" i="9" s="1"/>
  <c r="AL23" i="9" l="1"/>
  <c r="AO23" i="9"/>
  <c r="AR23" i="9"/>
  <c r="P25" i="9"/>
  <c r="Q25" i="9" s="1"/>
  <c r="O26" i="9"/>
  <c r="AC25" i="9"/>
  <c r="S23" i="9"/>
  <c r="W23" i="9"/>
  <c r="Z23" i="9" s="1"/>
  <c r="U27" i="9"/>
  <c r="AN26" i="9"/>
  <c r="Y26" i="9"/>
  <c r="X26" i="9"/>
  <c r="AK26" i="9"/>
  <c r="AQ26" i="9"/>
  <c r="AD24" i="9"/>
  <c r="AE24" i="9" s="1"/>
  <c r="AO24" i="9" l="1"/>
  <c r="AL24" i="9"/>
  <c r="AR24" i="9"/>
  <c r="AD25" i="9"/>
  <c r="AE25" i="9" s="1"/>
  <c r="S24" i="9"/>
  <c r="W24" i="9"/>
  <c r="Z24" i="9" s="1"/>
  <c r="U28" i="9"/>
  <c r="AN27" i="9"/>
  <c r="Y27" i="9"/>
  <c r="X27" i="9"/>
  <c r="AK27" i="9"/>
  <c r="AQ27" i="9"/>
  <c r="P26" i="9"/>
  <c r="Q26" i="9" s="1"/>
  <c r="O27" i="9"/>
  <c r="AC26" i="9"/>
  <c r="AO25" i="9" l="1"/>
  <c r="AR25" i="9"/>
  <c r="AL25" i="9"/>
  <c r="S25" i="9"/>
  <c r="W25" i="9"/>
  <c r="Z25" i="9" s="1"/>
  <c r="AC27" i="9"/>
  <c r="AD26" i="9"/>
  <c r="AE26" i="9" s="1"/>
  <c r="P27" i="9"/>
  <c r="Q27" i="9" s="1"/>
  <c r="O28" i="9"/>
  <c r="AK28" i="9"/>
  <c r="Y28" i="9"/>
  <c r="X28" i="9"/>
  <c r="U29" i="9"/>
  <c r="AN28" i="9"/>
  <c r="AQ28" i="9"/>
  <c r="AO26" i="9" l="1"/>
  <c r="AR26" i="9"/>
  <c r="AL26" i="9"/>
  <c r="S26" i="9"/>
  <c r="W26" i="9"/>
  <c r="Z26" i="9" s="1"/>
  <c r="AC28" i="9"/>
  <c r="P28" i="9"/>
  <c r="Q28" i="9" s="1"/>
  <c r="O29" i="9"/>
  <c r="U30" i="9"/>
  <c r="AN29" i="9"/>
  <c r="Y29" i="9"/>
  <c r="X29" i="9"/>
  <c r="AK29" i="9"/>
  <c r="AQ29" i="9"/>
  <c r="AD27" i="9"/>
  <c r="AE27" i="9" s="1"/>
  <c r="AO27" i="9" l="1"/>
  <c r="AL27" i="9"/>
  <c r="AR27" i="9"/>
  <c r="AN30" i="9"/>
  <c r="Y30" i="9"/>
  <c r="Y32" i="9" s="1"/>
  <c r="X30" i="9"/>
  <c r="X32" i="9" s="1"/>
  <c r="AK30" i="9"/>
  <c r="AQ30" i="9"/>
  <c r="P29" i="9"/>
  <c r="Q29" i="9" s="1"/>
  <c r="O30" i="9"/>
  <c r="P30" i="9" s="1"/>
  <c r="Q30" i="9" s="1"/>
  <c r="S27" i="9"/>
  <c r="W27" i="9"/>
  <c r="Z27" i="9" s="1"/>
  <c r="AD28" i="9"/>
  <c r="AE28" i="9" s="1"/>
  <c r="AC29" i="9"/>
  <c r="AL28" i="9" l="1"/>
  <c r="AR28" i="9"/>
  <c r="AO28" i="9"/>
  <c r="S30" i="9"/>
  <c r="AC30" i="9"/>
  <c r="S28" i="9"/>
  <c r="W28" i="9"/>
  <c r="Z28" i="9" s="1"/>
  <c r="AD29" i="9"/>
  <c r="AE29" i="9" s="1"/>
  <c r="AO29" i="9" l="1"/>
  <c r="AL29" i="9"/>
  <c r="AR29" i="9"/>
  <c r="AO30" i="9"/>
  <c r="AL30" i="9"/>
  <c r="AR30" i="9"/>
  <c r="W30" i="9"/>
  <c r="Z30" i="9" s="1"/>
  <c r="AD30" i="9"/>
  <c r="AD32" i="9" s="1"/>
  <c r="AC32" i="9"/>
  <c r="W34" i="9" s="1"/>
  <c r="S29" i="9"/>
  <c r="W29" i="9"/>
  <c r="Z29" i="9" s="1"/>
  <c r="Z32" i="9" l="1"/>
  <c r="AL32" i="9"/>
  <c r="AO32" i="9"/>
  <c r="W32" i="9"/>
  <c r="D3" i="9" s="1"/>
  <c r="AE30" i="9"/>
  <c r="AE32" i="9" s="1"/>
  <c r="AR32" i="9"/>
  <c r="D2" i="9"/>
  <c r="G3" i="9" l="1"/>
  <c r="W36" i="9"/>
  <c r="D4" i="9"/>
  <c r="G2" i="9"/>
  <c r="G4" i="9" l="1"/>
  <c r="I27" i="8"/>
  <c r="I12" i="8"/>
  <c r="Z32" i="8"/>
  <c r="AG30" i="8"/>
  <c r="J30" i="8"/>
  <c r="I30" i="8" s="1"/>
  <c r="L30" i="8" s="1"/>
  <c r="F30" i="8"/>
  <c r="AG29" i="8"/>
  <c r="J29" i="8"/>
  <c r="I29" i="8" s="1"/>
  <c r="F29" i="8"/>
  <c r="AG28" i="8"/>
  <c r="J28" i="8"/>
  <c r="I28" i="8" s="1"/>
  <c r="L28" i="8" s="1"/>
  <c r="F28" i="8"/>
  <c r="AG27" i="8"/>
  <c r="J27" i="8"/>
  <c r="F27" i="8"/>
  <c r="AG26" i="8"/>
  <c r="J26" i="8"/>
  <c r="I26" i="8" s="1"/>
  <c r="F26" i="8"/>
  <c r="AG25" i="8"/>
  <c r="J25" i="8"/>
  <c r="I25" i="8" s="1"/>
  <c r="F25" i="8"/>
  <c r="AG24" i="8"/>
  <c r="J24" i="8"/>
  <c r="I24" i="8" s="1"/>
  <c r="L24" i="8" s="1"/>
  <c r="F24" i="8"/>
  <c r="AG23" i="8"/>
  <c r="J23" i="8"/>
  <c r="I23" i="8" s="1"/>
  <c r="F23" i="8"/>
  <c r="AG22" i="8"/>
  <c r="J22" i="8"/>
  <c r="I22" i="8" s="1"/>
  <c r="L22" i="8" s="1"/>
  <c r="F22" i="8"/>
  <c r="AG21" i="8"/>
  <c r="J21" i="8"/>
  <c r="I21" i="8" s="1"/>
  <c r="F21" i="8"/>
  <c r="AG20" i="8"/>
  <c r="J20" i="8"/>
  <c r="I20" i="8" s="1"/>
  <c r="L20" i="8" s="1"/>
  <c r="F20" i="8"/>
  <c r="AG19" i="8"/>
  <c r="J19" i="8"/>
  <c r="I19" i="8" s="1"/>
  <c r="F19" i="8"/>
  <c r="AG18" i="8"/>
  <c r="J18" i="8"/>
  <c r="I18" i="8" s="1"/>
  <c r="L18" i="8" s="1"/>
  <c r="F18" i="8"/>
  <c r="AG17" i="8"/>
  <c r="J17" i="8"/>
  <c r="I17" i="8" s="1"/>
  <c r="F17" i="8"/>
  <c r="AG16" i="8"/>
  <c r="J16" i="8"/>
  <c r="I16" i="8" s="1"/>
  <c r="L16" i="8" s="1"/>
  <c r="F16" i="8"/>
  <c r="AG15" i="8"/>
  <c r="J15" i="8"/>
  <c r="I15" i="8" s="1"/>
  <c r="F15" i="8"/>
  <c r="AG14" i="8"/>
  <c r="AO14" i="8" s="1"/>
  <c r="J14" i="8"/>
  <c r="I14" i="8" s="1"/>
  <c r="L14" i="8" s="1"/>
  <c r="F14" i="8"/>
  <c r="AG13" i="8"/>
  <c r="AO13" i="8" s="1"/>
  <c r="S13" i="8"/>
  <c r="S14" i="8" s="1"/>
  <c r="K13" i="8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J13" i="8"/>
  <c r="I13" i="8" s="1"/>
  <c r="F13" i="8"/>
  <c r="AL12" i="8"/>
  <c r="AI12" i="8"/>
  <c r="AG12" i="8"/>
  <c r="AO12" i="8" s="1"/>
  <c r="F12" i="8"/>
  <c r="L13" i="8" l="1"/>
  <c r="L17" i="8"/>
  <c r="L25" i="8"/>
  <c r="L15" i="8"/>
  <c r="L23" i="8"/>
  <c r="AI13" i="8"/>
  <c r="L21" i="8"/>
  <c r="L29" i="8"/>
  <c r="AL13" i="8"/>
  <c r="L19" i="8"/>
  <c r="AI14" i="8"/>
  <c r="W14" i="8"/>
  <c r="AL14" i="8"/>
  <c r="S15" i="8"/>
  <c r="V14" i="8"/>
  <c r="L26" i="8"/>
  <c r="L27" i="8"/>
  <c r="AO15" i="8"/>
  <c r="L12" i="8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V13" i="8"/>
  <c r="W13" i="8"/>
  <c r="G12" i="8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W12" i="8"/>
  <c r="V12" i="8"/>
  <c r="F32" i="8"/>
  <c r="W15" i="8"/>
  <c r="F13" i="7"/>
  <c r="M13" i="7" s="1"/>
  <c r="F14" i="7"/>
  <c r="M14" i="7" s="1"/>
  <c r="F15" i="7"/>
  <c r="M15" i="7" s="1"/>
  <c r="F16" i="7"/>
  <c r="M16" i="7" s="1"/>
  <c r="F17" i="7"/>
  <c r="M17" i="7" s="1"/>
  <c r="F18" i="7"/>
  <c r="M18" i="7" s="1"/>
  <c r="F19" i="7"/>
  <c r="M19" i="7" s="1"/>
  <c r="F20" i="7"/>
  <c r="M20" i="7" s="1"/>
  <c r="F21" i="7"/>
  <c r="M21" i="7" s="1"/>
  <c r="F22" i="7"/>
  <c r="M22" i="7" s="1"/>
  <c r="F23" i="7"/>
  <c r="M23" i="7" s="1"/>
  <c r="F24" i="7"/>
  <c r="M24" i="7" s="1"/>
  <c r="F25" i="7"/>
  <c r="M25" i="7" s="1"/>
  <c r="F26" i="7"/>
  <c r="M26" i="7" s="1"/>
  <c r="F27" i="7"/>
  <c r="M27" i="7" s="1"/>
  <c r="F28" i="7"/>
  <c r="M28" i="7" s="1"/>
  <c r="F29" i="7"/>
  <c r="M29" i="7" s="1"/>
  <c r="F30" i="7"/>
  <c r="M30" i="7" s="1"/>
  <c r="F12" i="7"/>
  <c r="M12" i="7" s="1"/>
  <c r="N12" i="7" s="1"/>
  <c r="AA32" i="7"/>
  <c r="AH30" i="7"/>
  <c r="K30" i="7"/>
  <c r="H30" i="7"/>
  <c r="AH29" i="7"/>
  <c r="K29" i="7"/>
  <c r="H29" i="7"/>
  <c r="AH28" i="7"/>
  <c r="K28" i="7"/>
  <c r="H28" i="7"/>
  <c r="AH27" i="7"/>
  <c r="K27" i="7"/>
  <c r="H27" i="7"/>
  <c r="AH26" i="7"/>
  <c r="K26" i="7"/>
  <c r="H26" i="7"/>
  <c r="AH25" i="7"/>
  <c r="K25" i="7"/>
  <c r="H25" i="7"/>
  <c r="AH24" i="7"/>
  <c r="K24" i="7"/>
  <c r="H24" i="7"/>
  <c r="AH23" i="7"/>
  <c r="K23" i="7"/>
  <c r="H23" i="7"/>
  <c r="AH22" i="7"/>
  <c r="K22" i="7"/>
  <c r="H22" i="7"/>
  <c r="AH21" i="7"/>
  <c r="K21" i="7"/>
  <c r="H21" i="7"/>
  <c r="AH20" i="7"/>
  <c r="K20" i="7"/>
  <c r="H20" i="7"/>
  <c r="AH19" i="7"/>
  <c r="K19" i="7"/>
  <c r="H19" i="7"/>
  <c r="AH18" i="7"/>
  <c r="K18" i="7"/>
  <c r="H18" i="7"/>
  <c r="AH17" i="7"/>
  <c r="K17" i="7"/>
  <c r="H17" i="7"/>
  <c r="AH16" i="7"/>
  <c r="K16" i="7"/>
  <c r="H16" i="7"/>
  <c r="AH15" i="7"/>
  <c r="K15" i="7"/>
  <c r="H15" i="7"/>
  <c r="AH14" i="7"/>
  <c r="K14" i="7"/>
  <c r="H14" i="7"/>
  <c r="AH13" i="7"/>
  <c r="T13" i="7"/>
  <c r="AM13" i="7" s="1"/>
  <c r="L13" i="7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K13" i="7"/>
  <c r="H13" i="7"/>
  <c r="AM12" i="7"/>
  <c r="AJ12" i="7"/>
  <c r="AH12" i="7"/>
  <c r="AP12" i="7" s="1"/>
  <c r="H12" i="7"/>
  <c r="W12" i="7" s="1"/>
  <c r="N13" i="7" l="1"/>
  <c r="AL15" i="8"/>
  <c r="S16" i="8"/>
  <c r="AI15" i="8"/>
  <c r="V15" i="8"/>
  <c r="I12" i="7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N14" i="7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AP13" i="7"/>
  <c r="X12" i="7"/>
  <c r="N12" i="8"/>
  <c r="O12" i="8" s="1"/>
  <c r="F32" i="7"/>
  <c r="G12" i="7"/>
  <c r="H32" i="7"/>
  <c r="AJ13" i="7"/>
  <c r="T14" i="7"/>
  <c r="W13" i="7"/>
  <c r="X13" i="7"/>
  <c r="V16" i="8" l="1"/>
  <c r="W16" i="8"/>
  <c r="AO16" i="8"/>
  <c r="S17" i="8"/>
  <c r="AI16" i="8"/>
  <c r="AL16" i="8"/>
  <c r="G13" i="7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O12" i="7"/>
  <c r="P12" i="7" s="1"/>
  <c r="V12" i="7" s="1"/>
  <c r="Y12" i="7" s="1"/>
  <c r="AA13" i="8"/>
  <c r="N13" i="8"/>
  <c r="O13" i="8" s="1"/>
  <c r="AM14" i="7"/>
  <c r="X14" i="7"/>
  <c r="W14" i="7"/>
  <c r="T15" i="7"/>
  <c r="AJ14" i="7"/>
  <c r="AP14" i="7"/>
  <c r="R12" i="7" l="1"/>
  <c r="AK12" i="7"/>
  <c r="AN12" i="7"/>
  <c r="AQ12" i="7"/>
  <c r="AJ12" i="8"/>
  <c r="AM12" i="8"/>
  <c r="AP12" i="8"/>
  <c r="AO17" i="8"/>
  <c r="V17" i="8"/>
  <c r="AL17" i="8"/>
  <c r="W17" i="8"/>
  <c r="AI17" i="8"/>
  <c r="S18" i="8"/>
  <c r="O14" i="7"/>
  <c r="P14" i="7" s="1"/>
  <c r="AB13" i="7"/>
  <c r="AC13" i="7" s="1"/>
  <c r="O13" i="7"/>
  <c r="P13" i="7" s="1"/>
  <c r="AB14" i="7"/>
  <c r="AC14" i="7" s="1"/>
  <c r="AD14" i="7" s="1"/>
  <c r="AA14" i="8"/>
  <c r="N14" i="8"/>
  <c r="O14" i="8" s="1"/>
  <c r="Q12" i="8"/>
  <c r="U12" i="8"/>
  <c r="X12" i="8" s="1"/>
  <c r="AB13" i="8"/>
  <c r="O15" i="7"/>
  <c r="P15" i="7" s="1"/>
  <c r="AD13" i="7"/>
  <c r="AM15" i="7"/>
  <c r="X15" i="7"/>
  <c r="W15" i="7"/>
  <c r="T16" i="7"/>
  <c r="AJ15" i="7"/>
  <c r="AP15" i="7"/>
  <c r="AN13" i="7" l="1"/>
  <c r="AK13" i="7"/>
  <c r="AQ13" i="7"/>
  <c r="AP13" i="8"/>
  <c r="AM13" i="8"/>
  <c r="AJ13" i="8"/>
  <c r="AO18" i="8"/>
  <c r="AI18" i="8"/>
  <c r="W18" i="8"/>
  <c r="S19" i="8"/>
  <c r="AL18" i="8"/>
  <c r="V18" i="8"/>
  <c r="R13" i="7"/>
  <c r="V13" i="7"/>
  <c r="Y13" i="7" s="1"/>
  <c r="AA15" i="8"/>
  <c r="AC13" i="8"/>
  <c r="AB14" i="8"/>
  <c r="U13" i="8"/>
  <c r="X13" i="8" s="1"/>
  <c r="Q13" i="8"/>
  <c r="N15" i="8"/>
  <c r="O15" i="8" s="1"/>
  <c r="O16" i="7"/>
  <c r="P16" i="7" s="1"/>
  <c r="AB15" i="7"/>
  <c r="W16" i="7"/>
  <c r="X16" i="7"/>
  <c r="T17" i="7"/>
  <c r="AJ16" i="7"/>
  <c r="AM16" i="7"/>
  <c r="AP16" i="7"/>
  <c r="AN14" i="7" l="1"/>
  <c r="AQ14" i="7"/>
  <c r="AK14" i="7"/>
  <c r="AP14" i="8"/>
  <c r="AM14" i="8"/>
  <c r="AJ14" i="8"/>
  <c r="V19" i="8"/>
  <c r="S20" i="8"/>
  <c r="AO19" i="8"/>
  <c r="AL19" i="8"/>
  <c r="AI19" i="8"/>
  <c r="W19" i="8"/>
  <c r="AA16" i="8"/>
  <c r="AC14" i="8"/>
  <c r="U14" i="8"/>
  <c r="X14" i="8" s="1"/>
  <c r="Q14" i="8"/>
  <c r="N16" i="8"/>
  <c r="O16" i="8" s="1"/>
  <c r="AB15" i="8"/>
  <c r="AC15" i="8" s="1"/>
  <c r="R14" i="7"/>
  <c r="V14" i="7"/>
  <c r="Y14" i="7" s="1"/>
  <c r="AC15" i="7"/>
  <c r="AD15" i="7" s="1"/>
  <c r="O17" i="7"/>
  <c r="P17" i="7" s="1"/>
  <c r="AB16" i="7"/>
  <c r="AC16" i="7" s="1"/>
  <c r="T18" i="7"/>
  <c r="AJ17" i="7"/>
  <c r="AM17" i="7"/>
  <c r="X17" i="7"/>
  <c r="W17" i="7"/>
  <c r="AP17" i="7"/>
  <c r="AQ15" i="7" l="1"/>
  <c r="AK15" i="7"/>
  <c r="AN15" i="7"/>
  <c r="AP15" i="8"/>
  <c r="AJ15" i="8"/>
  <c r="AM15" i="8"/>
  <c r="S21" i="8"/>
  <c r="AO20" i="8"/>
  <c r="W20" i="8"/>
  <c r="V20" i="8"/>
  <c r="AI20" i="8"/>
  <c r="AL20" i="8"/>
  <c r="Q15" i="8"/>
  <c r="U15" i="8"/>
  <c r="X15" i="8" s="1"/>
  <c r="N17" i="8"/>
  <c r="O17" i="8" s="1"/>
  <c r="AA17" i="8"/>
  <c r="AB16" i="8"/>
  <c r="AC16" i="8" s="1"/>
  <c r="AD16" i="7"/>
  <c r="R15" i="7"/>
  <c r="V15" i="7"/>
  <c r="Y15" i="7" s="1"/>
  <c r="O18" i="7"/>
  <c r="P18" i="7" s="1"/>
  <c r="AB17" i="7"/>
  <c r="AC17" i="7" s="1"/>
  <c r="AD17" i="7" s="1"/>
  <c r="T19" i="7"/>
  <c r="X18" i="7"/>
  <c r="AJ18" i="7"/>
  <c r="AM18" i="7"/>
  <c r="W18" i="7"/>
  <c r="AP18" i="7"/>
  <c r="AK16" i="7" l="1"/>
  <c r="AQ16" i="7"/>
  <c r="AN16" i="7"/>
  <c r="AM16" i="8"/>
  <c r="AJ16" i="8"/>
  <c r="AP16" i="8"/>
  <c r="AL21" i="8"/>
  <c r="W21" i="8"/>
  <c r="V21" i="8"/>
  <c r="AO21" i="8"/>
  <c r="S22" i="8"/>
  <c r="AI21" i="8"/>
  <c r="AB17" i="8"/>
  <c r="AC17" i="8" s="1"/>
  <c r="N18" i="8"/>
  <c r="O18" i="8" s="1"/>
  <c r="Q16" i="8"/>
  <c r="U16" i="8"/>
  <c r="X16" i="8" s="1"/>
  <c r="AA18" i="8"/>
  <c r="O19" i="7"/>
  <c r="P19" i="7" s="1"/>
  <c r="R16" i="7"/>
  <c r="V16" i="7"/>
  <c r="Y16" i="7" s="1"/>
  <c r="AB18" i="7"/>
  <c r="AC18" i="7" s="1"/>
  <c r="AD18" i="7" s="1"/>
  <c r="W19" i="7"/>
  <c r="AM19" i="7"/>
  <c r="X19" i="7"/>
  <c r="T20" i="7"/>
  <c r="AJ19" i="7"/>
  <c r="AP19" i="7"/>
  <c r="AK17" i="7" l="1"/>
  <c r="AN17" i="7"/>
  <c r="AQ17" i="7"/>
  <c r="AP17" i="8"/>
  <c r="AJ17" i="8"/>
  <c r="AM17" i="8"/>
  <c r="V22" i="8"/>
  <c r="S23" i="8"/>
  <c r="AI22" i="8"/>
  <c r="AO22" i="8"/>
  <c r="AL22" i="8"/>
  <c r="W22" i="8"/>
  <c r="N19" i="8"/>
  <c r="O19" i="8" s="1"/>
  <c r="AA19" i="8"/>
  <c r="Q17" i="8"/>
  <c r="U17" i="8"/>
  <c r="X17" i="8" s="1"/>
  <c r="AB18" i="8"/>
  <c r="AC18" i="8" s="1"/>
  <c r="O20" i="7"/>
  <c r="P20" i="7" s="1"/>
  <c r="R17" i="7"/>
  <c r="V17" i="7"/>
  <c r="Y17" i="7" s="1"/>
  <c r="AB19" i="7"/>
  <c r="AC19" i="7" s="1"/>
  <c r="AD19" i="7" s="1"/>
  <c r="AJ20" i="7"/>
  <c r="T21" i="7"/>
  <c r="AM20" i="7"/>
  <c r="X20" i="7"/>
  <c r="W20" i="7"/>
  <c r="AP20" i="7"/>
  <c r="AK18" i="7" l="1"/>
  <c r="AN18" i="7"/>
  <c r="AQ18" i="7"/>
  <c r="AP18" i="8"/>
  <c r="AM18" i="8"/>
  <c r="AJ18" i="8"/>
  <c r="S24" i="8"/>
  <c r="AL23" i="8"/>
  <c r="W23" i="8"/>
  <c r="AO23" i="8"/>
  <c r="AI23" i="8"/>
  <c r="V23" i="8"/>
  <c r="AB19" i="8"/>
  <c r="AC19" i="8" s="1"/>
  <c r="Q18" i="8"/>
  <c r="U18" i="8"/>
  <c r="X18" i="8" s="1"/>
  <c r="N20" i="8"/>
  <c r="O20" i="8" s="1"/>
  <c r="AA21" i="8" s="1"/>
  <c r="AA20" i="8"/>
  <c r="R18" i="7"/>
  <c r="V18" i="7"/>
  <c r="Y18" i="7" s="1"/>
  <c r="O21" i="7"/>
  <c r="P21" i="7" s="1"/>
  <c r="AB20" i="7"/>
  <c r="AM21" i="7"/>
  <c r="X21" i="7"/>
  <c r="W21" i="7"/>
  <c r="T22" i="7"/>
  <c r="AJ21" i="7"/>
  <c r="AP21" i="7"/>
  <c r="AQ19" i="7" l="1"/>
  <c r="AK19" i="7"/>
  <c r="AN19" i="7"/>
  <c r="AJ19" i="8"/>
  <c r="AM19" i="8"/>
  <c r="AP19" i="8"/>
  <c r="AL24" i="8"/>
  <c r="V24" i="8"/>
  <c r="AO24" i="8"/>
  <c r="S25" i="8"/>
  <c r="AI24" i="8"/>
  <c r="W24" i="8"/>
  <c r="Q19" i="8"/>
  <c r="U19" i="8"/>
  <c r="X19" i="8" s="1"/>
  <c r="AB20" i="8"/>
  <c r="AC20" i="8" s="1"/>
  <c r="N21" i="8"/>
  <c r="O21" i="8" s="1"/>
  <c r="O22" i="7"/>
  <c r="P22" i="7" s="1"/>
  <c r="AC20" i="7"/>
  <c r="AD20" i="7" s="1"/>
  <c r="AB21" i="7"/>
  <c r="R19" i="7"/>
  <c r="V19" i="7"/>
  <c r="Y19" i="7" s="1"/>
  <c r="AM22" i="7"/>
  <c r="X22" i="7"/>
  <c r="W22" i="7"/>
  <c r="AP22" i="7"/>
  <c r="T23" i="7"/>
  <c r="AJ22" i="7"/>
  <c r="AN20" i="7" l="1"/>
  <c r="AQ20" i="7"/>
  <c r="AK20" i="7"/>
  <c r="AP20" i="8"/>
  <c r="AM20" i="8"/>
  <c r="AJ20" i="8"/>
  <c r="W25" i="8"/>
  <c r="V25" i="8"/>
  <c r="AI25" i="8"/>
  <c r="AO25" i="8"/>
  <c r="S26" i="8"/>
  <c r="AL25" i="8"/>
  <c r="N22" i="8"/>
  <c r="O22" i="8" s="1"/>
  <c r="AB21" i="8"/>
  <c r="AC21" i="8" s="1"/>
  <c r="Q20" i="8"/>
  <c r="U20" i="8"/>
  <c r="X20" i="8" s="1"/>
  <c r="AA22" i="8"/>
  <c r="AC21" i="7"/>
  <c r="AD21" i="7" s="1"/>
  <c r="O23" i="7"/>
  <c r="P23" i="7" s="1"/>
  <c r="R20" i="7"/>
  <c r="V20" i="7"/>
  <c r="Y20" i="7" s="1"/>
  <c r="AB22" i="7"/>
  <c r="AC22" i="7" s="1"/>
  <c r="AD22" i="7" s="1"/>
  <c r="AM23" i="7"/>
  <c r="X23" i="7"/>
  <c r="W23" i="7"/>
  <c r="T24" i="7"/>
  <c r="AJ23" i="7"/>
  <c r="AP23" i="7"/>
  <c r="AN21" i="7" l="1"/>
  <c r="AQ21" i="7"/>
  <c r="AK21" i="7"/>
  <c r="AJ21" i="8"/>
  <c r="AM21" i="8"/>
  <c r="AP21" i="8"/>
  <c r="S27" i="8"/>
  <c r="AI26" i="8"/>
  <c r="AO26" i="8"/>
  <c r="W26" i="8"/>
  <c r="V26" i="8"/>
  <c r="AL26" i="8"/>
  <c r="N23" i="8"/>
  <c r="O23" i="8" s="1"/>
  <c r="Q21" i="8"/>
  <c r="U21" i="8"/>
  <c r="X21" i="8" s="1"/>
  <c r="AB22" i="8"/>
  <c r="AC22" i="8" s="1"/>
  <c r="AA23" i="8"/>
  <c r="O24" i="7"/>
  <c r="P24" i="7" s="1"/>
  <c r="R21" i="7"/>
  <c r="V21" i="7"/>
  <c r="Y21" i="7" s="1"/>
  <c r="AB23" i="7"/>
  <c r="AC23" i="7" s="1"/>
  <c r="AD23" i="7" s="1"/>
  <c r="W24" i="7"/>
  <c r="T25" i="7"/>
  <c r="AJ24" i="7"/>
  <c r="AP24" i="7"/>
  <c r="AM24" i="7"/>
  <c r="X24" i="7"/>
  <c r="AK22" i="7" l="1"/>
  <c r="AQ22" i="7"/>
  <c r="AN22" i="7"/>
  <c r="AJ22" i="8"/>
  <c r="AP22" i="8"/>
  <c r="AM22" i="8"/>
  <c r="V27" i="8"/>
  <c r="S28" i="8"/>
  <c r="AI27" i="8"/>
  <c r="AO27" i="8"/>
  <c r="AL27" i="8"/>
  <c r="W27" i="8"/>
  <c r="Q22" i="8"/>
  <c r="U22" i="8"/>
  <c r="X22" i="8" s="1"/>
  <c r="N24" i="8"/>
  <c r="O24" i="8" s="1"/>
  <c r="AB23" i="8"/>
  <c r="AC23" i="8" s="1"/>
  <c r="AA24" i="8"/>
  <c r="AB24" i="7"/>
  <c r="AC24" i="7" s="1"/>
  <c r="AD24" i="7" s="1"/>
  <c r="R22" i="7"/>
  <c r="V22" i="7"/>
  <c r="Y22" i="7" s="1"/>
  <c r="O25" i="7"/>
  <c r="P25" i="7" s="1"/>
  <c r="T26" i="7"/>
  <c r="AJ25" i="7"/>
  <c r="AM25" i="7"/>
  <c r="X25" i="7"/>
  <c r="W25" i="7"/>
  <c r="AP25" i="7"/>
  <c r="AN23" i="7" l="1"/>
  <c r="AK23" i="7"/>
  <c r="AQ23" i="7"/>
  <c r="AM23" i="8"/>
  <c r="AP23" i="8"/>
  <c r="AJ23" i="8"/>
  <c r="S29" i="8"/>
  <c r="AI28" i="8"/>
  <c r="W28" i="8"/>
  <c r="AO28" i="8"/>
  <c r="AL28" i="8"/>
  <c r="V28" i="8"/>
  <c r="N25" i="8"/>
  <c r="O25" i="8" s="1"/>
  <c r="AA25" i="8"/>
  <c r="Q23" i="8"/>
  <c r="U23" i="8"/>
  <c r="X23" i="8" s="1"/>
  <c r="AB24" i="8"/>
  <c r="AC24" i="8" s="1"/>
  <c r="O26" i="7"/>
  <c r="P26" i="7" s="1"/>
  <c r="AB25" i="7"/>
  <c r="AC25" i="7" s="1"/>
  <c r="AD25" i="7" s="1"/>
  <c r="R23" i="7"/>
  <c r="V23" i="7"/>
  <c r="Y23" i="7" s="1"/>
  <c r="AM26" i="7"/>
  <c r="X26" i="7"/>
  <c r="W26" i="7"/>
  <c r="T27" i="7"/>
  <c r="AJ26" i="7"/>
  <c r="AP26" i="7"/>
  <c r="AQ24" i="7" l="1"/>
  <c r="AN24" i="7"/>
  <c r="AK24" i="7"/>
  <c r="AM24" i="8"/>
  <c r="AJ24" i="8"/>
  <c r="AP24" i="8"/>
  <c r="AI29" i="8"/>
  <c r="AO29" i="8"/>
  <c r="W29" i="8"/>
  <c r="V29" i="8"/>
  <c r="S30" i="8"/>
  <c r="AL29" i="8"/>
  <c r="Q24" i="8"/>
  <c r="U24" i="8"/>
  <c r="X24" i="8" s="1"/>
  <c r="AB25" i="8"/>
  <c r="AC25" i="8" s="1"/>
  <c r="N26" i="8"/>
  <c r="O26" i="8" s="1"/>
  <c r="AA26" i="8"/>
  <c r="O27" i="7"/>
  <c r="P27" i="7" s="1"/>
  <c r="R24" i="7"/>
  <c r="V24" i="7"/>
  <c r="Y24" i="7" s="1"/>
  <c r="AB26" i="7"/>
  <c r="AC26" i="7" s="1"/>
  <c r="AD26" i="7" s="1"/>
  <c r="W27" i="7"/>
  <c r="AM27" i="7"/>
  <c r="X27" i="7"/>
  <c r="T28" i="7"/>
  <c r="AJ27" i="7"/>
  <c r="AP27" i="7"/>
  <c r="AN25" i="7" l="1"/>
  <c r="AK25" i="7"/>
  <c r="AQ25" i="7"/>
  <c r="AM25" i="8"/>
  <c r="AP25" i="8"/>
  <c r="AJ25" i="8"/>
  <c r="AO30" i="8"/>
  <c r="W30" i="8"/>
  <c r="W32" i="8" s="1"/>
  <c r="AI30" i="8"/>
  <c r="AL30" i="8"/>
  <c r="V30" i="8"/>
  <c r="V32" i="8" s="1"/>
  <c r="AB26" i="8"/>
  <c r="AC26" i="8" s="1"/>
  <c r="Q25" i="8"/>
  <c r="U25" i="8"/>
  <c r="X25" i="8" s="1"/>
  <c r="N27" i="8"/>
  <c r="O27" i="8" s="1"/>
  <c r="AA27" i="8"/>
  <c r="O28" i="7"/>
  <c r="P28" i="7" s="1"/>
  <c r="AB27" i="7"/>
  <c r="R25" i="7"/>
  <c r="V25" i="7"/>
  <c r="Y25" i="7" s="1"/>
  <c r="AP28" i="7"/>
  <c r="AM28" i="7"/>
  <c r="X28" i="7"/>
  <c r="T29" i="7"/>
  <c r="AJ28" i="7"/>
  <c r="W28" i="7"/>
  <c r="Q29" i="5"/>
  <c r="Q33" i="5" s="1"/>
  <c r="P29" i="5"/>
  <c r="P33" i="5" s="1"/>
  <c r="F29" i="5"/>
  <c r="E29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F17" i="4"/>
  <c r="K17" i="4"/>
  <c r="F18" i="4"/>
  <c r="K18" i="4"/>
  <c r="F19" i="4"/>
  <c r="F20" i="4"/>
  <c r="F21" i="4"/>
  <c r="F22" i="4"/>
  <c r="F23" i="4"/>
  <c r="K26" i="4"/>
  <c r="B9" i="4"/>
  <c r="G9" i="4" s="1"/>
  <c r="B10" i="4"/>
  <c r="G10" i="4" s="1"/>
  <c r="B11" i="4"/>
  <c r="G11" i="4" s="1"/>
  <c r="B12" i="4"/>
  <c r="G12" i="4" s="1"/>
  <c r="B13" i="4"/>
  <c r="G13" i="4" s="1"/>
  <c r="K13" i="4" s="1"/>
  <c r="B14" i="4"/>
  <c r="G14" i="4" s="1"/>
  <c r="K14" i="4" s="1"/>
  <c r="B15" i="4"/>
  <c r="G15" i="4" s="1"/>
  <c r="K15" i="4" s="1"/>
  <c r="B16" i="4"/>
  <c r="G16" i="4" s="1"/>
  <c r="B17" i="4"/>
  <c r="G17" i="4" s="1"/>
  <c r="B18" i="4"/>
  <c r="G18" i="4" s="1"/>
  <c r="B19" i="4"/>
  <c r="G19" i="4" s="1"/>
  <c r="K19" i="4" s="1"/>
  <c r="B20" i="4"/>
  <c r="G20" i="4" s="1"/>
  <c r="K20" i="4" s="1"/>
  <c r="B21" i="4"/>
  <c r="G21" i="4" s="1"/>
  <c r="K21" i="4" s="1"/>
  <c r="B22" i="4"/>
  <c r="G22" i="4" s="1"/>
  <c r="B23" i="4"/>
  <c r="G23" i="4" s="1"/>
  <c r="K23" i="4" s="1"/>
  <c r="B24" i="4"/>
  <c r="G24" i="4" s="1"/>
  <c r="B25" i="4"/>
  <c r="G25" i="4" s="1"/>
  <c r="B8" i="4"/>
  <c r="G8" i="4" s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9" i="3"/>
  <c r="B8" i="3"/>
  <c r="U28" i="4"/>
  <c r="F26" i="4"/>
  <c r="K25" i="4"/>
  <c r="F25" i="4"/>
  <c r="K24" i="4"/>
  <c r="F24" i="4"/>
  <c r="K16" i="4"/>
  <c r="F16" i="4"/>
  <c r="F15" i="4"/>
  <c r="F14" i="4"/>
  <c r="F13" i="4"/>
  <c r="F12" i="4"/>
  <c r="K11" i="4"/>
  <c r="F11" i="4"/>
  <c r="K10" i="4"/>
  <c r="F10" i="4"/>
  <c r="Q9" i="4"/>
  <c r="Q10" i="4" s="1"/>
  <c r="Q11" i="4" s="1"/>
  <c r="K9" i="4"/>
  <c r="F9" i="4"/>
  <c r="K8" i="4"/>
  <c r="L8" i="4" s="1"/>
  <c r="F8" i="4"/>
  <c r="H8" i="4" s="1"/>
  <c r="U27" i="3"/>
  <c r="K25" i="3"/>
  <c r="D25" i="3"/>
  <c r="F25" i="3" s="1"/>
  <c r="K24" i="3"/>
  <c r="D24" i="3"/>
  <c r="F24" i="3" s="1"/>
  <c r="K23" i="3"/>
  <c r="D23" i="3"/>
  <c r="F23" i="3" s="1"/>
  <c r="D22" i="3"/>
  <c r="F22" i="3" s="1"/>
  <c r="K21" i="3"/>
  <c r="D21" i="3"/>
  <c r="F21" i="3" s="1"/>
  <c r="K20" i="3"/>
  <c r="D20" i="3"/>
  <c r="F20" i="3" s="1"/>
  <c r="K19" i="3"/>
  <c r="D19" i="3"/>
  <c r="F19" i="3" s="1"/>
  <c r="D18" i="3"/>
  <c r="F18" i="3" s="1"/>
  <c r="K17" i="3"/>
  <c r="D17" i="3"/>
  <c r="F17" i="3" s="1"/>
  <c r="D16" i="3"/>
  <c r="F16" i="3" s="1"/>
  <c r="D15" i="3"/>
  <c r="F15" i="3" s="1"/>
  <c r="D14" i="3"/>
  <c r="F14" i="3" s="1"/>
  <c r="K13" i="3"/>
  <c r="D13" i="3"/>
  <c r="F13" i="3" s="1"/>
  <c r="K12" i="3"/>
  <c r="D12" i="3"/>
  <c r="F12" i="3" s="1"/>
  <c r="D11" i="3"/>
  <c r="F11" i="3" s="1"/>
  <c r="D10" i="3"/>
  <c r="F10" i="3" s="1"/>
  <c r="Q9" i="3"/>
  <c r="D9" i="3"/>
  <c r="F9" i="3" s="1"/>
  <c r="F8" i="3"/>
  <c r="H8" i="3" s="1"/>
  <c r="Y32" i="1"/>
  <c r="AF30" i="1"/>
  <c r="I30" i="1"/>
  <c r="F30" i="1"/>
  <c r="K30" i="1" s="1"/>
  <c r="AF29" i="1"/>
  <c r="I29" i="1"/>
  <c r="F29" i="1"/>
  <c r="K29" i="1" s="1"/>
  <c r="AF28" i="1"/>
  <c r="I28" i="1"/>
  <c r="F28" i="1"/>
  <c r="K28" i="1" s="1"/>
  <c r="AF27" i="1"/>
  <c r="I27" i="1"/>
  <c r="F27" i="1"/>
  <c r="K27" i="1" s="1"/>
  <c r="AF26" i="1"/>
  <c r="I26" i="1"/>
  <c r="F26" i="1"/>
  <c r="K26" i="1" s="1"/>
  <c r="AF25" i="1"/>
  <c r="I25" i="1"/>
  <c r="F25" i="1"/>
  <c r="K25" i="1" s="1"/>
  <c r="AF24" i="1"/>
  <c r="I24" i="1"/>
  <c r="F24" i="1"/>
  <c r="K24" i="1" s="1"/>
  <c r="AF23" i="1"/>
  <c r="I23" i="1"/>
  <c r="F23" i="1"/>
  <c r="K23" i="1" s="1"/>
  <c r="AF22" i="1"/>
  <c r="I22" i="1"/>
  <c r="F22" i="1"/>
  <c r="K22" i="1" s="1"/>
  <c r="AF21" i="1"/>
  <c r="I21" i="1"/>
  <c r="F21" i="1"/>
  <c r="K21" i="1" s="1"/>
  <c r="AF20" i="1"/>
  <c r="I20" i="1"/>
  <c r="F20" i="1"/>
  <c r="K20" i="1" s="1"/>
  <c r="AF19" i="1"/>
  <c r="I19" i="1"/>
  <c r="F19" i="1"/>
  <c r="K19" i="1" s="1"/>
  <c r="AF18" i="1"/>
  <c r="I18" i="1"/>
  <c r="F18" i="1"/>
  <c r="K18" i="1" s="1"/>
  <c r="AF17" i="1"/>
  <c r="I17" i="1"/>
  <c r="F17" i="1"/>
  <c r="K17" i="1" s="1"/>
  <c r="AF16" i="1"/>
  <c r="I16" i="1"/>
  <c r="F16" i="1"/>
  <c r="K16" i="1" s="1"/>
  <c r="AF15" i="1"/>
  <c r="I15" i="1"/>
  <c r="F15" i="1"/>
  <c r="K15" i="1" s="1"/>
  <c r="AF14" i="1"/>
  <c r="I14" i="1"/>
  <c r="F14" i="1"/>
  <c r="K14" i="1" s="1"/>
  <c r="AF13" i="1"/>
  <c r="R13" i="1"/>
  <c r="I13" i="1"/>
  <c r="J13" i="1"/>
  <c r="F13" i="1"/>
  <c r="K13" i="1" s="1"/>
  <c r="AK12" i="1"/>
  <c r="AH12" i="1"/>
  <c r="AF12" i="1"/>
  <c r="AN12" i="1" s="1"/>
  <c r="F12" i="1"/>
  <c r="AQ26" i="7" l="1"/>
  <c r="AK26" i="7"/>
  <c r="AN26" i="7"/>
  <c r="AJ26" i="8"/>
  <c r="AM26" i="8"/>
  <c r="AP26" i="8"/>
  <c r="K12" i="1"/>
  <c r="L12" i="1" s="1"/>
  <c r="V12" i="1"/>
  <c r="U12" i="1"/>
  <c r="R14" i="1"/>
  <c r="AK14" i="1" s="1"/>
  <c r="V13" i="1"/>
  <c r="U13" i="1"/>
  <c r="Q10" i="3"/>
  <c r="Q11" i="3" s="1"/>
  <c r="L9" i="4"/>
  <c r="L10" i="4" s="1"/>
  <c r="S29" i="5"/>
  <c r="F28" i="4"/>
  <c r="AA28" i="8"/>
  <c r="Q26" i="8"/>
  <c r="U26" i="8"/>
  <c r="X26" i="8" s="1"/>
  <c r="AB27" i="8"/>
  <c r="AC27" i="8" s="1"/>
  <c r="N28" i="8"/>
  <c r="O28" i="8" s="1"/>
  <c r="R26" i="7"/>
  <c r="V26" i="7"/>
  <c r="Y26" i="7" s="1"/>
  <c r="AC27" i="7"/>
  <c r="AD27" i="7" s="1"/>
  <c r="O29" i="7"/>
  <c r="P29" i="7" s="1"/>
  <c r="AB28" i="7"/>
  <c r="AM29" i="7"/>
  <c r="X29" i="7"/>
  <c r="W29" i="7"/>
  <c r="T30" i="7"/>
  <c r="AJ29" i="7"/>
  <c r="AP29" i="7"/>
  <c r="G28" i="4"/>
  <c r="H9" i="4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Q12" i="4"/>
  <c r="K22" i="4"/>
  <c r="K12" i="4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K14" i="3"/>
  <c r="I8" i="3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K9" i="3"/>
  <c r="K10" i="3"/>
  <c r="K16" i="3"/>
  <c r="H9" i="3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G27" i="3"/>
  <c r="K18" i="3"/>
  <c r="K22" i="3"/>
  <c r="K15" i="3"/>
  <c r="F27" i="3"/>
  <c r="K8" i="3"/>
  <c r="L8" i="3" s="1"/>
  <c r="K11" i="3"/>
  <c r="AH13" i="1"/>
  <c r="AN13" i="1"/>
  <c r="AN14" i="1"/>
  <c r="F32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AK13" i="1"/>
  <c r="J14" i="1"/>
  <c r="AH14" i="1" l="1"/>
  <c r="R15" i="1"/>
  <c r="U15" i="1" s="1"/>
  <c r="AQ27" i="7"/>
  <c r="AK27" i="7"/>
  <c r="AN27" i="7"/>
  <c r="AP27" i="8"/>
  <c r="AJ27" i="8"/>
  <c r="AM27" i="8"/>
  <c r="L9" i="3"/>
  <c r="M9" i="3" s="1"/>
  <c r="M12" i="1"/>
  <c r="N12" i="1" s="1"/>
  <c r="O12" i="1" s="1"/>
  <c r="L13" i="1"/>
  <c r="V14" i="1"/>
  <c r="U14" i="1"/>
  <c r="M8" i="3"/>
  <c r="M8" i="4"/>
  <c r="N8" i="4" s="1"/>
  <c r="M9" i="4"/>
  <c r="N9" i="4" s="1"/>
  <c r="V10" i="4" s="1"/>
  <c r="L11" i="4"/>
  <c r="M10" i="4"/>
  <c r="N10" i="4" s="1"/>
  <c r="V11" i="4" s="1"/>
  <c r="N29" i="8"/>
  <c r="O29" i="8" s="1"/>
  <c r="N30" i="8"/>
  <c r="O30" i="8" s="1"/>
  <c r="AA29" i="8"/>
  <c r="Q27" i="8"/>
  <c r="U27" i="8"/>
  <c r="X27" i="8" s="1"/>
  <c r="AB28" i="8"/>
  <c r="AC28" i="8" s="1"/>
  <c r="R27" i="7"/>
  <c r="V27" i="7"/>
  <c r="Y27" i="7" s="1"/>
  <c r="AC28" i="7"/>
  <c r="AD28" i="7" s="1"/>
  <c r="AB29" i="7"/>
  <c r="AC29" i="7" s="1"/>
  <c r="AD29" i="7" s="1"/>
  <c r="AM30" i="7"/>
  <c r="X30" i="7"/>
  <c r="X32" i="7" s="1"/>
  <c r="W30" i="7"/>
  <c r="W32" i="7" s="1"/>
  <c r="AJ30" i="7"/>
  <c r="AP30" i="7"/>
  <c r="Q13" i="4"/>
  <c r="Q12" i="3"/>
  <c r="R16" i="1"/>
  <c r="J15" i="1"/>
  <c r="V15" i="1" s="1"/>
  <c r="AI12" i="1" l="1"/>
  <c r="AO12" i="1"/>
  <c r="AL12" i="1"/>
  <c r="AN15" i="1"/>
  <c r="AK15" i="1"/>
  <c r="AH15" i="1"/>
  <c r="AK28" i="7"/>
  <c r="AQ28" i="7"/>
  <c r="AN28" i="7"/>
  <c r="AJ28" i="8"/>
  <c r="AM28" i="8"/>
  <c r="AP28" i="8"/>
  <c r="L10" i="3"/>
  <c r="O8" i="4"/>
  <c r="V9" i="4"/>
  <c r="W9" i="4" s="1"/>
  <c r="X9" i="4" s="1"/>
  <c r="U16" i="1"/>
  <c r="M13" i="1"/>
  <c r="N13" i="1" s="1"/>
  <c r="O13" i="1" s="1"/>
  <c r="L14" i="1"/>
  <c r="T12" i="1"/>
  <c r="L12" i="4"/>
  <c r="M11" i="4"/>
  <c r="N11" i="4" s="1"/>
  <c r="V12" i="4" s="1"/>
  <c r="O10" i="4"/>
  <c r="O30" i="7"/>
  <c r="Q28" i="8"/>
  <c r="U28" i="8"/>
  <c r="X28" i="8" s="1"/>
  <c r="AB29" i="8"/>
  <c r="AC29" i="8" s="1"/>
  <c r="AA30" i="8"/>
  <c r="AB30" i="7"/>
  <c r="R28" i="7"/>
  <c r="V28" i="7"/>
  <c r="Y28" i="7" s="1"/>
  <c r="W10" i="4"/>
  <c r="X10" i="4" s="1"/>
  <c r="O9" i="4"/>
  <c r="Q14" i="4"/>
  <c r="W11" i="4"/>
  <c r="X11" i="4" s="1"/>
  <c r="N8" i="3"/>
  <c r="V9" i="3" s="1"/>
  <c r="Q13" i="3"/>
  <c r="Z13" i="1"/>
  <c r="R17" i="1"/>
  <c r="AH16" i="1"/>
  <c r="AK16" i="1"/>
  <c r="AN16" i="1"/>
  <c r="J16" i="1"/>
  <c r="V16" i="1" s="1"/>
  <c r="T13" i="1" l="1"/>
  <c r="AO13" i="1"/>
  <c r="AL13" i="1"/>
  <c r="AI13" i="1"/>
  <c r="AQ29" i="7"/>
  <c r="AN29" i="7"/>
  <c r="AK29" i="7"/>
  <c r="AP29" i="8"/>
  <c r="AM29" i="8"/>
  <c r="AJ29" i="8"/>
  <c r="AM30" i="8"/>
  <c r="AJ30" i="8"/>
  <c r="AP30" i="8"/>
  <c r="M10" i="3"/>
  <c r="L11" i="3"/>
  <c r="O11" i="4"/>
  <c r="P30" i="7"/>
  <c r="U17" i="1"/>
  <c r="L15" i="1"/>
  <c r="M14" i="1"/>
  <c r="N14" i="1" s="1"/>
  <c r="O14" i="1" s="1"/>
  <c r="L13" i="4"/>
  <c r="M12" i="4"/>
  <c r="N12" i="4" s="1"/>
  <c r="V13" i="4" s="1"/>
  <c r="Q29" i="8"/>
  <c r="U29" i="8"/>
  <c r="X29" i="8" s="1"/>
  <c r="X32" i="8" s="1"/>
  <c r="Q30" i="8"/>
  <c r="U30" i="8"/>
  <c r="X30" i="8" s="1"/>
  <c r="AB30" i="8"/>
  <c r="AB32" i="8" s="1"/>
  <c r="AA32" i="8"/>
  <c r="U34" i="8" s="1"/>
  <c r="AC30" i="7"/>
  <c r="AB32" i="7"/>
  <c r="R29" i="7"/>
  <c r="V29" i="7"/>
  <c r="Y29" i="7" s="1"/>
  <c r="Q15" i="4"/>
  <c r="W12" i="4"/>
  <c r="X12" i="4" s="1"/>
  <c r="P12" i="1"/>
  <c r="Q14" i="3"/>
  <c r="O8" i="3"/>
  <c r="N9" i="3"/>
  <c r="V10" i="3" s="1"/>
  <c r="AN17" i="1"/>
  <c r="R18" i="1"/>
  <c r="AK17" i="1"/>
  <c r="AH17" i="1"/>
  <c r="J17" i="1"/>
  <c r="V17" i="1" s="1"/>
  <c r="Z14" i="1"/>
  <c r="AA13" i="1"/>
  <c r="AB13" i="1" s="1"/>
  <c r="AL14" i="1" l="1"/>
  <c r="AO14" i="1"/>
  <c r="AI14" i="1"/>
  <c r="Z15" i="1"/>
  <c r="AA15" i="1" s="1"/>
  <c r="AB15" i="1" s="1"/>
  <c r="AQ30" i="7"/>
  <c r="AK30" i="7"/>
  <c r="AK32" i="7" s="1"/>
  <c r="AN30" i="7"/>
  <c r="AN32" i="7" s="1"/>
  <c r="V34" i="7"/>
  <c r="D2" i="7" s="1"/>
  <c r="L12" i="3"/>
  <c r="M11" i="3"/>
  <c r="R30" i="7"/>
  <c r="V30" i="7"/>
  <c r="Y30" i="7" s="1"/>
  <c r="Y32" i="7" s="1"/>
  <c r="AQ32" i="7"/>
  <c r="T14" i="1"/>
  <c r="L16" i="1"/>
  <c r="M15" i="1"/>
  <c r="N15" i="1" s="1"/>
  <c r="O15" i="1" s="1"/>
  <c r="U18" i="1"/>
  <c r="L14" i="4"/>
  <c r="M13" i="4"/>
  <c r="N13" i="4" s="1"/>
  <c r="V14" i="4" s="1"/>
  <c r="AM32" i="8"/>
  <c r="AP32" i="8"/>
  <c r="AJ32" i="8"/>
  <c r="D2" i="8"/>
  <c r="AC30" i="8"/>
  <c r="AC32" i="8" s="1"/>
  <c r="U32" i="8"/>
  <c r="U36" i="8" s="1"/>
  <c r="AC32" i="7"/>
  <c r="AD30" i="7"/>
  <c r="AD32" i="7" s="1"/>
  <c r="Q16" i="4"/>
  <c r="O12" i="4"/>
  <c r="P13" i="1"/>
  <c r="P14" i="1"/>
  <c r="W9" i="3"/>
  <c r="X9" i="3" s="1"/>
  <c r="Q15" i="3"/>
  <c r="O9" i="3"/>
  <c r="N10" i="3"/>
  <c r="V11" i="3" s="1"/>
  <c r="J18" i="1"/>
  <c r="V18" i="1" s="1"/>
  <c r="Z16" i="1"/>
  <c r="AK18" i="1"/>
  <c r="AH18" i="1"/>
  <c r="R19" i="1"/>
  <c r="AN18" i="1"/>
  <c r="AA14" i="1"/>
  <c r="AB14" i="1" s="1"/>
  <c r="AL15" i="1" l="1"/>
  <c r="AO15" i="1"/>
  <c r="AI15" i="1"/>
  <c r="L13" i="3"/>
  <c r="M12" i="3"/>
  <c r="V32" i="7"/>
  <c r="V36" i="7" s="1"/>
  <c r="T15" i="1"/>
  <c r="U19" i="1"/>
  <c r="L17" i="1"/>
  <c r="M16" i="1"/>
  <c r="N16" i="1" s="1"/>
  <c r="O16" i="1" s="1"/>
  <c r="L15" i="4"/>
  <c r="M14" i="4"/>
  <c r="N14" i="4" s="1"/>
  <c r="V15" i="4" s="1"/>
  <c r="G3" i="8"/>
  <c r="G2" i="8"/>
  <c r="D3" i="8"/>
  <c r="D4" i="8"/>
  <c r="G3" i="7"/>
  <c r="W13" i="4"/>
  <c r="X13" i="4" s="1"/>
  <c r="O13" i="4"/>
  <c r="Q17" i="4"/>
  <c r="P15" i="1"/>
  <c r="W10" i="3"/>
  <c r="X10" i="3" s="1"/>
  <c r="N11" i="3"/>
  <c r="V12" i="3" s="1"/>
  <c r="Q16" i="3"/>
  <c r="O10" i="3"/>
  <c r="AH19" i="1"/>
  <c r="AK19" i="1"/>
  <c r="AN19" i="1"/>
  <c r="R20" i="1"/>
  <c r="AA16" i="1"/>
  <c r="AB16" i="1" s="1"/>
  <c r="J19" i="1"/>
  <c r="V19" i="1" s="1"/>
  <c r="AL16" i="1" l="1"/>
  <c r="AI16" i="1"/>
  <c r="AO16" i="1"/>
  <c r="L14" i="3"/>
  <c r="M13" i="3"/>
  <c r="G2" i="7"/>
  <c r="G4" i="7" s="1"/>
  <c r="D3" i="7"/>
  <c r="D4" i="7" s="1"/>
  <c r="L18" i="1"/>
  <c r="M17" i="1"/>
  <c r="N17" i="1" s="1"/>
  <c r="O17" i="1" s="1"/>
  <c r="Z17" i="1"/>
  <c r="T16" i="1"/>
  <c r="U20" i="1"/>
  <c r="L16" i="4"/>
  <c r="M15" i="4"/>
  <c r="N15" i="4" s="1"/>
  <c r="V16" i="4" s="1"/>
  <c r="G4" i="8"/>
  <c r="W14" i="4"/>
  <c r="X14" i="4" s="1"/>
  <c r="O14" i="4"/>
  <c r="Q18" i="4"/>
  <c r="P16" i="1"/>
  <c r="N12" i="3"/>
  <c r="V13" i="3" s="1"/>
  <c r="O11" i="3"/>
  <c r="Q17" i="3"/>
  <c r="W11" i="3"/>
  <c r="AA17" i="1"/>
  <c r="J20" i="1"/>
  <c r="V20" i="1" s="1"/>
  <c r="Z18" i="1"/>
  <c r="AK20" i="1"/>
  <c r="AH20" i="1"/>
  <c r="R21" i="1"/>
  <c r="AN20" i="1"/>
  <c r="AL17" i="1" l="1"/>
  <c r="AO17" i="1"/>
  <c r="AI17" i="1"/>
  <c r="L15" i="3"/>
  <c r="M14" i="3"/>
  <c r="T17" i="1"/>
  <c r="L19" i="1"/>
  <c r="M18" i="1"/>
  <c r="N18" i="1" s="1"/>
  <c r="O18" i="1" s="1"/>
  <c r="L17" i="4"/>
  <c r="M16" i="4"/>
  <c r="N16" i="4" s="1"/>
  <c r="V17" i="4" s="1"/>
  <c r="U21" i="1"/>
  <c r="W15" i="4"/>
  <c r="X15" i="4" s="1"/>
  <c r="O15" i="4"/>
  <c r="Q19" i="4"/>
  <c r="P17" i="1"/>
  <c r="X11" i="3"/>
  <c r="Q18" i="3"/>
  <c r="W12" i="3"/>
  <c r="X12" i="3" s="1"/>
  <c r="O12" i="3"/>
  <c r="N13" i="3"/>
  <c r="V14" i="3" s="1"/>
  <c r="AA18" i="1"/>
  <c r="AB18" i="1" s="1"/>
  <c r="AB17" i="1"/>
  <c r="AN21" i="1"/>
  <c r="R22" i="1"/>
  <c r="AK21" i="1"/>
  <c r="AH21" i="1"/>
  <c r="J21" i="1"/>
  <c r="V21" i="1" s="1"/>
  <c r="AI18" i="1" l="1"/>
  <c r="AL18" i="1"/>
  <c r="AO18" i="1"/>
  <c r="L16" i="3"/>
  <c r="M15" i="3"/>
  <c r="Z19" i="1"/>
  <c r="L20" i="1"/>
  <c r="M19" i="1"/>
  <c r="N19" i="1" s="1"/>
  <c r="O19" i="1" s="1"/>
  <c r="T18" i="1"/>
  <c r="L18" i="4"/>
  <c r="M17" i="4"/>
  <c r="N17" i="4" s="1"/>
  <c r="V18" i="4" s="1"/>
  <c r="U22" i="1"/>
  <c r="V22" i="1"/>
  <c r="O16" i="4"/>
  <c r="W16" i="4"/>
  <c r="X16" i="4" s="1"/>
  <c r="Q20" i="4"/>
  <c r="P18" i="1"/>
  <c r="O13" i="3"/>
  <c r="W13" i="3"/>
  <c r="X13" i="3" s="1"/>
  <c r="N14" i="3"/>
  <c r="V15" i="3" s="1"/>
  <c r="Q19" i="3"/>
  <c r="AA19" i="1"/>
  <c r="AB19" i="1" s="1"/>
  <c r="AK22" i="1"/>
  <c r="R23" i="1"/>
  <c r="AH22" i="1"/>
  <c r="AN22" i="1"/>
  <c r="J22" i="1"/>
  <c r="Z20" i="1"/>
  <c r="AL19" i="1" l="1"/>
  <c r="AI19" i="1"/>
  <c r="AO19" i="1"/>
  <c r="L17" i="3"/>
  <c r="M16" i="3"/>
  <c r="T19" i="1"/>
  <c r="L21" i="1"/>
  <c r="M20" i="1"/>
  <c r="N20" i="1" s="1"/>
  <c r="O20" i="1" s="1"/>
  <c r="L19" i="4"/>
  <c r="M18" i="4"/>
  <c r="N18" i="4" s="1"/>
  <c r="U23" i="1"/>
  <c r="W17" i="4"/>
  <c r="X17" i="4" s="1"/>
  <c r="Q21" i="4"/>
  <c r="O17" i="4"/>
  <c r="P19" i="1"/>
  <c r="W14" i="3"/>
  <c r="X14" i="3" s="1"/>
  <c r="O14" i="3"/>
  <c r="Q20" i="3"/>
  <c r="N15" i="3"/>
  <c r="V16" i="3" s="1"/>
  <c r="AA20" i="1"/>
  <c r="AB20" i="1" s="1"/>
  <c r="AH23" i="1"/>
  <c r="AK23" i="1"/>
  <c r="AN23" i="1"/>
  <c r="R24" i="1"/>
  <c r="J23" i="1"/>
  <c r="V23" i="1" s="1"/>
  <c r="AO20" i="1" l="1"/>
  <c r="AI20" i="1"/>
  <c r="AL20" i="1"/>
  <c r="L18" i="3"/>
  <c r="M17" i="3"/>
  <c r="O18" i="4"/>
  <c r="V19" i="4"/>
  <c r="T20" i="1"/>
  <c r="L22" i="1"/>
  <c r="M21" i="1"/>
  <c r="N21" i="1" s="1"/>
  <c r="O21" i="1" s="1"/>
  <c r="Z21" i="1"/>
  <c r="AA21" i="1" s="1"/>
  <c r="AB21" i="1" s="1"/>
  <c r="L20" i="4"/>
  <c r="M19" i="4"/>
  <c r="N19" i="4" s="1"/>
  <c r="U24" i="1"/>
  <c r="Q22" i="4"/>
  <c r="W18" i="4"/>
  <c r="X18" i="4" s="1"/>
  <c r="P20" i="1"/>
  <c r="Q21" i="3"/>
  <c r="W15" i="3"/>
  <c r="X15" i="3" s="1"/>
  <c r="O15" i="3"/>
  <c r="N16" i="3"/>
  <c r="V17" i="3" s="1"/>
  <c r="J24" i="1"/>
  <c r="V24" i="1" s="1"/>
  <c r="AH24" i="1"/>
  <c r="R25" i="1"/>
  <c r="AK24" i="1"/>
  <c r="AN24" i="1"/>
  <c r="AI21" i="1" l="1"/>
  <c r="AL21" i="1"/>
  <c r="AO21" i="1"/>
  <c r="L19" i="3"/>
  <c r="M18" i="3"/>
  <c r="O19" i="4"/>
  <c r="V20" i="4"/>
  <c r="L23" i="1"/>
  <c r="M22" i="1"/>
  <c r="N22" i="1" s="1"/>
  <c r="O22" i="1" s="1"/>
  <c r="T21" i="1"/>
  <c r="Z22" i="1"/>
  <c r="AA22" i="1" s="1"/>
  <c r="AB22" i="1" s="1"/>
  <c r="L21" i="4"/>
  <c r="M20" i="4"/>
  <c r="N20" i="4" s="1"/>
  <c r="U25" i="1"/>
  <c r="W19" i="4"/>
  <c r="X19" i="4" s="1"/>
  <c r="Q23" i="4"/>
  <c r="P21" i="1"/>
  <c r="N17" i="3"/>
  <c r="V18" i="3" s="1"/>
  <c r="Q22" i="3"/>
  <c r="O16" i="3"/>
  <c r="W16" i="3"/>
  <c r="X16" i="3" s="1"/>
  <c r="J25" i="1"/>
  <c r="V25" i="1" s="1"/>
  <c r="AN25" i="1"/>
  <c r="R26" i="1"/>
  <c r="AK25" i="1"/>
  <c r="AH25" i="1"/>
  <c r="AO22" i="1" l="1"/>
  <c r="AL22" i="1"/>
  <c r="AI22" i="1"/>
  <c r="Z23" i="1"/>
  <c r="AA23" i="1" s="1"/>
  <c r="AB23" i="1" s="1"/>
  <c r="L20" i="3"/>
  <c r="M19" i="3"/>
  <c r="O20" i="4"/>
  <c r="V21" i="4"/>
  <c r="T22" i="1"/>
  <c r="L24" i="1"/>
  <c r="M23" i="1"/>
  <c r="N23" i="1" s="1"/>
  <c r="O23" i="1" s="1"/>
  <c r="L22" i="4"/>
  <c r="M21" i="4"/>
  <c r="N21" i="4" s="1"/>
  <c r="U26" i="1"/>
  <c r="Q24" i="4"/>
  <c r="W20" i="4"/>
  <c r="X20" i="4" s="1"/>
  <c r="P22" i="1"/>
  <c r="W17" i="3"/>
  <c r="X17" i="3" s="1"/>
  <c r="O17" i="3"/>
  <c r="N18" i="3"/>
  <c r="V19" i="3" s="1"/>
  <c r="Q23" i="3"/>
  <c r="J26" i="1"/>
  <c r="V26" i="1" s="1"/>
  <c r="AK26" i="1"/>
  <c r="R27" i="1"/>
  <c r="AH26" i="1"/>
  <c r="AN26" i="1"/>
  <c r="AI23" i="1" l="1"/>
  <c r="AO23" i="1"/>
  <c r="AL23" i="1"/>
  <c r="L21" i="3"/>
  <c r="M20" i="3"/>
  <c r="O21" i="4"/>
  <c r="V22" i="4"/>
  <c r="L25" i="1"/>
  <c r="M24" i="1"/>
  <c r="N24" i="1" s="1"/>
  <c r="O24" i="1" s="1"/>
  <c r="Z24" i="1"/>
  <c r="AA24" i="1" s="1"/>
  <c r="AB24" i="1" s="1"/>
  <c r="T23" i="1"/>
  <c r="L23" i="4"/>
  <c r="M22" i="4"/>
  <c r="N22" i="4" s="1"/>
  <c r="U27" i="1"/>
  <c r="W21" i="4"/>
  <c r="X21" i="4" s="1"/>
  <c r="Q25" i="4"/>
  <c r="P23" i="1"/>
  <c r="W18" i="3"/>
  <c r="X18" i="3" s="1"/>
  <c r="N19" i="3"/>
  <c r="V20" i="3" s="1"/>
  <c r="O18" i="3"/>
  <c r="Q24" i="3"/>
  <c r="J27" i="1"/>
  <c r="V27" i="1" s="1"/>
  <c r="AH27" i="1"/>
  <c r="AN27" i="1"/>
  <c r="R28" i="1"/>
  <c r="AK27" i="1"/>
  <c r="AO24" i="1" l="1"/>
  <c r="AI24" i="1"/>
  <c r="AL24" i="1"/>
  <c r="L22" i="3"/>
  <c r="M21" i="3"/>
  <c r="O22" i="4"/>
  <c r="V23" i="4"/>
  <c r="T24" i="1"/>
  <c r="Z25" i="1"/>
  <c r="AA25" i="1" s="1"/>
  <c r="AB25" i="1" s="1"/>
  <c r="L26" i="1"/>
  <c r="M25" i="1"/>
  <c r="N25" i="1" s="1"/>
  <c r="O25" i="1" s="1"/>
  <c r="L24" i="4"/>
  <c r="M23" i="4"/>
  <c r="N23" i="4" s="1"/>
  <c r="U28" i="1"/>
  <c r="W22" i="4"/>
  <c r="X22" i="4" s="1"/>
  <c r="Q26" i="4"/>
  <c r="P24" i="1"/>
  <c r="Q25" i="3"/>
  <c r="O19" i="3"/>
  <c r="W19" i="3"/>
  <c r="X19" i="3" s="1"/>
  <c r="N20" i="3"/>
  <c r="V21" i="3" s="1"/>
  <c r="J28" i="1"/>
  <c r="V28" i="1" s="1"/>
  <c r="R29" i="1"/>
  <c r="AK28" i="1"/>
  <c r="AH28" i="1"/>
  <c r="AN28" i="1"/>
  <c r="AO25" i="1" l="1"/>
  <c r="AI25" i="1"/>
  <c r="AL25" i="1"/>
  <c r="L23" i="3"/>
  <c r="M22" i="3"/>
  <c r="O23" i="4"/>
  <c r="V24" i="4"/>
  <c r="L27" i="1"/>
  <c r="M26" i="1"/>
  <c r="N26" i="1" s="1"/>
  <c r="O26" i="1" s="1"/>
  <c r="T25" i="1"/>
  <c r="Z26" i="1"/>
  <c r="AA26" i="1" s="1"/>
  <c r="AB26" i="1" s="1"/>
  <c r="L25" i="4"/>
  <c r="M24" i="4"/>
  <c r="N24" i="4" s="1"/>
  <c r="V25" i="4" s="1"/>
  <c r="U29" i="1"/>
  <c r="W23" i="4"/>
  <c r="X23" i="4" s="1"/>
  <c r="P25" i="1"/>
  <c r="N21" i="3"/>
  <c r="V22" i="3" s="1"/>
  <c r="O20" i="3"/>
  <c r="W20" i="3"/>
  <c r="X20" i="3" s="1"/>
  <c r="J29" i="1"/>
  <c r="V29" i="1" s="1"/>
  <c r="AN29" i="1"/>
  <c r="R30" i="1"/>
  <c r="AK29" i="1"/>
  <c r="AH29" i="1"/>
  <c r="AO26" i="1" l="1"/>
  <c r="AI26" i="1"/>
  <c r="AL26" i="1"/>
  <c r="Z27" i="1"/>
  <c r="AA27" i="1" s="1"/>
  <c r="AB27" i="1" s="1"/>
  <c r="L24" i="3"/>
  <c r="M23" i="3"/>
  <c r="T26" i="1"/>
  <c r="L28" i="1"/>
  <c r="M27" i="1"/>
  <c r="N27" i="1" s="1"/>
  <c r="O27" i="1" s="1"/>
  <c r="L26" i="4"/>
  <c r="M26" i="4" s="1"/>
  <c r="M25" i="4"/>
  <c r="U30" i="1"/>
  <c r="U32" i="1" s="1"/>
  <c r="W24" i="4"/>
  <c r="X24" i="4" s="1"/>
  <c r="O24" i="4"/>
  <c r="P26" i="1"/>
  <c r="O21" i="3"/>
  <c r="W21" i="3"/>
  <c r="X21" i="3" s="1"/>
  <c r="N22" i="3"/>
  <c r="V23" i="3" s="1"/>
  <c r="AK30" i="1"/>
  <c r="AH30" i="1"/>
  <c r="AN30" i="1"/>
  <c r="J30" i="1"/>
  <c r="V30" i="1" s="1"/>
  <c r="AL27" i="1" l="1"/>
  <c r="AO27" i="1"/>
  <c r="AI27" i="1"/>
  <c r="L25" i="3"/>
  <c r="M24" i="3"/>
  <c r="T27" i="1"/>
  <c r="Z28" i="1"/>
  <c r="AA28" i="1" s="1"/>
  <c r="AB28" i="1" s="1"/>
  <c r="L29" i="1"/>
  <c r="M28" i="1"/>
  <c r="N28" i="1" s="1"/>
  <c r="O28" i="1" s="1"/>
  <c r="N26" i="4"/>
  <c r="W25" i="4"/>
  <c r="X25" i="4" s="1"/>
  <c r="N25" i="4"/>
  <c r="P27" i="1"/>
  <c r="V32" i="1"/>
  <c r="O22" i="3"/>
  <c r="N23" i="3"/>
  <c r="V24" i="3" s="1"/>
  <c r="W22" i="3"/>
  <c r="X22" i="3" s="1"/>
  <c r="AO28" i="1" l="1"/>
  <c r="AL28" i="1"/>
  <c r="AI28" i="1"/>
  <c r="M25" i="3"/>
  <c r="O26" i="4"/>
  <c r="V26" i="4"/>
  <c r="T28" i="1"/>
  <c r="L30" i="1"/>
  <c r="M30" i="1" s="1"/>
  <c r="M29" i="1"/>
  <c r="N29" i="1" s="1"/>
  <c r="O29" i="1" s="1"/>
  <c r="Z29" i="1"/>
  <c r="AA29" i="1" s="1"/>
  <c r="AB29" i="1" s="1"/>
  <c r="O25" i="4"/>
  <c r="P28" i="1"/>
  <c r="N24" i="3"/>
  <c r="V25" i="3" s="1"/>
  <c r="O23" i="3"/>
  <c r="W23" i="3"/>
  <c r="X23" i="3" s="1"/>
  <c r="AI29" i="1" l="1"/>
  <c r="AL29" i="1"/>
  <c r="AO29" i="1"/>
  <c r="N30" i="1"/>
  <c r="Z30" i="1"/>
  <c r="AA30" i="1" s="1"/>
  <c r="AA32" i="1" s="1"/>
  <c r="T29" i="1"/>
  <c r="O30" i="1"/>
  <c r="P30" i="1" s="1"/>
  <c r="S28" i="4"/>
  <c r="W26" i="4"/>
  <c r="W28" i="4" s="1"/>
  <c r="V28" i="4"/>
  <c r="P29" i="1"/>
  <c r="O24" i="3"/>
  <c r="N25" i="3"/>
  <c r="W24" i="3"/>
  <c r="X24" i="3" s="1"/>
  <c r="Z32" i="1" l="1"/>
  <c r="T34" i="1" s="1"/>
  <c r="AO30" i="1"/>
  <c r="AI30" i="1"/>
  <c r="AL30" i="1"/>
  <c r="AL32" i="1" s="1"/>
  <c r="T30" i="1"/>
  <c r="AO32" i="1"/>
  <c r="D2" i="1"/>
  <c r="AI32" i="1"/>
  <c r="X26" i="4"/>
  <c r="X28" i="4" s="1"/>
  <c r="O25" i="3"/>
  <c r="W25" i="3"/>
  <c r="X25" i="3" s="1"/>
  <c r="AB30" i="1"/>
  <c r="AB32" i="1" s="1"/>
  <c r="T32" i="1" l="1"/>
  <c r="G2" i="1" s="1"/>
  <c r="G3" i="1"/>
  <c r="V27" i="3"/>
  <c r="S27" i="3"/>
  <c r="T36" i="1" l="1"/>
  <c r="G4" i="1"/>
  <c r="D3" i="1"/>
  <c r="D4" i="1" s="1"/>
  <c r="W27" i="3"/>
  <c r="X27" i="3"/>
</calcChain>
</file>

<file path=xl/sharedStrings.xml><?xml version="1.0" encoding="utf-8"?>
<sst xmlns="http://schemas.openxmlformats.org/spreadsheetml/2006/main" count="439" uniqueCount="89">
  <si>
    <t>Rounding Convention</t>
  </si>
  <si>
    <t>No Rounding</t>
  </si>
  <si>
    <t>As per Agreement</t>
  </si>
  <si>
    <t>Year Basis</t>
  </si>
  <si>
    <t>16 dp or more</t>
  </si>
  <si>
    <t>4 dp</t>
  </si>
  <si>
    <r>
      <rPr>
        <b/>
        <u/>
        <sz val="9"/>
        <color theme="0"/>
        <rFont val="Calibri"/>
        <family val="2"/>
        <scheme val="minor"/>
      </rPr>
      <t>Step 1</t>
    </r>
    <r>
      <rPr>
        <b/>
        <sz val="9"/>
        <color theme="0"/>
        <rFont val="Calibri"/>
        <family val="2"/>
        <scheme val="minor"/>
      </rPr>
      <t>: ACS</t>
    </r>
    <r>
      <rPr>
        <b/>
        <vertAlign val="subscript"/>
        <sz val="9"/>
        <color theme="0"/>
        <rFont val="Calibri"/>
        <family val="2"/>
        <scheme val="minor"/>
      </rPr>
      <t>i</t>
    </r>
  </si>
  <si>
    <t>Cumulative Rate Method</t>
  </si>
  <si>
    <r>
      <rPr>
        <b/>
        <u/>
        <sz val="9"/>
        <color theme="0"/>
        <rFont val="Calibri"/>
        <family val="2"/>
        <scheme val="minor"/>
      </rPr>
      <t>Step 4</t>
    </r>
    <r>
      <rPr>
        <b/>
        <sz val="9"/>
        <color theme="0"/>
        <rFont val="Calibri"/>
        <family val="2"/>
        <scheme val="minor"/>
      </rPr>
      <t>: Interest</t>
    </r>
  </si>
  <si>
    <t>Prepayment</t>
  </si>
  <si>
    <t>Lender Share</t>
  </si>
  <si>
    <t>Lender 1</t>
  </si>
  <si>
    <t>Lender 2</t>
  </si>
  <si>
    <t>Lender 3</t>
  </si>
  <si>
    <t>Rate published
(T-4)</t>
  </si>
  <si>
    <t>Observation Date
(T-5)</t>
  </si>
  <si>
    <t>Start Date
(T)</t>
  </si>
  <si>
    <t>End Date</t>
  </si>
  <si>
    <t>No. calendar days in
Interest Period</t>
  </si>
  <si>
    <t>No. calendar days in
Observation Period</t>
  </si>
  <si>
    <t>Daily RFR</t>
  </si>
  <si>
    <t>Margin</t>
  </si>
  <si>
    <t xml:space="preserve">Credit Adjustment Spread </t>
  </si>
  <si>
    <t>Daily 
All-in Rate</t>
  </si>
  <si>
    <t>Principal</t>
  </si>
  <si>
    <t>Daily RFR Interest using Non Cumulative Compounded Rate</t>
  </si>
  <si>
    <t>Principal Payment Amt
-ve for repymt
+ve for Inc</t>
  </si>
  <si>
    <t>RFR Prepayment Interest Payment Due</t>
  </si>
  <si>
    <t>RFR Prepayment Interest 
Paid</t>
  </si>
  <si>
    <t>RFR Prepayment Interest 
Not Paid</t>
  </si>
  <si>
    <t>Lender1</t>
  </si>
  <si>
    <t>Lender2</t>
  </si>
  <si>
    <t>Lender3</t>
  </si>
  <si>
    <t>Lender Prin</t>
  </si>
  <si>
    <t>Daily RFR Interest Amt</t>
  </si>
  <si>
    <t>Cumulative Rate vs Non Cumulative Rate Method</t>
  </si>
  <si>
    <t>Cumulative Interest Period Days</t>
  </si>
  <si>
    <t>Cumulative Observation Period Days</t>
  </si>
  <si>
    <t>Non Cumulative Rate Method</t>
  </si>
  <si>
    <t>Total Borrower</t>
  </si>
  <si>
    <t>Total Lenders</t>
  </si>
  <si>
    <t>Diff</t>
  </si>
  <si>
    <t>Lookback Days</t>
  </si>
  <si>
    <t>Cumulative 
Compounded Rate</t>
  </si>
  <si>
    <t>Non Cumulative 
Compounded Rate</t>
  </si>
  <si>
    <t>Lookback without Observation Shift</t>
  </si>
  <si>
    <t>Lookback with Observation Shift</t>
  </si>
  <si>
    <t>SONIA Interest Amount</t>
  </si>
  <si>
    <t>Daily SONIA</t>
  </si>
  <si>
    <t>Difference
with vs without Obsv. Shift</t>
  </si>
  <si>
    <t>CAS</t>
  </si>
  <si>
    <r>
      <t>n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</si>
  <si>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t>tn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</si>
  <si>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t>r</t>
    </r>
    <r>
      <rPr>
        <b/>
        <vertAlign val="subscript"/>
        <sz val="9"/>
        <color theme="0"/>
        <rFont val="Calibri"/>
        <family val="2"/>
        <scheme val="minor"/>
      </rPr>
      <t>i</t>
    </r>
  </si>
  <si>
    <t>Compounding Factor</t>
  </si>
  <si>
    <r>
      <rPr>
        <b/>
        <u/>
        <sz val="8"/>
        <color theme="0"/>
        <rFont val="Calibri"/>
        <family val="2"/>
        <scheme val="minor"/>
      </rPr>
      <t>Step 4</t>
    </r>
    <r>
      <rPr>
        <b/>
        <sz val="8"/>
        <color theme="0"/>
        <rFont val="Calibri"/>
        <family val="2"/>
        <scheme val="minor"/>
      </rPr>
      <t>: Interest</t>
    </r>
  </si>
  <si>
    <t>Year Basis (N)</t>
  </si>
  <si>
    <t>(N = 365)</t>
  </si>
  <si>
    <t>Daily RFR
(SONIA)</t>
  </si>
  <si>
    <r>
      <rPr>
        <b/>
        <u/>
        <sz val="8"/>
        <color theme="0"/>
        <rFont val="Calibri"/>
        <family val="2"/>
        <scheme val="minor"/>
      </rPr>
      <t>Step 1</t>
    </r>
    <r>
      <rPr>
        <b/>
        <sz val="8"/>
        <color theme="0"/>
        <rFont val="Calibri"/>
        <family val="2"/>
        <scheme val="minor"/>
      </rPr>
      <t>: ACR</t>
    </r>
    <r>
      <rPr>
        <b/>
        <vertAlign val="subscript"/>
        <sz val="8"/>
        <color theme="0"/>
        <rFont val="Calibri"/>
        <family val="2"/>
        <scheme val="minor"/>
      </rPr>
      <t>i</t>
    </r>
  </si>
  <si>
    <r>
      <rPr>
        <b/>
        <u/>
        <sz val="8"/>
        <color theme="0"/>
        <rFont val="Calibri"/>
        <family val="2"/>
        <scheme val="minor"/>
      </rPr>
      <t>Step 2</t>
    </r>
    <r>
      <rPr>
        <b/>
        <sz val="8"/>
        <color theme="0"/>
        <rFont val="Calibri"/>
        <family val="2"/>
        <scheme val="minor"/>
      </rPr>
      <t>: UCR</t>
    </r>
    <r>
      <rPr>
        <b/>
        <vertAlign val="subscript"/>
        <sz val="8"/>
        <color theme="0"/>
        <rFont val="Calibri"/>
        <family val="2"/>
        <scheme val="minor"/>
      </rPr>
      <t>i</t>
    </r>
  </si>
  <si>
    <r>
      <rPr>
        <b/>
        <u/>
        <sz val="8"/>
        <color theme="0"/>
        <rFont val="Calibri"/>
        <family val="2"/>
        <scheme val="minor"/>
      </rPr>
      <t>Step 3</t>
    </r>
    <r>
      <rPr>
        <b/>
        <sz val="8"/>
        <color theme="0"/>
        <rFont val="Calibri"/>
        <family val="2"/>
        <scheme val="minor"/>
      </rPr>
      <t>: NCR</t>
    </r>
    <r>
      <rPr>
        <b/>
        <vertAlign val="subscript"/>
        <sz val="8"/>
        <color theme="0"/>
        <rFont val="Calibri"/>
        <family val="2"/>
        <scheme val="minor"/>
      </rPr>
      <t>i</t>
    </r>
  </si>
  <si>
    <r>
      <t>Annualised Cumulative Compounded RFR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 xml:space="preserve"> (ACR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>)</t>
    </r>
  </si>
  <si>
    <r>
      <t>Unannualised  Cumulative Compounded RFR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 xml:space="preserve">
(UCR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>)</t>
    </r>
  </si>
  <si>
    <r>
      <t>Non Cumulative Compounded RFR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 xml:space="preserve">
(NCR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>)</t>
    </r>
  </si>
  <si>
    <t>Lookback/Lag Days</t>
  </si>
  <si>
    <t>Margin 
Interest</t>
  </si>
  <si>
    <t>Total 
Interest</t>
  </si>
  <si>
    <t>Credit Adjustment Spread 
Interest</t>
  </si>
  <si>
    <t>RFR Interest 
using Non Cumulative Compounded Rate</t>
  </si>
  <si>
    <t>Principal Payment Amt
-ve for repymt
+ve for increase</t>
  </si>
  <si>
    <t>Unannualised/ Effective RFR</t>
  </si>
  <si>
    <t>Rounding Convention
(Recommended)</t>
  </si>
  <si>
    <t>Loan Period - 15-Apr-19 to 15-May-19</t>
  </si>
  <si>
    <r>
      <t>cn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</si>
  <si>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t>tcn</t>
    </r>
    <r>
      <rPr>
        <b/>
        <vertAlign val="subscript"/>
        <sz val="9"/>
        <color theme="0"/>
        <rFont val="Calibri"/>
        <family val="2"/>
        <scheme val="minor"/>
      </rPr>
      <t>i</t>
    </r>
  </si>
  <si>
    <t>Breaking down the Formula</t>
  </si>
  <si>
    <t>Daily published RFR
(SONIA)</t>
  </si>
  <si>
    <t>Daily Floored RFR
(SONIA)</t>
  </si>
  <si>
    <t>Floor (RFR + CAS)</t>
  </si>
  <si>
    <t>Lookback with Observation Shift (Interest Period weighted) - No Negative Accrual</t>
  </si>
  <si>
    <t>Lookback with Observation Shift (Interest Period weighted) - Negative Accrual</t>
  </si>
  <si>
    <t xml:space="preserve">Lookback without Observation Shift vs Lookback with Observation Shift </t>
  </si>
  <si>
    <t>Recommended approach - Lookback without Observation Shift (also known as Lag)</t>
  </si>
  <si>
    <t xml:space="preserve">Alternative approach - Lookback with Observation Shift (Interest Period weighted) </t>
  </si>
  <si>
    <t>Lookback without Observation Shift (also known as Lag) - with Floor for legacy contracts</t>
  </si>
  <si>
    <t>Lookback with Observation Shift (Interest Period weighted) - with Floor for legacy contracts</t>
  </si>
  <si>
    <t>Cumulative vs Non Cumulative</t>
  </si>
  <si>
    <t>2 dp at the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</si>
</sst>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.00000000000"/>
    <numFmt numFmtId="165" formatCode="0.00000%"/>
    <numFmt numFmtId="166" formatCode="_(&quot;$&quot;* #,##0.00_);_(&quot;$&quot;* \(#,##0.00\);_(&quot;$&quot;* &quot;-&quot;??_);_(@_)"/>
    <numFmt numFmtId="167" formatCode="&quot;£&quot;#,##0.00"/>
    <numFmt numFmtId="168" formatCode="ddd\,\ dd\-mmm\-yy"/>
    <numFmt numFmtId="169" formatCode="0.00000"/>
    <numFmt numFmtId="170" formatCode="&quot;$&quot;#,##0.00"/>
    <numFmt numFmtId="171" formatCode="ddd\,dd\-mmm\-yy"/>
    <numFmt numFmtId="172" formatCode="#,##0.0000000000000000"/>
    <numFmt numFmtId="173" formatCode="#,##0.00000000"/>
    <numFmt numFmtId="174" formatCode="0.0000000%"/>
    <numFmt numFmtId="175" formatCode="ddd\,dd\-mmm"/>
    <numFmt numFmtId="176" formatCode="0.000000%"/>
    <numFmt numFmtId="177" formatCode="0.000000000000%"/>
    <numFmt numFmtId="178" formatCode="0.00000000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vertAlign val="subscript"/>
      <sz val="9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vertAlign val="subscript"/>
      <sz val="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A5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7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ont="1" applyFill="1"/>
    <xf numFmtId="0" fontId="0" fillId="0" borderId="0" xfId="0" applyFont="1"/>
    <xf numFmtId="171" fontId="4" fillId="10" borderId="2" xfId="0" applyNumberFormat="1" applyFont="1" applyFill="1" applyBorder="1" applyProtection="1"/>
    <xf numFmtId="0" fontId="4" fillId="10" borderId="2" xfId="0" applyFont="1" applyFill="1" applyBorder="1" applyAlignment="1" applyProtection="1">
      <alignment horizontal="center"/>
    </xf>
    <xf numFmtId="4" fontId="17" fillId="10" borderId="2" xfId="1" applyNumberFormat="1" applyFont="1" applyFill="1" applyBorder="1" applyProtection="1"/>
    <xf numFmtId="0" fontId="2" fillId="2" borderId="0" xfId="0" applyFont="1" applyFill="1"/>
    <xf numFmtId="0" fontId="2" fillId="0" borderId="0" xfId="0" applyFont="1" applyFill="1"/>
    <xf numFmtId="168" fontId="4" fillId="10" borderId="2" xfId="0" applyNumberFormat="1" applyFont="1" applyFill="1" applyBorder="1" applyProtection="1"/>
    <xf numFmtId="0" fontId="4" fillId="7" borderId="2" xfId="0" applyFont="1" applyFill="1" applyBorder="1" applyAlignment="1" applyProtection="1">
      <alignment horizontal="center"/>
    </xf>
    <xf numFmtId="175" fontId="4" fillId="10" borderId="2" xfId="0" applyNumberFormat="1" applyFont="1" applyFill="1" applyBorder="1" applyProtection="1"/>
    <xf numFmtId="3" fontId="17" fillId="10" borderId="2" xfId="1" applyNumberFormat="1" applyFont="1" applyFill="1" applyBorder="1" applyProtection="1"/>
    <xf numFmtId="0" fontId="0" fillId="2" borderId="0" xfId="0" applyFill="1" applyProtection="1"/>
    <xf numFmtId="0" fontId="18" fillId="2" borderId="14" xfId="0" applyFont="1" applyFill="1" applyBorder="1" applyProtection="1"/>
    <xf numFmtId="0" fontId="19" fillId="15" borderId="0" xfId="0" applyFont="1" applyFill="1" applyProtection="1"/>
    <xf numFmtId="0" fontId="3" fillId="15" borderId="0" xfId="0" applyFont="1" applyFill="1" applyProtection="1"/>
    <xf numFmtId="0" fontId="26" fillId="15" borderId="0" xfId="0" applyFont="1" applyFill="1" applyProtection="1"/>
    <xf numFmtId="0" fontId="18" fillId="2" borderId="16" xfId="0" applyFont="1" applyFill="1" applyBorder="1" applyProtection="1"/>
    <xf numFmtId="0" fontId="18" fillId="3" borderId="18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18" fillId="3" borderId="14" xfId="0" applyFont="1" applyFill="1" applyBorder="1" applyAlignment="1" applyProtection="1">
      <alignment horizontal="right"/>
    </xf>
    <xf numFmtId="0" fontId="18" fillId="4" borderId="6" xfId="0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4" fillId="6" borderId="6" xfId="0" applyFont="1" applyFill="1" applyBorder="1" applyAlignment="1" applyProtection="1">
      <alignment horizontal="center" vertical="center"/>
    </xf>
    <xf numFmtId="4" fontId="0" fillId="2" borderId="0" xfId="0" applyNumberFormat="1" applyFill="1" applyBorder="1" applyProtection="1"/>
    <xf numFmtId="0" fontId="18" fillId="3" borderId="18" xfId="0" applyFont="1" applyFill="1" applyBorder="1" applyAlignment="1" applyProtection="1">
      <alignment horizontal="right"/>
    </xf>
    <xf numFmtId="0" fontId="18" fillId="4" borderId="10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4" fillId="0" borderId="1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64" fontId="4" fillId="2" borderId="0" xfId="0" applyNumberFormat="1" applyFont="1" applyFill="1" applyBorder="1" applyProtection="1"/>
    <xf numFmtId="165" fontId="4" fillId="2" borderId="0" xfId="0" applyNumberFormat="1" applyFont="1" applyFill="1" applyBorder="1" applyProtection="1"/>
    <xf numFmtId="167" fontId="6" fillId="2" borderId="0" xfId="1" applyNumberFormat="1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170" fontId="20" fillId="8" borderId="25" xfId="0" applyNumberFormat="1" applyFont="1" applyFill="1" applyBorder="1" applyAlignment="1" applyProtection="1">
      <alignment horizontal="center" vertical="center" wrapText="1"/>
    </xf>
    <xf numFmtId="170" fontId="20" fillId="8" borderId="26" xfId="0" applyNumberFormat="1" applyFont="1" applyFill="1" applyBorder="1" applyAlignment="1" applyProtection="1">
      <alignment horizontal="center" vertical="center" wrapText="1"/>
    </xf>
    <xf numFmtId="170" fontId="20" fillId="8" borderId="27" xfId="0" applyNumberFormat="1" applyFont="1" applyFill="1" applyBorder="1" applyAlignment="1" applyProtection="1">
      <alignment horizontal="center" vertical="center" wrapText="1"/>
    </xf>
    <xf numFmtId="168" fontId="23" fillId="14" borderId="11" xfId="0" applyNumberFormat="1" applyFont="1" applyFill="1" applyBorder="1" applyAlignment="1" applyProtection="1">
      <alignment vertical="center"/>
    </xf>
    <xf numFmtId="168" fontId="9" fillId="14" borderId="11" xfId="0" applyNumberFormat="1" applyFont="1" applyFill="1" applyBorder="1" applyAlignment="1" applyProtection="1">
      <alignment horizontal="right" vertical="center" indent="1"/>
    </xf>
    <xf numFmtId="170" fontId="5" fillId="0" borderId="0" xfId="0" applyNumberFormat="1" applyFont="1" applyBorder="1" applyAlignment="1" applyProtection="1">
      <alignment horizontal="center" vertical="center" wrapText="1"/>
    </xf>
    <xf numFmtId="170" fontId="5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4" fontId="4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Protection="1"/>
    <xf numFmtId="0" fontId="15" fillId="9" borderId="2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170" fontId="15" fillId="9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165" fontId="4" fillId="10" borderId="2" xfId="0" applyNumberFormat="1" applyFont="1" applyFill="1" applyBorder="1" applyProtection="1"/>
    <xf numFmtId="10" fontId="4" fillId="10" borderId="2" xfId="0" applyNumberFormat="1" applyFont="1" applyFill="1" applyBorder="1" applyProtection="1"/>
    <xf numFmtId="9" fontId="4" fillId="10" borderId="2" xfId="0" applyNumberFormat="1" applyFont="1" applyFill="1" applyBorder="1" applyProtection="1"/>
    <xf numFmtId="172" fontId="4" fillId="10" borderId="2" xfId="0" applyNumberFormat="1" applyFont="1" applyFill="1" applyBorder="1" applyProtection="1"/>
    <xf numFmtId="176" fontId="4" fillId="10" borderId="2" xfId="0" applyNumberFormat="1" applyFont="1" applyFill="1" applyBorder="1" applyProtection="1"/>
    <xf numFmtId="178" fontId="4" fillId="10" borderId="2" xfId="0" applyNumberFormat="1" applyFont="1" applyFill="1" applyBorder="1" applyProtection="1"/>
    <xf numFmtId="173" fontId="4" fillId="2" borderId="0" xfId="0" applyNumberFormat="1" applyFont="1" applyFill="1" applyBorder="1" applyProtection="1"/>
    <xf numFmtId="4" fontId="0" fillId="2" borderId="0" xfId="0" applyNumberFormat="1" applyFill="1" applyProtection="1"/>
    <xf numFmtId="4" fontId="6" fillId="10" borderId="2" xfId="1" applyNumberFormat="1" applyFont="1" applyFill="1" applyBorder="1" applyProtection="1"/>
    <xf numFmtId="0" fontId="2" fillId="2" borderId="0" xfId="0" applyFont="1" applyFill="1" applyProtection="1"/>
    <xf numFmtId="169" fontId="4" fillId="10" borderId="2" xfId="0" applyNumberFormat="1" applyFont="1" applyFill="1" applyBorder="1" applyProtection="1"/>
    <xf numFmtId="164" fontId="4" fillId="10" borderId="2" xfId="0" applyNumberFormat="1" applyFont="1" applyFill="1" applyBorder="1" applyProtection="1"/>
    <xf numFmtId="173" fontId="4" fillId="10" borderId="2" xfId="0" applyNumberFormat="1" applyFont="1" applyFill="1" applyBorder="1" applyProtection="1"/>
    <xf numFmtId="4" fontId="17" fillId="4" borderId="2" xfId="1" applyNumberFormat="1" applyFont="1" applyFill="1" applyBorder="1" applyProtection="1"/>
    <xf numFmtId="0" fontId="4" fillId="2" borderId="0" xfId="0" applyFont="1" applyFill="1" applyProtection="1"/>
    <xf numFmtId="174" fontId="4" fillId="2" borderId="0" xfId="0" applyNumberFormat="1" applyFont="1" applyFill="1" applyProtection="1"/>
    <xf numFmtId="0" fontId="6" fillId="2" borderId="0" xfId="0" applyFont="1" applyFill="1" applyAlignment="1" applyProtection="1">
      <alignment horizontal="right"/>
    </xf>
    <xf numFmtId="3" fontId="5" fillId="10" borderId="2" xfId="0" applyNumberFormat="1" applyFont="1" applyFill="1" applyBorder="1" applyAlignment="1" applyProtection="1">
      <alignment horizontal="center"/>
    </xf>
    <xf numFmtId="4" fontId="4" fillId="2" borderId="0" xfId="0" applyNumberFormat="1" applyFont="1" applyFill="1" applyProtection="1"/>
    <xf numFmtId="4" fontId="5" fillId="10" borderId="2" xfId="0" applyNumberFormat="1" applyFont="1" applyFill="1" applyBorder="1" applyProtection="1"/>
    <xf numFmtId="0" fontId="18" fillId="2" borderId="0" xfId="0" applyFont="1" applyFill="1" applyProtection="1"/>
    <xf numFmtId="0" fontId="5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right" indent="1"/>
    </xf>
    <xf numFmtId="4" fontId="5" fillId="4" borderId="2" xfId="0" applyNumberFormat="1" applyFont="1" applyFill="1" applyBorder="1" applyProtection="1"/>
    <xf numFmtId="0" fontId="0" fillId="2" borderId="0" xfId="0" applyFill="1" applyAlignment="1" applyProtection="1">
      <alignment horizontal="right"/>
    </xf>
    <xf numFmtId="0" fontId="0" fillId="0" borderId="0" xfId="0" applyProtection="1"/>
    <xf numFmtId="0" fontId="4" fillId="4" borderId="6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167" fontId="15" fillId="2" borderId="0" xfId="1" applyNumberFormat="1" applyFont="1" applyFill="1" applyBorder="1" applyAlignment="1" applyProtection="1"/>
    <xf numFmtId="0" fontId="0" fillId="2" borderId="0" xfId="0" applyFill="1" applyAlignment="1" applyProtection="1"/>
    <xf numFmtId="177" fontId="4" fillId="10" borderId="2" xfId="0" applyNumberFormat="1" applyFont="1" applyFill="1" applyBorder="1" applyProtection="1"/>
    <xf numFmtId="0" fontId="19" fillId="15" borderId="0" xfId="0" applyFont="1" applyFill="1" applyAlignment="1" applyProtection="1"/>
    <xf numFmtId="168" fontId="7" fillId="2" borderId="11" xfId="0" applyNumberFormat="1" applyFont="1" applyFill="1" applyBorder="1" applyProtection="1"/>
    <xf numFmtId="0" fontId="4" fillId="2" borderId="11" xfId="0" applyFont="1" applyFill="1" applyBorder="1" applyProtection="1"/>
    <xf numFmtId="169" fontId="4" fillId="2" borderId="11" xfId="0" applyNumberFormat="1" applyFont="1" applyFill="1" applyBorder="1" applyProtection="1"/>
    <xf numFmtId="0" fontId="4" fillId="2" borderId="4" xfId="0" applyFont="1" applyFill="1" applyBorder="1" applyProtection="1"/>
    <xf numFmtId="170" fontId="5" fillId="0" borderId="2" xfId="0" applyNumberFormat="1" applyFont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" fillId="0" borderId="0" xfId="0" applyFont="1" applyFill="1" applyProtection="1"/>
    <xf numFmtId="168" fontId="4" fillId="11" borderId="2" xfId="0" applyNumberFormat="1" applyFont="1" applyFill="1" applyBorder="1" applyProtection="1"/>
    <xf numFmtId="169" fontId="4" fillId="11" borderId="2" xfId="0" applyNumberFormat="1" applyFont="1" applyFill="1" applyBorder="1" applyProtection="1"/>
    <xf numFmtId="168" fontId="4" fillId="12" borderId="2" xfId="0" applyNumberFormat="1" applyFont="1" applyFill="1" applyBorder="1" applyProtection="1"/>
    <xf numFmtId="169" fontId="4" fillId="12" borderId="2" xfId="0" applyNumberFormat="1" applyFont="1" applyFill="1" applyBorder="1" applyProtection="1"/>
    <xf numFmtId="0" fontId="0" fillId="15" borderId="0" xfId="0" applyFill="1" applyBorder="1" applyProtection="1"/>
    <xf numFmtId="0" fontId="0" fillId="15" borderId="0" xfId="0" applyFill="1" applyProtection="1"/>
    <xf numFmtId="168" fontId="4" fillId="7" borderId="2" xfId="0" applyNumberFormat="1" applyFont="1" applyFill="1" applyBorder="1" applyProtection="1"/>
    <xf numFmtId="164" fontId="4" fillId="7" borderId="2" xfId="0" applyNumberFormat="1" applyFont="1" applyFill="1" applyBorder="1" applyProtection="1"/>
    <xf numFmtId="4" fontId="17" fillId="7" borderId="2" xfId="1" applyNumberFormat="1" applyFont="1" applyFill="1" applyBorder="1" applyProtection="1"/>
    <xf numFmtId="4" fontId="18" fillId="2" borderId="0" xfId="0" applyNumberFormat="1" applyFont="1" applyFill="1" applyBorder="1" applyAlignment="1" applyProtection="1">
      <alignment horizontal="right"/>
    </xf>
    <xf numFmtId="9" fontId="18" fillId="4" borderId="38" xfId="0" applyNumberFormat="1" applyFont="1" applyFill="1" applyBorder="1" applyAlignment="1" applyProtection="1">
      <alignment horizontal="center"/>
    </xf>
    <xf numFmtId="0" fontId="15" fillId="13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18" fillId="3" borderId="36" xfId="0" applyFont="1" applyFill="1" applyBorder="1" applyAlignment="1" applyProtection="1"/>
    <xf numFmtId="170" fontId="8" fillId="8" borderId="39" xfId="0" applyNumberFormat="1" applyFont="1" applyFill="1" applyBorder="1" applyAlignment="1" applyProtection="1">
      <alignment horizontal="center" vertical="center" wrapText="1"/>
    </xf>
    <xf numFmtId="170" fontId="8" fillId="8" borderId="40" xfId="0" applyNumberFormat="1" applyFont="1" applyFill="1" applyBorder="1" applyAlignment="1" applyProtection="1">
      <alignment horizontal="center" vertical="center" wrapText="1"/>
    </xf>
    <xf numFmtId="0" fontId="19" fillId="15" borderId="0" xfId="0" applyFont="1" applyFill="1" applyAlignment="1" applyProtection="1">
      <alignment horizontal="left" indent="2"/>
    </xf>
    <xf numFmtId="0" fontId="19" fillId="15" borderId="0" xfId="0" applyFont="1" applyFill="1" applyAlignment="1" applyProtection="1">
      <alignment horizontal="left" indent="4"/>
    </xf>
    <xf numFmtId="0" fontId="19" fillId="15" borderId="0" xfId="0" applyFont="1" applyFill="1" applyAlignment="1" applyProtection="1">
      <alignment horizontal="left" indent="5"/>
    </xf>
    <xf numFmtId="170" fontId="8" fillId="8" borderId="42" xfId="0" applyNumberFormat="1" applyFont="1" applyFill="1" applyBorder="1" applyAlignment="1" applyProtection="1">
      <alignment horizontal="center" vertical="center" wrapText="1"/>
    </xf>
    <xf numFmtId="170" fontId="5" fillId="0" borderId="24" xfId="0" applyNumberFormat="1" applyFont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right"/>
    </xf>
    <xf numFmtId="0" fontId="4" fillId="3" borderId="18" xfId="0" applyFont="1" applyFill="1" applyBorder="1" applyAlignment="1" applyProtection="1">
      <alignment horizontal="right"/>
    </xf>
    <xf numFmtId="4" fontId="18" fillId="2" borderId="20" xfId="0" applyNumberFormat="1" applyFont="1" applyFill="1" applyBorder="1" applyAlignment="1" applyProtection="1">
      <alignment horizontal="right" indent="1"/>
    </xf>
    <xf numFmtId="4" fontId="18" fillId="2" borderId="21" xfId="0" applyNumberFormat="1" applyFont="1" applyFill="1" applyBorder="1" applyAlignment="1" applyProtection="1">
      <alignment horizontal="right" indent="1"/>
    </xf>
    <xf numFmtId="4" fontId="18" fillId="3" borderId="22" xfId="0" applyNumberFormat="1" applyFont="1" applyFill="1" applyBorder="1" applyAlignment="1" applyProtection="1">
      <alignment horizontal="right" vertical="center" indent="1"/>
    </xf>
    <xf numFmtId="0" fontId="18" fillId="2" borderId="15" xfId="0" applyFont="1" applyFill="1" applyBorder="1" applyAlignment="1" applyProtection="1">
      <alignment horizontal="right" indent="1"/>
    </xf>
    <xf numFmtId="0" fontId="18" fillId="2" borderId="17" xfId="0" applyFont="1" applyFill="1" applyBorder="1" applyAlignment="1" applyProtection="1">
      <alignment horizontal="right" indent="1"/>
    </xf>
    <xf numFmtId="0" fontId="18" fillId="3" borderId="19" xfId="0" applyFont="1" applyFill="1" applyBorder="1" applyAlignment="1" applyProtection="1">
      <alignment horizontal="right" vertical="center" indent="1"/>
    </xf>
    <xf numFmtId="0" fontId="18" fillId="2" borderId="3" xfId="0" applyFont="1" applyFill="1" applyBorder="1" applyAlignment="1" applyProtection="1">
      <alignment horizontal="right" indent="1"/>
    </xf>
    <xf numFmtId="0" fontId="18" fillId="2" borderId="23" xfId="0" applyFont="1" applyFill="1" applyBorder="1" applyAlignment="1" applyProtection="1">
      <alignment horizontal="right" indent="1"/>
    </xf>
    <xf numFmtId="0" fontId="18" fillId="3" borderId="7" xfId="0" applyFont="1" applyFill="1" applyBorder="1" applyAlignment="1" applyProtection="1">
      <alignment horizontal="right" vertical="center" indent="1"/>
    </xf>
    <xf numFmtId="0" fontId="18" fillId="2" borderId="3" xfId="0" applyFont="1" applyFill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/>
    </xf>
    <xf numFmtId="170" fontId="8" fillId="8" borderId="1" xfId="0" applyNumberFormat="1" applyFont="1" applyFill="1" applyBorder="1" applyAlignment="1" applyProtection="1">
      <alignment horizontal="center" vertical="center" wrapText="1"/>
    </xf>
    <xf numFmtId="170" fontId="8" fillId="8" borderId="46" xfId="0" applyNumberFormat="1" applyFont="1" applyFill="1" applyBorder="1" applyAlignment="1" applyProtection="1">
      <alignment horizontal="center" vertical="center" wrapText="1"/>
    </xf>
    <xf numFmtId="170" fontId="24" fillId="8" borderId="46" xfId="0" applyNumberFormat="1" applyFont="1" applyFill="1" applyBorder="1" applyAlignment="1" applyProtection="1">
      <alignment horizontal="right" vertical="center" wrapText="1" indent="1"/>
    </xf>
    <xf numFmtId="0" fontId="19" fillId="15" borderId="0" xfId="0" applyFont="1" applyFill="1" applyAlignment="1" applyProtection="1">
      <alignment horizontal="left" vertical="center" indent="3"/>
    </xf>
    <xf numFmtId="0" fontId="3" fillId="15" borderId="0" xfId="0" applyFont="1" applyFill="1" applyAlignment="1" applyProtection="1">
      <alignment horizontal="left" vertical="center" indent="3"/>
    </xf>
    <xf numFmtId="0" fontId="26" fillId="15" borderId="0" xfId="0" applyFont="1" applyFill="1" applyAlignment="1" applyProtection="1">
      <alignment horizontal="left" vertical="center" indent="3"/>
    </xf>
    <xf numFmtId="170" fontId="8" fillId="8" borderId="47" xfId="0" applyNumberFormat="1" applyFont="1" applyFill="1" applyBorder="1" applyAlignment="1" applyProtection="1">
      <alignment horizontal="center" vertical="center" wrapText="1"/>
    </xf>
    <xf numFmtId="170" fontId="20" fillId="8" borderId="28" xfId="0" applyNumberFormat="1" applyFont="1" applyFill="1" applyBorder="1" applyAlignment="1" applyProtection="1">
      <alignment horizontal="center" vertical="center" wrapText="1"/>
    </xf>
    <xf numFmtId="170" fontId="20" fillId="8" borderId="0" xfId="0" applyNumberFormat="1" applyFont="1" applyFill="1" applyBorder="1" applyAlignment="1" applyProtection="1">
      <alignment horizontal="center" vertical="center" wrapText="1"/>
    </xf>
    <xf numFmtId="0" fontId="25" fillId="5" borderId="29" xfId="0" applyFont="1" applyFill="1" applyBorder="1" applyAlignment="1" applyProtection="1">
      <alignment horizontal="center" vertical="center" wrapText="1"/>
    </xf>
    <xf numFmtId="0" fontId="25" fillId="5" borderId="34" xfId="0" applyFont="1" applyFill="1" applyBorder="1" applyAlignment="1" applyProtection="1">
      <alignment horizontal="center" vertical="center" wrapText="1"/>
    </xf>
    <xf numFmtId="0" fontId="25" fillId="5" borderId="31" xfId="0" applyFont="1" applyFill="1" applyBorder="1" applyAlignment="1" applyProtection="1">
      <alignment horizontal="center" vertical="center" wrapText="1"/>
    </xf>
    <xf numFmtId="0" fontId="25" fillId="5" borderId="35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right" indent="1"/>
    </xf>
    <xf numFmtId="0" fontId="8" fillId="9" borderId="12" xfId="0" applyFont="1" applyFill="1" applyBorder="1" applyAlignment="1" applyProtection="1">
      <alignment horizontal="right" indent="1"/>
    </xf>
    <xf numFmtId="0" fontId="8" fillId="9" borderId="17" xfId="0" applyFont="1" applyFill="1" applyBorder="1" applyAlignment="1" applyProtection="1">
      <alignment horizontal="right" indent="1"/>
    </xf>
    <xf numFmtId="0" fontId="13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170" fontId="11" fillId="0" borderId="2" xfId="0" applyNumberFormat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170" fontId="8" fillId="8" borderId="41" xfId="0" applyNumberFormat="1" applyFont="1" applyFill="1" applyBorder="1" applyAlignment="1" applyProtection="1">
      <alignment horizontal="center" vertical="center" wrapText="1"/>
    </xf>
    <xf numFmtId="170" fontId="8" fillId="8" borderId="42" xfId="0" applyNumberFormat="1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32" xfId="0" applyFont="1" applyFill="1" applyBorder="1" applyAlignment="1" applyProtection="1">
      <alignment horizontal="center" vertical="center" wrapText="1"/>
    </xf>
    <xf numFmtId="170" fontId="5" fillId="0" borderId="24" xfId="0" applyNumberFormat="1" applyFont="1" applyBorder="1" applyAlignment="1" applyProtection="1">
      <alignment horizontal="center" vertical="center" wrapText="1"/>
    </xf>
    <xf numFmtId="170" fontId="5" fillId="0" borderId="15" xfId="0" applyNumberFormat="1" applyFont="1" applyBorder="1" applyAlignment="1" applyProtection="1">
      <alignment horizontal="center" vertical="center" wrapText="1"/>
    </xf>
    <xf numFmtId="170" fontId="9" fillId="8" borderId="1" xfId="0" applyNumberFormat="1" applyFont="1" applyFill="1" applyBorder="1" applyAlignment="1" applyProtection="1">
      <alignment horizontal="center" vertical="center" wrapText="1"/>
    </xf>
    <xf numFmtId="170" fontId="8" fillId="8" borderId="17" xfId="0" applyNumberFormat="1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right" indent="1"/>
    </xf>
    <xf numFmtId="170" fontId="9" fillId="8" borderId="17" xfId="0" applyNumberFormat="1" applyFont="1" applyFill="1" applyBorder="1" applyAlignment="1" applyProtection="1">
      <alignment horizontal="center" vertical="center" wrapText="1"/>
    </xf>
    <xf numFmtId="170" fontId="9" fillId="8" borderId="12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right"/>
    </xf>
    <xf numFmtId="0" fontId="8" fillId="9" borderId="12" xfId="0" applyFont="1" applyFill="1" applyBorder="1" applyAlignment="1" applyProtection="1">
      <alignment horizontal="right"/>
    </xf>
    <xf numFmtId="0" fontId="8" fillId="9" borderId="17" xfId="0" applyFont="1" applyFill="1" applyBorder="1" applyAlignment="1" applyProtection="1">
      <alignment horizontal="right"/>
    </xf>
    <xf numFmtId="0" fontId="18" fillId="3" borderId="36" xfId="0" applyFont="1" applyFill="1" applyBorder="1" applyAlignment="1" applyProtection="1">
      <alignment horizontal="right" indent="1"/>
    </xf>
    <xf numFmtId="0" fontId="18" fillId="3" borderId="37" xfId="0" applyFont="1" applyFill="1" applyBorder="1" applyAlignment="1" applyProtection="1">
      <alignment horizontal="right" indent="1"/>
    </xf>
    <xf numFmtId="170" fontId="20" fillId="8" borderId="43" xfId="0" applyNumberFormat="1" applyFont="1" applyFill="1" applyBorder="1" applyAlignment="1" applyProtection="1">
      <alignment horizontal="center" vertical="center" wrapText="1"/>
    </xf>
    <xf numFmtId="170" fontId="20" fillId="8" borderId="33" xfId="0" applyNumberFormat="1" applyFont="1" applyFill="1" applyBorder="1" applyAlignment="1" applyProtection="1">
      <alignment horizontal="center" vertical="center" wrapText="1"/>
    </xf>
    <xf numFmtId="170" fontId="20" fillId="8" borderId="44" xfId="0" applyNumberFormat="1" applyFont="1" applyFill="1" applyBorder="1" applyAlignment="1" applyProtection="1">
      <alignment horizontal="center" vertical="center" wrapText="1"/>
    </xf>
    <xf numFmtId="170" fontId="8" fillId="8" borderId="45" xfId="0" applyNumberFormat="1" applyFont="1" applyFill="1" applyBorder="1" applyAlignment="1" applyProtection="1">
      <alignment horizontal="center" vertical="center" wrapText="1"/>
    </xf>
    <xf numFmtId="4" fontId="17" fillId="16" borderId="2" xfId="1" applyNumberFormat="1" applyFont="1" applyFill="1" applyBorder="1" applyProtection="1"/>
    <xf numFmtId="0" fontId="0" fillId="0" borderId="0" xfId="0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105260</xdr:colOff>
      <xdr:row>9</xdr:row>
      <xdr:rowOff>46565</xdr:rowOff>
    </xdr:from>
    <xdr:to>
      <xdr:col>10</xdr:col>
      <xdr:colOff>536224</xdr:colOff>
      <xdr:row>9</xdr:row>
      <xdr:rowOff>386800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5093" y="1471787"/>
          <a:ext cx="430964" cy="340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143732</xdr:colOff>
      <xdr:row>9</xdr:row>
      <xdr:rowOff>13405</xdr:rowOff>
    </xdr:from>
    <xdr:to>
      <xdr:col>11</xdr:col>
      <xdr:colOff>968365</xdr:colOff>
      <xdr:row>9</xdr:row>
      <xdr:rowOff>416278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1288" y="1438627"/>
          <a:ext cx="824633" cy="402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22869</xdr:colOff>
      <xdr:row>9</xdr:row>
      <xdr:rowOff>33997</xdr:rowOff>
    </xdr:from>
    <xdr:to>
      <xdr:col>13</xdr:col>
      <xdr:colOff>3061</xdr:colOff>
      <xdr:row>9</xdr:row>
      <xdr:rowOff>402168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8147" y="1459219"/>
          <a:ext cx="1109081" cy="368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218151</xdr:colOff>
      <xdr:row>9</xdr:row>
      <xdr:rowOff>49392</xdr:rowOff>
    </xdr:from>
    <xdr:to>
      <xdr:col>13</xdr:col>
      <xdr:colOff>853726</xdr:colOff>
      <xdr:row>9</xdr:row>
      <xdr:rowOff>380564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73" y="1474614"/>
          <a:ext cx="635575" cy="331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675412</xdr:colOff>
      <xdr:row>9</xdr:row>
      <xdr:rowOff>21166</xdr:rowOff>
    </xdr:from>
    <xdr:to>
      <xdr:col>22</xdr:col>
      <xdr:colOff>105836</xdr:colOff>
      <xdr:row>9</xdr:row>
      <xdr:rowOff>416278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1856" y="1446388"/>
          <a:ext cx="2019813" cy="395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42332</xdr:colOff>
      <xdr:row>9</xdr:row>
      <xdr:rowOff>63499</xdr:rowOff>
    </xdr:from>
    <xdr:to>
      <xdr:col>14</xdr:col>
      <xdr:colOff>1072445</xdr:colOff>
      <xdr:row>9</xdr:row>
      <xdr:rowOff>373945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1276" y="1488721"/>
          <a:ext cx="1030113" cy="310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91148</xdr:colOff>
      <xdr:row>9</xdr:row>
      <xdr:rowOff>44450</xdr:rowOff>
    </xdr:from>
    <xdr:to>
      <xdr:col>12</xdr:col>
      <xdr:colOff>543279</xdr:colOff>
      <xdr:row>9</xdr:row>
      <xdr:rowOff>397857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9704" y="1469672"/>
          <a:ext cx="452131" cy="353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156438</xdr:colOff>
      <xdr:row>9</xdr:row>
      <xdr:rowOff>25399</xdr:rowOff>
    </xdr:from>
    <xdr:to>
      <xdr:col>13</xdr:col>
      <xdr:colOff>965199</xdr:colOff>
      <xdr:row>9</xdr:row>
      <xdr:rowOff>420518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9188" y="1454149"/>
          <a:ext cx="808761" cy="395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15370</xdr:colOff>
      <xdr:row>9</xdr:row>
      <xdr:rowOff>24822</xdr:rowOff>
    </xdr:from>
    <xdr:to>
      <xdr:col>14</xdr:col>
      <xdr:colOff>1117600</xdr:colOff>
      <xdr:row>9</xdr:row>
      <xdr:rowOff>405743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3020" y="1453572"/>
          <a:ext cx="1102230" cy="380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122961</xdr:colOff>
      <xdr:row>9</xdr:row>
      <xdr:rowOff>43297</xdr:rowOff>
    </xdr:from>
    <xdr:to>
      <xdr:col>15</xdr:col>
      <xdr:colOff>869112</xdr:colOff>
      <xdr:row>9</xdr:row>
      <xdr:rowOff>381001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7261" y="1472047"/>
          <a:ext cx="746151" cy="337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43873</xdr:colOff>
      <xdr:row>9</xdr:row>
      <xdr:rowOff>56443</xdr:rowOff>
    </xdr:from>
    <xdr:to>
      <xdr:col>16</xdr:col>
      <xdr:colOff>1079501</xdr:colOff>
      <xdr:row>9</xdr:row>
      <xdr:rowOff>378175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1540" y="1481665"/>
          <a:ext cx="1035628" cy="321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692723</xdr:colOff>
      <xdr:row>9</xdr:row>
      <xdr:rowOff>17896</xdr:rowOff>
    </xdr:from>
    <xdr:to>
      <xdr:col>24</xdr:col>
      <xdr:colOff>219359</xdr:colOff>
      <xdr:row>9</xdr:row>
      <xdr:rowOff>419100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3073" y="1446646"/>
          <a:ext cx="2111086" cy="401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139124</xdr:colOff>
      <xdr:row>9</xdr:row>
      <xdr:rowOff>55032</xdr:rowOff>
    </xdr:from>
    <xdr:to>
      <xdr:col>11</xdr:col>
      <xdr:colOff>547125</xdr:colOff>
      <xdr:row>9</xdr:row>
      <xdr:rowOff>373945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402" y="1480254"/>
          <a:ext cx="408001" cy="318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184665</xdr:colOff>
      <xdr:row>9</xdr:row>
      <xdr:rowOff>36688</xdr:rowOff>
    </xdr:from>
    <xdr:to>
      <xdr:col>12</xdr:col>
      <xdr:colOff>917226</xdr:colOff>
      <xdr:row>9</xdr:row>
      <xdr:rowOff>394580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665" y="1461910"/>
          <a:ext cx="732561" cy="357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34418</xdr:colOff>
      <xdr:row>9</xdr:row>
      <xdr:rowOff>26937</xdr:rowOff>
    </xdr:from>
    <xdr:to>
      <xdr:col>13</xdr:col>
      <xdr:colOff>1112049</xdr:colOff>
      <xdr:row>9</xdr:row>
      <xdr:rowOff>395110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140" y="1452159"/>
          <a:ext cx="1077631" cy="368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225210</xdr:colOff>
      <xdr:row>9</xdr:row>
      <xdr:rowOff>42335</xdr:rowOff>
    </xdr:from>
    <xdr:to>
      <xdr:col>14</xdr:col>
      <xdr:colOff>896058</xdr:colOff>
      <xdr:row>9</xdr:row>
      <xdr:rowOff>388395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3877" y="1467557"/>
          <a:ext cx="670848" cy="346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421410</xdr:colOff>
      <xdr:row>9</xdr:row>
      <xdr:rowOff>21168</xdr:rowOff>
    </xdr:from>
    <xdr:to>
      <xdr:col>23</xdr:col>
      <xdr:colOff>300183</xdr:colOff>
      <xdr:row>9</xdr:row>
      <xdr:rowOff>395111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5299" y="1446390"/>
          <a:ext cx="2468162" cy="373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63501</xdr:colOff>
      <xdr:row>9</xdr:row>
      <xdr:rowOff>104559</xdr:rowOff>
    </xdr:from>
    <xdr:to>
      <xdr:col>15</xdr:col>
      <xdr:colOff>1062183</xdr:colOff>
      <xdr:row>9</xdr:row>
      <xdr:rowOff>333158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9890" y="1529781"/>
          <a:ext cx="998682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107374</xdr:colOff>
      <xdr:row>9</xdr:row>
      <xdr:rowOff>55032</xdr:rowOff>
    </xdr:from>
    <xdr:to>
      <xdr:col>13</xdr:col>
      <xdr:colOff>520699</xdr:colOff>
      <xdr:row>9</xdr:row>
      <xdr:rowOff>378106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6374" y="1483782"/>
          <a:ext cx="413325" cy="323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175488</xdr:colOff>
      <xdr:row>9</xdr:row>
      <xdr:rowOff>38099</xdr:rowOff>
    </xdr:from>
    <xdr:to>
      <xdr:col>14</xdr:col>
      <xdr:colOff>933449</xdr:colOff>
      <xdr:row>9</xdr:row>
      <xdr:rowOff>408400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9388" y="1466849"/>
          <a:ext cx="757961" cy="37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34419</xdr:colOff>
      <xdr:row>9</xdr:row>
      <xdr:rowOff>24822</xdr:rowOff>
    </xdr:from>
    <xdr:to>
      <xdr:col>15</xdr:col>
      <xdr:colOff>1118490</xdr:colOff>
      <xdr:row>9</xdr:row>
      <xdr:rowOff>406400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219" y="1453572"/>
          <a:ext cx="1084071" cy="381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129311</xdr:colOff>
      <xdr:row>9</xdr:row>
      <xdr:rowOff>30596</xdr:rowOff>
    </xdr:from>
    <xdr:to>
      <xdr:col>16</xdr:col>
      <xdr:colOff>958850</xdr:colOff>
      <xdr:row>9</xdr:row>
      <xdr:rowOff>406041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4761" y="1459346"/>
          <a:ext cx="829539" cy="375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94672</xdr:colOff>
      <xdr:row>9</xdr:row>
      <xdr:rowOff>106795</xdr:rowOff>
    </xdr:from>
    <xdr:to>
      <xdr:col>17</xdr:col>
      <xdr:colOff>1018309</xdr:colOff>
      <xdr:row>9</xdr:row>
      <xdr:rowOff>326611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5022" y="1535545"/>
          <a:ext cx="923637" cy="219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692723</xdr:colOff>
      <xdr:row>9</xdr:row>
      <xdr:rowOff>24246</xdr:rowOff>
    </xdr:from>
    <xdr:to>
      <xdr:col>25</xdr:col>
      <xdr:colOff>219359</xdr:colOff>
      <xdr:row>9</xdr:row>
      <xdr:rowOff>419100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4223" y="1452996"/>
          <a:ext cx="2111086" cy="394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293"/>
  <sheetViews>
    <sheetView zoomScale="90" zoomScaleNormal="90" workbookViewId="0">
      <pane xSplit="5" ySplit="11" topLeftCell="I12" activePane="bottomRight" state="frozen"/>
      <selection activeCell="B1" sqref="B1"/>
      <selection pane="topRight" activeCell="G1" sqref="G1"/>
      <selection pane="bottomLeft" activeCell="B12" sqref="B12"/>
      <selection pane="bottomRight" activeCell="W31" sqref="W31"/>
    </sheetView>
  </sheetViews>
  <sheetFormatPr defaultRowHeight="14.5" x14ac:dyDescent="0.35"/>
  <cols>
    <col min="1" max="1" width="2.1796875" customWidth="1"/>
    <col min="2" max="2" width="12.08984375" customWidth="1"/>
    <col min="3" max="3" width="12.54296875" customWidth="1"/>
    <col min="4" max="5" width="11.453125" customWidth="1"/>
    <col min="6" max="7" width="10.08984375" customWidth="1"/>
    <col min="8" max="8" width="8.54296875" customWidth="1"/>
    <col min="9" max="9" width="9.1796875" customWidth="1"/>
    <col min="10" max="10" width="5.90625" customWidth="1"/>
    <col min="11" max="12" width="15.81640625" customWidth="1"/>
    <col min="13" max="13" width="16.1796875" customWidth="1"/>
    <col min="14" max="15" width="15.81640625" customWidth="1"/>
    <col min="16" max="16" width="12" customWidth="1"/>
    <col min="17" max="17" width="1" customWidth="1"/>
    <col min="18" max="18" width="11" bestFit="1" customWidth="1"/>
    <col min="19" max="19" width="1" customWidth="1"/>
    <col min="20" max="20" width="14.453125" customWidth="1"/>
    <col min="21" max="22" width="11.1796875" customWidth="1"/>
    <col min="23" max="23" width="12" customWidth="1"/>
    <col min="24" max="24" width="1" customWidth="1"/>
    <col min="25" max="25" width="14.1796875" customWidth="1"/>
    <col min="26" max="28" width="11.1796875" customWidth="1"/>
    <col min="29" max="29" width="1" customWidth="1"/>
    <col min="30" max="30" width="6.81640625" customWidth="1"/>
    <col min="31" max="32" width="6.453125" customWidth="1"/>
    <col min="33" max="33" width="1" customWidth="1"/>
    <col min="34" max="34" width="9.08984375" customWidth="1"/>
    <col min="35" max="35" width="8.1796875" customWidth="1"/>
    <col min="36" max="36" width="1" customWidth="1"/>
    <col min="37" max="37" width="8.90625" customWidth="1"/>
    <col min="38" max="38" width="8.1796875" customWidth="1"/>
    <col min="39" max="39" width="1" customWidth="1"/>
    <col min="40" max="40" width="8.90625" customWidth="1"/>
    <col min="41" max="41" width="8.1796875" customWidth="1"/>
    <col min="42" max="42" width="1" customWidth="1"/>
  </cols>
  <sheetData>
    <row r="1" spans="1:67" ht="8" customHeight="1" thickBo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7" ht="15.75" customHeight="1" x14ac:dyDescent="0.35">
      <c r="A2" s="14"/>
      <c r="B2" s="15"/>
      <c r="C2" s="125" t="s">
        <v>7</v>
      </c>
      <c r="D2" s="122">
        <f>T34</f>
        <v>55370.959863013704</v>
      </c>
      <c r="E2" s="14"/>
      <c r="F2" s="131" t="s">
        <v>39</v>
      </c>
      <c r="G2" s="122">
        <f>T32</f>
        <v>55370.95890410959</v>
      </c>
      <c r="H2" s="14"/>
      <c r="I2" s="136" t="s">
        <v>83</v>
      </c>
      <c r="J2" s="137"/>
      <c r="K2" s="138"/>
      <c r="L2" s="137"/>
      <c r="M2" s="137"/>
      <c r="N2" s="137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67" ht="15.75" customHeight="1" x14ac:dyDescent="0.35">
      <c r="A3" s="14"/>
      <c r="B3" s="19"/>
      <c r="C3" s="126" t="s">
        <v>38</v>
      </c>
      <c r="D3" s="123">
        <f>T32</f>
        <v>55370.95890410959</v>
      </c>
      <c r="E3" s="14"/>
      <c r="F3" s="132" t="s">
        <v>40</v>
      </c>
      <c r="G3" s="123">
        <f>AI32+AL32+AO32</f>
        <v>55370.95890410959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67" ht="15.75" customHeight="1" thickBot="1" x14ac:dyDescent="0.4">
      <c r="A4" s="14"/>
      <c r="B4" s="20"/>
      <c r="C4" s="127" t="s">
        <v>87</v>
      </c>
      <c r="D4" s="124">
        <f>D2-D3</f>
        <v>9.5890411466825753E-4</v>
      </c>
      <c r="E4" s="14"/>
      <c r="F4" s="130" t="s">
        <v>41</v>
      </c>
      <c r="G4" s="124">
        <f>G2-G3</f>
        <v>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67" ht="8" customHeight="1" thickBo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67" s="2" customFormat="1" ht="15.75" customHeight="1" x14ac:dyDescent="0.35">
      <c r="A6" s="21"/>
      <c r="B6" s="14"/>
      <c r="C6" s="22" t="s">
        <v>65</v>
      </c>
      <c r="D6" s="23">
        <v>5</v>
      </c>
      <c r="E6" s="21"/>
      <c r="F6" s="21"/>
      <c r="G6" s="21"/>
      <c r="H6" s="21"/>
      <c r="I6" s="142" t="s">
        <v>72</v>
      </c>
      <c r="J6" s="143"/>
      <c r="K6" s="24" t="s">
        <v>1</v>
      </c>
      <c r="L6" s="25" t="s">
        <v>1</v>
      </c>
      <c r="M6" s="26" t="s">
        <v>2</v>
      </c>
      <c r="N6" s="25" t="s">
        <v>1</v>
      </c>
      <c r="O6" s="25" t="s">
        <v>1</v>
      </c>
      <c r="P6" s="27"/>
      <c r="Q6" s="27"/>
      <c r="R6" s="27"/>
      <c r="S6" s="27"/>
      <c r="T6" s="25" t="s">
        <v>1</v>
      </c>
      <c r="U6" s="25" t="s">
        <v>1</v>
      </c>
      <c r="V6" s="25" t="s">
        <v>1</v>
      </c>
      <c r="W6" s="28"/>
      <c r="X6" s="21"/>
      <c r="Y6" s="29"/>
      <c r="Z6" s="29"/>
      <c r="AA6" s="29"/>
      <c r="AB6" s="29"/>
      <c r="AC6" s="29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67" s="2" customFormat="1" ht="15.75" customHeight="1" thickBot="1" x14ac:dyDescent="0.4">
      <c r="A7" s="21"/>
      <c r="B7" s="14"/>
      <c r="C7" s="30" t="s">
        <v>56</v>
      </c>
      <c r="D7" s="31">
        <v>365</v>
      </c>
      <c r="E7" s="21"/>
      <c r="F7" s="21"/>
      <c r="G7" s="21"/>
      <c r="H7" s="21"/>
      <c r="I7" s="144"/>
      <c r="J7" s="145"/>
      <c r="K7" s="32" t="s">
        <v>4</v>
      </c>
      <c r="L7" s="33" t="s">
        <v>4</v>
      </c>
      <c r="M7" s="33" t="s">
        <v>5</v>
      </c>
      <c r="N7" s="33" t="s">
        <v>4</v>
      </c>
      <c r="O7" s="33" t="s">
        <v>4</v>
      </c>
      <c r="P7" s="34"/>
      <c r="Q7" s="34"/>
      <c r="R7" s="34"/>
      <c r="S7" s="34"/>
      <c r="T7" s="33" t="s">
        <v>4</v>
      </c>
      <c r="U7" s="33" t="s">
        <v>4</v>
      </c>
      <c r="V7" s="33" t="s">
        <v>4</v>
      </c>
      <c r="W7" s="35" t="s">
        <v>88</v>
      </c>
      <c r="X7" s="21"/>
      <c r="Y7" s="29"/>
      <c r="Z7" s="29"/>
      <c r="AA7" s="29"/>
      <c r="AB7" s="29"/>
      <c r="AC7" s="29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67" s="2" customFormat="1" ht="4" customHeight="1" x14ac:dyDescent="0.35">
      <c r="A8" s="21"/>
      <c r="B8" s="21"/>
      <c r="C8" s="21"/>
      <c r="D8" s="21"/>
      <c r="E8" s="21"/>
      <c r="F8" s="21"/>
      <c r="G8" s="21"/>
      <c r="H8" s="21"/>
      <c r="I8" s="36"/>
      <c r="J8" s="36"/>
      <c r="K8" s="21"/>
      <c r="L8" s="21"/>
      <c r="M8" s="21"/>
      <c r="N8" s="21"/>
      <c r="O8" s="21"/>
      <c r="P8" s="37"/>
      <c r="Q8" s="38"/>
      <c r="R8" s="39"/>
      <c r="S8" s="21"/>
      <c r="T8" s="21"/>
      <c r="U8" s="14"/>
      <c r="V8" s="14"/>
      <c r="W8" s="14"/>
      <c r="X8" s="21"/>
      <c r="Y8" s="29"/>
      <c r="Z8" s="29"/>
      <c r="AA8" s="29"/>
      <c r="AB8" s="29"/>
      <c r="AC8" s="29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67" s="2" customFormat="1" ht="15" customHeight="1" x14ac:dyDescent="0.35">
      <c r="A9" s="21"/>
      <c r="B9" s="21"/>
      <c r="C9" s="40" t="s">
        <v>73</v>
      </c>
      <c r="D9" s="21"/>
      <c r="E9" s="21"/>
      <c r="F9" s="21"/>
      <c r="G9" s="21"/>
      <c r="H9" s="21"/>
      <c r="I9" s="36"/>
      <c r="J9" s="36"/>
      <c r="K9" s="21"/>
      <c r="L9" s="21"/>
      <c r="M9" s="41" t="s">
        <v>59</v>
      </c>
      <c r="N9" s="42" t="s">
        <v>60</v>
      </c>
      <c r="O9" s="43" t="s">
        <v>61</v>
      </c>
      <c r="P9" s="37"/>
      <c r="Q9" s="38"/>
      <c r="R9" s="39"/>
      <c r="S9" s="21"/>
      <c r="T9" s="140" t="s">
        <v>55</v>
      </c>
      <c r="U9" s="141"/>
      <c r="V9" s="141"/>
      <c r="W9" s="141"/>
      <c r="X9" s="21"/>
      <c r="Y9" s="29"/>
      <c r="Z9" s="29"/>
      <c r="AA9" s="29"/>
      <c r="AB9" s="29"/>
      <c r="AC9" s="29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67" s="2" customFormat="1" ht="34" customHeight="1" x14ac:dyDescent="0.35">
      <c r="A10" s="21"/>
      <c r="B10" s="21"/>
      <c r="C10" s="21"/>
      <c r="D10" s="44"/>
      <c r="E10" s="45" t="s">
        <v>76</v>
      </c>
      <c r="F10" s="133" t="s">
        <v>51</v>
      </c>
      <c r="G10" s="134" t="s">
        <v>52</v>
      </c>
      <c r="H10" s="134" t="s">
        <v>53</v>
      </c>
      <c r="I10" s="134" t="s">
        <v>50</v>
      </c>
      <c r="J10" s="134" t="s">
        <v>21</v>
      </c>
      <c r="K10" s="135" t="s">
        <v>57</v>
      </c>
      <c r="L10" s="134"/>
      <c r="M10" s="113" t="s">
        <v>6</v>
      </c>
      <c r="N10" s="113"/>
      <c r="O10" s="114"/>
      <c r="P10" s="46"/>
      <c r="Q10" s="47"/>
      <c r="R10" s="39"/>
      <c r="S10" s="48"/>
      <c r="T10" s="155" t="s">
        <v>8</v>
      </c>
      <c r="U10" s="156"/>
      <c r="V10" s="156"/>
      <c r="W10" s="156"/>
      <c r="X10" s="36"/>
      <c r="Y10" s="151" t="s">
        <v>9</v>
      </c>
      <c r="Z10" s="151"/>
      <c r="AA10" s="151"/>
      <c r="AB10" s="151"/>
      <c r="AC10" s="49"/>
      <c r="AD10" s="152" t="s">
        <v>10</v>
      </c>
      <c r="AE10" s="152"/>
      <c r="AF10" s="152"/>
      <c r="AG10" s="50"/>
      <c r="AH10" s="153" t="s">
        <v>11</v>
      </c>
      <c r="AI10" s="154"/>
      <c r="AJ10" s="50"/>
      <c r="AK10" s="149" t="s">
        <v>12</v>
      </c>
      <c r="AL10" s="150"/>
      <c r="AM10" s="50"/>
      <c r="AN10" s="149" t="s">
        <v>13</v>
      </c>
      <c r="AO10" s="150"/>
      <c r="AP10" s="50"/>
      <c r="AQ10" s="21"/>
    </row>
    <row r="11" spans="1:67" s="4" customFormat="1" ht="50" customHeight="1" x14ac:dyDescent="0.35">
      <c r="A11" s="14"/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36</v>
      </c>
      <c r="H11" s="51" t="s">
        <v>58</v>
      </c>
      <c r="I11" s="51" t="s">
        <v>22</v>
      </c>
      <c r="J11" s="51" t="s">
        <v>21</v>
      </c>
      <c r="K11" s="51" t="s">
        <v>71</v>
      </c>
      <c r="L11" s="51" t="s">
        <v>54</v>
      </c>
      <c r="M11" s="51" t="s">
        <v>62</v>
      </c>
      <c r="N11" s="51" t="s">
        <v>63</v>
      </c>
      <c r="O11" s="51" t="s">
        <v>64</v>
      </c>
      <c r="P11" s="51" t="s">
        <v>23</v>
      </c>
      <c r="Q11" s="52"/>
      <c r="R11" s="51" t="s">
        <v>24</v>
      </c>
      <c r="S11" s="53"/>
      <c r="T11" s="54" t="s">
        <v>69</v>
      </c>
      <c r="U11" s="54" t="s">
        <v>68</v>
      </c>
      <c r="V11" s="54" t="s">
        <v>66</v>
      </c>
      <c r="W11" s="54" t="s">
        <v>67</v>
      </c>
      <c r="X11" s="21"/>
      <c r="Y11" s="54" t="s">
        <v>70</v>
      </c>
      <c r="Z11" s="54" t="s">
        <v>27</v>
      </c>
      <c r="AA11" s="54" t="s">
        <v>28</v>
      </c>
      <c r="AB11" s="54" t="s">
        <v>29</v>
      </c>
      <c r="AC11" s="55"/>
      <c r="AD11" s="54" t="s">
        <v>30</v>
      </c>
      <c r="AE11" s="54" t="s">
        <v>31</v>
      </c>
      <c r="AF11" s="54" t="s">
        <v>32</v>
      </c>
      <c r="AG11" s="53"/>
      <c r="AH11" s="54" t="s">
        <v>33</v>
      </c>
      <c r="AI11" s="54" t="s">
        <v>34</v>
      </c>
      <c r="AJ11" s="53"/>
      <c r="AK11" s="54" t="s">
        <v>33</v>
      </c>
      <c r="AL11" s="54" t="s">
        <v>34</v>
      </c>
      <c r="AM11" s="53"/>
      <c r="AN11" s="54" t="s">
        <v>33</v>
      </c>
      <c r="AO11" s="54" t="s">
        <v>34</v>
      </c>
      <c r="AP11" s="53"/>
      <c r="AQ11" s="5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x14ac:dyDescent="0.35">
      <c r="A12" s="14"/>
      <c r="B12" s="10">
        <v>43564</v>
      </c>
      <c r="C12" s="5">
        <v>43563</v>
      </c>
      <c r="D12" s="5">
        <v>43570</v>
      </c>
      <c r="E12" s="5">
        <v>43571</v>
      </c>
      <c r="F12" s="6">
        <f t="shared" ref="F12:F30" si="0">E12-D12</f>
        <v>1</v>
      </c>
      <c r="G12" s="6">
        <f>+F12</f>
        <v>1</v>
      </c>
      <c r="H12" s="56">
        <v>7.0790000000000002E-3</v>
      </c>
      <c r="I12" s="57">
        <v>5.0000000000000001E-4</v>
      </c>
      <c r="J12" s="58">
        <v>0.02</v>
      </c>
      <c r="K12" s="59">
        <f>F12*H12/$D$7</f>
        <v>1.9394520547945207E-5</v>
      </c>
      <c r="L12" s="59">
        <f>1+K12</f>
        <v>1.000019394520548</v>
      </c>
      <c r="M12" s="60">
        <f>ROUND((L12-1)*$D$7/G12,4+2)</f>
        <v>7.0790000000000002E-3</v>
      </c>
      <c r="N12" s="59">
        <f>M12*G12/$D$7</f>
        <v>1.9394520547945207E-5</v>
      </c>
      <c r="O12" s="61">
        <f>N12*$D$7/F12</f>
        <v>7.0790000000000002E-3</v>
      </c>
      <c r="P12" s="60">
        <f t="shared" ref="P12:P30" si="1">O12+J12+I12</f>
        <v>2.7578999999999999E-2</v>
      </c>
      <c r="Q12" s="62"/>
      <c r="R12" s="7">
        <v>100000000</v>
      </c>
      <c r="S12" s="63"/>
      <c r="T12" s="7">
        <f>R12*O12*F12/$D$7</f>
        <v>1939.4520547945206</v>
      </c>
      <c r="U12" s="7">
        <f>R12*I12*F12/$D$7</f>
        <v>136.98630136986301</v>
      </c>
      <c r="V12" s="7">
        <f>R12*J12*F12/$D$7</f>
        <v>5479.4520547945203</v>
      </c>
      <c r="W12" s="7">
        <f>SUM(T12:V12)</f>
        <v>7555.8904109589039</v>
      </c>
      <c r="X12" s="21"/>
      <c r="Y12" s="64"/>
      <c r="Z12" s="64"/>
      <c r="AA12" s="64"/>
      <c r="AB12" s="64"/>
      <c r="AC12" s="63"/>
      <c r="AD12" s="58">
        <v>0.5</v>
      </c>
      <c r="AE12" s="58">
        <v>0.5</v>
      </c>
      <c r="AF12" s="58">
        <f>100%-AD12-AE12</f>
        <v>0</v>
      </c>
      <c r="AG12" s="14"/>
      <c r="AH12" s="13">
        <f t="shared" ref="AH12:AH30" si="2">AD12*R12</f>
        <v>50000000</v>
      </c>
      <c r="AI12" s="7">
        <f>AH12*O12*F12/$D$7</f>
        <v>969.72602739726028</v>
      </c>
      <c r="AJ12" s="14"/>
      <c r="AK12" s="13">
        <f t="shared" ref="AK12:AK30" si="3">AE12*R12</f>
        <v>50000000</v>
      </c>
      <c r="AL12" s="7">
        <f>AK12*O12*F12/$D$7</f>
        <v>969.72602739726028</v>
      </c>
      <c r="AM12" s="14"/>
      <c r="AN12" s="13">
        <f t="shared" ref="AN12:AN30" si="4">AF12*R12</f>
        <v>0</v>
      </c>
      <c r="AO12" s="7">
        <f>AN12*O12*F12/$D$7</f>
        <v>0</v>
      </c>
      <c r="AP12" s="14"/>
      <c r="AQ12" s="14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x14ac:dyDescent="0.35">
      <c r="A13" s="14"/>
      <c r="B13" s="10">
        <v>43565</v>
      </c>
      <c r="C13" s="5">
        <v>43564</v>
      </c>
      <c r="D13" s="5">
        <v>43571</v>
      </c>
      <c r="E13" s="5">
        <v>43572</v>
      </c>
      <c r="F13" s="6">
        <f t="shared" si="0"/>
        <v>1</v>
      </c>
      <c r="G13" s="6">
        <f t="shared" ref="G13:G30" si="5">+G12+F13</f>
        <v>2</v>
      </c>
      <c r="H13" s="56">
        <v>7.0720000000000002E-3</v>
      </c>
      <c r="I13" s="57">
        <f t="shared" ref="I13:I30" si="6">$I$12</f>
        <v>5.0000000000000001E-4</v>
      </c>
      <c r="J13" s="58">
        <f>J12</f>
        <v>0.02</v>
      </c>
      <c r="K13" s="59">
        <f>F13*H13/$D$7</f>
        <v>1.9375342465753425E-5</v>
      </c>
      <c r="L13" s="59">
        <f>(1+K13)*L12</f>
        <v>1.0000387702387892</v>
      </c>
      <c r="M13" s="60">
        <f t="shared" ref="M13:M30" si="7">ROUND((L13-1)*$D$7/G13,4+2)</f>
        <v>7.0759999999999998E-3</v>
      </c>
      <c r="N13" s="59">
        <f>M13*G13/$D$7</f>
        <v>3.8772602739726024E-5</v>
      </c>
      <c r="O13" s="61">
        <f>(N13-N12)*$D$7/F13</f>
        <v>7.0729999999999977E-3</v>
      </c>
      <c r="P13" s="60">
        <f t="shared" si="1"/>
        <v>2.7573E-2</v>
      </c>
      <c r="Q13" s="62"/>
      <c r="R13" s="7">
        <f t="shared" ref="R13:R30" si="8">R12+Y13</f>
        <v>100000000</v>
      </c>
      <c r="S13" s="63"/>
      <c r="T13" s="7">
        <f t="shared" ref="T13:T30" si="9">R13*O13*F13/$D$7</f>
        <v>1937.8082191780816</v>
      </c>
      <c r="U13" s="7">
        <f t="shared" ref="U13:U30" si="10">R13*I13*F13/$D$7</f>
        <v>136.98630136986301</v>
      </c>
      <c r="V13" s="7">
        <f t="shared" ref="V13:V30" si="11">R13*J13*F13/$D$7</f>
        <v>5479.4520547945203</v>
      </c>
      <c r="W13" s="7">
        <f t="shared" ref="W13:W30" si="12">SUM(T13:V13)</f>
        <v>7554.2465753424649</v>
      </c>
      <c r="X13" s="21"/>
      <c r="Y13" s="7"/>
      <c r="Z13" s="7">
        <f t="shared" ref="Z13:Z30" si="13">ROUND(-Y13*(N12),2)</f>
        <v>0</v>
      </c>
      <c r="AA13" s="7">
        <f>Z13</f>
        <v>0</v>
      </c>
      <c r="AB13" s="7">
        <f>Z13-AA13</f>
        <v>0</v>
      </c>
      <c r="AC13" s="63"/>
      <c r="AD13" s="58">
        <v>0.5</v>
      </c>
      <c r="AE13" s="58">
        <v>0.5</v>
      </c>
      <c r="AF13" s="58">
        <f t="shared" ref="AF13:AF30" si="14">100%-AD13-AE13</f>
        <v>0</v>
      </c>
      <c r="AG13" s="14"/>
      <c r="AH13" s="13">
        <f t="shared" si="2"/>
        <v>50000000</v>
      </c>
      <c r="AI13" s="7">
        <f t="shared" ref="AI13:AI30" si="15">AH13*O13*F13/$D$7</f>
        <v>968.90410958904079</v>
      </c>
      <c r="AJ13" s="14"/>
      <c r="AK13" s="13">
        <f t="shared" si="3"/>
        <v>50000000</v>
      </c>
      <c r="AL13" s="7">
        <f t="shared" ref="AL13:AL30" si="16">AK13*O13*F13/$D$7</f>
        <v>968.90410958904079</v>
      </c>
      <c r="AM13" s="14"/>
      <c r="AN13" s="13">
        <f t="shared" si="4"/>
        <v>0</v>
      </c>
      <c r="AO13" s="7">
        <f t="shared" ref="AO13:AO30" si="17">AN13*O13*F13/$D$7</f>
        <v>0</v>
      </c>
      <c r="AP13" s="14"/>
      <c r="AQ13" s="14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x14ac:dyDescent="0.35">
      <c r="A14" s="14"/>
      <c r="B14" s="10">
        <v>43566</v>
      </c>
      <c r="C14" s="5">
        <v>43565</v>
      </c>
      <c r="D14" s="5">
        <v>43572</v>
      </c>
      <c r="E14" s="5">
        <v>43573</v>
      </c>
      <c r="F14" s="6">
        <f t="shared" si="0"/>
        <v>1</v>
      </c>
      <c r="G14" s="6">
        <f t="shared" si="5"/>
        <v>3</v>
      </c>
      <c r="H14" s="56">
        <v>7.0809999999999996E-3</v>
      </c>
      <c r="I14" s="57">
        <f t="shared" si="6"/>
        <v>5.0000000000000001E-4</v>
      </c>
      <c r="J14" s="58">
        <f>J13</f>
        <v>0.02</v>
      </c>
      <c r="K14" s="59">
        <f t="shared" ref="K14:K30" si="18">F14*H14/$D$7</f>
        <v>1.9400000000000001E-5</v>
      </c>
      <c r="L14" s="59">
        <f t="shared" ref="L14:L30" si="19">(1+K14)*L13</f>
        <v>1.0000581709909317</v>
      </c>
      <c r="M14" s="60">
        <f t="shared" si="7"/>
        <v>7.077E-3</v>
      </c>
      <c r="N14" s="59">
        <f t="shared" ref="N14:N30" si="20">M14*G14/$D$7</f>
        <v>5.8167123287671231E-5</v>
      </c>
      <c r="O14" s="61">
        <f>(N14-N13)*$D$7/F14</f>
        <v>7.0790000000000002E-3</v>
      </c>
      <c r="P14" s="60">
        <f t="shared" si="1"/>
        <v>2.7578999999999999E-2</v>
      </c>
      <c r="Q14" s="62"/>
      <c r="R14" s="7">
        <f t="shared" si="8"/>
        <v>100000000</v>
      </c>
      <c r="S14" s="63"/>
      <c r="T14" s="7">
        <f t="shared" si="9"/>
        <v>1939.4520547945206</v>
      </c>
      <c r="U14" s="7">
        <f t="shared" si="10"/>
        <v>136.98630136986301</v>
      </c>
      <c r="V14" s="7">
        <f t="shared" si="11"/>
        <v>5479.4520547945203</v>
      </c>
      <c r="W14" s="7">
        <f t="shared" si="12"/>
        <v>7555.8904109589039</v>
      </c>
      <c r="X14" s="21"/>
      <c r="Y14" s="7"/>
      <c r="Z14" s="7">
        <f t="shared" si="13"/>
        <v>0</v>
      </c>
      <c r="AA14" s="7">
        <f t="shared" ref="AA14:AA30" si="21">Z14</f>
        <v>0</v>
      </c>
      <c r="AB14" s="7">
        <f t="shared" ref="AB14:AB30" si="22">Z14-AA14</f>
        <v>0</v>
      </c>
      <c r="AC14" s="63"/>
      <c r="AD14" s="58">
        <v>0.5</v>
      </c>
      <c r="AE14" s="58">
        <v>0.5</v>
      </c>
      <c r="AF14" s="58">
        <f t="shared" si="14"/>
        <v>0</v>
      </c>
      <c r="AG14" s="14"/>
      <c r="AH14" s="13">
        <f t="shared" si="2"/>
        <v>50000000</v>
      </c>
      <c r="AI14" s="7">
        <f t="shared" si="15"/>
        <v>969.72602739726028</v>
      </c>
      <c r="AJ14" s="14"/>
      <c r="AK14" s="13">
        <f t="shared" si="3"/>
        <v>50000000</v>
      </c>
      <c r="AL14" s="7">
        <f t="shared" si="16"/>
        <v>969.72602739726028</v>
      </c>
      <c r="AM14" s="14"/>
      <c r="AN14" s="13">
        <f t="shared" si="4"/>
        <v>0</v>
      </c>
      <c r="AO14" s="7">
        <f t="shared" si="17"/>
        <v>0</v>
      </c>
      <c r="AP14" s="14"/>
      <c r="AQ14" s="14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x14ac:dyDescent="0.35">
      <c r="A15" s="14"/>
      <c r="B15" s="10">
        <v>43567</v>
      </c>
      <c r="C15" s="5">
        <v>43566</v>
      </c>
      <c r="D15" s="5">
        <v>43573</v>
      </c>
      <c r="E15" s="5">
        <v>43578</v>
      </c>
      <c r="F15" s="6">
        <f t="shared" si="0"/>
        <v>5</v>
      </c>
      <c r="G15" s="6">
        <f t="shared" si="5"/>
        <v>8</v>
      </c>
      <c r="H15" s="56">
        <v>7.0750000000000006E-3</v>
      </c>
      <c r="I15" s="57">
        <f t="shared" si="6"/>
        <v>5.0000000000000001E-4</v>
      </c>
      <c r="J15" s="58">
        <f t="shared" ref="J15:J30" si="23">J14</f>
        <v>0.02</v>
      </c>
      <c r="K15" s="59">
        <f t="shared" si="18"/>
        <v>9.6917808219178087E-5</v>
      </c>
      <c r="L15" s="59">
        <f t="shared" si="19"/>
        <v>1.0001550944369557</v>
      </c>
      <c r="M15" s="60">
        <f t="shared" si="7"/>
        <v>7.0759999999999998E-3</v>
      </c>
      <c r="N15" s="59">
        <f t="shared" si="20"/>
        <v>1.5509041095890409E-4</v>
      </c>
      <c r="O15" s="61">
        <f>(N15-N14)*$D$7/F15</f>
        <v>7.0753999999999999E-3</v>
      </c>
      <c r="P15" s="60">
        <f t="shared" si="1"/>
        <v>2.75754E-2</v>
      </c>
      <c r="Q15" s="62"/>
      <c r="R15" s="7">
        <f t="shared" si="8"/>
        <v>100000000</v>
      </c>
      <c r="S15" s="63"/>
      <c r="T15" s="7">
        <f t="shared" si="9"/>
        <v>9692.3287671232883</v>
      </c>
      <c r="U15" s="7">
        <f t="shared" si="10"/>
        <v>684.93150684931504</v>
      </c>
      <c r="V15" s="7">
        <f t="shared" si="11"/>
        <v>27397.260273972603</v>
      </c>
      <c r="W15" s="7">
        <f t="shared" si="12"/>
        <v>37774.520547945205</v>
      </c>
      <c r="X15" s="21"/>
      <c r="Y15" s="7"/>
      <c r="Z15" s="7">
        <f t="shared" si="13"/>
        <v>0</v>
      </c>
      <c r="AA15" s="7">
        <f t="shared" si="21"/>
        <v>0</v>
      </c>
      <c r="AB15" s="7">
        <f t="shared" si="22"/>
        <v>0</v>
      </c>
      <c r="AC15" s="63"/>
      <c r="AD15" s="58">
        <v>0.5</v>
      </c>
      <c r="AE15" s="58">
        <v>0.5</v>
      </c>
      <c r="AF15" s="58">
        <f t="shared" si="14"/>
        <v>0</v>
      </c>
      <c r="AG15" s="14"/>
      <c r="AH15" s="13">
        <f t="shared" si="2"/>
        <v>50000000</v>
      </c>
      <c r="AI15" s="7">
        <f t="shared" si="15"/>
        <v>4846.1643835616442</v>
      </c>
      <c r="AJ15" s="14"/>
      <c r="AK15" s="13">
        <f t="shared" si="3"/>
        <v>50000000</v>
      </c>
      <c r="AL15" s="7">
        <f t="shared" si="16"/>
        <v>4846.1643835616442</v>
      </c>
      <c r="AM15" s="14"/>
      <c r="AN15" s="13">
        <f t="shared" si="4"/>
        <v>0</v>
      </c>
      <c r="AO15" s="7">
        <f t="shared" si="17"/>
        <v>0</v>
      </c>
      <c r="AP15" s="14"/>
      <c r="AQ15" s="14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s="9" customFormat="1" x14ac:dyDescent="0.35">
      <c r="A16" s="14"/>
      <c r="B16" s="10">
        <v>43570</v>
      </c>
      <c r="C16" s="5">
        <v>43567</v>
      </c>
      <c r="D16" s="5">
        <v>43578</v>
      </c>
      <c r="E16" s="5">
        <v>43579</v>
      </c>
      <c r="F16" s="6">
        <f t="shared" si="0"/>
        <v>1</v>
      </c>
      <c r="G16" s="6">
        <f t="shared" si="5"/>
        <v>9</v>
      </c>
      <c r="H16" s="56">
        <v>7.0740000000000004E-3</v>
      </c>
      <c r="I16" s="57">
        <f t="shared" si="6"/>
        <v>5.0000000000000001E-4</v>
      </c>
      <c r="J16" s="58">
        <f t="shared" si="23"/>
        <v>0.02</v>
      </c>
      <c r="K16" s="59">
        <f t="shared" si="18"/>
        <v>1.9380821917808222E-5</v>
      </c>
      <c r="L16" s="59">
        <f t="shared" si="19"/>
        <v>1.000174478264731</v>
      </c>
      <c r="M16" s="60">
        <f t="shared" si="7"/>
        <v>7.0759999999999998E-3</v>
      </c>
      <c r="N16" s="59">
        <f t="shared" si="20"/>
        <v>1.7447671232876714E-4</v>
      </c>
      <c r="O16" s="61">
        <f>(N16-N15)*$D$7/F16</f>
        <v>7.076000000000012E-3</v>
      </c>
      <c r="P16" s="60">
        <f t="shared" si="1"/>
        <v>2.7576000000000014E-2</v>
      </c>
      <c r="Q16" s="62"/>
      <c r="R16" s="7">
        <f t="shared" si="8"/>
        <v>100000000</v>
      </c>
      <c r="S16" s="63"/>
      <c r="T16" s="7">
        <f t="shared" si="9"/>
        <v>1938.6301369863045</v>
      </c>
      <c r="U16" s="7">
        <f t="shared" si="10"/>
        <v>136.98630136986301</v>
      </c>
      <c r="V16" s="7">
        <f t="shared" si="11"/>
        <v>5479.4520547945203</v>
      </c>
      <c r="W16" s="7">
        <f t="shared" si="12"/>
        <v>7555.0684931506876</v>
      </c>
      <c r="X16" s="21"/>
      <c r="Y16" s="7"/>
      <c r="Z16" s="7">
        <f t="shared" si="13"/>
        <v>0</v>
      </c>
      <c r="AA16" s="7">
        <f t="shared" si="21"/>
        <v>0</v>
      </c>
      <c r="AB16" s="7">
        <f t="shared" si="22"/>
        <v>0</v>
      </c>
      <c r="AC16" s="63"/>
      <c r="AD16" s="58">
        <v>0.5</v>
      </c>
      <c r="AE16" s="58">
        <v>0.5</v>
      </c>
      <c r="AF16" s="58">
        <f t="shared" si="14"/>
        <v>0</v>
      </c>
      <c r="AG16" s="65"/>
      <c r="AH16" s="13">
        <f t="shared" si="2"/>
        <v>50000000</v>
      </c>
      <c r="AI16" s="7">
        <f t="shared" si="15"/>
        <v>969.31506849315224</v>
      </c>
      <c r="AJ16" s="65"/>
      <c r="AK16" s="13">
        <f t="shared" si="3"/>
        <v>50000000</v>
      </c>
      <c r="AL16" s="7">
        <f t="shared" si="16"/>
        <v>969.31506849315224</v>
      </c>
      <c r="AM16" s="65"/>
      <c r="AN16" s="13">
        <f t="shared" si="4"/>
        <v>0</v>
      </c>
      <c r="AO16" s="7">
        <f t="shared" si="17"/>
        <v>0</v>
      </c>
      <c r="AP16" s="65"/>
      <c r="AQ16" s="65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x14ac:dyDescent="0.35">
      <c r="A17" s="14"/>
      <c r="B17" s="10">
        <v>43571</v>
      </c>
      <c r="C17" s="5">
        <v>43570</v>
      </c>
      <c r="D17" s="5">
        <v>43579</v>
      </c>
      <c r="E17" s="5">
        <v>43580</v>
      </c>
      <c r="F17" s="6">
        <f t="shared" si="0"/>
        <v>1</v>
      </c>
      <c r="G17" s="6">
        <f t="shared" si="5"/>
        <v>10</v>
      </c>
      <c r="H17" s="56">
        <v>7.0820000000000006E-3</v>
      </c>
      <c r="I17" s="57">
        <f t="shared" si="6"/>
        <v>5.0000000000000001E-4</v>
      </c>
      <c r="J17" s="58">
        <f t="shared" si="23"/>
        <v>0.02</v>
      </c>
      <c r="K17" s="59">
        <f t="shared" si="18"/>
        <v>1.9402739726027399E-5</v>
      </c>
      <c r="L17" s="59">
        <f t="shared" si="19"/>
        <v>1.0001938843898135</v>
      </c>
      <c r="M17" s="60">
        <f t="shared" si="7"/>
        <v>7.077E-3</v>
      </c>
      <c r="N17" s="59">
        <f t="shared" si="20"/>
        <v>1.9389041095890412E-4</v>
      </c>
      <c r="O17" s="61">
        <f t="shared" ref="O17:O30" si="24">(N17-N16)*$D$7/F17</f>
        <v>7.0859999999999959E-3</v>
      </c>
      <c r="P17" s="60">
        <f t="shared" si="1"/>
        <v>2.7585999999999996E-2</v>
      </c>
      <c r="Q17" s="62"/>
      <c r="R17" s="7">
        <f t="shared" si="8"/>
        <v>100000000</v>
      </c>
      <c r="S17" s="63"/>
      <c r="T17" s="7">
        <f t="shared" si="9"/>
        <v>1941.3698630136976</v>
      </c>
      <c r="U17" s="7">
        <f t="shared" si="10"/>
        <v>136.98630136986301</v>
      </c>
      <c r="V17" s="7">
        <f t="shared" si="11"/>
        <v>5479.4520547945203</v>
      </c>
      <c r="W17" s="7">
        <f t="shared" si="12"/>
        <v>7557.8082191780813</v>
      </c>
      <c r="X17" s="21"/>
      <c r="Y17" s="7"/>
      <c r="Z17" s="7">
        <f t="shared" si="13"/>
        <v>0</v>
      </c>
      <c r="AA17" s="7">
        <f t="shared" si="21"/>
        <v>0</v>
      </c>
      <c r="AB17" s="7">
        <f t="shared" si="22"/>
        <v>0</v>
      </c>
      <c r="AC17" s="63"/>
      <c r="AD17" s="58">
        <v>0.5</v>
      </c>
      <c r="AE17" s="58">
        <v>0.25</v>
      </c>
      <c r="AF17" s="58">
        <f t="shared" si="14"/>
        <v>0.25</v>
      </c>
      <c r="AG17" s="14"/>
      <c r="AH17" s="13">
        <f t="shared" si="2"/>
        <v>50000000</v>
      </c>
      <c r="AI17" s="7">
        <f t="shared" si="15"/>
        <v>970.68493150684878</v>
      </c>
      <c r="AJ17" s="14"/>
      <c r="AK17" s="13">
        <f t="shared" si="3"/>
        <v>25000000</v>
      </c>
      <c r="AL17" s="7">
        <f t="shared" si="16"/>
        <v>485.34246575342439</v>
      </c>
      <c r="AM17" s="14"/>
      <c r="AN17" s="13">
        <f t="shared" si="4"/>
        <v>25000000</v>
      </c>
      <c r="AO17" s="7">
        <f t="shared" si="17"/>
        <v>485.34246575342439</v>
      </c>
      <c r="AP17" s="14"/>
      <c r="AQ17" s="14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x14ac:dyDescent="0.35">
      <c r="A18" s="14"/>
      <c r="B18" s="10">
        <v>43572</v>
      </c>
      <c r="C18" s="5">
        <v>43571</v>
      </c>
      <c r="D18" s="5">
        <v>43580</v>
      </c>
      <c r="E18" s="5">
        <v>43581</v>
      </c>
      <c r="F18" s="6">
        <f t="shared" si="0"/>
        <v>1</v>
      </c>
      <c r="G18" s="6">
        <f t="shared" si="5"/>
        <v>11</v>
      </c>
      <c r="H18" s="56">
        <v>7.0809999999999996E-3</v>
      </c>
      <c r="I18" s="57">
        <f t="shared" si="6"/>
        <v>5.0000000000000001E-4</v>
      </c>
      <c r="J18" s="58">
        <f t="shared" si="23"/>
        <v>0.02</v>
      </c>
      <c r="K18" s="59">
        <f t="shared" si="18"/>
        <v>1.9400000000000001E-5</v>
      </c>
      <c r="L18" s="59">
        <f t="shared" si="19"/>
        <v>1.0002132881511707</v>
      </c>
      <c r="M18" s="60">
        <f t="shared" si="7"/>
        <v>7.077E-3</v>
      </c>
      <c r="N18" s="59">
        <f t="shared" si="20"/>
        <v>2.1327945205479451E-4</v>
      </c>
      <c r="O18" s="61">
        <f t="shared" si="24"/>
        <v>7.0769999999999922E-3</v>
      </c>
      <c r="P18" s="60">
        <f t="shared" si="1"/>
        <v>2.7576999999999994E-2</v>
      </c>
      <c r="Q18" s="62"/>
      <c r="R18" s="7">
        <f t="shared" si="8"/>
        <v>100000000</v>
      </c>
      <c r="S18" s="63"/>
      <c r="T18" s="7">
        <f t="shared" si="9"/>
        <v>1938.9041095890389</v>
      </c>
      <c r="U18" s="7">
        <f t="shared" si="10"/>
        <v>136.98630136986301</v>
      </c>
      <c r="V18" s="7">
        <f t="shared" si="11"/>
        <v>5479.4520547945203</v>
      </c>
      <c r="W18" s="7">
        <f t="shared" si="12"/>
        <v>7555.3424657534224</v>
      </c>
      <c r="X18" s="21"/>
      <c r="Y18" s="7"/>
      <c r="Z18" s="7">
        <f t="shared" si="13"/>
        <v>0</v>
      </c>
      <c r="AA18" s="7">
        <f t="shared" si="21"/>
        <v>0</v>
      </c>
      <c r="AB18" s="7">
        <f t="shared" si="22"/>
        <v>0</v>
      </c>
      <c r="AC18" s="63"/>
      <c r="AD18" s="58">
        <v>0.5</v>
      </c>
      <c r="AE18" s="58">
        <v>0.25</v>
      </c>
      <c r="AF18" s="58">
        <f t="shared" si="14"/>
        <v>0.25</v>
      </c>
      <c r="AG18" s="14"/>
      <c r="AH18" s="13">
        <f t="shared" si="2"/>
        <v>50000000</v>
      </c>
      <c r="AI18" s="7">
        <f t="shared" si="15"/>
        <v>969.45205479451943</v>
      </c>
      <c r="AJ18" s="14"/>
      <c r="AK18" s="13">
        <f t="shared" si="3"/>
        <v>25000000</v>
      </c>
      <c r="AL18" s="7">
        <f t="shared" si="16"/>
        <v>484.72602739725971</v>
      </c>
      <c r="AM18" s="14"/>
      <c r="AN18" s="13">
        <f t="shared" si="4"/>
        <v>25000000</v>
      </c>
      <c r="AO18" s="7">
        <f t="shared" si="17"/>
        <v>484.72602739725971</v>
      </c>
      <c r="AP18" s="14"/>
      <c r="AQ18" s="14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x14ac:dyDescent="0.35">
      <c r="A19" s="14"/>
      <c r="B19" s="10">
        <v>43573</v>
      </c>
      <c r="C19" s="5">
        <v>43572</v>
      </c>
      <c r="D19" s="5">
        <v>43581</v>
      </c>
      <c r="E19" s="5">
        <v>43584</v>
      </c>
      <c r="F19" s="6">
        <f t="shared" si="0"/>
        <v>3</v>
      </c>
      <c r="G19" s="6">
        <f t="shared" si="5"/>
        <v>14</v>
      </c>
      <c r="H19" s="56">
        <v>7.084E-3</v>
      </c>
      <c r="I19" s="57">
        <f t="shared" si="6"/>
        <v>5.0000000000000001E-4</v>
      </c>
      <c r="J19" s="58">
        <f t="shared" si="23"/>
        <v>0.02</v>
      </c>
      <c r="K19" s="59">
        <f t="shared" si="18"/>
        <v>5.8224657534246578E-5</v>
      </c>
      <c r="L19" s="59">
        <f t="shared" si="19"/>
        <v>1.0002715252273344</v>
      </c>
      <c r="M19" s="60">
        <f t="shared" si="7"/>
        <v>7.0790000000000002E-3</v>
      </c>
      <c r="N19" s="59">
        <f t="shared" si="20"/>
        <v>2.7152328767123289E-4</v>
      </c>
      <c r="O19" s="61">
        <f t="shared" si="24"/>
        <v>7.086333333333336E-3</v>
      </c>
      <c r="P19" s="60">
        <f t="shared" si="1"/>
        <v>2.7586333333333338E-2</v>
      </c>
      <c r="Q19" s="62"/>
      <c r="R19" s="7">
        <f t="shared" si="8"/>
        <v>100000000</v>
      </c>
      <c r="S19" s="63"/>
      <c r="T19" s="7">
        <f t="shared" si="9"/>
        <v>5824.3835616438382</v>
      </c>
      <c r="U19" s="7">
        <f t="shared" si="10"/>
        <v>410.95890410958901</v>
      </c>
      <c r="V19" s="7">
        <f t="shared" si="11"/>
        <v>16438.35616438356</v>
      </c>
      <c r="W19" s="7">
        <f t="shared" si="12"/>
        <v>22673.698630136987</v>
      </c>
      <c r="X19" s="21"/>
      <c r="Y19" s="7"/>
      <c r="Z19" s="7">
        <f t="shared" si="13"/>
        <v>0</v>
      </c>
      <c r="AA19" s="7">
        <f t="shared" si="21"/>
        <v>0</v>
      </c>
      <c r="AB19" s="7">
        <f t="shared" si="22"/>
        <v>0</v>
      </c>
      <c r="AC19" s="63"/>
      <c r="AD19" s="58">
        <v>0.5</v>
      </c>
      <c r="AE19" s="58">
        <v>0.25</v>
      </c>
      <c r="AF19" s="58">
        <f t="shared" si="14"/>
        <v>0.25</v>
      </c>
      <c r="AG19" s="14"/>
      <c r="AH19" s="13">
        <f t="shared" si="2"/>
        <v>50000000</v>
      </c>
      <c r="AI19" s="7">
        <f t="shared" si="15"/>
        <v>2912.1917808219191</v>
      </c>
      <c r="AJ19" s="14"/>
      <c r="AK19" s="13">
        <f t="shared" si="3"/>
        <v>25000000</v>
      </c>
      <c r="AL19" s="7">
        <f t="shared" si="16"/>
        <v>1456.0958904109596</v>
      </c>
      <c r="AM19" s="14"/>
      <c r="AN19" s="13">
        <f t="shared" si="4"/>
        <v>25000000</v>
      </c>
      <c r="AO19" s="7">
        <f t="shared" si="17"/>
        <v>1456.0958904109596</v>
      </c>
      <c r="AP19" s="14"/>
      <c r="AQ19" s="14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x14ac:dyDescent="0.35">
      <c r="A20" s="14"/>
      <c r="B20" s="10">
        <v>43578</v>
      </c>
      <c r="C20" s="5">
        <v>43573</v>
      </c>
      <c r="D20" s="5">
        <v>43584</v>
      </c>
      <c r="E20" s="5">
        <v>43585</v>
      </c>
      <c r="F20" s="6">
        <f t="shared" si="0"/>
        <v>1</v>
      </c>
      <c r="G20" s="6">
        <f t="shared" si="5"/>
        <v>15</v>
      </c>
      <c r="H20" s="56">
        <v>7.0869999999999995E-3</v>
      </c>
      <c r="I20" s="57">
        <f t="shared" si="6"/>
        <v>5.0000000000000001E-4</v>
      </c>
      <c r="J20" s="58">
        <f t="shared" si="23"/>
        <v>0.02</v>
      </c>
      <c r="K20" s="59">
        <f t="shared" si="18"/>
        <v>1.9416438356164381E-5</v>
      </c>
      <c r="L20" s="59">
        <f t="shared" si="19"/>
        <v>1.0002909469377435</v>
      </c>
      <c r="M20" s="60">
        <f t="shared" si="7"/>
        <v>7.0800000000000004E-3</v>
      </c>
      <c r="N20" s="59">
        <f t="shared" si="20"/>
        <v>2.9095890410958902E-4</v>
      </c>
      <c r="O20" s="61">
        <f t="shared" si="24"/>
        <v>7.0939999999999901E-3</v>
      </c>
      <c r="P20" s="60">
        <f t="shared" si="1"/>
        <v>2.759399999999999E-2</v>
      </c>
      <c r="Q20" s="62"/>
      <c r="R20" s="7">
        <f t="shared" si="8"/>
        <v>100000000</v>
      </c>
      <c r="S20" s="63"/>
      <c r="T20" s="7">
        <f t="shared" si="9"/>
        <v>1943.5616438356135</v>
      </c>
      <c r="U20" s="7">
        <f t="shared" si="10"/>
        <v>136.98630136986301</v>
      </c>
      <c r="V20" s="7">
        <f t="shared" si="11"/>
        <v>5479.4520547945203</v>
      </c>
      <c r="W20" s="7">
        <f t="shared" si="12"/>
        <v>7559.9999999999964</v>
      </c>
      <c r="X20" s="21"/>
      <c r="Y20" s="7"/>
      <c r="Z20" s="7">
        <f t="shared" si="13"/>
        <v>0</v>
      </c>
      <c r="AA20" s="7">
        <f t="shared" si="21"/>
        <v>0</v>
      </c>
      <c r="AB20" s="7">
        <f t="shared" si="22"/>
        <v>0</v>
      </c>
      <c r="AC20" s="63"/>
      <c r="AD20" s="58">
        <v>0.5</v>
      </c>
      <c r="AE20" s="58">
        <v>0.25</v>
      </c>
      <c r="AF20" s="58">
        <f t="shared" si="14"/>
        <v>0.25</v>
      </c>
      <c r="AG20" s="14"/>
      <c r="AH20" s="13">
        <f t="shared" si="2"/>
        <v>50000000</v>
      </c>
      <c r="AI20" s="7">
        <f t="shared" si="15"/>
        <v>971.78082191780675</v>
      </c>
      <c r="AJ20" s="14"/>
      <c r="AK20" s="13">
        <f t="shared" si="3"/>
        <v>25000000</v>
      </c>
      <c r="AL20" s="7">
        <f t="shared" si="16"/>
        <v>485.89041095890337</v>
      </c>
      <c r="AM20" s="14"/>
      <c r="AN20" s="13">
        <f t="shared" si="4"/>
        <v>25000000</v>
      </c>
      <c r="AO20" s="7">
        <f t="shared" si="17"/>
        <v>485.89041095890337</v>
      </c>
      <c r="AP20" s="14"/>
      <c r="AQ20" s="14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x14ac:dyDescent="0.35">
      <c r="A21" s="14"/>
      <c r="B21" s="10">
        <v>43579</v>
      </c>
      <c r="C21" s="5">
        <v>43578</v>
      </c>
      <c r="D21" s="5">
        <v>43585</v>
      </c>
      <c r="E21" s="5">
        <v>43586</v>
      </c>
      <c r="F21" s="6">
        <f t="shared" si="0"/>
        <v>1</v>
      </c>
      <c r="G21" s="6">
        <f t="shared" si="5"/>
        <v>16</v>
      </c>
      <c r="H21" s="56">
        <v>7.0920000000000002E-3</v>
      </c>
      <c r="I21" s="57">
        <f t="shared" si="6"/>
        <v>5.0000000000000001E-4</v>
      </c>
      <c r="J21" s="58">
        <f t="shared" si="23"/>
        <v>0.02</v>
      </c>
      <c r="K21" s="59">
        <f t="shared" si="18"/>
        <v>1.943013698630137E-5</v>
      </c>
      <c r="L21" s="59">
        <f t="shared" si="19"/>
        <v>1.0003103827278685</v>
      </c>
      <c r="M21" s="60">
        <f t="shared" si="7"/>
        <v>7.0809999999999996E-3</v>
      </c>
      <c r="N21" s="59">
        <f t="shared" si="20"/>
        <v>3.1040000000000001E-4</v>
      </c>
      <c r="O21" s="61">
        <f t="shared" si="24"/>
        <v>7.0960000000000103E-3</v>
      </c>
      <c r="P21" s="60">
        <f t="shared" si="1"/>
        <v>2.7596000000000009E-2</v>
      </c>
      <c r="Q21" s="62"/>
      <c r="R21" s="7">
        <f t="shared" si="8"/>
        <v>90000000</v>
      </c>
      <c r="S21" s="63"/>
      <c r="T21" s="7">
        <f t="shared" si="9"/>
        <v>1749.6986301369889</v>
      </c>
      <c r="U21" s="7">
        <f t="shared" si="10"/>
        <v>123.28767123287672</v>
      </c>
      <c r="V21" s="7">
        <f t="shared" si="11"/>
        <v>4931.5068493150684</v>
      </c>
      <c r="W21" s="7">
        <f t="shared" si="12"/>
        <v>6804.4931506849334</v>
      </c>
      <c r="X21" s="21"/>
      <c r="Y21" s="7">
        <v>-10000000</v>
      </c>
      <c r="Z21" s="7">
        <f t="shared" si="13"/>
        <v>2909.59</v>
      </c>
      <c r="AA21" s="7">
        <f t="shared" si="21"/>
        <v>2909.59</v>
      </c>
      <c r="AB21" s="7">
        <f t="shared" si="22"/>
        <v>0</v>
      </c>
      <c r="AC21" s="63"/>
      <c r="AD21" s="58">
        <v>0.5</v>
      </c>
      <c r="AE21" s="58">
        <v>0.25</v>
      </c>
      <c r="AF21" s="58">
        <f t="shared" si="14"/>
        <v>0.25</v>
      </c>
      <c r="AG21" s="14"/>
      <c r="AH21" s="13">
        <f t="shared" si="2"/>
        <v>45000000</v>
      </c>
      <c r="AI21" s="7">
        <f t="shared" si="15"/>
        <v>874.84931506849443</v>
      </c>
      <c r="AJ21" s="14"/>
      <c r="AK21" s="13">
        <f t="shared" si="3"/>
        <v>22500000</v>
      </c>
      <c r="AL21" s="7">
        <f t="shared" si="16"/>
        <v>437.42465753424722</v>
      </c>
      <c r="AM21" s="14"/>
      <c r="AN21" s="13">
        <f t="shared" si="4"/>
        <v>22500000</v>
      </c>
      <c r="AO21" s="7">
        <f t="shared" si="17"/>
        <v>437.42465753424722</v>
      </c>
      <c r="AP21" s="14"/>
      <c r="AQ21" s="14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x14ac:dyDescent="0.35">
      <c r="A22" s="14"/>
      <c r="B22" s="10">
        <v>43580</v>
      </c>
      <c r="C22" s="5">
        <v>43579</v>
      </c>
      <c r="D22" s="5">
        <v>43586</v>
      </c>
      <c r="E22" s="5">
        <v>43587</v>
      </c>
      <c r="F22" s="6">
        <f t="shared" si="0"/>
        <v>1</v>
      </c>
      <c r="G22" s="6">
        <f t="shared" si="5"/>
        <v>17</v>
      </c>
      <c r="H22" s="56">
        <v>7.0869999999999995E-3</v>
      </c>
      <c r="I22" s="57">
        <f t="shared" si="6"/>
        <v>5.0000000000000001E-4</v>
      </c>
      <c r="J22" s="58">
        <f t="shared" si="23"/>
        <v>0.02</v>
      </c>
      <c r="K22" s="59">
        <f t="shared" si="18"/>
        <v>1.9416438356164381E-5</v>
      </c>
      <c r="L22" s="59">
        <f t="shared" si="19"/>
        <v>1.0003298051927518</v>
      </c>
      <c r="M22" s="60">
        <f t="shared" si="7"/>
        <v>7.0809999999999996E-3</v>
      </c>
      <c r="N22" s="59">
        <f t="shared" si="20"/>
        <v>3.2979999999999999E-4</v>
      </c>
      <c r="O22" s="61">
        <f t="shared" si="24"/>
        <v>7.0809999999999944E-3</v>
      </c>
      <c r="P22" s="60">
        <f t="shared" si="1"/>
        <v>2.7580999999999994E-2</v>
      </c>
      <c r="Q22" s="62"/>
      <c r="R22" s="7">
        <f t="shared" si="8"/>
        <v>90000000</v>
      </c>
      <c r="S22" s="63"/>
      <c r="T22" s="7">
        <f t="shared" si="9"/>
        <v>1745.9999999999986</v>
      </c>
      <c r="U22" s="7">
        <f t="shared" si="10"/>
        <v>123.28767123287672</v>
      </c>
      <c r="V22" s="7">
        <f t="shared" si="11"/>
        <v>4931.5068493150684</v>
      </c>
      <c r="W22" s="7">
        <f t="shared" si="12"/>
        <v>6800.7945205479436</v>
      </c>
      <c r="X22" s="21"/>
      <c r="Y22" s="7"/>
      <c r="Z22" s="7">
        <f t="shared" si="13"/>
        <v>0</v>
      </c>
      <c r="AA22" s="7">
        <f t="shared" si="21"/>
        <v>0</v>
      </c>
      <c r="AB22" s="7">
        <f t="shared" si="22"/>
        <v>0</v>
      </c>
      <c r="AC22" s="63"/>
      <c r="AD22" s="58">
        <v>0.4</v>
      </c>
      <c r="AE22" s="58">
        <v>0.25</v>
      </c>
      <c r="AF22" s="58">
        <f t="shared" si="14"/>
        <v>0.35</v>
      </c>
      <c r="AG22" s="14"/>
      <c r="AH22" s="13">
        <f t="shared" si="2"/>
        <v>36000000</v>
      </c>
      <c r="AI22" s="7">
        <f t="shared" si="15"/>
        <v>698.39999999999941</v>
      </c>
      <c r="AJ22" s="14"/>
      <c r="AK22" s="13">
        <f t="shared" si="3"/>
        <v>22500000</v>
      </c>
      <c r="AL22" s="7">
        <f t="shared" si="16"/>
        <v>436.49999999999966</v>
      </c>
      <c r="AM22" s="14"/>
      <c r="AN22" s="13">
        <f t="shared" si="4"/>
        <v>31499999.999999996</v>
      </c>
      <c r="AO22" s="7">
        <f t="shared" si="17"/>
        <v>611.09999999999945</v>
      </c>
      <c r="AP22" s="14"/>
      <c r="AQ22" s="1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x14ac:dyDescent="0.35">
      <c r="A23" s="14"/>
      <c r="B23" s="10">
        <v>43581</v>
      </c>
      <c r="C23" s="5">
        <v>43580</v>
      </c>
      <c r="D23" s="5">
        <v>43587</v>
      </c>
      <c r="E23" s="5">
        <v>43588</v>
      </c>
      <c r="F23" s="6">
        <f t="shared" si="0"/>
        <v>1</v>
      </c>
      <c r="G23" s="6">
        <f t="shared" si="5"/>
        <v>18</v>
      </c>
      <c r="H23" s="56">
        <v>7.0959999999999999E-3</v>
      </c>
      <c r="I23" s="57">
        <f t="shared" si="6"/>
        <v>5.0000000000000001E-4</v>
      </c>
      <c r="J23" s="58">
        <f t="shared" si="23"/>
        <v>0.02</v>
      </c>
      <c r="K23" s="59">
        <f t="shared" si="18"/>
        <v>1.9441095890410957E-5</v>
      </c>
      <c r="L23" s="59">
        <f t="shared" si="19"/>
        <v>1.0003492527004167</v>
      </c>
      <c r="M23" s="60">
        <f t="shared" si="7"/>
        <v>7.0819999999999998E-3</v>
      </c>
      <c r="N23" s="59">
        <f t="shared" si="20"/>
        <v>3.4924931506849315E-4</v>
      </c>
      <c r="O23" s="61">
        <f t="shared" si="24"/>
        <v>7.099000000000002E-3</v>
      </c>
      <c r="P23" s="60">
        <f t="shared" si="1"/>
        <v>2.7599000000000002E-2</v>
      </c>
      <c r="Q23" s="62"/>
      <c r="R23" s="7">
        <f t="shared" si="8"/>
        <v>90000000</v>
      </c>
      <c r="S23" s="63"/>
      <c r="T23" s="7">
        <f t="shared" si="9"/>
        <v>1750.4383561643842</v>
      </c>
      <c r="U23" s="7">
        <f t="shared" si="10"/>
        <v>123.28767123287672</v>
      </c>
      <c r="V23" s="7">
        <f t="shared" si="11"/>
        <v>4931.5068493150684</v>
      </c>
      <c r="W23" s="7">
        <f t="shared" si="12"/>
        <v>6805.232876712329</v>
      </c>
      <c r="X23" s="21"/>
      <c r="Y23" s="7"/>
      <c r="Z23" s="7">
        <f t="shared" si="13"/>
        <v>0</v>
      </c>
      <c r="AA23" s="7">
        <f t="shared" si="21"/>
        <v>0</v>
      </c>
      <c r="AB23" s="7">
        <f t="shared" si="22"/>
        <v>0</v>
      </c>
      <c r="AC23" s="63"/>
      <c r="AD23" s="58">
        <v>0.4</v>
      </c>
      <c r="AE23" s="58">
        <v>0.25</v>
      </c>
      <c r="AF23" s="58">
        <f t="shared" si="14"/>
        <v>0.35</v>
      </c>
      <c r="AG23" s="14"/>
      <c r="AH23" s="13">
        <f t="shared" si="2"/>
        <v>36000000</v>
      </c>
      <c r="AI23" s="7">
        <f t="shared" si="15"/>
        <v>700.1753424657536</v>
      </c>
      <c r="AJ23" s="14"/>
      <c r="AK23" s="13">
        <f t="shared" si="3"/>
        <v>22500000</v>
      </c>
      <c r="AL23" s="7">
        <f t="shared" si="16"/>
        <v>437.60958904109606</v>
      </c>
      <c r="AM23" s="14"/>
      <c r="AN23" s="13">
        <f t="shared" si="4"/>
        <v>31499999.999999996</v>
      </c>
      <c r="AO23" s="7">
        <f t="shared" si="17"/>
        <v>612.65342465753429</v>
      </c>
      <c r="AP23" s="14"/>
      <c r="AQ23" s="14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x14ac:dyDescent="0.35">
      <c r="A24" s="14"/>
      <c r="B24" s="10">
        <v>43584</v>
      </c>
      <c r="C24" s="5">
        <v>43581</v>
      </c>
      <c r="D24" s="5">
        <v>43588</v>
      </c>
      <c r="E24" s="5">
        <v>43592</v>
      </c>
      <c r="F24" s="6">
        <f t="shared" si="0"/>
        <v>4</v>
      </c>
      <c r="G24" s="6">
        <f t="shared" si="5"/>
        <v>22</v>
      </c>
      <c r="H24" s="56">
        <v>7.1069999999999996E-3</v>
      </c>
      <c r="I24" s="57">
        <f t="shared" si="6"/>
        <v>5.0000000000000001E-4</v>
      </c>
      <c r="J24" s="58">
        <f t="shared" si="23"/>
        <v>0.02</v>
      </c>
      <c r="K24" s="59">
        <f t="shared" si="18"/>
        <v>7.7884931506849305E-5</v>
      </c>
      <c r="L24" s="59">
        <f t="shared" si="19"/>
        <v>1.0004271648334462</v>
      </c>
      <c r="M24" s="60">
        <f t="shared" si="7"/>
        <v>7.0870000000000004E-3</v>
      </c>
      <c r="N24" s="59">
        <f t="shared" si="20"/>
        <v>4.2716164383561645E-4</v>
      </c>
      <c r="O24" s="61">
        <f t="shared" si="24"/>
        <v>7.1095000000000012E-3</v>
      </c>
      <c r="P24" s="60">
        <f t="shared" si="1"/>
        <v>2.7609500000000002E-2</v>
      </c>
      <c r="Q24" s="62"/>
      <c r="R24" s="7">
        <f t="shared" si="8"/>
        <v>90000000</v>
      </c>
      <c r="S24" s="63"/>
      <c r="T24" s="7">
        <f t="shared" si="9"/>
        <v>7012.109589041097</v>
      </c>
      <c r="U24" s="7">
        <f t="shared" si="10"/>
        <v>493.15068493150687</v>
      </c>
      <c r="V24" s="7">
        <f t="shared" si="11"/>
        <v>19726.027397260274</v>
      </c>
      <c r="W24" s="7">
        <f t="shared" si="12"/>
        <v>27231.287671232876</v>
      </c>
      <c r="X24" s="21"/>
      <c r="Y24" s="7"/>
      <c r="Z24" s="7">
        <f t="shared" si="13"/>
        <v>0</v>
      </c>
      <c r="AA24" s="7">
        <f t="shared" si="21"/>
        <v>0</v>
      </c>
      <c r="AB24" s="7">
        <f t="shared" si="22"/>
        <v>0</v>
      </c>
      <c r="AC24" s="63"/>
      <c r="AD24" s="58">
        <v>0.4</v>
      </c>
      <c r="AE24" s="58">
        <v>0.25</v>
      </c>
      <c r="AF24" s="58">
        <f t="shared" si="14"/>
        <v>0.35</v>
      </c>
      <c r="AG24" s="14"/>
      <c r="AH24" s="13">
        <f t="shared" si="2"/>
        <v>36000000</v>
      </c>
      <c r="AI24" s="7">
        <f t="shared" si="15"/>
        <v>2804.8438356164388</v>
      </c>
      <c r="AJ24" s="14"/>
      <c r="AK24" s="13">
        <f t="shared" si="3"/>
        <v>22500000</v>
      </c>
      <c r="AL24" s="7">
        <f t="shared" si="16"/>
        <v>1753.0273972602743</v>
      </c>
      <c r="AM24" s="14"/>
      <c r="AN24" s="13">
        <f t="shared" si="4"/>
        <v>31499999.999999996</v>
      </c>
      <c r="AO24" s="7">
        <f t="shared" si="17"/>
        <v>2454.2383561643837</v>
      </c>
      <c r="AP24" s="14"/>
      <c r="AQ24" s="1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x14ac:dyDescent="0.35">
      <c r="A25" s="14"/>
      <c r="B25" s="10">
        <v>43585</v>
      </c>
      <c r="C25" s="5">
        <v>43584</v>
      </c>
      <c r="D25" s="5">
        <v>43592</v>
      </c>
      <c r="E25" s="5">
        <v>43593</v>
      </c>
      <c r="F25" s="6">
        <f t="shared" si="0"/>
        <v>1</v>
      </c>
      <c r="G25" s="6">
        <f t="shared" si="5"/>
        <v>23</v>
      </c>
      <c r="H25" s="56">
        <v>7.097E-3</v>
      </c>
      <c r="I25" s="57">
        <f t="shared" si="6"/>
        <v>5.0000000000000001E-4</v>
      </c>
      <c r="J25" s="58">
        <f t="shared" si="23"/>
        <v>0.02</v>
      </c>
      <c r="K25" s="59">
        <f t="shared" si="18"/>
        <v>1.9443835616438355E-5</v>
      </c>
      <c r="L25" s="59">
        <f t="shared" si="19"/>
        <v>1.0004466169747854</v>
      </c>
      <c r="M25" s="60">
        <f t="shared" si="7"/>
        <v>7.0879999999999997E-3</v>
      </c>
      <c r="N25" s="59">
        <f t="shared" si="20"/>
        <v>4.4664109589041096E-4</v>
      </c>
      <c r="O25" s="61">
        <f t="shared" si="24"/>
        <v>7.1099999999999965E-3</v>
      </c>
      <c r="P25" s="60">
        <f t="shared" si="1"/>
        <v>2.7609999999999996E-2</v>
      </c>
      <c r="Q25" s="62"/>
      <c r="R25" s="7">
        <f t="shared" si="8"/>
        <v>90000000</v>
      </c>
      <c r="S25" s="63"/>
      <c r="T25" s="7">
        <f t="shared" si="9"/>
        <v>1753.1506849315058</v>
      </c>
      <c r="U25" s="7">
        <f t="shared" si="10"/>
        <v>123.28767123287672</v>
      </c>
      <c r="V25" s="7">
        <f t="shared" si="11"/>
        <v>4931.5068493150684</v>
      </c>
      <c r="W25" s="7">
        <f t="shared" si="12"/>
        <v>6807.945205479451</v>
      </c>
      <c r="X25" s="21"/>
      <c r="Y25" s="7"/>
      <c r="Z25" s="7">
        <f t="shared" si="13"/>
        <v>0</v>
      </c>
      <c r="AA25" s="7">
        <f t="shared" si="21"/>
        <v>0</v>
      </c>
      <c r="AB25" s="7">
        <f t="shared" si="22"/>
        <v>0</v>
      </c>
      <c r="AC25" s="63"/>
      <c r="AD25" s="58">
        <v>0.4</v>
      </c>
      <c r="AE25" s="58">
        <v>0</v>
      </c>
      <c r="AF25" s="58">
        <f t="shared" si="14"/>
        <v>0.6</v>
      </c>
      <c r="AG25" s="14"/>
      <c r="AH25" s="13">
        <f t="shared" si="2"/>
        <v>36000000</v>
      </c>
      <c r="AI25" s="7">
        <f t="shared" si="15"/>
        <v>701.26027397260248</v>
      </c>
      <c r="AJ25" s="14"/>
      <c r="AK25" s="13">
        <f t="shared" si="3"/>
        <v>0</v>
      </c>
      <c r="AL25" s="7">
        <f t="shared" si="16"/>
        <v>0</v>
      </c>
      <c r="AM25" s="14"/>
      <c r="AN25" s="13">
        <f t="shared" si="4"/>
        <v>54000000</v>
      </c>
      <c r="AO25" s="7">
        <f t="shared" si="17"/>
        <v>1051.8904109589037</v>
      </c>
      <c r="AP25" s="14"/>
      <c r="AQ25" s="14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x14ac:dyDescent="0.35">
      <c r="A26" s="14"/>
      <c r="B26" s="10">
        <v>43586</v>
      </c>
      <c r="C26" s="5">
        <v>43585</v>
      </c>
      <c r="D26" s="5">
        <v>43593</v>
      </c>
      <c r="E26" s="5">
        <v>43594</v>
      </c>
      <c r="F26" s="6">
        <f t="shared" si="0"/>
        <v>1</v>
      </c>
      <c r="G26" s="6">
        <f t="shared" si="5"/>
        <v>24</v>
      </c>
      <c r="H26" s="56">
        <v>7.1089999999999999E-3</v>
      </c>
      <c r="I26" s="57">
        <f t="shared" si="6"/>
        <v>5.0000000000000001E-4</v>
      </c>
      <c r="J26" s="58">
        <f t="shared" si="23"/>
        <v>0.02</v>
      </c>
      <c r="K26" s="59">
        <f t="shared" si="18"/>
        <v>1.9476712328767123E-5</v>
      </c>
      <c r="L26" s="59">
        <f t="shared" si="19"/>
        <v>1.0004661023857444</v>
      </c>
      <c r="M26" s="60">
        <f t="shared" si="7"/>
        <v>7.0889999999999998E-3</v>
      </c>
      <c r="N26" s="59">
        <f t="shared" si="20"/>
        <v>4.6612602739726033E-4</v>
      </c>
      <c r="O26" s="61">
        <f t="shared" si="24"/>
        <v>7.1120000000000176E-3</v>
      </c>
      <c r="P26" s="60">
        <f t="shared" si="1"/>
        <v>2.7612000000000018E-2</v>
      </c>
      <c r="Q26" s="62"/>
      <c r="R26" s="7">
        <f t="shared" si="8"/>
        <v>90000000</v>
      </c>
      <c r="S26" s="63"/>
      <c r="T26" s="7">
        <f t="shared" si="9"/>
        <v>1753.6438356164429</v>
      </c>
      <c r="U26" s="7">
        <f t="shared" si="10"/>
        <v>123.28767123287672</v>
      </c>
      <c r="V26" s="7">
        <f t="shared" si="11"/>
        <v>4931.5068493150684</v>
      </c>
      <c r="W26" s="7">
        <f t="shared" si="12"/>
        <v>6808.4383561643881</v>
      </c>
      <c r="X26" s="21"/>
      <c r="Y26" s="7"/>
      <c r="Z26" s="7">
        <f t="shared" si="13"/>
        <v>0</v>
      </c>
      <c r="AA26" s="7">
        <f t="shared" si="21"/>
        <v>0</v>
      </c>
      <c r="AB26" s="7">
        <f t="shared" si="22"/>
        <v>0</v>
      </c>
      <c r="AC26" s="63"/>
      <c r="AD26" s="58">
        <v>0.4</v>
      </c>
      <c r="AE26" s="58">
        <v>0</v>
      </c>
      <c r="AF26" s="58">
        <f t="shared" si="14"/>
        <v>0.6</v>
      </c>
      <c r="AG26" s="14"/>
      <c r="AH26" s="13">
        <f t="shared" si="2"/>
        <v>36000000</v>
      </c>
      <c r="AI26" s="7">
        <f t="shared" si="15"/>
        <v>701.4575342465771</v>
      </c>
      <c r="AJ26" s="14"/>
      <c r="AK26" s="13">
        <f t="shared" si="3"/>
        <v>0</v>
      </c>
      <c r="AL26" s="7">
        <f t="shared" si="16"/>
        <v>0</v>
      </c>
      <c r="AM26" s="14"/>
      <c r="AN26" s="13">
        <f t="shared" si="4"/>
        <v>54000000</v>
      </c>
      <c r="AO26" s="7">
        <f t="shared" si="17"/>
        <v>1052.1863013698655</v>
      </c>
      <c r="AP26" s="14"/>
      <c r="AQ26" s="1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x14ac:dyDescent="0.35">
      <c r="A27" s="14"/>
      <c r="B27" s="10">
        <v>43587</v>
      </c>
      <c r="C27" s="5">
        <v>43586</v>
      </c>
      <c r="D27" s="5">
        <v>43594</v>
      </c>
      <c r="E27" s="5">
        <v>43595</v>
      </c>
      <c r="F27" s="6">
        <f t="shared" si="0"/>
        <v>1</v>
      </c>
      <c r="G27" s="6">
        <f t="shared" si="5"/>
        <v>25</v>
      </c>
      <c r="H27" s="56">
        <v>7.1030000000000008E-3</v>
      </c>
      <c r="I27" s="57">
        <f t="shared" si="6"/>
        <v>5.0000000000000001E-4</v>
      </c>
      <c r="J27" s="58">
        <f t="shared" si="23"/>
        <v>0.02</v>
      </c>
      <c r="K27" s="59">
        <f t="shared" si="18"/>
        <v>1.9460273972602743E-5</v>
      </c>
      <c r="L27" s="59">
        <f t="shared" si="19"/>
        <v>1.0004855717301973</v>
      </c>
      <c r="M27" s="60">
        <f t="shared" si="7"/>
        <v>7.0889999999999998E-3</v>
      </c>
      <c r="N27" s="59">
        <f t="shared" si="20"/>
        <v>4.8554794520547944E-4</v>
      </c>
      <c r="O27" s="61">
        <f t="shared" si="24"/>
        <v>7.0889999999999773E-3</v>
      </c>
      <c r="P27" s="60">
        <f t="shared" si="1"/>
        <v>2.7588999999999978E-2</v>
      </c>
      <c r="Q27" s="62"/>
      <c r="R27" s="7">
        <f t="shared" si="8"/>
        <v>90000000</v>
      </c>
      <c r="S27" s="63"/>
      <c r="T27" s="7">
        <f t="shared" si="9"/>
        <v>1747.9726027397203</v>
      </c>
      <c r="U27" s="7">
        <f t="shared" si="10"/>
        <v>123.28767123287672</v>
      </c>
      <c r="V27" s="7">
        <f t="shared" si="11"/>
        <v>4931.5068493150684</v>
      </c>
      <c r="W27" s="7">
        <f t="shared" si="12"/>
        <v>6802.7671232876655</v>
      </c>
      <c r="X27" s="21"/>
      <c r="Y27" s="7"/>
      <c r="Z27" s="7">
        <f t="shared" si="13"/>
        <v>0</v>
      </c>
      <c r="AA27" s="7">
        <f t="shared" si="21"/>
        <v>0</v>
      </c>
      <c r="AB27" s="7">
        <f t="shared" si="22"/>
        <v>0</v>
      </c>
      <c r="AC27" s="63"/>
      <c r="AD27" s="58">
        <v>0.4</v>
      </c>
      <c r="AE27" s="58">
        <v>0</v>
      </c>
      <c r="AF27" s="58">
        <f t="shared" si="14"/>
        <v>0.6</v>
      </c>
      <c r="AG27" s="14"/>
      <c r="AH27" s="13">
        <f t="shared" si="2"/>
        <v>36000000</v>
      </c>
      <c r="AI27" s="7">
        <f t="shared" si="15"/>
        <v>699.18904109588823</v>
      </c>
      <c r="AJ27" s="14"/>
      <c r="AK27" s="13">
        <f t="shared" si="3"/>
        <v>0</v>
      </c>
      <c r="AL27" s="7">
        <f t="shared" si="16"/>
        <v>0</v>
      </c>
      <c r="AM27" s="14"/>
      <c r="AN27" s="13">
        <f t="shared" si="4"/>
        <v>54000000</v>
      </c>
      <c r="AO27" s="7">
        <f t="shared" si="17"/>
        <v>1048.7835616438322</v>
      </c>
      <c r="AP27" s="14"/>
      <c r="AQ27" s="14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x14ac:dyDescent="0.35">
      <c r="A28" s="14"/>
      <c r="B28" s="10">
        <v>43588</v>
      </c>
      <c r="C28" s="5">
        <v>43587</v>
      </c>
      <c r="D28" s="5">
        <v>43595</v>
      </c>
      <c r="E28" s="5">
        <v>43598</v>
      </c>
      <c r="F28" s="6">
        <f t="shared" si="0"/>
        <v>3</v>
      </c>
      <c r="G28" s="6">
        <f t="shared" si="5"/>
        <v>28</v>
      </c>
      <c r="H28" s="56">
        <v>7.1069999999999996E-3</v>
      </c>
      <c r="I28" s="57">
        <f t="shared" si="6"/>
        <v>5.0000000000000001E-4</v>
      </c>
      <c r="J28" s="58">
        <f t="shared" si="23"/>
        <v>0.02</v>
      </c>
      <c r="K28" s="59">
        <f t="shared" si="18"/>
        <v>5.8413698630136989E-5</v>
      </c>
      <c r="L28" s="59">
        <f t="shared" si="19"/>
        <v>1.0005440137928681</v>
      </c>
      <c r="M28" s="60">
        <f t="shared" si="7"/>
        <v>7.0920000000000002E-3</v>
      </c>
      <c r="N28" s="59">
        <f t="shared" si="20"/>
        <v>5.4404383561643837E-4</v>
      </c>
      <c r="O28" s="61">
        <f t="shared" si="24"/>
        <v>7.1170000000000027E-3</v>
      </c>
      <c r="P28" s="60">
        <f t="shared" si="1"/>
        <v>2.7617000000000003E-2</v>
      </c>
      <c r="Q28" s="62"/>
      <c r="R28" s="7">
        <f t="shared" si="8"/>
        <v>90000000</v>
      </c>
      <c r="S28" s="63"/>
      <c r="T28" s="7">
        <f t="shared" si="9"/>
        <v>5264.6301369863031</v>
      </c>
      <c r="U28" s="7">
        <f t="shared" si="10"/>
        <v>369.86301369863014</v>
      </c>
      <c r="V28" s="7">
        <f t="shared" si="11"/>
        <v>14794.520547945205</v>
      </c>
      <c r="W28" s="7">
        <f t="shared" si="12"/>
        <v>20429.013698630137</v>
      </c>
      <c r="X28" s="21"/>
      <c r="Y28" s="7"/>
      <c r="Z28" s="7">
        <f t="shared" si="13"/>
        <v>0</v>
      </c>
      <c r="AA28" s="7">
        <f t="shared" si="21"/>
        <v>0</v>
      </c>
      <c r="AB28" s="7">
        <f t="shared" si="22"/>
        <v>0</v>
      </c>
      <c r="AC28" s="63"/>
      <c r="AD28" s="58">
        <v>0.4</v>
      </c>
      <c r="AE28" s="58">
        <v>0</v>
      </c>
      <c r="AF28" s="58">
        <f t="shared" si="14"/>
        <v>0.6</v>
      </c>
      <c r="AG28" s="14"/>
      <c r="AH28" s="13">
        <f t="shared" si="2"/>
        <v>36000000</v>
      </c>
      <c r="AI28" s="7">
        <f t="shared" si="15"/>
        <v>2105.8520547945213</v>
      </c>
      <c r="AJ28" s="14"/>
      <c r="AK28" s="13">
        <f t="shared" si="3"/>
        <v>0</v>
      </c>
      <c r="AL28" s="7">
        <f t="shared" si="16"/>
        <v>0</v>
      </c>
      <c r="AM28" s="14"/>
      <c r="AN28" s="13">
        <f t="shared" si="4"/>
        <v>54000000</v>
      </c>
      <c r="AO28" s="7">
        <f t="shared" si="17"/>
        <v>3158.7780821917822</v>
      </c>
      <c r="AP28" s="14"/>
      <c r="AQ28" s="14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x14ac:dyDescent="0.35">
      <c r="A29" s="14"/>
      <c r="B29" s="10">
        <v>43592</v>
      </c>
      <c r="C29" s="5">
        <v>43588</v>
      </c>
      <c r="D29" s="5">
        <v>43598</v>
      </c>
      <c r="E29" s="5">
        <v>43599</v>
      </c>
      <c r="F29" s="6">
        <f t="shared" si="0"/>
        <v>1</v>
      </c>
      <c r="G29" s="6">
        <f t="shared" si="5"/>
        <v>29</v>
      </c>
      <c r="H29" s="56">
        <v>7.0980000000000001E-3</v>
      </c>
      <c r="I29" s="57">
        <f t="shared" si="6"/>
        <v>5.0000000000000001E-4</v>
      </c>
      <c r="J29" s="58">
        <f t="shared" si="23"/>
        <v>0.02</v>
      </c>
      <c r="K29" s="59">
        <f t="shared" si="18"/>
        <v>1.9446575342465754E-5</v>
      </c>
      <c r="L29" s="59">
        <f t="shared" si="19"/>
        <v>1.0005634709474158</v>
      </c>
      <c r="M29" s="60">
        <f t="shared" si="7"/>
        <v>7.0920000000000002E-3</v>
      </c>
      <c r="N29" s="59">
        <f t="shared" si="20"/>
        <v>5.6347397260273976E-4</v>
      </c>
      <c r="O29" s="61">
        <f t="shared" si="24"/>
        <v>7.0920000000000089E-3</v>
      </c>
      <c r="P29" s="60">
        <f t="shared" si="1"/>
        <v>2.7592000000000009E-2</v>
      </c>
      <c r="Q29" s="62"/>
      <c r="R29" s="7">
        <f t="shared" si="8"/>
        <v>90000000</v>
      </c>
      <c r="S29" s="63"/>
      <c r="T29" s="7">
        <f t="shared" si="9"/>
        <v>1748.7123287671254</v>
      </c>
      <c r="U29" s="7">
        <f t="shared" si="10"/>
        <v>123.28767123287672</v>
      </c>
      <c r="V29" s="7">
        <f t="shared" si="11"/>
        <v>4931.5068493150684</v>
      </c>
      <c r="W29" s="7">
        <f t="shared" si="12"/>
        <v>6803.5068493150702</v>
      </c>
      <c r="X29" s="21"/>
      <c r="Y29" s="7"/>
      <c r="Z29" s="7">
        <f t="shared" si="13"/>
        <v>0</v>
      </c>
      <c r="AA29" s="7">
        <f t="shared" si="21"/>
        <v>0</v>
      </c>
      <c r="AB29" s="7">
        <f t="shared" si="22"/>
        <v>0</v>
      </c>
      <c r="AC29" s="63"/>
      <c r="AD29" s="58">
        <v>0.4</v>
      </c>
      <c r="AE29" s="58">
        <v>0</v>
      </c>
      <c r="AF29" s="58">
        <f t="shared" si="14"/>
        <v>0.6</v>
      </c>
      <c r="AG29" s="14"/>
      <c r="AH29" s="13">
        <f t="shared" si="2"/>
        <v>36000000</v>
      </c>
      <c r="AI29" s="7">
        <f t="shared" si="15"/>
        <v>699.48493150685022</v>
      </c>
      <c r="AJ29" s="14"/>
      <c r="AK29" s="13">
        <f t="shared" si="3"/>
        <v>0</v>
      </c>
      <c r="AL29" s="7">
        <f t="shared" si="16"/>
        <v>0</v>
      </c>
      <c r="AM29" s="14"/>
      <c r="AN29" s="13">
        <f t="shared" si="4"/>
        <v>54000000</v>
      </c>
      <c r="AO29" s="7">
        <f t="shared" si="17"/>
        <v>1049.2273972602752</v>
      </c>
      <c r="AP29" s="14"/>
      <c r="AQ29" s="14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x14ac:dyDescent="0.35">
      <c r="A30" s="14"/>
      <c r="B30" s="10">
        <v>43593</v>
      </c>
      <c r="C30" s="5">
        <v>43592</v>
      </c>
      <c r="D30" s="5">
        <v>43599</v>
      </c>
      <c r="E30" s="5">
        <v>43600</v>
      </c>
      <c r="F30" s="6">
        <f t="shared" si="0"/>
        <v>1</v>
      </c>
      <c r="G30" s="6">
        <f t="shared" si="5"/>
        <v>30</v>
      </c>
      <c r="H30" s="56">
        <v>7.0940000000000005E-3</v>
      </c>
      <c r="I30" s="57">
        <f t="shared" si="6"/>
        <v>5.0000000000000001E-4</v>
      </c>
      <c r="J30" s="58">
        <f t="shared" si="23"/>
        <v>0.02</v>
      </c>
      <c r="K30" s="59">
        <f t="shared" si="18"/>
        <v>1.9435616438356167E-5</v>
      </c>
      <c r="L30" s="59">
        <f t="shared" si="19"/>
        <v>1.0005829175152592</v>
      </c>
      <c r="M30" s="60">
        <f t="shared" si="7"/>
        <v>7.0920000000000002E-3</v>
      </c>
      <c r="N30" s="59">
        <f t="shared" si="20"/>
        <v>5.8290410958904116E-4</v>
      </c>
      <c r="O30" s="61">
        <f t="shared" si="24"/>
        <v>7.0920000000000089E-3</v>
      </c>
      <c r="P30" s="60">
        <f t="shared" si="1"/>
        <v>2.7592000000000009E-2</v>
      </c>
      <c r="Q30" s="62"/>
      <c r="R30" s="7">
        <f t="shared" si="8"/>
        <v>90000000</v>
      </c>
      <c r="S30" s="63"/>
      <c r="T30" s="7">
        <f t="shared" si="9"/>
        <v>1748.7123287671254</v>
      </c>
      <c r="U30" s="7">
        <f t="shared" si="10"/>
        <v>123.28767123287672</v>
      </c>
      <c r="V30" s="7">
        <f t="shared" si="11"/>
        <v>4931.5068493150684</v>
      </c>
      <c r="W30" s="7">
        <f t="shared" si="12"/>
        <v>6803.5068493150702</v>
      </c>
      <c r="X30" s="21"/>
      <c r="Y30" s="7"/>
      <c r="Z30" s="7">
        <f t="shared" si="13"/>
        <v>0</v>
      </c>
      <c r="AA30" s="7">
        <f t="shared" si="21"/>
        <v>0</v>
      </c>
      <c r="AB30" s="7">
        <f t="shared" si="22"/>
        <v>0</v>
      </c>
      <c r="AC30" s="63"/>
      <c r="AD30" s="58">
        <v>0.4</v>
      </c>
      <c r="AE30" s="58">
        <v>0</v>
      </c>
      <c r="AF30" s="58">
        <f t="shared" si="14"/>
        <v>0.6</v>
      </c>
      <c r="AG30" s="14"/>
      <c r="AH30" s="13">
        <f t="shared" si="2"/>
        <v>36000000</v>
      </c>
      <c r="AI30" s="7">
        <f t="shared" si="15"/>
        <v>699.48493150685022</v>
      </c>
      <c r="AJ30" s="14"/>
      <c r="AK30" s="13">
        <f t="shared" si="3"/>
        <v>0</v>
      </c>
      <c r="AL30" s="7">
        <f t="shared" si="16"/>
        <v>0</v>
      </c>
      <c r="AM30" s="14"/>
      <c r="AN30" s="13">
        <f t="shared" si="4"/>
        <v>54000000</v>
      </c>
      <c r="AO30" s="7">
        <f t="shared" si="17"/>
        <v>1049.2273972602752</v>
      </c>
      <c r="AP30" s="14"/>
      <c r="AQ30" s="14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4.5" customHeight="1" x14ac:dyDescent="0.35">
      <c r="A31" s="14"/>
      <c r="B31" s="14"/>
      <c r="C31" s="14"/>
      <c r="D31" s="14"/>
      <c r="E31" s="70"/>
      <c r="F31" s="70"/>
      <c r="G31" s="70"/>
      <c r="H31" s="70"/>
      <c r="I31" s="70"/>
      <c r="J31" s="70"/>
      <c r="K31" s="71"/>
      <c r="L31" s="71"/>
      <c r="M31" s="71"/>
      <c r="N31" s="71"/>
      <c r="O31" s="71"/>
      <c r="P31" s="71"/>
      <c r="Q31" s="71"/>
      <c r="R31" s="71"/>
      <c r="S31" s="63"/>
      <c r="T31" s="14"/>
      <c r="U31" s="14"/>
      <c r="V31" s="14"/>
      <c r="W31" s="178"/>
      <c r="X31" s="21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x14ac:dyDescent="0.35">
      <c r="A32" s="14"/>
      <c r="B32" s="14"/>
      <c r="C32" s="14"/>
      <c r="D32" s="72"/>
      <c r="E32" s="72"/>
      <c r="F32" s="73">
        <f>SUM(F12:F30)</f>
        <v>30</v>
      </c>
      <c r="G32" s="72"/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4"/>
      <c r="S32" s="14"/>
      <c r="T32" s="75">
        <f>SUM(T12:T30)</f>
        <v>55370.95890410959</v>
      </c>
      <c r="U32" s="75">
        <f>SUM(U12:U30)</f>
        <v>3904.1095890410952</v>
      </c>
      <c r="V32" s="75">
        <f>SUM(V12:V30)</f>
        <v>156164.38356164386</v>
      </c>
      <c r="W32" s="75">
        <f>ROUND(SUM(W12:W30),2)</f>
        <v>215439.45</v>
      </c>
      <c r="X32" s="21"/>
      <c r="Y32" s="75">
        <f>SUM(Y12:Y30)</f>
        <v>-10000000</v>
      </c>
      <c r="Z32" s="75">
        <f>SUM(Z12:Z30)</f>
        <v>2909.59</v>
      </c>
      <c r="AA32" s="75">
        <f>SUM(AA12:AA30)</f>
        <v>2909.59</v>
      </c>
      <c r="AB32" s="75">
        <f>SUM(AB12:AB30)</f>
        <v>0</v>
      </c>
      <c r="AC32" s="14"/>
      <c r="AD32" s="14"/>
      <c r="AE32" s="14"/>
      <c r="AF32" s="14"/>
      <c r="AG32" s="14"/>
      <c r="AH32" s="14"/>
      <c r="AI32" s="75">
        <f>SUM(AI12:AI30)</f>
        <v>25232.942465753422</v>
      </c>
      <c r="AJ32" s="76"/>
      <c r="AK32" s="76"/>
      <c r="AL32" s="75">
        <f>SUM(AL12:AL30)</f>
        <v>14700.452054794523</v>
      </c>
      <c r="AM32" s="76"/>
      <c r="AN32" s="76"/>
      <c r="AO32" s="75">
        <f>SUM(AO12:AO30)</f>
        <v>15437.564383561643</v>
      </c>
      <c r="AP32" s="76"/>
      <c r="AQ32" s="14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7.5" customHeight="1" x14ac:dyDescent="0.35">
      <c r="A33" s="14"/>
      <c r="B33" s="14"/>
      <c r="C33" s="14"/>
      <c r="D33" s="72"/>
      <c r="E33" s="72"/>
      <c r="F33" s="70"/>
      <c r="G33" s="70"/>
      <c r="H33" s="77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14"/>
      <c r="T33" s="14"/>
      <c r="U33" s="14"/>
      <c r="V33" s="14"/>
      <c r="W33" s="14"/>
      <c r="X33" s="21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70"/>
      <c r="M34" s="70"/>
      <c r="N34" s="70"/>
      <c r="O34" s="146" t="s">
        <v>7</v>
      </c>
      <c r="P34" s="147"/>
      <c r="Q34" s="147"/>
      <c r="R34" s="148"/>
      <c r="S34" s="14"/>
      <c r="T34" s="75">
        <f>R30*M30*G30/$D$7+Z32</f>
        <v>55370.959863013704</v>
      </c>
      <c r="U34" s="14"/>
      <c r="V34" s="14"/>
      <c r="W34" s="14"/>
      <c r="X34" s="21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5.5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70"/>
      <c r="M35" s="70"/>
      <c r="N35" s="70"/>
      <c r="O35" s="78"/>
      <c r="P35" s="78"/>
      <c r="Q35" s="78"/>
      <c r="R35" s="79"/>
      <c r="S35" s="14"/>
      <c r="T35" s="14"/>
      <c r="U35" s="14"/>
      <c r="V35" s="14"/>
      <c r="W35" s="14"/>
      <c r="X35" s="2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70"/>
      <c r="M36" s="70"/>
      <c r="N36" s="70"/>
      <c r="O36" s="146" t="s">
        <v>35</v>
      </c>
      <c r="P36" s="147"/>
      <c r="Q36" s="147"/>
      <c r="R36" s="148"/>
      <c r="S36" s="14"/>
      <c r="T36" s="80">
        <f>+T34-T32</f>
        <v>9.5890411466825753E-4</v>
      </c>
      <c r="U36" s="14"/>
      <c r="V36" s="14"/>
      <c r="W36" s="14"/>
      <c r="X36" s="2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70"/>
      <c r="M37" s="70"/>
      <c r="N37" s="70"/>
      <c r="O37" s="14"/>
      <c r="P37" s="14"/>
      <c r="Q37" s="14"/>
      <c r="R37" s="14"/>
      <c r="S37" s="14"/>
      <c r="T37" s="14"/>
      <c r="U37" s="14"/>
      <c r="V37" s="14"/>
      <c r="W37" s="14"/>
      <c r="X37" s="2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X104" s="1"/>
      <c r="Y104" s="1"/>
      <c r="Z104" s="1"/>
      <c r="AA104" s="1"/>
      <c r="AB104" s="1"/>
      <c r="AC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X105" s="1"/>
      <c r="Y105" s="1"/>
      <c r="Z105" s="1"/>
      <c r="AA105" s="1"/>
      <c r="AB105" s="1"/>
      <c r="AC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X106" s="1"/>
      <c r="Y106" s="1"/>
      <c r="Z106" s="1"/>
      <c r="AA106" s="1"/>
      <c r="AB106" s="1"/>
      <c r="AC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X107" s="1"/>
      <c r="Y107" s="1"/>
      <c r="Z107" s="1"/>
      <c r="AA107" s="1"/>
      <c r="AB107" s="1"/>
      <c r="AC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X108" s="1"/>
      <c r="Y108" s="1"/>
      <c r="Z108" s="1"/>
      <c r="AA108" s="1"/>
      <c r="AB108" s="1"/>
      <c r="AC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X109" s="1"/>
      <c r="Y109" s="1"/>
      <c r="Z109" s="1"/>
      <c r="AA109" s="1"/>
      <c r="AB109" s="1"/>
      <c r="AC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X110" s="1"/>
      <c r="Y110" s="1"/>
      <c r="Z110" s="1"/>
      <c r="AA110" s="1"/>
      <c r="AB110" s="1"/>
      <c r="AC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X111" s="1"/>
      <c r="Y111" s="1"/>
      <c r="Z111" s="1"/>
      <c r="AA111" s="1"/>
      <c r="AB111" s="1"/>
      <c r="AC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X112" s="1"/>
      <c r="Y112" s="1"/>
      <c r="Z112" s="1"/>
      <c r="AA112" s="1"/>
      <c r="AB112" s="1"/>
      <c r="AC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X113" s="1"/>
      <c r="Y113" s="1"/>
      <c r="Z113" s="1"/>
      <c r="AA113" s="1"/>
      <c r="AB113" s="1"/>
      <c r="AC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X114" s="1"/>
      <c r="Y114" s="1"/>
      <c r="Z114" s="1"/>
      <c r="AA114" s="1"/>
      <c r="AB114" s="1"/>
      <c r="AC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X115" s="1"/>
      <c r="Y115" s="1"/>
      <c r="Z115" s="1"/>
      <c r="AA115" s="1"/>
      <c r="AB115" s="1"/>
      <c r="AC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X116" s="1"/>
      <c r="Y116" s="1"/>
      <c r="Z116" s="1"/>
      <c r="AA116" s="1"/>
      <c r="AB116" s="1"/>
      <c r="AC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X117" s="1"/>
      <c r="Y117" s="1"/>
      <c r="Z117" s="1"/>
      <c r="AA117" s="1"/>
      <c r="AB117" s="1"/>
      <c r="AC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X118" s="1"/>
      <c r="Y118" s="1"/>
      <c r="Z118" s="1"/>
      <c r="AA118" s="1"/>
      <c r="AB118" s="1"/>
      <c r="AC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X119" s="1"/>
      <c r="Y119" s="1"/>
      <c r="Z119" s="1"/>
      <c r="AA119" s="1"/>
      <c r="AB119" s="1"/>
      <c r="AC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X120" s="1"/>
      <c r="Y120" s="1"/>
      <c r="Z120" s="1"/>
      <c r="AA120" s="1"/>
      <c r="AB120" s="1"/>
      <c r="AC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X121" s="1"/>
      <c r="Y121" s="1"/>
      <c r="Z121" s="1"/>
      <c r="AA121" s="1"/>
      <c r="AB121" s="1"/>
      <c r="AC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X122" s="1"/>
      <c r="Y122" s="1"/>
      <c r="Z122" s="1"/>
      <c r="AA122" s="1"/>
      <c r="AB122" s="1"/>
      <c r="AC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X123" s="1"/>
      <c r="Y123" s="1"/>
      <c r="Z123" s="1"/>
      <c r="AA123" s="1"/>
      <c r="AB123" s="1"/>
      <c r="AC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X124" s="1"/>
      <c r="Y124" s="1"/>
      <c r="Z124" s="1"/>
      <c r="AA124" s="1"/>
      <c r="AB124" s="1"/>
      <c r="AC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X125" s="1"/>
      <c r="Y125" s="1"/>
      <c r="Z125" s="1"/>
      <c r="AA125" s="1"/>
      <c r="AB125" s="1"/>
      <c r="AC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X126" s="1"/>
      <c r="Y126" s="1"/>
      <c r="Z126" s="1"/>
      <c r="AA126" s="1"/>
      <c r="AB126" s="1"/>
      <c r="AC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X127" s="1"/>
      <c r="Y127" s="1"/>
      <c r="Z127" s="1"/>
      <c r="AA127" s="1"/>
      <c r="AB127" s="1"/>
      <c r="AC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X128" s="1"/>
      <c r="Y128" s="1"/>
      <c r="Z128" s="1"/>
      <c r="AA128" s="1"/>
      <c r="AB128" s="1"/>
      <c r="AC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X129" s="1"/>
      <c r="Y129" s="1"/>
      <c r="Z129" s="1"/>
      <c r="AA129" s="1"/>
      <c r="AB129" s="1"/>
      <c r="AC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X130" s="1"/>
      <c r="Y130" s="1"/>
      <c r="Z130" s="1"/>
      <c r="AA130" s="1"/>
      <c r="AB130" s="1"/>
      <c r="AC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X131" s="1"/>
      <c r="Y131" s="1"/>
      <c r="Z131" s="1"/>
      <c r="AA131" s="1"/>
      <c r="AB131" s="1"/>
      <c r="AC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X132" s="1"/>
      <c r="Y132" s="1"/>
      <c r="Z132" s="1"/>
      <c r="AA132" s="1"/>
      <c r="AB132" s="1"/>
      <c r="AC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X133" s="1"/>
      <c r="Y133" s="1"/>
      <c r="Z133" s="1"/>
      <c r="AA133" s="1"/>
      <c r="AB133" s="1"/>
      <c r="AC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X134" s="1"/>
      <c r="Y134" s="1"/>
      <c r="Z134" s="1"/>
      <c r="AA134" s="1"/>
      <c r="AB134" s="1"/>
      <c r="AC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X135" s="1"/>
      <c r="Y135" s="1"/>
      <c r="Z135" s="1"/>
      <c r="AA135" s="1"/>
      <c r="AB135" s="1"/>
      <c r="AC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X136" s="1"/>
      <c r="Y136" s="1"/>
      <c r="Z136" s="1"/>
      <c r="AA136" s="1"/>
      <c r="AB136" s="1"/>
      <c r="AC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X137" s="1"/>
      <c r="Y137" s="1"/>
      <c r="Z137" s="1"/>
      <c r="AA137" s="1"/>
      <c r="AB137" s="1"/>
      <c r="AC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X138" s="1"/>
      <c r="Y138" s="1"/>
      <c r="Z138" s="1"/>
      <c r="AA138" s="1"/>
      <c r="AB138" s="1"/>
      <c r="AC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X139" s="1"/>
      <c r="Y139" s="1"/>
      <c r="Z139" s="1"/>
      <c r="AA139" s="1"/>
      <c r="AB139" s="1"/>
      <c r="AC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X140" s="1"/>
      <c r="Y140" s="1"/>
      <c r="Z140" s="1"/>
      <c r="AA140" s="1"/>
      <c r="AB140" s="1"/>
      <c r="AC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X141" s="1"/>
      <c r="Y141" s="1"/>
      <c r="Z141" s="1"/>
      <c r="AA141" s="1"/>
      <c r="AB141" s="1"/>
      <c r="AC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X142" s="1"/>
      <c r="Y142" s="1"/>
      <c r="Z142" s="1"/>
      <c r="AA142" s="1"/>
      <c r="AB142" s="1"/>
      <c r="AC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X143" s="1"/>
      <c r="Y143" s="1"/>
      <c r="Z143" s="1"/>
      <c r="AA143" s="1"/>
      <c r="AB143" s="1"/>
      <c r="AC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X144" s="1"/>
      <c r="Y144" s="1"/>
      <c r="Z144" s="1"/>
      <c r="AA144" s="1"/>
      <c r="AB144" s="1"/>
      <c r="AC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X145" s="1"/>
      <c r="Y145" s="1"/>
      <c r="Z145" s="1"/>
      <c r="AA145" s="1"/>
      <c r="AB145" s="1"/>
      <c r="AC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X146" s="1"/>
      <c r="Y146" s="1"/>
      <c r="Z146" s="1"/>
      <c r="AA146" s="1"/>
      <c r="AB146" s="1"/>
      <c r="AC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X147" s="1"/>
      <c r="Y147" s="1"/>
      <c r="Z147" s="1"/>
      <c r="AA147" s="1"/>
      <c r="AB147" s="1"/>
      <c r="AC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X148" s="1"/>
      <c r="Y148" s="1"/>
      <c r="Z148" s="1"/>
      <c r="AA148" s="1"/>
      <c r="AB148" s="1"/>
      <c r="AC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X149" s="1"/>
      <c r="Y149" s="1"/>
      <c r="Z149" s="1"/>
      <c r="AA149" s="1"/>
      <c r="AB149" s="1"/>
      <c r="AC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X150" s="1"/>
      <c r="Y150" s="1"/>
      <c r="Z150" s="1"/>
      <c r="AA150" s="1"/>
      <c r="AB150" s="1"/>
      <c r="AC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X151" s="1"/>
      <c r="Y151" s="1"/>
      <c r="Z151" s="1"/>
      <c r="AA151" s="1"/>
      <c r="AB151" s="1"/>
      <c r="AC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X152" s="1"/>
      <c r="Y152" s="1"/>
      <c r="Z152" s="1"/>
      <c r="AA152" s="1"/>
      <c r="AB152" s="1"/>
      <c r="AC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X153" s="1"/>
      <c r="Y153" s="1"/>
      <c r="Z153" s="1"/>
      <c r="AA153" s="1"/>
      <c r="AB153" s="1"/>
      <c r="AC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X154" s="1"/>
      <c r="Y154" s="1"/>
      <c r="Z154" s="1"/>
      <c r="AA154" s="1"/>
      <c r="AB154" s="1"/>
      <c r="AC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X155" s="1"/>
      <c r="Y155" s="1"/>
      <c r="Z155" s="1"/>
      <c r="AA155" s="1"/>
      <c r="AB155" s="1"/>
      <c r="AC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X156" s="1"/>
      <c r="Y156" s="1"/>
      <c r="Z156" s="1"/>
      <c r="AA156" s="1"/>
      <c r="AB156" s="1"/>
      <c r="AC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X157" s="1"/>
      <c r="Y157" s="1"/>
      <c r="Z157" s="1"/>
      <c r="AA157" s="1"/>
      <c r="AB157" s="1"/>
      <c r="AC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X158" s="1"/>
      <c r="Y158" s="1"/>
      <c r="Z158" s="1"/>
      <c r="AA158" s="1"/>
      <c r="AB158" s="1"/>
      <c r="AC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X159" s="1"/>
      <c r="Y159" s="1"/>
      <c r="Z159" s="1"/>
      <c r="AA159" s="1"/>
      <c r="AB159" s="1"/>
      <c r="AC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X160" s="1"/>
      <c r="Y160" s="1"/>
      <c r="Z160" s="1"/>
      <c r="AA160" s="1"/>
      <c r="AB160" s="1"/>
      <c r="AC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X161" s="1"/>
      <c r="Y161" s="1"/>
      <c r="Z161" s="1"/>
      <c r="AA161" s="1"/>
      <c r="AB161" s="1"/>
      <c r="AC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X162" s="1"/>
      <c r="Y162" s="1"/>
      <c r="Z162" s="1"/>
      <c r="AA162" s="1"/>
      <c r="AB162" s="1"/>
      <c r="AC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X163" s="1"/>
      <c r="Y163" s="1"/>
      <c r="Z163" s="1"/>
      <c r="AA163" s="1"/>
      <c r="AB163" s="1"/>
      <c r="AC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X164" s="1"/>
      <c r="Y164" s="1"/>
      <c r="Z164" s="1"/>
      <c r="AA164" s="1"/>
      <c r="AB164" s="1"/>
      <c r="AC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X165" s="1"/>
      <c r="Y165" s="1"/>
      <c r="Z165" s="1"/>
      <c r="AA165" s="1"/>
      <c r="AB165" s="1"/>
      <c r="AC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X166" s="1"/>
      <c r="Y166" s="1"/>
      <c r="Z166" s="1"/>
      <c r="AA166" s="1"/>
      <c r="AB166" s="1"/>
      <c r="AC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X167" s="1"/>
      <c r="Y167" s="1"/>
      <c r="Z167" s="1"/>
      <c r="AA167" s="1"/>
      <c r="AB167" s="1"/>
      <c r="AC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X168" s="1"/>
      <c r="Y168" s="1"/>
      <c r="Z168" s="1"/>
      <c r="AA168" s="1"/>
      <c r="AB168" s="1"/>
      <c r="AC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X169" s="1"/>
      <c r="Y169" s="1"/>
      <c r="Z169" s="1"/>
      <c r="AA169" s="1"/>
      <c r="AB169" s="1"/>
      <c r="AC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X170" s="1"/>
      <c r="Y170" s="1"/>
      <c r="Z170" s="1"/>
      <c r="AA170" s="1"/>
      <c r="AB170" s="1"/>
      <c r="AC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X171" s="1"/>
      <c r="Y171" s="1"/>
      <c r="Z171" s="1"/>
      <c r="AA171" s="1"/>
      <c r="AB171" s="1"/>
      <c r="AC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X172" s="1"/>
      <c r="Y172" s="1"/>
      <c r="Z172" s="1"/>
      <c r="AA172" s="1"/>
      <c r="AB172" s="1"/>
      <c r="AC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X173" s="1"/>
      <c r="Y173" s="1"/>
      <c r="Z173" s="1"/>
      <c r="AA173" s="1"/>
      <c r="AB173" s="1"/>
      <c r="AC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X174" s="1"/>
      <c r="Y174" s="1"/>
      <c r="Z174" s="1"/>
      <c r="AA174" s="1"/>
      <c r="AB174" s="1"/>
      <c r="AC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X175" s="1"/>
      <c r="Y175" s="1"/>
      <c r="Z175" s="1"/>
      <c r="AA175" s="1"/>
      <c r="AB175" s="1"/>
      <c r="AC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X176" s="1"/>
      <c r="Y176" s="1"/>
      <c r="Z176" s="1"/>
      <c r="AA176" s="1"/>
      <c r="AB176" s="1"/>
      <c r="AC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X177" s="1"/>
      <c r="Y177" s="1"/>
      <c r="Z177" s="1"/>
      <c r="AA177" s="1"/>
      <c r="AB177" s="1"/>
      <c r="AC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X178" s="1"/>
      <c r="Y178" s="1"/>
      <c r="Z178" s="1"/>
      <c r="AA178" s="1"/>
      <c r="AB178" s="1"/>
      <c r="AC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X179" s="1"/>
      <c r="Y179" s="1"/>
      <c r="Z179" s="1"/>
      <c r="AA179" s="1"/>
      <c r="AB179" s="1"/>
      <c r="AC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X180" s="1"/>
      <c r="Y180" s="1"/>
      <c r="Z180" s="1"/>
      <c r="AA180" s="1"/>
      <c r="AB180" s="1"/>
      <c r="AC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X181" s="1"/>
      <c r="Y181" s="1"/>
      <c r="Z181" s="1"/>
      <c r="AA181" s="1"/>
      <c r="AB181" s="1"/>
      <c r="AC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X182" s="1"/>
      <c r="Y182" s="1"/>
      <c r="Z182" s="1"/>
      <c r="AA182" s="1"/>
      <c r="AB182" s="1"/>
      <c r="AC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X183" s="1"/>
      <c r="Y183" s="1"/>
      <c r="Z183" s="1"/>
      <c r="AA183" s="1"/>
      <c r="AB183" s="1"/>
      <c r="AC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X184" s="1"/>
      <c r="Y184" s="1"/>
      <c r="Z184" s="1"/>
      <c r="AA184" s="1"/>
      <c r="AB184" s="1"/>
      <c r="AC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X185" s="1"/>
      <c r="Y185" s="1"/>
      <c r="Z185" s="1"/>
      <c r="AA185" s="1"/>
      <c r="AB185" s="1"/>
      <c r="AC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X186" s="1"/>
      <c r="Y186" s="1"/>
      <c r="Z186" s="1"/>
      <c r="AA186" s="1"/>
      <c r="AB186" s="1"/>
      <c r="AC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X187" s="1"/>
      <c r="Y187" s="1"/>
      <c r="Z187" s="1"/>
      <c r="AA187" s="1"/>
      <c r="AB187" s="1"/>
      <c r="AC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X188" s="1"/>
      <c r="Y188" s="1"/>
      <c r="Z188" s="1"/>
      <c r="AA188" s="1"/>
      <c r="AB188" s="1"/>
      <c r="AC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X189" s="1"/>
      <c r="Y189" s="1"/>
      <c r="Z189" s="1"/>
      <c r="AA189" s="1"/>
      <c r="AB189" s="1"/>
      <c r="AC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X190" s="1"/>
      <c r="Y190" s="1"/>
      <c r="Z190" s="1"/>
      <c r="AA190" s="1"/>
      <c r="AB190" s="1"/>
      <c r="AC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X191" s="1"/>
      <c r="Y191" s="1"/>
      <c r="Z191" s="1"/>
      <c r="AA191" s="1"/>
      <c r="AB191" s="1"/>
      <c r="AC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X192" s="1"/>
      <c r="Y192" s="1"/>
      <c r="Z192" s="1"/>
      <c r="AA192" s="1"/>
      <c r="AB192" s="1"/>
      <c r="AC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X193" s="1"/>
      <c r="Y193" s="1"/>
      <c r="Z193" s="1"/>
      <c r="AA193" s="1"/>
      <c r="AB193" s="1"/>
      <c r="AC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X194" s="1"/>
      <c r="Y194" s="1"/>
      <c r="Z194" s="1"/>
      <c r="AA194" s="1"/>
      <c r="AB194" s="1"/>
      <c r="AC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X195" s="1"/>
      <c r="Y195" s="1"/>
      <c r="Z195" s="1"/>
      <c r="AA195" s="1"/>
      <c r="AB195" s="1"/>
      <c r="AC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X196" s="1"/>
      <c r="Y196" s="1"/>
      <c r="Z196" s="1"/>
      <c r="AA196" s="1"/>
      <c r="AB196" s="1"/>
      <c r="AC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X197" s="1"/>
      <c r="Y197" s="1"/>
      <c r="Z197" s="1"/>
      <c r="AA197" s="1"/>
      <c r="AB197" s="1"/>
      <c r="AC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X198" s="1"/>
      <c r="Y198" s="1"/>
      <c r="Z198" s="1"/>
      <c r="AA198" s="1"/>
      <c r="AB198" s="1"/>
      <c r="AC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X199" s="1"/>
      <c r="Y199" s="1"/>
      <c r="Z199" s="1"/>
      <c r="AA199" s="1"/>
      <c r="AB199" s="1"/>
      <c r="AC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X200" s="1"/>
      <c r="Y200" s="1"/>
      <c r="Z200" s="1"/>
      <c r="AA200" s="1"/>
      <c r="AB200" s="1"/>
      <c r="AC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X201" s="1"/>
      <c r="Y201" s="1"/>
      <c r="Z201" s="1"/>
      <c r="AA201" s="1"/>
      <c r="AB201" s="1"/>
      <c r="AC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X202" s="1"/>
      <c r="Y202" s="1"/>
      <c r="Z202" s="1"/>
      <c r="AA202" s="1"/>
      <c r="AB202" s="1"/>
      <c r="AC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X203" s="1"/>
      <c r="Y203" s="1"/>
      <c r="Z203" s="1"/>
      <c r="AA203" s="1"/>
      <c r="AB203" s="1"/>
      <c r="AC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X204" s="1"/>
      <c r="Y204" s="1"/>
      <c r="Z204" s="1"/>
      <c r="AA204" s="1"/>
      <c r="AB204" s="1"/>
      <c r="AC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X205" s="1"/>
      <c r="Y205" s="1"/>
      <c r="Z205" s="1"/>
      <c r="AA205" s="1"/>
      <c r="AB205" s="1"/>
      <c r="AC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X206" s="1"/>
      <c r="Y206" s="1"/>
      <c r="Z206" s="1"/>
      <c r="AA206" s="1"/>
      <c r="AB206" s="1"/>
      <c r="AC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X207" s="1"/>
      <c r="Y207" s="1"/>
      <c r="Z207" s="1"/>
      <c r="AA207" s="1"/>
      <c r="AB207" s="1"/>
      <c r="AC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X208" s="1"/>
      <c r="Y208" s="1"/>
      <c r="Z208" s="1"/>
      <c r="AA208" s="1"/>
      <c r="AB208" s="1"/>
      <c r="AC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X209" s="1"/>
      <c r="Y209" s="1"/>
      <c r="Z209" s="1"/>
      <c r="AA209" s="1"/>
      <c r="AB209" s="1"/>
      <c r="AC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X210" s="1"/>
      <c r="Y210" s="1"/>
      <c r="Z210" s="1"/>
      <c r="AA210" s="1"/>
      <c r="AB210" s="1"/>
      <c r="AC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X211" s="1"/>
      <c r="Y211" s="1"/>
      <c r="Z211" s="1"/>
      <c r="AA211" s="1"/>
      <c r="AB211" s="1"/>
      <c r="AC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X212" s="1"/>
      <c r="Y212" s="1"/>
      <c r="Z212" s="1"/>
      <c r="AA212" s="1"/>
      <c r="AB212" s="1"/>
      <c r="AC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X213" s="1"/>
      <c r="Y213" s="1"/>
      <c r="Z213" s="1"/>
      <c r="AA213" s="1"/>
      <c r="AB213" s="1"/>
      <c r="AC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X214" s="1"/>
      <c r="Y214" s="1"/>
      <c r="Z214" s="1"/>
      <c r="AA214" s="1"/>
      <c r="AB214" s="1"/>
      <c r="AC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X215" s="1"/>
      <c r="Y215" s="1"/>
      <c r="Z215" s="1"/>
      <c r="AA215" s="1"/>
      <c r="AB215" s="1"/>
      <c r="AC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X216" s="1"/>
      <c r="Y216" s="1"/>
      <c r="Z216" s="1"/>
      <c r="AA216" s="1"/>
      <c r="AB216" s="1"/>
      <c r="AC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X217" s="1"/>
      <c r="Y217" s="1"/>
      <c r="Z217" s="1"/>
      <c r="AA217" s="1"/>
      <c r="AB217" s="1"/>
      <c r="AC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X218" s="1"/>
      <c r="Y218" s="1"/>
      <c r="Z218" s="1"/>
      <c r="AA218" s="1"/>
      <c r="AB218" s="1"/>
      <c r="AC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X219" s="1"/>
      <c r="Y219" s="1"/>
      <c r="Z219" s="1"/>
      <c r="AA219" s="1"/>
      <c r="AB219" s="1"/>
      <c r="AC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X220" s="1"/>
      <c r="Y220" s="1"/>
      <c r="Z220" s="1"/>
      <c r="AA220" s="1"/>
      <c r="AB220" s="1"/>
      <c r="AC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X221" s="1"/>
      <c r="Y221" s="1"/>
      <c r="Z221" s="1"/>
      <c r="AA221" s="1"/>
      <c r="AB221" s="1"/>
      <c r="AC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X222" s="1"/>
      <c r="Y222" s="1"/>
      <c r="Z222" s="1"/>
      <c r="AA222" s="1"/>
      <c r="AB222" s="1"/>
      <c r="AC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X223" s="1"/>
      <c r="Y223" s="1"/>
      <c r="Z223" s="1"/>
      <c r="AA223" s="1"/>
      <c r="AB223" s="1"/>
      <c r="AC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X224" s="1"/>
      <c r="Y224" s="1"/>
      <c r="Z224" s="1"/>
      <c r="AA224" s="1"/>
      <c r="AB224" s="1"/>
      <c r="AC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X225" s="1"/>
      <c r="Y225" s="1"/>
      <c r="Z225" s="1"/>
      <c r="AA225" s="1"/>
      <c r="AB225" s="1"/>
      <c r="AC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X226" s="1"/>
      <c r="Y226" s="1"/>
      <c r="Z226" s="1"/>
      <c r="AA226" s="1"/>
      <c r="AB226" s="1"/>
      <c r="AC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X227" s="1"/>
      <c r="Y227" s="1"/>
      <c r="Z227" s="1"/>
      <c r="AA227" s="1"/>
      <c r="AB227" s="1"/>
      <c r="AC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X228" s="1"/>
      <c r="Y228" s="1"/>
      <c r="Z228" s="1"/>
      <c r="AA228" s="1"/>
      <c r="AB228" s="1"/>
      <c r="AC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X229" s="1"/>
      <c r="Y229" s="1"/>
      <c r="Z229" s="1"/>
      <c r="AA229" s="1"/>
      <c r="AB229" s="1"/>
      <c r="AC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X230" s="1"/>
      <c r="Y230" s="1"/>
      <c r="Z230" s="1"/>
      <c r="AA230" s="1"/>
      <c r="AB230" s="1"/>
      <c r="AC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X231" s="1"/>
      <c r="Y231" s="1"/>
      <c r="Z231" s="1"/>
      <c r="AA231" s="1"/>
      <c r="AB231" s="1"/>
      <c r="AC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X232" s="1"/>
      <c r="Y232" s="1"/>
      <c r="Z232" s="1"/>
      <c r="AA232" s="1"/>
      <c r="AB232" s="1"/>
      <c r="AC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X233" s="1"/>
      <c r="Y233" s="1"/>
      <c r="Z233" s="1"/>
      <c r="AA233" s="1"/>
      <c r="AB233" s="1"/>
      <c r="AC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X234" s="1"/>
      <c r="Y234" s="1"/>
      <c r="Z234" s="1"/>
      <c r="AA234" s="1"/>
      <c r="AB234" s="1"/>
      <c r="AC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X235" s="1"/>
      <c r="Y235" s="1"/>
      <c r="Z235" s="1"/>
      <c r="AA235" s="1"/>
      <c r="AB235" s="1"/>
      <c r="AC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X236" s="1"/>
      <c r="Y236" s="1"/>
      <c r="Z236" s="1"/>
      <c r="AA236" s="1"/>
      <c r="AB236" s="1"/>
      <c r="AC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X237" s="1"/>
      <c r="Y237" s="1"/>
      <c r="Z237" s="1"/>
      <c r="AA237" s="1"/>
      <c r="AB237" s="1"/>
      <c r="AC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X238" s="1"/>
      <c r="Y238" s="1"/>
      <c r="Z238" s="1"/>
      <c r="AA238" s="1"/>
      <c r="AB238" s="1"/>
      <c r="AC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X239" s="1"/>
      <c r="Y239" s="1"/>
      <c r="Z239" s="1"/>
      <c r="AA239" s="1"/>
      <c r="AB239" s="1"/>
      <c r="AC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X240" s="1"/>
      <c r="Y240" s="1"/>
      <c r="Z240" s="1"/>
      <c r="AA240" s="1"/>
      <c r="AB240" s="1"/>
      <c r="AC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X241" s="1"/>
      <c r="Y241" s="1"/>
      <c r="Z241" s="1"/>
      <c r="AA241" s="1"/>
      <c r="AB241" s="1"/>
      <c r="AC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X242" s="1"/>
      <c r="Y242" s="1"/>
      <c r="Z242" s="1"/>
      <c r="AA242" s="1"/>
      <c r="AB242" s="1"/>
      <c r="AC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X243" s="1"/>
      <c r="Y243" s="1"/>
      <c r="Z243" s="1"/>
      <c r="AA243" s="1"/>
      <c r="AB243" s="1"/>
      <c r="AC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X244" s="1"/>
      <c r="Y244" s="1"/>
      <c r="Z244" s="1"/>
      <c r="AA244" s="1"/>
      <c r="AB244" s="1"/>
      <c r="AC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X245" s="1"/>
      <c r="Y245" s="1"/>
      <c r="Z245" s="1"/>
      <c r="AA245" s="1"/>
      <c r="AB245" s="1"/>
      <c r="AC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X246" s="1"/>
      <c r="Y246" s="1"/>
      <c r="Z246" s="1"/>
      <c r="AA246" s="1"/>
      <c r="AB246" s="1"/>
      <c r="AC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X247" s="1"/>
      <c r="Y247" s="1"/>
      <c r="Z247" s="1"/>
      <c r="AA247" s="1"/>
      <c r="AB247" s="1"/>
      <c r="AC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X248" s="1"/>
      <c r="Y248" s="1"/>
      <c r="Z248" s="1"/>
      <c r="AA248" s="1"/>
      <c r="AB248" s="1"/>
      <c r="AC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X249" s="1"/>
      <c r="Y249" s="1"/>
      <c r="Z249" s="1"/>
      <c r="AA249" s="1"/>
      <c r="AB249" s="1"/>
      <c r="AC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X250" s="1"/>
      <c r="Y250" s="1"/>
      <c r="Z250" s="1"/>
      <c r="AA250" s="1"/>
      <c r="AB250" s="1"/>
      <c r="AC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X251" s="1"/>
      <c r="Y251" s="1"/>
      <c r="Z251" s="1"/>
      <c r="AA251" s="1"/>
      <c r="AB251" s="1"/>
      <c r="AC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X252" s="1"/>
      <c r="Y252" s="1"/>
      <c r="Z252" s="1"/>
      <c r="AA252" s="1"/>
      <c r="AB252" s="1"/>
      <c r="AC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X253" s="1"/>
      <c r="Y253" s="1"/>
      <c r="Z253" s="1"/>
      <c r="AA253" s="1"/>
      <c r="AB253" s="1"/>
      <c r="AC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X254" s="1"/>
      <c r="Y254" s="1"/>
      <c r="Z254" s="1"/>
      <c r="AA254" s="1"/>
      <c r="AB254" s="1"/>
      <c r="AC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X255" s="1"/>
      <c r="Y255" s="1"/>
      <c r="Z255" s="1"/>
      <c r="AA255" s="1"/>
      <c r="AB255" s="1"/>
      <c r="AC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X256" s="1"/>
      <c r="Y256" s="1"/>
      <c r="Z256" s="1"/>
      <c r="AA256" s="1"/>
      <c r="AB256" s="1"/>
      <c r="AC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X257" s="1"/>
      <c r="Y257" s="1"/>
      <c r="Z257" s="1"/>
      <c r="AA257" s="1"/>
      <c r="AB257" s="1"/>
      <c r="AC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X258" s="1"/>
      <c r="Y258" s="1"/>
      <c r="Z258" s="1"/>
      <c r="AA258" s="1"/>
      <c r="AB258" s="1"/>
      <c r="AC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X259" s="1"/>
      <c r="Y259" s="1"/>
      <c r="Z259" s="1"/>
      <c r="AA259" s="1"/>
      <c r="AB259" s="1"/>
      <c r="AC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X260" s="1"/>
      <c r="Y260" s="1"/>
      <c r="Z260" s="1"/>
      <c r="AA260" s="1"/>
      <c r="AB260" s="1"/>
      <c r="AC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X261" s="1"/>
      <c r="Y261" s="1"/>
      <c r="Z261" s="1"/>
      <c r="AA261" s="1"/>
      <c r="AB261" s="1"/>
      <c r="AC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X262" s="1"/>
      <c r="Y262" s="1"/>
      <c r="Z262" s="1"/>
      <c r="AA262" s="1"/>
      <c r="AB262" s="1"/>
      <c r="AC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X263" s="1"/>
      <c r="Y263" s="1"/>
      <c r="Z263" s="1"/>
      <c r="AA263" s="1"/>
      <c r="AB263" s="1"/>
      <c r="AC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X264" s="1"/>
      <c r="Y264" s="1"/>
      <c r="Z264" s="1"/>
      <c r="AA264" s="1"/>
      <c r="AB264" s="1"/>
      <c r="AC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X265" s="1"/>
      <c r="Y265" s="1"/>
      <c r="Z265" s="1"/>
      <c r="AA265" s="1"/>
      <c r="AB265" s="1"/>
      <c r="AC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X266" s="1"/>
      <c r="Y266" s="1"/>
      <c r="Z266" s="1"/>
      <c r="AA266" s="1"/>
      <c r="AB266" s="1"/>
      <c r="AC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X267" s="1"/>
      <c r="Y267" s="1"/>
      <c r="Z267" s="1"/>
      <c r="AA267" s="1"/>
      <c r="AB267" s="1"/>
      <c r="AC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X268" s="1"/>
      <c r="Y268" s="1"/>
      <c r="Z268" s="1"/>
      <c r="AA268" s="1"/>
      <c r="AB268" s="1"/>
      <c r="AC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X269" s="1"/>
      <c r="Y269" s="1"/>
      <c r="Z269" s="1"/>
      <c r="AA269" s="1"/>
      <c r="AB269" s="1"/>
      <c r="AC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X270" s="1"/>
      <c r="Y270" s="1"/>
      <c r="Z270" s="1"/>
      <c r="AA270" s="1"/>
      <c r="AB270" s="1"/>
      <c r="AC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X271" s="1"/>
      <c r="Y271" s="1"/>
      <c r="Z271" s="1"/>
      <c r="AA271" s="1"/>
      <c r="AB271" s="1"/>
      <c r="AC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X272" s="1"/>
      <c r="Y272" s="1"/>
      <c r="Z272" s="1"/>
      <c r="AA272" s="1"/>
      <c r="AB272" s="1"/>
      <c r="AC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X273" s="1"/>
      <c r="Y273" s="1"/>
      <c r="Z273" s="1"/>
      <c r="AA273" s="1"/>
      <c r="AB273" s="1"/>
      <c r="AC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X274" s="1"/>
      <c r="Y274" s="1"/>
      <c r="Z274" s="1"/>
      <c r="AA274" s="1"/>
      <c r="AB274" s="1"/>
      <c r="AC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X275" s="1"/>
      <c r="Y275" s="1"/>
      <c r="Z275" s="1"/>
      <c r="AA275" s="1"/>
      <c r="AB275" s="1"/>
      <c r="AC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X276" s="1"/>
      <c r="Y276" s="1"/>
      <c r="Z276" s="1"/>
      <c r="AA276" s="1"/>
      <c r="AB276" s="1"/>
      <c r="AC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X277" s="1"/>
      <c r="Y277" s="1"/>
      <c r="Z277" s="1"/>
      <c r="AA277" s="1"/>
      <c r="AB277" s="1"/>
      <c r="AC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X278" s="1"/>
      <c r="Y278" s="1"/>
      <c r="Z278" s="1"/>
      <c r="AA278" s="1"/>
      <c r="AB278" s="1"/>
      <c r="AC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X279" s="1"/>
      <c r="Y279" s="1"/>
      <c r="Z279" s="1"/>
      <c r="AA279" s="1"/>
      <c r="AB279" s="1"/>
      <c r="AC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X280" s="1"/>
      <c r="Y280" s="1"/>
      <c r="Z280" s="1"/>
      <c r="AA280" s="1"/>
      <c r="AB280" s="1"/>
      <c r="AC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X281" s="1"/>
      <c r="Y281" s="1"/>
      <c r="Z281" s="1"/>
      <c r="AA281" s="1"/>
      <c r="AB281" s="1"/>
      <c r="AC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X282" s="1"/>
      <c r="Y282" s="1"/>
      <c r="Z282" s="1"/>
      <c r="AA282" s="1"/>
      <c r="AB282" s="1"/>
      <c r="AC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X283" s="1"/>
      <c r="Y283" s="1"/>
      <c r="Z283" s="1"/>
      <c r="AA283" s="1"/>
      <c r="AB283" s="1"/>
      <c r="AC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X284" s="1"/>
      <c r="Y284" s="1"/>
      <c r="Z284" s="1"/>
      <c r="AA284" s="1"/>
      <c r="AB284" s="1"/>
      <c r="AC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X285" s="1"/>
      <c r="Y285" s="1"/>
      <c r="Z285" s="1"/>
      <c r="AA285" s="1"/>
      <c r="AB285" s="1"/>
      <c r="AC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X286" s="1"/>
      <c r="Y286" s="1"/>
      <c r="Z286" s="1"/>
      <c r="AA286" s="1"/>
      <c r="AB286" s="1"/>
      <c r="AC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X287" s="1"/>
      <c r="Y287" s="1"/>
      <c r="Z287" s="1"/>
      <c r="AA287" s="1"/>
      <c r="AB287" s="1"/>
      <c r="AC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X288" s="1"/>
      <c r="Y288" s="1"/>
      <c r="Z288" s="1"/>
      <c r="AA288" s="1"/>
      <c r="AB288" s="1"/>
      <c r="AC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X289" s="1"/>
      <c r="Y289" s="1"/>
      <c r="Z289" s="1"/>
      <c r="AA289" s="1"/>
      <c r="AB289" s="1"/>
      <c r="AC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X290" s="1"/>
      <c r="Y290" s="1"/>
      <c r="Z290" s="1"/>
      <c r="AA290" s="1"/>
      <c r="AB290" s="1"/>
      <c r="AC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X291" s="1"/>
      <c r="Y291" s="1"/>
      <c r="Z291" s="1"/>
      <c r="AA291" s="1"/>
      <c r="AB291" s="1"/>
      <c r="AC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X292" s="1"/>
      <c r="Y292" s="1"/>
      <c r="Z292" s="1"/>
      <c r="AA292" s="1"/>
      <c r="AB292" s="1"/>
      <c r="AC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X293" s="1"/>
      <c r="Y293" s="1"/>
      <c r="Z293" s="1"/>
      <c r="AA293" s="1"/>
      <c r="AB293" s="1"/>
      <c r="AC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X294" s="1"/>
      <c r="Y294" s="1"/>
      <c r="Z294" s="1"/>
      <c r="AA294" s="1"/>
      <c r="AB294" s="1"/>
      <c r="AC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X295" s="1"/>
      <c r="Y295" s="1"/>
      <c r="Z295" s="1"/>
      <c r="AA295" s="1"/>
      <c r="AB295" s="1"/>
      <c r="AC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X296" s="1"/>
      <c r="Y296" s="1"/>
      <c r="Z296" s="1"/>
      <c r="AA296" s="1"/>
      <c r="AB296" s="1"/>
      <c r="AC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X297" s="1"/>
      <c r="Y297" s="1"/>
      <c r="Z297" s="1"/>
      <c r="AA297" s="1"/>
      <c r="AB297" s="1"/>
      <c r="AC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X298" s="1"/>
      <c r="Y298" s="1"/>
      <c r="Z298" s="1"/>
      <c r="AA298" s="1"/>
      <c r="AB298" s="1"/>
      <c r="AC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X299" s="1"/>
      <c r="Y299" s="1"/>
      <c r="Z299" s="1"/>
      <c r="AA299" s="1"/>
      <c r="AB299" s="1"/>
      <c r="AC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X300" s="1"/>
      <c r="Y300" s="1"/>
      <c r="Z300" s="1"/>
      <c r="AA300" s="1"/>
      <c r="AB300" s="1"/>
      <c r="AC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X301" s="1"/>
      <c r="Y301" s="1"/>
      <c r="Z301" s="1"/>
      <c r="AA301" s="1"/>
      <c r="AB301" s="1"/>
      <c r="AC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X302" s="1"/>
      <c r="Y302" s="1"/>
      <c r="Z302" s="1"/>
      <c r="AA302" s="1"/>
      <c r="AB302" s="1"/>
      <c r="AC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X303" s="1"/>
      <c r="Y303" s="1"/>
      <c r="Z303" s="1"/>
      <c r="AA303" s="1"/>
      <c r="AB303" s="1"/>
      <c r="AC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X304" s="1"/>
      <c r="Y304" s="1"/>
      <c r="Z304" s="1"/>
      <c r="AA304" s="1"/>
      <c r="AB304" s="1"/>
      <c r="AC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X305" s="1"/>
      <c r="Y305" s="1"/>
      <c r="Z305" s="1"/>
      <c r="AA305" s="1"/>
      <c r="AB305" s="1"/>
      <c r="AC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X306" s="1"/>
      <c r="Y306" s="1"/>
      <c r="Z306" s="1"/>
      <c r="AA306" s="1"/>
      <c r="AB306" s="1"/>
      <c r="AC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X307" s="1"/>
      <c r="Y307" s="1"/>
      <c r="Z307" s="1"/>
      <c r="AA307" s="1"/>
      <c r="AB307" s="1"/>
      <c r="AC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X308" s="1"/>
      <c r="Y308" s="1"/>
      <c r="Z308" s="1"/>
      <c r="AA308" s="1"/>
      <c r="AB308" s="1"/>
      <c r="AC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X309" s="1"/>
      <c r="Y309" s="1"/>
      <c r="Z309" s="1"/>
      <c r="AA309" s="1"/>
      <c r="AB309" s="1"/>
      <c r="AC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X310" s="1"/>
      <c r="Y310" s="1"/>
      <c r="Z310" s="1"/>
      <c r="AA310" s="1"/>
      <c r="AB310" s="1"/>
      <c r="AC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X311" s="1"/>
      <c r="Y311" s="1"/>
      <c r="Z311" s="1"/>
      <c r="AA311" s="1"/>
      <c r="AB311" s="1"/>
      <c r="AC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X312" s="1"/>
      <c r="Y312" s="1"/>
      <c r="Z312" s="1"/>
      <c r="AA312" s="1"/>
      <c r="AB312" s="1"/>
      <c r="AC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X313" s="1"/>
      <c r="Y313" s="1"/>
      <c r="Z313" s="1"/>
      <c r="AA313" s="1"/>
      <c r="AB313" s="1"/>
      <c r="AC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X314" s="1"/>
      <c r="Y314" s="1"/>
      <c r="Z314" s="1"/>
      <c r="AA314" s="1"/>
      <c r="AB314" s="1"/>
      <c r="AC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X315" s="1"/>
      <c r="Y315" s="1"/>
      <c r="Z315" s="1"/>
      <c r="AA315" s="1"/>
      <c r="AB315" s="1"/>
      <c r="AC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X316" s="1"/>
      <c r="Y316" s="1"/>
      <c r="Z316" s="1"/>
      <c r="AA316" s="1"/>
      <c r="AB316" s="1"/>
      <c r="AC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X317" s="1"/>
      <c r="Y317" s="1"/>
      <c r="Z317" s="1"/>
      <c r="AA317" s="1"/>
      <c r="AB317" s="1"/>
      <c r="AC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X318" s="1"/>
      <c r="Y318" s="1"/>
      <c r="Z318" s="1"/>
      <c r="AA318" s="1"/>
      <c r="AB318" s="1"/>
      <c r="AC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X319" s="1"/>
      <c r="Y319" s="1"/>
      <c r="Z319" s="1"/>
      <c r="AA319" s="1"/>
      <c r="AB319" s="1"/>
      <c r="AC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X320" s="1"/>
      <c r="Y320" s="1"/>
      <c r="Z320" s="1"/>
      <c r="AA320" s="1"/>
      <c r="AB320" s="1"/>
      <c r="AC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X321" s="1"/>
      <c r="Y321" s="1"/>
      <c r="Z321" s="1"/>
      <c r="AA321" s="1"/>
      <c r="AB321" s="1"/>
      <c r="AC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X322" s="1"/>
      <c r="Y322" s="1"/>
      <c r="Z322" s="1"/>
      <c r="AA322" s="1"/>
      <c r="AB322" s="1"/>
      <c r="AC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X323" s="1"/>
      <c r="Y323" s="1"/>
      <c r="Z323" s="1"/>
      <c r="AA323" s="1"/>
      <c r="AB323" s="1"/>
      <c r="AC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X324" s="1"/>
      <c r="Y324" s="1"/>
      <c r="Z324" s="1"/>
      <c r="AA324" s="1"/>
      <c r="AB324" s="1"/>
      <c r="AC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X325" s="1"/>
      <c r="Y325" s="1"/>
      <c r="Z325" s="1"/>
      <c r="AA325" s="1"/>
      <c r="AB325" s="1"/>
      <c r="AC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X326" s="1"/>
      <c r="Y326" s="1"/>
      <c r="Z326" s="1"/>
      <c r="AA326" s="1"/>
      <c r="AB326" s="1"/>
      <c r="AC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X327" s="1"/>
      <c r="Y327" s="1"/>
      <c r="Z327" s="1"/>
      <c r="AA327" s="1"/>
      <c r="AB327" s="1"/>
      <c r="AC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X328" s="1"/>
      <c r="Y328" s="1"/>
      <c r="Z328" s="1"/>
      <c r="AA328" s="1"/>
      <c r="AB328" s="1"/>
      <c r="AC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X329" s="1"/>
      <c r="Y329" s="1"/>
      <c r="Z329" s="1"/>
      <c r="AA329" s="1"/>
      <c r="AB329" s="1"/>
      <c r="AC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X330" s="1"/>
      <c r="Y330" s="1"/>
      <c r="Z330" s="1"/>
      <c r="AA330" s="1"/>
      <c r="AB330" s="1"/>
      <c r="AC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X331" s="1"/>
      <c r="Y331" s="1"/>
      <c r="Z331" s="1"/>
      <c r="AA331" s="1"/>
      <c r="AB331" s="1"/>
      <c r="AC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X332" s="1"/>
      <c r="Y332" s="1"/>
      <c r="Z332" s="1"/>
      <c r="AA332" s="1"/>
      <c r="AB332" s="1"/>
      <c r="AC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X333" s="1"/>
      <c r="Y333" s="1"/>
      <c r="Z333" s="1"/>
      <c r="AA333" s="1"/>
      <c r="AB333" s="1"/>
      <c r="AC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X334" s="1"/>
      <c r="Y334" s="1"/>
      <c r="Z334" s="1"/>
      <c r="AA334" s="1"/>
      <c r="AB334" s="1"/>
      <c r="AC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X335" s="1"/>
      <c r="Y335" s="1"/>
      <c r="Z335" s="1"/>
      <c r="AA335" s="1"/>
      <c r="AB335" s="1"/>
      <c r="AC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X336" s="1"/>
      <c r="Y336" s="1"/>
      <c r="Z336" s="1"/>
      <c r="AA336" s="1"/>
      <c r="AB336" s="1"/>
      <c r="AC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X337" s="1"/>
      <c r="Y337" s="1"/>
      <c r="Z337" s="1"/>
      <c r="AA337" s="1"/>
      <c r="AB337" s="1"/>
      <c r="AC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X338" s="1"/>
      <c r="Y338" s="1"/>
      <c r="Z338" s="1"/>
      <c r="AA338" s="1"/>
      <c r="AB338" s="1"/>
      <c r="AC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X339" s="1"/>
      <c r="Y339" s="1"/>
      <c r="Z339" s="1"/>
      <c r="AA339" s="1"/>
      <c r="AB339" s="1"/>
      <c r="AC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X340" s="1"/>
      <c r="Y340" s="1"/>
      <c r="Z340" s="1"/>
      <c r="AA340" s="1"/>
      <c r="AB340" s="1"/>
      <c r="AC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X341" s="1"/>
      <c r="Y341" s="1"/>
      <c r="Z341" s="1"/>
      <c r="AA341" s="1"/>
      <c r="AB341" s="1"/>
      <c r="AC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X342" s="1"/>
      <c r="Y342" s="1"/>
      <c r="Z342" s="1"/>
      <c r="AA342" s="1"/>
      <c r="AB342" s="1"/>
      <c r="AC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X343" s="1"/>
      <c r="Y343" s="1"/>
      <c r="Z343" s="1"/>
      <c r="AA343" s="1"/>
      <c r="AB343" s="1"/>
      <c r="AC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X344" s="1"/>
      <c r="Y344" s="1"/>
      <c r="Z344" s="1"/>
      <c r="AA344" s="1"/>
      <c r="AB344" s="1"/>
      <c r="AC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X345" s="1"/>
      <c r="Y345" s="1"/>
      <c r="Z345" s="1"/>
      <c r="AA345" s="1"/>
      <c r="AB345" s="1"/>
      <c r="AC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X346" s="1"/>
      <c r="Y346" s="1"/>
      <c r="Z346" s="1"/>
      <c r="AA346" s="1"/>
      <c r="AB346" s="1"/>
      <c r="AC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X347" s="1"/>
      <c r="Y347" s="1"/>
      <c r="Z347" s="1"/>
      <c r="AA347" s="1"/>
      <c r="AB347" s="1"/>
      <c r="AC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X348" s="1"/>
      <c r="Y348" s="1"/>
      <c r="Z348" s="1"/>
      <c r="AA348" s="1"/>
      <c r="AB348" s="1"/>
      <c r="AC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X349" s="1"/>
      <c r="Y349" s="1"/>
      <c r="Z349" s="1"/>
      <c r="AA349" s="1"/>
      <c r="AB349" s="1"/>
      <c r="AC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X350" s="1"/>
      <c r="Y350" s="1"/>
      <c r="Z350" s="1"/>
      <c r="AA350" s="1"/>
      <c r="AB350" s="1"/>
      <c r="AC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X351" s="1"/>
      <c r="Y351" s="1"/>
      <c r="Z351" s="1"/>
      <c r="AA351" s="1"/>
      <c r="AB351" s="1"/>
      <c r="AC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X352" s="1"/>
      <c r="Y352" s="1"/>
      <c r="Z352" s="1"/>
      <c r="AA352" s="1"/>
      <c r="AB352" s="1"/>
      <c r="AC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X353" s="1"/>
      <c r="Y353" s="1"/>
      <c r="Z353" s="1"/>
      <c r="AA353" s="1"/>
      <c r="AB353" s="1"/>
      <c r="AC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X354" s="1"/>
      <c r="Y354" s="1"/>
      <c r="Z354" s="1"/>
      <c r="AA354" s="1"/>
      <c r="AB354" s="1"/>
      <c r="AC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X355" s="1"/>
      <c r="Y355" s="1"/>
      <c r="Z355" s="1"/>
      <c r="AA355" s="1"/>
      <c r="AB355" s="1"/>
      <c r="AC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X356" s="1"/>
      <c r="Y356" s="1"/>
      <c r="Z356" s="1"/>
      <c r="AA356" s="1"/>
      <c r="AB356" s="1"/>
      <c r="AC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X357" s="1"/>
      <c r="Y357" s="1"/>
      <c r="Z357" s="1"/>
      <c r="AA357" s="1"/>
      <c r="AB357" s="1"/>
      <c r="AC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X358" s="1"/>
      <c r="Y358" s="1"/>
      <c r="Z358" s="1"/>
      <c r="AA358" s="1"/>
      <c r="AB358" s="1"/>
      <c r="AC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X359" s="1"/>
      <c r="Y359" s="1"/>
      <c r="Z359" s="1"/>
      <c r="AA359" s="1"/>
      <c r="AB359" s="1"/>
      <c r="AC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X360" s="1"/>
      <c r="Y360" s="1"/>
      <c r="Z360" s="1"/>
      <c r="AA360" s="1"/>
      <c r="AB360" s="1"/>
      <c r="AC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X361" s="1"/>
      <c r="Y361" s="1"/>
      <c r="Z361" s="1"/>
      <c r="AA361" s="1"/>
      <c r="AB361" s="1"/>
      <c r="AC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X362" s="1"/>
      <c r="Y362" s="1"/>
      <c r="Z362" s="1"/>
      <c r="AA362" s="1"/>
      <c r="AB362" s="1"/>
      <c r="AC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X363" s="1"/>
      <c r="Y363" s="1"/>
      <c r="Z363" s="1"/>
      <c r="AA363" s="1"/>
      <c r="AB363" s="1"/>
      <c r="AC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X364" s="1"/>
      <c r="Y364" s="1"/>
      <c r="Z364" s="1"/>
      <c r="AA364" s="1"/>
      <c r="AB364" s="1"/>
      <c r="AC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X365" s="1"/>
      <c r="Y365" s="1"/>
      <c r="Z365" s="1"/>
      <c r="AA365" s="1"/>
      <c r="AB365" s="1"/>
      <c r="AC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X366" s="1"/>
      <c r="Y366" s="1"/>
      <c r="Z366" s="1"/>
      <c r="AA366" s="1"/>
      <c r="AB366" s="1"/>
      <c r="AC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X367" s="1"/>
      <c r="Y367" s="1"/>
      <c r="Z367" s="1"/>
      <c r="AA367" s="1"/>
      <c r="AB367" s="1"/>
      <c r="AC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X368" s="1"/>
      <c r="Y368" s="1"/>
      <c r="Z368" s="1"/>
      <c r="AA368" s="1"/>
      <c r="AB368" s="1"/>
      <c r="AC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X369" s="1"/>
      <c r="Y369" s="1"/>
      <c r="Z369" s="1"/>
      <c r="AA369" s="1"/>
      <c r="AB369" s="1"/>
      <c r="AC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X370" s="1"/>
      <c r="Y370" s="1"/>
      <c r="Z370" s="1"/>
      <c r="AA370" s="1"/>
      <c r="AB370" s="1"/>
      <c r="AC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X371" s="1"/>
      <c r="Y371" s="1"/>
      <c r="Z371" s="1"/>
      <c r="AA371" s="1"/>
      <c r="AB371" s="1"/>
      <c r="AC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X372" s="1"/>
      <c r="Y372" s="1"/>
      <c r="Z372" s="1"/>
      <c r="AA372" s="1"/>
      <c r="AB372" s="1"/>
      <c r="AC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X373" s="1"/>
      <c r="Y373" s="1"/>
      <c r="Z373" s="1"/>
      <c r="AA373" s="1"/>
      <c r="AB373" s="1"/>
      <c r="AC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X374" s="1"/>
      <c r="Y374" s="1"/>
      <c r="Z374" s="1"/>
      <c r="AA374" s="1"/>
      <c r="AB374" s="1"/>
      <c r="AC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X375" s="1"/>
      <c r="Y375" s="1"/>
      <c r="Z375" s="1"/>
      <c r="AA375" s="1"/>
      <c r="AB375" s="1"/>
      <c r="AC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X376" s="1"/>
      <c r="Y376" s="1"/>
      <c r="Z376" s="1"/>
      <c r="AA376" s="1"/>
      <c r="AB376" s="1"/>
      <c r="AC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X377" s="1"/>
      <c r="Y377" s="1"/>
      <c r="Z377" s="1"/>
      <c r="AA377" s="1"/>
      <c r="AB377" s="1"/>
      <c r="AC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X378" s="1"/>
      <c r="Y378" s="1"/>
      <c r="Z378" s="1"/>
      <c r="AA378" s="1"/>
      <c r="AB378" s="1"/>
      <c r="AC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X379" s="1"/>
      <c r="Y379" s="1"/>
      <c r="Z379" s="1"/>
      <c r="AA379" s="1"/>
      <c r="AB379" s="1"/>
      <c r="AC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X380" s="1"/>
      <c r="Y380" s="1"/>
      <c r="Z380" s="1"/>
      <c r="AA380" s="1"/>
      <c r="AB380" s="1"/>
      <c r="AC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X381" s="1"/>
      <c r="Y381" s="1"/>
      <c r="Z381" s="1"/>
      <c r="AA381" s="1"/>
      <c r="AB381" s="1"/>
      <c r="AC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X382" s="1"/>
      <c r="Y382" s="1"/>
      <c r="Z382" s="1"/>
      <c r="AA382" s="1"/>
      <c r="AB382" s="1"/>
      <c r="AC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X383" s="1"/>
      <c r="Y383" s="1"/>
      <c r="Z383" s="1"/>
      <c r="AA383" s="1"/>
      <c r="AB383" s="1"/>
      <c r="AC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X384" s="1"/>
      <c r="Y384" s="1"/>
      <c r="Z384" s="1"/>
      <c r="AA384" s="1"/>
      <c r="AB384" s="1"/>
      <c r="AC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X385" s="1"/>
      <c r="Y385" s="1"/>
      <c r="Z385" s="1"/>
      <c r="AA385" s="1"/>
      <c r="AB385" s="1"/>
      <c r="AC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X386" s="1"/>
      <c r="Y386" s="1"/>
      <c r="Z386" s="1"/>
      <c r="AA386" s="1"/>
      <c r="AB386" s="1"/>
      <c r="AC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X387" s="1"/>
      <c r="Y387" s="1"/>
      <c r="Z387" s="1"/>
      <c r="AA387" s="1"/>
      <c r="AB387" s="1"/>
      <c r="AC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X388" s="1"/>
      <c r="Y388" s="1"/>
      <c r="Z388" s="1"/>
      <c r="AA388" s="1"/>
      <c r="AB388" s="1"/>
      <c r="AC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X389" s="1"/>
      <c r="Y389" s="1"/>
      <c r="Z389" s="1"/>
      <c r="AA389" s="1"/>
      <c r="AB389" s="1"/>
      <c r="AC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X390" s="1"/>
      <c r="Y390" s="1"/>
      <c r="Z390" s="1"/>
      <c r="AA390" s="1"/>
      <c r="AB390" s="1"/>
      <c r="AC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X391" s="1"/>
      <c r="Y391" s="1"/>
      <c r="Z391" s="1"/>
      <c r="AA391" s="1"/>
      <c r="AB391" s="1"/>
      <c r="AC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X392" s="1"/>
      <c r="Y392" s="1"/>
      <c r="Z392" s="1"/>
      <c r="AA392" s="1"/>
      <c r="AB392" s="1"/>
      <c r="AC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X393" s="1"/>
      <c r="Y393" s="1"/>
      <c r="Z393" s="1"/>
      <c r="AA393" s="1"/>
      <c r="AB393" s="1"/>
      <c r="AC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X394" s="1"/>
      <c r="Y394" s="1"/>
      <c r="Z394" s="1"/>
      <c r="AA394" s="1"/>
      <c r="AB394" s="1"/>
      <c r="AC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X395" s="1"/>
      <c r="Y395" s="1"/>
      <c r="Z395" s="1"/>
      <c r="AA395" s="1"/>
      <c r="AB395" s="1"/>
      <c r="AC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X396" s="1"/>
      <c r="Y396" s="1"/>
      <c r="Z396" s="1"/>
      <c r="AA396" s="1"/>
      <c r="AB396" s="1"/>
      <c r="AC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X397" s="1"/>
      <c r="Y397" s="1"/>
      <c r="Z397" s="1"/>
      <c r="AA397" s="1"/>
      <c r="AB397" s="1"/>
      <c r="AC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X398" s="1"/>
      <c r="Y398" s="1"/>
      <c r="Z398" s="1"/>
      <c r="AA398" s="1"/>
      <c r="AB398" s="1"/>
      <c r="AC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X399" s="1"/>
      <c r="Y399" s="1"/>
      <c r="Z399" s="1"/>
      <c r="AA399" s="1"/>
      <c r="AB399" s="1"/>
      <c r="AC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X400" s="1"/>
      <c r="Y400" s="1"/>
      <c r="Z400" s="1"/>
      <c r="AA400" s="1"/>
      <c r="AB400" s="1"/>
      <c r="AC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X401" s="1"/>
      <c r="Y401" s="1"/>
      <c r="Z401" s="1"/>
      <c r="AA401" s="1"/>
      <c r="AB401" s="1"/>
      <c r="AC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X402" s="1"/>
      <c r="Y402" s="1"/>
      <c r="Z402" s="1"/>
      <c r="AA402" s="1"/>
      <c r="AB402" s="1"/>
      <c r="AC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X403" s="1"/>
      <c r="Y403" s="1"/>
      <c r="Z403" s="1"/>
      <c r="AA403" s="1"/>
      <c r="AB403" s="1"/>
      <c r="AC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X404" s="1"/>
      <c r="Y404" s="1"/>
      <c r="Z404" s="1"/>
      <c r="AA404" s="1"/>
      <c r="AB404" s="1"/>
      <c r="AC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X405" s="1"/>
      <c r="Y405" s="1"/>
      <c r="Z405" s="1"/>
      <c r="AA405" s="1"/>
      <c r="AB405" s="1"/>
      <c r="AC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X406" s="1"/>
      <c r="Y406" s="1"/>
      <c r="Z406" s="1"/>
      <c r="AA406" s="1"/>
      <c r="AB406" s="1"/>
      <c r="AC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X407" s="1"/>
      <c r="Y407" s="1"/>
      <c r="Z407" s="1"/>
      <c r="AA407" s="1"/>
      <c r="AB407" s="1"/>
      <c r="AC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X408" s="1"/>
      <c r="Y408" s="1"/>
      <c r="Z408" s="1"/>
      <c r="AA408" s="1"/>
      <c r="AB408" s="1"/>
      <c r="AC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X409" s="1"/>
      <c r="Y409" s="1"/>
      <c r="Z409" s="1"/>
      <c r="AA409" s="1"/>
      <c r="AB409" s="1"/>
      <c r="AC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X410" s="1"/>
      <c r="Y410" s="1"/>
      <c r="Z410" s="1"/>
      <c r="AA410" s="1"/>
      <c r="AB410" s="1"/>
      <c r="AC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X411" s="1"/>
      <c r="Y411" s="1"/>
      <c r="Z411" s="1"/>
      <c r="AA411" s="1"/>
      <c r="AB411" s="1"/>
      <c r="AC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X412" s="1"/>
      <c r="Y412" s="1"/>
      <c r="Z412" s="1"/>
      <c r="AA412" s="1"/>
      <c r="AB412" s="1"/>
      <c r="AC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X413" s="1"/>
      <c r="Y413" s="1"/>
      <c r="Z413" s="1"/>
      <c r="AA413" s="1"/>
      <c r="AB413" s="1"/>
      <c r="AC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X414" s="1"/>
      <c r="Y414" s="1"/>
      <c r="Z414" s="1"/>
      <c r="AA414" s="1"/>
      <c r="AB414" s="1"/>
      <c r="AC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X415" s="1"/>
      <c r="Y415" s="1"/>
      <c r="Z415" s="1"/>
      <c r="AA415" s="1"/>
      <c r="AB415" s="1"/>
      <c r="AC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X416" s="1"/>
      <c r="Y416" s="1"/>
      <c r="Z416" s="1"/>
      <c r="AA416" s="1"/>
      <c r="AB416" s="1"/>
      <c r="AC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X417" s="1"/>
      <c r="Y417" s="1"/>
      <c r="Z417" s="1"/>
      <c r="AA417" s="1"/>
      <c r="AB417" s="1"/>
      <c r="AC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X418" s="1"/>
      <c r="Y418" s="1"/>
      <c r="Z418" s="1"/>
      <c r="AA418" s="1"/>
      <c r="AB418" s="1"/>
      <c r="AC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X419" s="1"/>
      <c r="Y419" s="1"/>
      <c r="Z419" s="1"/>
      <c r="AA419" s="1"/>
      <c r="AB419" s="1"/>
      <c r="AC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X420" s="1"/>
      <c r="Y420" s="1"/>
      <c r="Z420" s="1"/>
      <c r="AA420" s="1"/>
      <c r="AB420" s="1"/>
      <c r="AC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X421" s="1"/>
      <c r="Y421" s="1"/>
      <c r="Z421" s="1"/>
      <c r="AA421" s="1"/>
      <c r="AB421" s="1"/>
      <c r="AC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X422" s="1"/>
      <c r="Y422" s="1"/>
      <c r="Z422" s="1"/>
      <c r="AA422" s="1"/>
      <c r="AB422" s="1"/>
      <c r="AC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X423" s="1"/>
      <c r="Y423" s="1"/>
      <c r="Z423" s="1"/>
      <c r="AA423" s="1"/>
      <c r="AB423" s="1"/>
      <c r="AC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X424" s="1"/>
      <c r="Y424" s="1"/>
      <c r="Z424" s="1"/>
      <c r="AA424" s="1"/>
      <c r="AB424" s="1"/>
      <c r="AC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X425" s="1"/>
      <c r="Y425" s="1"/>
      <c r="Z425" s="1"/>
      <c r="AA425" s="1"/>
      <c r="AB425" s="1"/>
      <c r="AC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X426" s="1"/>
      <c r="Y426" s="1"/>
      <c r="Z426" s="1"/>
      <c r="AA426" s="1"/>
      <c r="AB426" s="1"/>
      <c r="AC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X427" s="1"/>
      <c r="Y427" s="1"/>
      <c r="Z427" s="1"/>
      <c r="AA427" s="1"/>
      <c r="AB427" s="1"/>
      <c r="AC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X428" s="1"/>
      <c r="Y428" s="1"/>
      <c r="Z428" s="1"/>
      <c r="AA428" s="1"/>
      <c r="AB428" s="1"/>
      <c r="AC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X429" s="1"/>
      <c r="Y429" s="1"/>
      <c r="Z429" s="1"/>
      <c r="AA429" s="1"/>
      <c r="AB429" s="1"/>
      <c r="AC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X430" s="1"/>
      <c r="Y430" s="1"/>
      <c r="Z430" s="1"/>
      <c r="AA430" s="1"/>
      <c r="AB430" s="1"/>
      <c r="AC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X431" s="1"/>
      <c r="Y431" s="1"/>
      <c r="Z431" s="1"/>
      <c r="AA431" s="1"/>
      <c r="AB431" s="1"/>
      <c r="AC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X432" s="1"/>
      <c r="Y432" s="1"/>
      <c r="Z432" s="1"/>
      <c r="AA432" s="1"/>
      <c r="AB432" s="1"/>
      <c r="AC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X433" s="1"/>
      <c r="Y433" s="1"/>
      <c r="Z433" s="1"/>
      <c r="AA433" s="1"/>
      <c r="AB433" s="1"/>
      <c r="AC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X434" s="1"/>
      <c r="Y434" s="1"/>
      <c r="Z434" s="1"/>
      <c r="AA434" s="1"/>
      <c r="AB434" s="1"/>
      <c r="AC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X435" s="1"/>
      <c r="Y435" s="1"/>
      <c r="Z435" s="1"/>
      <c r="AA435" s="1"/>
      <c r="AB435" s="1"/>
      <c r="AC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X436" s="1"/>
      <c r="Y436" s="1"/>
      <c r="Z436" s="1"/>
      <c r="AA436" s="1"/>
      <c r="AB436" s="1"/>
      <c r="AC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X437" s="1"/>
      <c r="Y437" s="1"/>
      <c r="Z437" s="1"/>
      <c r="AA437" s="1"/>
      <c r="AB437" s="1"/>
      <c r="AC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X438" s="1"/>
      <c r="Y438" s="1"/>
      <c r="Z438" s="1"/>
      <c r="AA438" s="1"/>
      <c r="AB438" s="1"/>
      <c r="AC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X439" s="1"/>
      <c r="Y439" s="1"/>
      <c r="Z439" s="1"/>
      <c r="AA439" s="1"/>
      <c r="AB439" s="1"/>
      <c r="AC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X440" s="1"/>
      <c r="Y440" s="1"/>
      <c r="Z440" s="1"/>
      <c r="AA440" s="1"/>
      <c r="AB440" s="1"/>
      <c r="AC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X441" s="1"/>
      <c r="Y441" s="1"/>
      <c r="Z441" s="1"/>
      <c r="AA441" s="1"/>
      <c r="AB441" s="1"/>
      <c r="AC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X442" s="1"/>
      <c r="Y442" s="1"/>
      <c r="Z442" s="1"/>
      <c r="AA442" s="1"/>
      <c r="AB442" s="1"/>
      <c r="AC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X443" s="1"/>
      <c r="Y443" s="1"/>
      <c r="Z443" s="1"/>
      <c r="AA443" s="1"/>
      <c r="AB443" s="1"/>
      <c r="AC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X444" s="1"/>
      <c r="Y444" s="1"/>
      <c r="Z444" s="1"/>
      <c r="AA444" s="1"/>
      <c r="AB444" s="1"/>
      <c r="AC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X445" s="1"/>
      <c r="Y445" s="1"/>
      <c r="Z445" s="1"/>
      <c r="AA445" s="1"/>
      <c r="AB445" s="1"/>
      <c r="AC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X446" s="1"/>
      <c r="Y446" s="1"/>
      <c r="Z446" s="1"/>
      <c r="AA446" s="1"/>
      <c r="AB446" s="1"/>
      <c r="AC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X447" s="1"/>
      <c r="Y447" s="1"/>
      <c r="Z447" s="1"/>
      <c r="AA447" s="1"/>
      <c r="AB447" s="1"/>
      <c r="AC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X448" s="1"/>
      <c r="Y448" s="1"/>
      <c r="Z448" s="1"/>
      <c r="AA448" s="1"/>
      <c r="AB448" s="1"/>
      <c r="AC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X449" s="1"/>
      <c r="Y449" s="1"/>
      <c r="Z449" s="1"/>
      <c r="AA449" s="1"/>
      <c r="AB449" s="1"/>
      <c r="AC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X450" s="1"/>
      <c r="Y450" s="1"/>
      <c r="Z450" s="1"/>
      <c r="AA450" s="1"/>
      <c r="AB450" s="1"/>
      <c r="AC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X451" s="1"/>
      <c r="Y451" s="1"/>
      <c r="Z451" s="1"/>
      <c r="AA451" s="1"/>
      <c r="AB451" s="1"/>
      <c r="AC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X452" s="1"/>
      <c r="Y452" s="1"/>
      <c r="Z452" s="1"/>
      <c r="AA452" s="1"/>
      <c r="AB452" s="1"/>
      <c r="AC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X453" s="1"/>
      <c r="Y453" s="1"/>
      <c r="Z453" s="1"/>
      <c r="AA453" s="1"/>
      <c r="AB453" s="1"/>
      <c r="AC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X454" s="1"/>
      <c r="Y454" s="1"/>
      <c r="Z454" s="1"/>
      <c r="AA454" s="1"/>
      <c r="AB454" s="1"/>
      <c r="AC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X455" s="1"/>
      <c r="Y455" s="1"/>
      <c r="Z455" s="1"/>
      <c r="AA455" s="1"/>
      <c r="AB455" s="1"/>
      <c r="AC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X456" s="1"/>
      <c r="Y456" s="1"/>
      <c r="Z456" s="1"/>
      <c r="AA456" s="1"/>
      <c r="AB456" s="1"/>
      <c r="AC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X457" s="1"/>
      <c r="Y457" s="1"/>
      <c r="Z457" s="1"/>
      <c r="AA457" s="1"/>
      <c r="AB457" s="1"/>
      <c r="AC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X458" s="1"/>
      <c r="Y458" s="1"/>
      <c r="Z458" s="1"/>
      <c r="AA458" s="1"/>
      <c r="AB458" s="1"/>
      <c r="AC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X459" s="1"/>
      <c r="Y459" s="1"/>
      <c r="Z459" s="1"/>
      <c r="AA459" s="1"/>
      <c r="AB459" s="1"/>
      <c r="AC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X460" s="1"/>
      <c r="Y460" s="1"/>
      <c r="Z460" s="1"/>
      <c r="AA460" s="1"/>
      <c r="AB460" s="1"/>
      <c r="AC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X461" s="1"/>
      <c r="Y461" s="1"/>
      <c r="Z461" s="1"/>
      <c r="AA461" s="1"/>
      <c r="AB461" s="1"/>
      <c r="AC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X462" s="1"/>
      <c r="Y462" s="1"/>
      <c r="Z462" s="1"/>
      <c r="AA462" s="1"/>
      <c r="AB462" s="1"/>
      <c r="AC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X463" s="1"/>
      <c r="Y463" s="1"/>
      <c r="Z463" s="1"/>
      <c r="AA463" s="1"/>
      <c r="AB463" s="1"/>
      <c r="AC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X464" s="1"/>
      <c r="Y464" s="1"/>
      <c r="Z464" s="1"/>
      <c r="AA464" s="1"/>
      <c r="AB464" s="1"/>
      <c r="AC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X465" s="1"/>
      <c r="Y465" s="1"/>
      <c r="Z465" s="1"/>
      <c r="AA465" s="1"/>
      <c r="AB465" s="1"/>
      <c r="AC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X466" s="1"/>
      <c r="Y466" s="1"/>
      <c r="Z466" s="1"/>
      <c r="AA466" s="1"/>
      <c r="AB466" s="1"/>
      <c r="AC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X467" s="1"/>
      <c r="Y467" s="1"/>
      <c r="Z467" s="1"/>
      <c r="AA467" s="1"/>
      <c r="AB467" s="1"/>
      <c r="AC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X468" s="1"/>
      <c r="Y468" s="1"/>
      <c r="Z468" s="1"/>
      <c r="AA468" s="1"/>
      <c r="AB468" s="1"/>
      <c r="AC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X469" s="1"/>
      <c r="Y469" s="1"/>
      <c r="Z469" s="1"/>
      <c r="AA469" s="1"/>
      <c r="AB469" s="1"/>
      <c r="AC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X470" s="1"/>
      <c r="Y470" s="1"/>
      <c r="Z470" s="1"/>
      <c r="AA470" s="1"/>
      <c r="AB470" s="1"/>
      <c r="AC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X471" s="1"/>
      <c r="Y471" s="1"/>
      <c r="Z471" s="1"/>
      <c r="AA471" s="1"/>
      <c r="AB471" s="1"/>
      <c r="AC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X472" s="1"/>
      <c r="Y472" s="1"/>
      <c r="Z472" s="1"/>
      <c r="AA472" s="1"/>
      <c r="AB472" s="1"/>
      <c r="AC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X473" s="1"/>
      <c r="Y473" s="1"/>
      <c r="Z473" s="1"/>
      <c r="AA473" s="1"/>
      <c r="AB473" s="1"/>
      <c r="AC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X474" s="1"/>
      <c r="Y474" s="1"/>
      <c r="Z474" s="1"/>
      <c r="AA474" s="1"/>
      <c r="AB474" s="1"/>
      <c r="AC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X475" s="1"/>
      <c r="Y475" s="1"/>
      <c r="Z475" s="1"/>
      <c r="AA475" s="1"/>
      <c r="AB475" s="1"/>
      <c r="AC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X476" s="1"/>
      <c r="Y476" s="1"/>
      <c r="Z476" s="1"/>
      <c r="AA476" s="1"/>
      <c r="AB476" s="1"/>
      <c r="AC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X477" s="1"/>
      <c r="Y477" s="1"/>
      <c r="Z477" s="1"/>
      <c r="AA477" s="1"/>
      <c r="AB477" s="1"/>
      <c r="AC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X478" s="1"/>
      <c r="Y478" s="1"/>
      <c r="Z478" s="1"/>
      <c r="AA478" s="1"/>
      <c r="AB478" s="1"/>
      <c r="AC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X479" s="1"/>
      <c r="Y479" s="1"/>
      <c r="Z479" s="1"/>
      <c r="AA479" s="1"/>
      <c r="AB479" s="1"/>
      <c r="AC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X480" s="1"/>
      <c r="Y480" s="1"/>
      <c r="Z480" s="1"/>
      <c r="AA480" s="1"/>
      <c r="AB480" s="1"/>
      <c r="AC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X481" s="1"/>
      <c r="Y481" s="1"/>
      <c r="Z481" s="1"/>
      <c r="AA481" s="1"/>
      <c r="AB481" s="1"/>
      <c r="AC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X482" s="1"/>
      <c r="Y482" s="1"/>
      <c r="Z482" s="1"/>
      <c r="AA482" s="1"/>
      <c r="AB482" s="1"/>
      <c r="AC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X483" s="1"/>
      <c r="Y483" s="1"/>
      <c r="Z483" s="1"/>
      <c r="AA483" s="1"/>
      <c r="AB483" s="1"/>
      <c r="AC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X484" s="1"/>
      <c r="Y484" s="1"/>
      <c r="Z484" s="1"/>
      <c r="AA484" s="1"/>
      <c r="AB484" s="1"/>
      <c r="AC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X485" s="1"/>
      <c r="Y485" s="1"/>
      <c r="Z485" s="1"/>
      <c r="AA485" s="1"/>
      <c r="AB485" s="1"/>
      <c r="AC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X486" s="1"/>
      <c r="Y486" s="1"/>
      <c r="Z486" s="1"/>
      <c r="AA486" s="1"/>
      <c r="AB486" s="1"/>
      <c r="AC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X487" s="1"/>
      <c r="Y487" s="1"/>
      <c r="Z487" s="1"/>
      <c r="AA487" s="1"/>
      <c r="AB487" s="1"/>
      <c r="AC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X488" s="1"/>
      <c r="Y488" s="1"/>
      <c r="Z488" s="1"/>
      <c r="AA488" s="1"/>
      <c r="AB488" s="1"/>
      <c r="AC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X489" s="1"/>
      <c r="Y489" s="1"/>
      <c r="Z489" s="1"/>
      <c r="AA489" s="1"/>
      <c r="AB489" s="1"/>
      <c r="AC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X490" s="1"/>
      <c r="Y490" s="1"/>
      <c r="Z490" s="1"/>
      <c r="AA490" s="1"/>
      <c r="AB490" s="1"/>
      <c r="AC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X491" s="1"/>
      <c r="Y491" s="1"/>
      <c r="Z491" s="1"/>
      <c r="AA491" s="1"/>
      <c r="AB491" s="1"/>
      <c r="AC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X492" s="1"/>
      <c r="Y492" s="1"/>
      <c r="Z492" s="1"/>
      <c r="AA492" s="1"/>
      <c r="AB492" s="1"/>
      <c r="AC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X493" s="1"/>
      <c r="Y493" s="1"/>
      <c r="Z493" s="1"/>
      <c r="AA493" s="1"/>
      <c r="AB493" s="1"/>
      <c r="AC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X494" s="1"/>
      <c r="Y494" s="1"/>
      <c r="Z494" s="1"/>
      <c r="AA494" s="1"/>
      <c r="AB494" s="1"/>
      <c r="AC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X495" s="1"/>
      <c r="Y495" s="1"/>
      <c r="Z495" s="1"/>
      <c r="AA495" s="1"/>
      <c r="AB495" s="1"/>
      <c r="AC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X496" s="1"/>
      <c r="Y496" s="1"/>
      <c r="Z496" s="1"/>
      <c r="AA496" s="1"/>
      <c r="AB496" s="1"/>
      <c r="AC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X497" s="1"/>
      <c r="Y497" s="1"/>
      <c r="Z497" s="1"/>
      <c r="AA497" s="1"/>
      <c r="AB497" s="1"/>
      <c r="AC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X498" s="1"/>
      <c r="Y498" s="1"/>
      <c r="Z498" s="1"/>
      <c r="AA498" s="1"/>
      <c r="AB498" s="1"/>
      <c r="AC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X499" s="1"/>
      <c r="Y499" s="1"/>
      <c r="Z499" s="1"/>
      <c r="AA499" s="1"/>
      <c r="AB499" s="1"/>
      <c r="AC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X500" s="1"/>
      <c r="Y500" s="1"/>
      <c r="Z500" s="1"/>
      <c r="AA500" s="1"/>
      <c r="AB500" s="1"/>
      <c r="AC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X501" s="1"/>
      <c r="Y501" s="1"/>
      <c r="Z501" s="1"/>
      <c r="AA501" s="1"/>
      <c r="AB501" s="1"/>
      <c r="AC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X502" s="1"/>
      <c r="Y502" s="1"/>
      <c r="Z502" s="1"/>
      <c r="AA502" s="1"/>
      <c r="AB502" s="1"/>
      <c r="AC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X503" s="1"/>
      <c r="Y503" s="1"/>
      <c r="Z503" s="1"/>
      <c r="AA503" s="1"/>
      <c r="AB503" s="1"/>
      <c r="AC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X504" s="1"/>
      <c r="Y504" s="1"/>
      <c r="Z504" s="1"/>
      <c r="AA504" s="1"/>
      <c r="AB504" s="1"/>
      <c r="AC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X505" s="1"/>
      <c r="Y505" s="1"/>
      <c r="Z505" s="1"/>
      <c r="AA505" s="1"/>
      <c r="AB505" s="1"/>
      <c r="AC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X506" s="1"/>
      <c r="Y506" s="1"/>
      <c r="Z506" s="1"/>
      <c r="AA506" s="1"/>
      <c r="AB506" s="1"/>
      <c r="AC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X507" s="1"/>
      <c r="Y507" s="1"/>
      <c r="Z507" s="1"/>
      <c r="AA507" s="1"/>
      <c r="AB507" s="1"/>
      <c r="AC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X508" s="1"/>
      <c r="Y508" s="1"/>
      <c r="Z508" s="1"/>
      <c r="AA508" s="1"/>
      <c r="AB508" s="1"/>
      <c r="AC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X509" s="1"/>
      <c r="Y509" s="1"/>
      <c r="Z509" s="1"/>
      <c r="AA509" s="1"/>
      <c r="AB509" s="1"/>
      <c r="AC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X510" s="1"/>
      <c r="Y510" s="1"/>
      <c r="Z510" s="1"/>
      <c r="AA510" s="1"/>
      <c r="AB510" s="1"/>
      <c r="AC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X511" s="1"/>
      <c r="Y511" s="1"/>
      <c r="Z511" s="1"/>
      <c r="AA511" s="1"/>
      <c r="AB511" s="1"/>
      <c r="AC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X512" s="1"/>
      <c r="Y512" s="1"/>
      <c r="Z512" s="1"/>
      <c r="AA512" s="1"/>
      <c r="AB512" s="1"/>
      <c r="AC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X513" s="1"/>
      <c r="Y513" s="1"/>
      <c r="Z513" s="1"/>
      <c r="AA513" s="1"/>
      <c r="AB513" s="1"/>
      <c r="AC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X514" s="1"/>
      <c r="Y514" s="1"/>
      <c r="Z514" s="1"/>
      <c r="AA514" s="1"/>
      <c r="AB514" s="1"/>
      <c r="AC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X515" s="1"/>
      <c r="Y515" s="1"/>
      <c r="Z515" s="1"/>
      <c r="AA515" s="1"/>
      <c r="AB515" s="1"/>
      <c r="AC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X516" s="1"/>
      <c r="Y516" s="1"/>
      <c r="Z516" s="1"/>
      <c r="AA516" s="1"/>
      <c r="AB516" s="1"/>
      <c r="AC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X517" s="1"/>
      <c r="Y517" s="1"/>
      <c r="Z517" s="1"/>
      <c r="AA517" s="1"/>
      <c r="AB517" s="1"/>
      <c r="AC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X518" s="1"/>
      <c r="Y518" s="1"/>
      <c r="Z518" s="1"/>
      <c r="AA518" s="1"/>
      <c r="AB518" s="1"/>
      <c r="AC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X519" s="1"/>
      <c r="Y519" s="1"/>
      <c r="Z519" s="1"/>
      <c r="AA519" s="1"/>
      <c r="AB519" s="1"/>
      <c r="AC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X520" s="1"/>
      <c r="Y520" s="1"/>
      <c r="Z520" s="1"/>
      <c r="AA520" s="1"/>
      <c r="AB520" s="1"/>
      <c r="AC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X521" s="1"/>
      <c r="Y521" s="1"/>
      <c r="Z521" s="1"/>
      <c r="AA521" s="1"/>
      <c r="AB521" s="1"/>
      <c r="AC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X522" s="1"/>
      <c r="Y522" s="1"/>
      <c r="Z522" s="1"/>
      <c r="AA522" s="1"/>
      <c r="AB522" s="1"/>
      <c r="AC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X523" s="1"/>
      <c r="Y523" s="1"/>
      <c r="Z523" s="1"/>
      <c r="AA523" s="1"/>
      <c r="AB523" s="1"/>
      <c r="AC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X524" s="1"/>
      <c r="Y524" s="1"/>
      <c r="Z524" s="1"/>
      <c r="AA524" s="1"/>
      <c r="AB524" s="1"/>
      <c r="AC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X525" s="1"/>
      <c r="Y525" s="1"/>
      <c r="Z525" s="1"/>
      <c r="AA525" s="1"/>
      <c r="AB525" s="1"/>
      <c r="AC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X526" s="1"/>
      <c r="Y526" s="1"/>
      <c r="Z526" s="1"/>
      <c r="AA526" s="1"/>
      <c r="AB526" s="1"/>
      <c r="AC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X527" s="1"/>
      <c r="Y527" s="1"/>
      <c r="Z527" s="1"/>
      <c r="AA527" s="1"/>
      <c r="AB527" s="1"/>
      <c r="AC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X528" s="1"/>
      <c r="Y528" s="1"/>
      <c r="Z528" s="1"/>
      <c r="AA528" s="1"/>
      <c r="AB528" s="1"/>
      <c r="AC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X529" s="1"/>
      <c r="Y529" s="1"/>
      <c r="Z529" s="1"/>
      <c r="AA529" s="1"/>
      <c r="AB529" s="1"/>
      <c r="AC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X530" s="1"/>
      <c r="Y530" s="1"/>
      <c r="Z530" s="1"/>
      <c r="AA530" s="1"/>
      <c r="AB530" s="1"/>
      <c r="AC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X531" s="1"/>
      <c r="Y531" s="1"/>
      <c r="Z531" s="1"/>
      <c r="AA531" s="1"/>
      <c r="AB531" s="1"/>
      <c r="AC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X532" s="1"/>
      <c r="Y532" s="1"/>
      <c r="Z532" s="1"/>
      <c r="AA532" s="1"/>
      <c r="AB532" s="1"/>
      <c r="AC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X533" s="1"/>
      <c r="Y533" s="1"/>
      <c r="Z533" s="1"/>
      <c r="AA533" s="1"/>
      <c r="AB533" s="1"/>
      <c r="AC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X534" s="1"/>
      <c r="Y534" s="1"/>
      <c r="Z534" s="1"/>
      <c r="AA534" s="1"/>
      <c r="AB534" s="1"/>
      <c r="AC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X535" s="1"/>
      <c r="Y535" s="1"/>
      <c r="Z535" s="1"/>
      <c r="AA535" s="1"/>
      <c r="AB535" s="1"/>
      <c r="AC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X536" s="1"/>
      <c r="Y536" s="1"/>
      <c r="Z536" s="1"/>
      <c r="AA536" s="1"/>
      <c r="AB536" s="1"/>
      <c r="AC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X537" s="1"/>
      <c r="Y537" s="1"/>
      <c r="Z537" s="1"/>
      <c r="AA537" s="1"/>
      <c r="AB537" s="1"/>
      <c r="AC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X538" s="1"/>
      <c r="Y538" s="1"/>
      <c r="Z538" s="1"/>
      <c r="AA538" s="1"/>
      <c r="AB538" s="1"/>
      <c r="AC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X539" s="1"/>
      <c r="Y539" s="1"/>
      <c r="Z539" s="1"/>
      <c r="AA539" s="1"/>
      <c r="AB539" s="1"/>
      <c r="AC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X540" s="1"/>
      <c r="Y540" s="1"/>
      <c r="Z540" s="1"/>
      <c r="AA540" s="1"/>
      <c r="AB540" s="1"/>
      <c r="AC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X541" s="1"/>
      <c r="Y541" s="1"/>
      <c r="Z541" s="1"/>
      <c r="AA541" s="1"/>
      <c r="AB541" s="1"/>
      <c r="AC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X542" s="1"/>
      <c r="Y542" s="1"/>
      <c r="Z542" s="1"/>
      <c r="AA542" s="1"/>
      <c r="AB542" s="1"/>
      <c r="AC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X543" s="1"/>
      <c r="Y543" s="1"/>
      <c r="Z543" s="1"/>
      <c r="AA543" s="1"/>
      <c r="AB543" s="1"/>
      <c r="AC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X544" s="1"/>
      <c r="Y544" s="1"/>
      <c r="Z544" s="1"/>
      <c r="AA544" s="1"/>
      <c r="AB544" s="1"/>
      <c r="AC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X545" s="1"/>
      <c r="Y545" s="1"/>
      <c r="Z545" s="1"/>
      <c r="AA545" s="1"/>
      <c r="AB545" s="1"/>
      <c r="AC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X546" s="1"/>
      <c r="Y546" s="1"/>
      <c r="Z546" s="1"/>
      <c r="AA546" s="1"/>
      <c r="AB546" s="1"/>
      <c r="AC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X547" s="1"/>
      <c r="Y547" s="1"/>
      <c r="Z547" s="1"/>
      <c r="AA547" s="1"/>
      <c r="AB547" s="1"/>
      <c r="AC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X548" s="1"/>
      <c r="Y548" s="1"/>
      <c r="Z548" s="1"/>
      <c r="AA548" s="1"/>
      <c r="AB548" s="1"/>
      <c r="AC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X549" s="1"/>
      <c r="Y549" s="1"/>
      <c r="Z549" s="1"/>
      <c r="AA549" s="1"/>
      <c r="AB549" s="1"/>
      <c r="AC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X550" s="1"/>
      <c r="Y550" s="1"/>
      <c r="Z550" s="1"/>
      <c r="AA550" s="1"/>
      <c r="AB550" s="1"/>
      <c r="AC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X551" s="1"/>
      <c r="Y551" s="1"/>
      <c r="Z551" s="1"/>
      <c r="AA551" s="1"/>
      <c r="AB551" s="1"/>
      <c r="AC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X552" s="1"/>
      <c r="Y552" s="1"/>
      <c r="Z552" s="1"/>
      <c r="AA552" s="1"/>
      <c r="AB552" s="1"/>
      <c r="AC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X553" s="1"/>
      <c r="Y553" s="1"/>
      <c r="Z553" s="1"/>
      <c r="AA553" s="1"/>
      <c r="AB553" s="1"/>
      <c r="AC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X554" s="1"/>
      <c r="Y554" s="1"/>
      <c r="Z554" s="1"/>
      <c r="AA554" s="1"/>
      <c r="AB554" s="1"/>
      <c r="AC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X555" s="1"/>
      <c r="Y555" s="1"/>
      <c r="Z555" s="1"/>
      <c r="AA555" s="1"/>
      <c r="AB555" s="1"/>
      <c r="AC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X556" s="1"/>
      <c r="Y556" s="1"/>
      <c r="Z556" s="1"/>
      <c r="AA556" s="1"/>
      <c r="AB556" s="1"/>
      <c r="AC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X557" s="1"/>
      <c r="Y557" s="1"/>
      <c r="Z557" s="1"/>
      <c r="AA557" s="1"/>
      <c r="AB557" s="1"/>
      <c r="AC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X558" s="1"/>
      <c r="Y558" s="1"/>
      <c r="Z558" s="1"/>
      <c r="AA558" s="1"/>
      <c r="AB558" s="1"/>
      <c r="AC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X559" s="1"/>
      <c r="Y559" s="1"/>
      <c r="Z559" s="1"/>
      <c r="AA559" s="1"/>
      <c r="AB559" s="1"/>
      <c r="AC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X560" s="1"/>
      <c r="Y560" s="1"/>
      <c r="Z560" s="1"/>
      <c r="AA560" s="1"/>
      <c r="AB560" s="1"/>
      <c r="AC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X561" s="1"/>
      <c r="Y561" s="1"/>
      <c r="Z561" s="1"/>
      <c r="AA561" s="1"/>
      <c r="AB561" s="1"/>
      <c r="AC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X562" s="1"/>
      <c r="Y562" s="1"/>
      <c r="Z562" s="1"/>
      <c r="AA562" s="1"/>
      <c r="AB562" s="1"/>
      <c r="AC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X563" s="1"/>
      <c r="Y563" s="1"/>
      <c r="Z563" s="1"/>
      <c r="AA563" s="1"/>
      <c r="AB563" s="1"/>
      <c r="AC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X564" s="1"/>
      <c r="Y564" s="1"/>
      <c r="Z564" s="1"/>
      <c r="AA564" s="1"/>
      <c r="AB564" s="1"/>
      <c r="AC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X565" s="1"/>
      <c r="Y565" s="1"/>
      <c r="Z565" s="1"/>
      <c r="AA565" s="1"/>
      <c r="AB565" s="1"/>
      <c r="AC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X566" s="1"/>
      <c r="Y566" s="1"/>
      <c r="Z566" s="1"/>
      <c r="AA566" s="1"/>
      <c r="AB566" s="1"/>
      <c r="AC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X567" s="1"/>
      <c r="Y567" s="1"/>
      <c r="Z567" s="1"/>
      <c r="AA567" s="1"/>
      <c r="AB567" s="1"/>
      <c r="AC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X568" s="1"/>
      <c r="Y568" s="1"/>
      <c r="Z568" s="1"/>
      <c r="AA568" s="1"/>
      <c r="AB568" s="1"/>
      <c r="AC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X569" s="1"/>
      <c r="Y569" s="1"/>
      <c r="Z569" s="1"/>
      <c r="AA569" s="1"/>
      <c r="AB569" s="1"/>
      <c r="AC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X570" s="1"/>
      <c r="Y570" s="1"/>
      <c r="Z570" s="1"/>
      <c r="AA570" s="1"/>
      <c r="AB570" s="1"/>
      <c r="AC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X571" s="1"/>
      <c r="Y571" s="1"/>
      <c r="Z571" s="1"/>
      <c r="AA571" s="1"/>
      <c r="AB571" s="1"/>
      <c r="AC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X572" s="1"/>
      <c r="Y572" s="1"/>
      <c r="Z572" s="1"/>
      <c r="AA572" s="1"/>
      <c r="AB572" s="1"/>
      <c r="AC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X573" s="1"/>
      <c r="Y573" s="1"/>
      <c r="Z573" s="1"/>
      <c r="AA573" s="1"/>
      <c r="AB573" s="1"/>
      <c r="AC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X574" s="1"/>
      <c r="Y574" s="1"/>
      <c r="Z574" s="1"/>
      <c r="AA574" s="1"/>
      <c r="AB574" s="1"/>
      <c r="AC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  <row r="575" spans="1:67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X575" s="1"/>
      <c r="Y575" s="1"/>
      <c r="Z575" s="1"/>
      <c r="AA575" s="1"/>
      <c r="AB575" s="1"/>
      <c r="AC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</row>
    <row r="576" spans="1:67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X576" s="1"/>
      <c r="Y576" s="1"/>
      <c r="Z576" s="1"/>
      <c r="AA576" s="1"/>
      <c r="AB576" s="1"/>
      <c r="AC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1:67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X577" s="1"/>
      <c r="Y577" s="1"/>
      <c r="Z577" s="1"/>
      <c r="AA577" s="1"/>
      <c r="AB577" s="1"/>
      <c r="AC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1:67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X578" s="1"/>
      <c r="Y578" s="1"/>
      <c r="Z578" s="1"/>
      <c r="AA578" s="1"/>
      <c r="AB578" s="1"/>
      <c r="AC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1:67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X579" s="1"/>
      <c r="Y579" s="1"/>
      <c r="Z579" s="1"/>
      <c r="AA579" s="1"/>
      <c r="AB579" s="1"/>
      <c r="AC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1:67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X580" s="1"/>
      <c r="Y580" s="1"/>
      <c r="Z580" s="1"/>
      <c r="AA580" s="1"/>
      <c r="AB580" s="1"/>
      <c r="AC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1:67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X581" s="1"/>
      <c r="Y581" s="1"/>
      <c r="Z581" s="1"/>
      <c r="AA581" s="1"/>
      <c r="AB581" s="1"/>
      <c r="AC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1:67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X582" s="1"/>
      <c r="Y582" s="1"/>
      <c r="Z582" s="1"/>
      <c r="AA582" s="1"/>
      <c r="AB582" s="1"/>
      <c r="AC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1:67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X583" s="1"/>
      <c r="Y583" s="1"/>
      <c r="Z583" s="1"/>
      <c r="AA583" s="1"/>
      <c r="AB583" s="1"/>
      <c r="AC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1:67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X584" s="1"/>
      <c r="Y584" s="1"/>
      <c r="Z584" s="1"/>
      <c r="AA584" s="1"/>
      <c r="AB584" s="1"/>
      <c r="AC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1:67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X585" s="1"/>
      <c r="Y585" s="1"/>
      <c r="Z585" s="1"/>
      <c r="AA585" s="1"/>
      <c r="AB585" s="1"/>
      <c r="AC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1:67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X586" s="1"/>
      <c r="Y586" s="1"/>
      <c r="Z586" s="1"/>
      <c r="AA586" s="1"/>
      <c r="AB586" s="1"/>
      <c r="AC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1:67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X587" s="1"/>
      <c r="Y587" s="1"/>
      <c r="Z587" s="1"/>
      <c r="AA587" s="1"/>
      <c r="AB587" s="1"/>
      <c r="AC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1:67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X588" s="1"/>
      <c r="Y588" s="1"/>
      <c r="Z588" s="1"/>
      <c r="AA588" s="1"/>
      <c r="AB588" s="1"/>
      <c r="AC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1:67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X589" s="1"/>
      <c r="Y589" s="1"/>
      <c r="Z589" s="1"/>
      <c r="AA589" s="1"/>
      <c r="AB589" s="1"/>
      <c r="AC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</row>
    <row r="590" spans="1:67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X590" s="1"/>
      <c r="Y590" s="1"/>
      <c r="Z590" s="1"/>
      <c r="AA590" s="1"/>
      <c r="AB590" s="1"/>
      <c r="AC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1:67" x14ac:dyDescent="0.35">
      <c r="A591" s="1"/>
      <c r="B591" s="1"/>
      <c r="C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1:67" x14ac:dyDescent="0.35">
      <c r="A592" s="1"/>
      <c r="B592" s="1"/>
      <c r="C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</row>
    <row r="593" spans="1:67" x14ac:dyDescent="0.35">
      <c r="A593" s="1"/>
      <c r="B593" s="1"/>
      <c r="C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</row>
    <row r="594" spans="1:67" x14ac:dyDescent="0.35">
      <c r="A594" s="1"/>
      <c r="B594" s="1"/>
      <c r="C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</row>
    <row r="595" spans="1:67" x14ac:dyDescent="0.35">
      <c r="A595" s="1"/>
      <c r="B595" s="1"/>
      <c r="C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1:67" x14ac:dyDescent="0.35">
      <c r="A596" s="1"/>
      <c r="B596" s="1"/>
      <c r="C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</row>
    <row r="597" spans="1:67" x14ac:dyDescent="0.35">
      <c r="A597" s="1"/>
      <c r="B597" s="1"/>
      <c r="C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</row>
    <row r="598" spans="1:67" x14ac:dyDescent="0.35">
      <c r="A598" s="1"/>
      <c r="B598" s="1"/>
      <c r="C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1:67" x14ac:dyDescent="0.35">
      <c r="A599" s="1"/>
      <c r="B599" s="1"/>
      <c r="C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1:67" x14ac:dyDescent="0.35">
      <c r="A600" s="1"/>
      <c r="B600" s="1"/>
      <c r="C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1:67" x14ac:dyDescent="0.35">
      <c r="A601" s="1"/>
      <c r="B601" s="1"/>
      <c r="C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</row>
    <row r="602" spans="1:67" x14ac:dyDescent="0.35">
      <c r="A602" s="1"/>
      <c r="B602" s="1"/>
      <c r="C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</row>
    <row r="603" spans="1:67" x14ac:dyDescent="0.35">
      <c r="A603" s="1"/>
      <c r="B603" s="1"/>
      <c r="C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</row>
    <row r="604" spans="1:67" x14ac:dyDescent="0.35">
      <c r="A604" s="1"/>
      <c r="B604" s="1"/>
      <c r="C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</row>
    <row r="605" spans="1:67" x14ac:dyDescent="0.35">
      <c r="A605" s="1"/>
      <c r="B605" s="1"/>
      <c r="C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</row>
    <row r="606" spans="1:67" x14ac:dyDescent="0.35">
      <c r="A606" s="1"/>
      <c r="B606" s="1"/>
      <c r="C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1:67" x14ac:dyDescent="0.35">
      <c r="A607" s="1"/>
      <c r="B607" s="1"/>
      <c r="C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1:67" x14ac:dyDescent="0.35">
      <c r="A608" s="1"/>
      <c r="B608" s="1"/>
      <c r="C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1:67" x14ac:dyDescent="0.35">
      <c r="A609" s="1"/>
      <c r="B609" s="1"/>
      <c r="C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1:67" x14ac:dyDescent="0.35">
      <c r="A610" s="1"/>
      <c r="B610" s="1"/>
      <c r="C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1:67" x14ac:dyDescent="0.35">
      <c r="A611" s="1"/>
      <c r="B611" s="1"/>
      <c r="C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1:67" x14ac:dyDescent="0.35">
      <c r="A612" s="1"/>
      <c r="B612" s="1"/>
      <c r="C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1:67" x14ac:dyDescent="0.35">
      <c r="A613" s="1"/>
      <c r="B613" s="1"/>
      <c r="C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1:67" x14ac:dyDescent="0.35">
      <c r="A614" s="1"/>
      <c r="B614" s="1"/>
      <c r="C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67" x14ac:dyDescent="0.35">
      <c r="A615" s="1"/>
      <c r="B615" s="1"/>
      <c r="C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1:67" x14ac:dyDescent="0.35">
      <c r="A616" s="1"/>
      <c r="B616" s="1"/>
      <c r="C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1:67" x14ac:dyDescent="0.35">
      <c r="A617" s="1"/>
      <c r="B617" s="1"/>
      <c r="C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1:67" x14ac:dyDescent="0.35">
      <c r="A618" s="1"/>
      <c r="B618" s="1"/>
      <c r="C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1:67" x14ac:dyDescent="0.35">
      <c r="A619" s="1"/>
      <c r="B619" s="1"/>
      <c r="C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1:67" x14ac:dyDescent="0.35">
      <c r="A620" s="1"/>
      <c r="B620" s="1"/>
      <c r="C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1:67" x14ac:dyDescent="0.35">
      <c r="A621" s="1"/>
      <c r="B621" s="1"/>
      <c r="C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1:67" x14ac:dyDescent="0.35">
      <c r="A622" s="1"/>
      <c r="B622" s="1"/>
      <c r="C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1:67" x14ac:dyDescent="0.35">
      <c r="A623" s="1"/>
      <c r="B623" s="1"/>
      <c r="C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1:67" x14ac:dyDescent="0.35">
      <c r="A624" s="1"/>
      <c r="B624" s="1"/>
      <c r="C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1:67" x14ac:dyDescent="0.35">
      <c r="A625" s="1"/>
      <c r="B625" s="1"/>
      <c r="C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1:67" x14ac:dyDescent="0.35">
      <c r="A626" s="1"/>
      <c r="B626" s="1"/>
      <c r="C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1:67" x14ac:dyDescent="0.35">
      <c r="A627" s="1"/>
      <c r="B627" s="1"/>
      <c r="C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1:67" x14ac:dyDescent="0.35">
      <c r="A628" s="1"/>
      <c r="B628" s="1"/>
      <c r="C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1:67" x14ac:dyDescent="0.35">
      <c r="A629" s="1"/>
      <c r="B629" s="1"/>
      <c r="C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1:67" x14ac:dyDescent="0.35">
      <c r="A630" s="1"/>
      <c r="B630" s="1"/>
      <c r="C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1:67" x14ac:dyDescent="0.35">
      <c r="A631" s="1"/>
      <c r="B631" s="1"/>
      <c r="C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1:67" x14ac:dyDescent="0.35">
      <c r="A632" s="1"/>
      <c r="B632" s="1"/>
      <c r="C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1:67" x14ac:dyDescent="0.35">
      <c r="A633" s="1"/>
      <c r="B633" s="1"/>
      <c r="C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1:67" x14ac:dyDescent="0.35">
      <c r="A634" s="1"/>
      <c r="B634" s="1"/>
      <c r="C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1:67" x14ac:dyDescent="0.35">
      <c r="A635" s="1"/>
      <c r="B635" s="1"/>
      <c r="C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1:67" x14ac:dyDescent="0.35">
      <c r="A636" s="1"/>
      <c r="B636" s="1"/>
      <c r="C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1:67" x14ac:dyDescent="0.35">
      <c r="A637" s="1"/>
      <c r="B637" s="1"/>
      <c r="C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1:67" x14ac:dyDescent="0.35">
      <c r="A638" s="1"/>
      <c r="B638" s="1"/>
      <c r="C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1:67" x14ac:dyDescent="0.35">
      <c r="A639" s="1"/>
      <c r="B639" s="1"/>
      <c r="C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1:67" x14ac:dyDescent="0.35">
      <c r="A640" s="1"/>
      <c r="B640" s="1"/>
      <c r="C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1:67" x14ac:dyDescent="0.35">
      <c r="A641" s="1"/>
      <c r="B641" s="1"/>
      <c r="C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1:67" x14ac:dyDescent="0.35">
      <c r="A642" s="1"/>
      <c r="B642" s="1"/>
      <c r="C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x14ac:dyDescent="0.35">
      <c r="A643" s="1"/>
      <c r="B643" s="1"/>
      <c r="C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x14ac:dyDescent="0.35">
      <c r="A644" s="1"/>
      <c r="B644" s="1"/>
      <c r="C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67" x14ac:dyDescent="0.35">
      <c r="A645" s="1"/>
      <c r="B645" s="1"/>
      <c r="C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1:67" x14ac:dyDescent="0.35">
      <c r="A646" s="1"/>
      <c r="B646" s="1"/>
      <c r="C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1:67" x14ac:dyDescent="0.35">
      <c r="A647" s="1"/>
      <c r="B647" s="1"/>
      <c r="C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1:67" x14ac:dyDescent="0.35">
      <c r="A648" s="1"/>
      <c r="B648" s="1"/>
      <c r="C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1:67" x14ac:dyDescent="0.35">
      <c r="A649" s="1"/>
      <c r="B649" s="1"/>
      <c r="C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1:67" x14ac:dyDescent="0.35">
      <c r="A650" s="1"/>
      <c r="B650" s="1"/>
      <c r="C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1:67" x14ac:dyDescent="0.35">
      <c r="A651" s="1"/>
      <c r="B651" s="1"/>
      <c r="C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1:67" x14ac:dyDescent="0.35">
      <c r="A652" s="1"/>
      <c r="B652" s="1"/>
      <c r="C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1:67" x14ac:dyDescent="0.35">
      <c r="A653" s="1"/>
      <c r="B653" s="1"/>
      <c r="C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1:67" x14ac:dyDescent="0.35">
      <c r="A654" s="1"/>
      <c r="B654" s="1"/>
      <c r="C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1:67" x14ac:dyDescent="0.35">
      <c r="A655" s="1"/>
      <c r="B655" s="1"/>
      <c r="C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1:67" x14ac:dyDescent="0.35">
      <c r="A656" s="1"/>
      <c r="B656" s="1"/>
      <c r="C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1:67" x14ac:dyDescent="0.35">
      <c r="A657" s="1"/>
      <c r="B657" s="1"/>
      <c r="C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1:67" x14ac:dyDescent="0.35">
      <c r="A658" s="1"/>
      <c r="B658" s="1"/>
      <c r="C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1:67" x14ac:dyDescent="0.35">
      <c r="A659" s="1"/>
      <c r="B659" s="1"/>
      <c r="C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1:67" x14ac:dyDescent="0.35">
      <c r="A660" s="1"/>
      <c r="B660" s="1"/>
      <c r="C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1:67" x14ac:dyDescent="0.35">
      <c r="A661" s="1"/>
      <c r="B661" s="1"/>
      <c r="C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1:67" x14ac:dyDescent="0.35">
      <c r="A662" s="1"/>
      <c r="B662" s="1"/>
      <c r="C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1:67" x14ac:dyDescent="0.35">
      <c r="A663" s="1"/>
      <c r="B663" s="1"/>
      <c r="C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1:67" x14ac:dyDescent="0.35">
      <c r="A664" s="1"/>
      <c r="B664" s="1"/>
      <c r="C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1:67" x14ac:dyDescent="0.35">
      <c r="A665" s="1"/>
      <c r="B665" s="1"/>
      <c r="C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1:67" x14ac:dyDescent="0.35">
      <c r="A666" s="1"/>
      <c r="B666" s="1"/>
      <c r="C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1:67" x14ac:dyDescent="0.35">
      <c r="A667" s="1"/>
      <c r="B667" s="1"/>
      <c r="C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1:67" x14ac:dyDescent="0.35">
      <c r="A668" s="1"/>
      <c r="B668" s="1"/>
      <c r="C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1:67" x14ac:dyDescent="0.35">
      <c r="A669" s="1"/>
      <c r="B669" s="1"/>
      <c r="C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1:67" x14ac:dyDescent="0.35">
      <c r="A670" s="1"/>
      <c r="B670" s="1"/>
      <c r="C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1:67" x14ac:dyDescent="0.35">
      <c r="A671" s="1"/>
      <c r="B671" s="1"/>
      <c r="C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1:67" x14ac:dyDescent="0.35">
      <c r="A672" s="1"/>
      <c r="B672" s="1"/>
      <c r="C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1:67" x14ac:dyDescent="0.35">
      <c r="A673" s="1"/>
      <c r="B673" s="1"/>
      <c r="C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1:67" x14ac:dyDescent="0.35">
      <c r="A674" s="1"/>
      <c r="B674" s="1"/>
      <c r="C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1:67" x14ac:dyDescent="0.35">
      <c r="A675" s="1"/>
      <c r="B675" s="1"/>
      <c r="C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1:67" x14ac:dyDescent="0.35">
      <c r="A676" s="1"/>
      <c r="B676" s="1"/>
      <c r="C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1:67" x14ac:dyDescent="0.35">
      <c r="A677" s="1"/>
      <c r="B677" s="1"/>
      <c r="C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1:67" x14ac:dyDescent="0.35">
      <c r="A678" s="1"/>
      <c r="B678" s="1"/>
      <c r="C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1:67" x14ac:dyDescent="0.35">
      <c r="A679" s="1"/>
      <c r="B679" s="1"/>
      <c r="C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1:67" x14ac:dyDescent="0.35">
      <c r="A680" s="1"/>
      <c r="B680" s="1"/>
      <c r="C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1:67" x14ac:dyDescent="0.35">
      <c r="A681" s="1"/>
      <c r="B681" s="1"/>
      <c r="C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1:67" x14ac:dyDescent="0.35">
      <c r="A682" s="1"/>
      <c r="B682" s="1"/>
      <c r="C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1:67" x14ac:dyDescent="0.35">
      <c r="A683" s="1"/>
      <c r="B683" s="1"/>
      <c r="C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1:67" x14ac:dyDescent="0.35">
      <c r="A684" s="1"/>
      <c r="B684" s="1"/>
      <c r="C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1:67" x14ac:dyDescent="0.35">
      <c r="A685" s="1"/>
      <c r="B685" s="1"/>
      <c r="C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1:67" x14ac:dyDescent="0.35">
      <c r="A686" s="1"/>
      <c r="B686" s="1"/>
      <c r="C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1:67" x14ac:dyDescent="0.35">
      <c r="A687" s="1"/>
      <c r="B687" s="1"/>
      <c r="C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1:67" x14ac:dyDescent="0.35">
      <c r="A688" s="1"/>
      <c r="B688" s="1"/>
      <c r="C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1:67" x14ac:dyDescent="0.35">
      <c r="A689" s="1"/>
      <c r="B689" s="1"/>
      <c r="C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1:67" x14ac:dyDescent="0.35">
      <c r="A690" s="1"/>
      <c r="B690" s="1"/>
      <c r="C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1:67" x14ac:dyDescent="0.35">
      <c r="A691" s="1"/>
      <c r="B691" s="1"/>
      <c r="C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1:67" x14ac:dyDescent="0.35">
      <c r="A692" s="1"/>
      <c r="B692" s="1"/>
      <c r="C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1:67" x14ac:dyDescent="0.35">
      <c r="A693" s="1"/>
      <c r="B693" s="1"/>
      <c r="C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1:67" x14ac:dyDescent="0.35">
      <c r="A694" s="1"/>
      <c r="B694" s="1"/>
      <c r="C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1:67" x14ac:dyDescent="0.35">
      <c r="A695" s="1"/>
      <c r="B695" s="1"/>
      <c r="C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1:67" x14ac:dyDescent="0.35">
      <c r="A696" s="1"/>
      <c r="B696" s="1"/>
      <c r="C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1:67" x14ac:dyDescent="0.35">
      <c r="A697" s="1"/>
      <c r="B697" s="1"/>
      <c r="C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1:67" x14ac:dyDescent="0.35">
      <c r="A698" s="1"/>
      <c r="B698" s="1"/>
      <c r="C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1:67" x14ac:dyDescent="0.35">
      <c r="A699" s="1"/>
      <c r="B699" s="1"/>
      <c r="C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1:67" x14ac:dyDescent="0.35">
      <c r="A700" s="1"/>
      <c r="B700" s="1"/>
      <c r="C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1:67" x14ac:dyDescent="0.35">
      <c r="A701" s="1"/>
      <c r="B701" s="1"/>
      <c r="C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1:67" x14ac:dyDescent="0.35">
      <c r="A702" s="1"/>
      <c r="B702" s="1"/>
      <c r="C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1:67" x14ac:dyDescent="0.35">
      <c r="A703" s="1"/>
      <c r="B703" s="1"/>
      <c r="C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1:67" x14ac:dyDescent="0.35">
      <c r="A704" s="1"/>
      <c r="B704" s="1"/>
      <c r="C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</row>
    <row r="705" spans="1:67" x14ac:dyDescent="0.35">
      <c r="A705" s="1"/>
      <c r="B705" s="1"/>
      <c r="C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</row>
    <row r="706" spans="1:67" x14ac:dyDescent="0.35">
      <c r="A706" s="1"/>
      <c r="B706" s="1"/>
      <c r="C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</row>
    <row r="707" spans="1:67" x14ac:dyDescent="0.35">
      <c r="A707" s="1"/>
      <c r="B707" s="1"/>
      <c r="C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</row>
    <row r="708" spans="1:67" x14ac:dyDescent="0.35">
      <c r="A708" s="1"/>
      <c r="B708" s="1"/>
      <c r="C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</row>
    <row r="709" spans="1:67" x14ac:dyDescent="0.35">
      <c r="A709" s="1"/>
      <c r="B709" s="1"/>
      <c r="C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</row>
    <row r="710" spans="1:67" x14ac:dyDescent="0.35">
      <c r="A710" s="1"/>
      <c r="B710" s="1"/>
      <c r="C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</row>
    <row r="711" spans="1:67" x14ac:dyDescent="0.35">
      <c r="A711" s="1"/>
      <c r="B711" s="1"/>
      <c r="C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</row>
    <row r="712" spans="1:67" x14ac:dyDescent="0.35">
      <c r="A712" s="1"/>
      <c r="B712" s="1"/>
      <c r="C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</row>
    <row r="713" spans="1:67" x14ac:dyDescent="0.35">
      <c r="A713" s="1"/>
      <c r="B713" s="1"/>
      <c r="C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</row>
    <row r="714" spans="1:67" x14ac:dyDescent="0.35">
      <c r="A714" s="1"/>
      <c r="B714" s="1"/>
      <c r="C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</row>
    <row r="715" spans="1:67" x14ac:dyDescent="0.35">
      <c r="A715" s="1"/>
      <c r="B715" s="1"/>
      <c r="C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</row>
    <row r="716" spans="1:67" x14ac:dyDescent="0.35">
      <c r="A716" s="1"/>
      <c r="B716" s="1"/>
      <c r="C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</row>
    <row r="717" spans="1:67" x14ac:dyDescent="0.35">
      <c r="A717" s="1"/>
      <c r="B717" s="1"/>
      <c r="C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</row>
    <row r="718" spans="1:67" x14ac:dyDescent="0.35">
      <c r="A718" s="1"/>
      <c r="B718" s="1"/>
      <c r="C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</row>
    <row r="719" spans="1:67" x14ac:dyDescent="0.35">
      <c r="A719" s="1"/>
      <c r="B719" s="1"/>
      <c r="C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</row>
    <row r="720" spans="1:67" x14ac:dyDescent="0.35">
      <c r="A720" s="1"/>
      <c r="B720" s="1"/>
      <c r="C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</row>
    <row r="721" spans="1:67" x14ac:dyDescent="0.35">
      <c r="A721" s="1"/>
      <c r="B721" s="1"/>
      <c r="C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</row>
    <row r="722" spans="1:67" x14ac:dyDescent="0.35">
      <c r="A722" s="1"/>
      <c r="B722" s="1"/>
      <c r="C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</row>
    <row r="723" spans="1:67" x14ac:dyDescent="0.35">
      <c r="A723" s="1"/>
      <c r="B723" s="1"/>
      <c r="C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</row>
    <row r="724" spans="1:67" x14ac:dyDescent="0.35">
      <c r="A724" s="1"/>
      <c r="B724" s="1"/>
      <c r="C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</row>
    <row r="725" spans="1:67" x14ac:dyDescent="0.35">
      <c r="A725" s="1"/>
      <c r="B725" s="1"/>
      <c r="C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</row>
    <row r="726" spans="1:67" x14ac:dyDescent="0.35">
      <c r="A726" s="1"/>
      <c r="B726" s="1"/>
      <c r="C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</row>
    <row r="727" spans="1:67" x14ac:dyDescent="0.35">
      <c r="A727" s="1"/>
      <c r="B727" s="1"/>
      <c r="C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</row>
    <row r="728" spans="1:67" x14ac:dyDescent="0.35">
      <c r="A728" s="1"/>
      <c r="B728" s="1"/>
      <c r="C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</row>
    <row r="729" spans="1:67" x14ac:dyDescent="0.35">
      <c r="A729" s="1"/>
      <c r="B729" s="1"/>
      <c r="C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</row>
    <row r="730" spans="1:67" x14ac:dyDescent="0.35">
      <c r="A730" s="1"/>
      <c r="B730" s="1"/>
      <c r="C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</row>
    <row r="731" spans="1:67" x14ac:dyDescent="0.35">
      <c r="A731" s="1"/>
      <c r="B731" s="1"/>
      <c r="C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</row>
    <row r="732" spans="1:67" x14ac:dyDescent="0.35">
      <c r="A732" s="1"/>
      <c r="B732" s="1"/>
      <c r="C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</row>
    <row r="733" spans="1:67" x14ac:dyDescent="0.35">
      <c r="A733" s="1"/>
      <c r="B733" s="1"/>
      <c r="C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</row>
    <row r="734" spans="1:67" x14ac:dyDescent="0.35">
      <c r="A734" s="1"/>
      <c r="B734" s="1"/>
      <c r="C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</row>
    <row r="735" spans="1:67" x14ac:dyDescent="0.35">
      <c r="A735" s="1"/>
      <c r="B735" s="1"/>
      <c r="C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</row>
    <row r="736" spans="1:67" x14ac:dyDescent="0.35">
      <c r="A736" s="1"/>
      <c r="B736" s="1"/>
      <c r="C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</row>
    <row r="737" spans="1:67" x14ac:dyDescent="0.35">
      <c r="A737" s="1"/>
      <c r="B737" s="1"/>
      <c r="C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</row>
    <row r="738" spans="1:67" x14ac:dyDescent="0.35">
      <c r="A738" s="1"/>
      <c r="B738" s="1"/>
      <c r="C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</row>
    <row r="739" spans="1:67" x14ac:dyDescent="0.35">
      <c r="A739" s="1"/>
      <c r="B739" s="1"/>
      <c r="C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</row>
    <row r="740" spans="1:67" x14ac:dyDescent="0.35">
      <c r="A740" s="1"/>
      <c r="B740" s="1"/>
      <c r="C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</row>
    <row r="741" spans="1:67" x14ac:dyDescent="0.35">
      <c r="A741" s="1"/>
      <c r="B741" s="1"/>
      <c r="C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</row>
    <row r="742" spans="1:67" x14ac:dyDescent="0.35">
      <c r="A742" s="1"/>
      <c r="B742" s="1"/>
      <c r="C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</row>
    <row r="743" spans="1:67" x14ac:dyDescent="0.35">
      <c r="A743" s="1"/>
      <c r="B743" s="1"/>
      <c r="C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</row>
    <row r="744" spans="1:67" x14ac:dyDescent="0.35">
      <c r="A744" s="1"/>
      <c r="B744" s="1"/>
      <c r="C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</row>
    <row r="745" spans="1:67" x14ac:dyDescent="0.35">
      <c r="A745" s="1"/>
      <c r="B745" s="1"/>
      <c r="C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</row>
    <row r="746" spans="1:67" x14ac:dyDescent="0.35">
      <c r="A746" s="1"/>
      <c r="B746" s="1"/>
      <c r="C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</row>
    <row r="747" spans="1:67" x14ac:dyDescent="0.35">
      <c r="A747" s="1"/>
      <c r="B747" s="1"/>
      <c r="C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</row>
    <row r="748" spans="1:67" x14ac:dyDescent="0.35">
      <c r="A748" s="1"/>
      <c r="B748" s="1"/>
      <c r="C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</row>
    <row r="749" spans="1:67" x14ac:dyDescent="0.35">
      <c r="A749" s="1"/>
      <c r="B749" s="1"/>
      <c r="C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</row>
    <row r="750" spans="1:67" x14ac:dyDescent="0.35">
      <c r="A750" s="1"/>
      <c r="B750" s="1"/>
      <c r="C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</row>
    <row r="751" spans="1:67" x14ac:dyDescent="0.35">
      <c r="A751" s="1"/>
      <c r="B751" s="1"/>
      <c r="C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</row>
    <row r="752" spans="1:67" x14ac:dyDescent="0.35">
      <c r="A752" s="1"/>
      <c r="B752" s="1"/>
      <c r="C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</row>
    <row r="753" spans="1:67" x14ac:dyDescent="0.35">
      <c r="A753" s="1"/>
      <c r="B753" s="1"/>
      <c r="C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</row>
    <row r="754" spans="1:67" x14ac:dyDescent="0.35">
      <c r="A754" s="1"/>
      <c r="B754" s="1"/>
      <c r="C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</row>
    <row r="755" spans="1:67" x14ac:dyDescent="0.35">
      <c r="A755" s="1"/>
      <c r="B755" s="1"/>
      <c r="C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</row>
    <row r="756" spans="1:67" x14ac:dyDescent="0.35">
      <c r="A756" s="1"/>
      <c r="B756" s="1"/>
      <c r="C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</row>
    <row r="757" spans="1:67" x14ac:dyDescent="0.35">
      <c r="A757" s="1"/>
      <c r="B757" s="1"/>
      <c r="C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</row>
    <row r="758" spans="1:67" x14ac:dyDescent="0.35">
      <c r="A758" s="1"/>
      <c r="B758" s="1"/>
      <c r="C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</row>
    <row r="759" spans="1:67" x14ac:dyDescent="0.35">
      <c r="A759" s="1"/>
      <c r="B759" s="1"/>
      <c r="C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</row>
    <row r="760" spans="1:67" x14ac:dyDescent="0.35">
      <c r="A760" s="1"/>
      <c r="B760" s="1"/>
      <c r="C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</row>
    <row r="761" spans="1:67" x14ac:dyDescent="0.35">
      <c r="A761" s="1"/>
      <c r="B761" s="1"/>
      <c r="C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</row>
    <row r="762" spans="1:67" x14ac:dyDescent="0.35">
      <c r="A762" s="1"/>
      <c r="B762" s="1"/>
      <c r="C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</row>
    <row r="763" spans="1:67" x14ac:dyDescent="0.35">
      <c r="A763" s="1"/>
      <c r="B763" s="1"/>
      <c r="C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</row>
    <row r="764" spans="1:67" x14ac:dyDescent="0.35">
      <c r="A764" s="1"/>
      <c r="B764" s="1"/>
      <c r="C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</row>
    <row r="765" spans="1:67" x14ac:dyDescent="0.35">
      <c r="A765" s="1"/>
      <c r="B765" s="1"/>
      <c r="C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</row>
    <row r="766" spans="1:67" x14ac:dyDescent="0.35">
      <c r="A766" s="1"/>
      <c r="B766" s="1"/>
      <c r="C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</row>
    <row r="767" spans="1:67" x14ac:dyDescent="0.35">
      <c r="A767" s="1"/>
      <c r="B767" s="1"/>
      <c r="C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</row>
    <row r="768" spans="1:67" x14ac:dyDescent="0.35">
      <c r="A768" s="1"/>
      <c r="B768" s="1"/>
      <c r="C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</row>
    <row r="769" spans="1:67" x14ac:dyDescent="0.35">
      <c r="A769" s="1"/>
      <c r="B769" s="1"/>
      <c r="C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</row>
    <row r="770" spans="1:67" x14ac:dyDescent="0.35">
      <c r="A770" s="1"/>
      <c r="B770" s="1"/>
      <c r="C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</row>
    <row r="771" spans="1:67" x14ac:dyDescent="0.35">
      <c r="A771" s="1"/>
      <c r="B771" s="1"/>
      <c r="C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</row>
    <row r="772" spans="1:67" x14ac:dyDescent="0.35">
      <c r="A772" s="1"/>
      <c r="B772" s="1"/>
      <c r="C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</row>
    <row r="773" spans="1:67" x14ac:dyDescent="0.35">
      <c r="A773" s="1"/>
      <c r="B773" s="1"/>
      <c r="C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</row>
    <row r="774" spans="1:67" x14ac:dyDescent="0.35">
      <c r="A774" s="1"/>
      <c r="B774" s="1"/>
      <c r="C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</row>
    <row r="775" spans="1:67" x14ac:dyDescent="0.35">
      <c r="A775" s="1"/>
      <c r="B775" s="1"/>
      <c r="C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</row>
    <row r="776" spans="1:67" x14ac:dyDescent="0.35">
      <c r="A776" s="1"/>
      <c r="B776" s="1"/>
      <c r="C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</row>
    <row r="777" spans="1:67" x14ac:dyDescent="0.35">
      <c r="A777" s="1"/>
      <c r="B777" s="1"/>
      <c r="C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</row>
    <row r="778" spans="1:67" x14ac:dyDescent="0.35">
      <c r="A778" s="1"/>
      <c r="B778" s="1"/>
      <c r="C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</row>
    <row r="779" spans="1:67" x14ac:dyDescent="0.35">
      <c r="A779" s="1"/>
      <c r="B779" s="1"/>
      <c r="C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</row>
    <row r="780" spans="1:67" x14ac:dyDescent="0.35">
      <c r="A780" s="1"/>
      <c r="B780" s="1"/>
      <c r="C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</row>
    <row r="781" spans="1:67" x14ac:dyDescent="0.35">
      <c r="A781" s="1"/>
      <c r="B781" s="1"/>
      <c r="C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</row>
    <row r="782" spans="1:67" x14ac:dyDescent="0.35">
      <c r="A782" s="1"/>
      <c r="B782" s="1"/>
      <c r="C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</row>
    <row r="783" spans="1:67" x14ac:dyDescent="0.35">
      <c r="A783" s="1"/>
      <c r="B783" s="1"/>
      <c r="C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</row>
    <row r="784" spans="1:67" x14ac:dyDescent="0.35">
      <c r="A784" s="1"/>
      <c r="B784" s="1"/>
      <c r="C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</row>
    <row r="785" spans="1:67" x14ac:dyDescent="0.35">
      <c r="A785" s="1"/>
      <c r="B785" s="1"/>
      <c r="C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</row>
    <row r="786" spans="1:67" x14ac:dyDescent="0.35">
      <c r="A786" s="1"/>
      <c r="B786" s="1"/>
      <c r="C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</row>
    <row r="787" spans="1:67" x14ac:dyDescent="0.35">
      <c r="A787" s="1"/>
      <c r="B787" s="1"/>
      <c r="C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</row>
    <row r="788" spans="1:67" x14ac:dyDescent="0.35">
      <c r="A788" s="1"/>
      <c r="B788" s="1"/>
      <c r="C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</row>
    <row r="789" spans="1:67" x14ac:dyDescent="0.35">
      <c r="A789" s="1"/>
      <c r="B789" s="1"/>
      <c r="C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</row>
    <row r="790" spans="1:67" x14ac:dyDescent="0.35">
      <c r="A790" s="1"/>
      <c r="B790" s="1"/>
      <c r="C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</row>
    <row r="791" spans="1:67" x14ac:dyDescent="0.35">
      <c r="A791" s="1"/>
      <c r="B791" s="1"/>
      <c r="C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</row>
    <row r="792" spans="1:67" x14ac:dyDescent="0.35">
      <c r="A792" s="1"/>
      <c r="B792" s="1"/>
      <c r="C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</row>
    <row r="793" spans="1:67" x14ac:dyDescent="0.35">
      <c r="A793" s="1"/>
      <c r="B793" s="1"/>
      <c r="C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</row>
    <row r="794" spans="1:67" x14ac:dyDescent="0.35">
      <c r="A794" s="1"/>
      <c r="B794" s="1"/>
      <c r="C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</row>
    <row r="795" spans="1:67" x14ac:dyDescent="0.35">
      <c r="A795" s="1"/>
      <c r="B795" s="1"/>
      <c r="C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</row>
    <row r="796" spans="1:67" x14ac:dyDescent="0.35">
      <c r="A796" s="1"/>
      <c r="B796" s="1"/>
      <c r="C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</row>
    <row r="797" spans="1:67" x14ac:dyDescent="0.35">
      <c r="A797" s="1"/>
      <c r="B797" s="1"/>
      <c r="C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</row>
    <row r="798" spans="1:67" x14ac:dyDescent="0.35">
      <c r="A798" s="1"/>
      <c r="B798" s="1"/>
      <c r="C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</row>
    <row r="799" spans="1:67" x14ac:dyDescent="0.35">
      <c r="A799" s="1"/>
      <c r="B799" s="1"/>
      <c r="C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</row>
    <row r="800" spans="1:67" x14ac:dyDescent="0.35">
      <c r="A800" s="1"/>
      <c r="B800" s="1"/>
      <c r="C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</row>
    <row r="801" spans="1:67" x14ac:dyDescent="0.35">
      <c r="A801" s="1"/>
      <c r="B801" s="1"/>
      <c r="C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</row>
    <row r="802" spans="1:67" x14ac:dyDescent="0.35">
      <c r="A802" s="1"/>
      <c r="B802" s="1"/>
      <c r="C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</row>
    <row r="803" spans="1:67" x14ac:dyDescent="0.35">
      <c r="A803" s="1"/>
      <c r="B803" s="1"/>
      <c r="C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</row>
    <row r="804" spans="1:67" x14ac:dyDescent="0.35">
      <c r="A804" s="1"/>
      <c r="B804" s="1"/>
      <c r="C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</row>
    <row r="805" spans="1:67" x14ac:dyDescent="0.35">
      <c r="A805" s="1"/>
      <c r="B805" s="1"/>
      <c r="C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</row>
    <row r="806" spans="1:67" x14ac:dyDescent="0.35">
      <c r="A806" s="1"/>
      <c r="B806" s="1"/>
      <c r="C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</row>
    <row r="807" spans="1:67" x14ac:dyDescent="0.35">
      <c r="A807" s="1"/>
      <c r="B807" s="1"/>
      <c r="C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</row>
    <row r="808" spans="1:67" x14ac:dyDescent="0.35">
      <c r="A808" s="1"/>
      <c r="B808" s="1"/>
      <c r="C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</row>
    <row r="809" spans="1:67" x14ac:dyDescent="0.35">
      <c r="A809" s="1"/>
      <c r="B809" s="1"/>
      <c r="C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</row>
    <row r="810" spans="1:67" x14ac:dyDescent="0.35">
      <c r="A810" s="1"/>
      <c r="B810" s="1"/>
      <c r="C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</row>
    <row r="811" spans="1:67" x14ac:dyDescent="0.35">
      <c r="A811" s="1"/>
      <c r="B811" s="1"/>
      <c r="C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</row>
    <row r="812" spans="1:67" x14ac:dyDescent="0.35">
      <c r="A812" s="1"/>
      <c r="B812" s="1"/>
      <c r="C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</row>
    <row r="813" spans="1:67" x14ac:dyDescent="0.35">
      <c r="A813" s="1"/>
      <c r="B813" s="1"/>
      <c r="C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</row>
    <row r="814" spans="1:67" x14ac:dyDescent="0.35">
      <c r="A814" s="1"/>
      <c r="B814" s="1"/>
      <c r="C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</row>
    <row r="815" spans="1:67" x14ac:dyDescent="0.35">
      <c r="A815" s="1"/>
      <c r="B815" s="1"/>
      <c r="C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</row>
    <row r="816" spans="1:67" x14ac:dyDescent="0.35">
      <c r="A816" s="1"/>
      <c r="B816" s="1"/>
      <c r="C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</row>
    <row r="817" spans="1:67" x14ac:dyDescent="0.35">
      <c r="A817" s="1"/>
      <c r="B817" s="1"/>
      <c r="C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</row>
    <row r="818" spans="1:67" x14ac:dyDescent="0.35">
      <c r="A818" s="1"/>
      <c r="B818" s="1"/>
      <c r="C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</row>
    <row r="819" spans="1:67" x14ac:dyDescent="0.35">
      <c r="A819" s="1"/>
      <c r="B819" s="1"/>
      <c r="C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</row>
    <row r="820" spans="1:67" x14ac:dyDescent="0.35">
      <c r="A820" s="1"/>
      <c r="B820" s="1"/>
      <c r="C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</row>
    <row r="821" spans="1:67" x14ac:dyDescent="0.35">
      <c r="A821" s="1"/>
      <c r="B821" s="1"/>
      <c r="C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</row>
    <row r="822" spans="1:67" x14ac:dyDescent="0.35">
      <c r="A822" s="1"/>
      <c r="B822" s="1"/>
      <c r="C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</row>
    <row r="823" spans="1:67" x14ac:dyDescent="0.35">
      <c r="A823" s="1"/>
      <c r="B823" s="1"/>
      <c r="C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</row>
    <row r="824" spans="1:67" x14ac:dyDescent="0.35">
      <c r="A824" s="1"/>
      <c r="B824" s="1"/>
      <c r="C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</row>
    <row r="825" spans="1:67" x14ac:dyDescent="0.35">
      <c r="A825" s="1"/>
      <c r="B825" s="1"/>
      <c r="C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</row>
    <row r="826" spans="1:67" x14ac:dyDescent="0.35">
      <c r="A826" s="1"/>
      <c r="B826" s="1"/>
      <c r="C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</row>
    <row r="827" spans="1:67" x14ac:dyDescent="0.35">
      <c r="A827" s="1"/>
      <c r="B827" s="1"/>
      <c r="C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</row>
    <row r="828" spans="1:67" x14ac:dyDescent="0.35">
      <c r="A828" s="1"/>
      <c r="B828" s="1"/>
      <c r="C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</row>
    <row r="829" spans="1:67" x14ac:dyDescent="0.35">
      <c r="A829" s="1"/>
      <c r="B829" s="1"/>
      <c r="C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</row>
    <row r="830" spans="1:67" x14ac:dyDescent="0.35">
      <c r="A830" s="1"/>
      <c r="B830" s="1"/>
      <c r="C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</row>
    <row r="831" spans="1:67" x14ac:dyDescent="0.35">
      <c r="A831" s="1"/>
      <c r="B831" s="1"/>
      <c r="C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</row>
    <row r="832" spans="1:67" x14ac:dyDescent="0.35">
      <c r="A832" s="1"/>
      <c r="B832" s="1"/>
      <c r="C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</row>
    <row r="833" spans="1:67" x14ac:dyDescent="0.35">
      <c r="A833" s="1"/>
      <c r="B833" s="1"/>
      <c r="C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</row>
    <row r="834" spans="1:67" x14ac:dyDescent="0.35">
      <c r="A834" s="1"/>
      <c r="B834" s="1"/>
      <c r="C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</row>
    <row r="835" spans="1:67" x14ac:dyDescent="0.35">
      <c r="A835" s="1"/>
      <c r="B835" s="1"/>
      <c r="C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</row>
    <row r="836" spans="1:67" x14ac:dyDescent="0.35">
      <c r="A836" s="1"/>
      <c r="B836" s="1"/>
      <c r="C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</row>
    <row r="837" spans="1:67" x14ac:dyDescent="0.35">
      <c r="A837" s="1"/>
      <c r="B837" s="1"/>
      <c r="C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</row>
    <row r="838" spans="1:67" x14ac:dyDescent="0.35">
      <c r="A838" s="1"/>
      <c r="B838" s="1"/>
      <c r="C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</row>
    <row r="839" spans="1:67" x14ac:dyDescent="0.35">
      <c r="A839" s="1"/>
      <c r="B839" s="1"/>
      <c r="C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</row>
    <row r="840" spans="1:67" x14ac:dyDescent="0.35">
      <c r="A840" s="1"/>
      <c r="B840" s="1"/>
      <c r="C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</row>
    <row r="841" spans="1:67" x14ac:dyDescent="0.35">
      <c r="A841" s="1"/>
      <c r="B841" s="1"/>
      <c r="C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</row>
    <row r="842" spans="1:67" x14ac:dyDescent="0.35">
      <c r="A842" s="1"/>
      <c r="B842" s="1"/>
      <c r="C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</row>
    <row r="843" spans="1:67" x14ac:dyDescent="0.35">
      <c r="A843" s="1"/>
      <c r="B843" s="1"/>
      <c r="C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</row>
    <row r="844" spans="1:67" x14ac:dyDescent="0.35">
      <c r="A844" s="1"/>
      <c r="B844" s="1"/>
      <c r="C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</row>
    <row r="845" spans="1:67" x14ac:dyDescent="0.35">
      <c r="A845" s="1"/>
      <c r="B845" s="1"/>
      <c r="C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</row>
    <row r="846" spans="1:67" x14ac:dyDescent="0.35">
      <c r="A846" s="1"/>
      <c r="B846" s="1"/>
      <c r="C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</row>
    <row r="847" spans="1:67" x14ac:dyDescent="0.35">
      <c r="A847" s="1"/>
      <c r="B847" s="1"/>
      <c r="C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</row>
    <row r="848" spans="1:67" x14ac:dyDescent="0.35">
      <c r="A848" s="1"/>
      <c r="B848" s="1"/>
      <c r="C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</row>
    <row r="849" spans="1:67" x14ac:dyDescent="0.35">
      <c r="A849" s="1"/>
      <c r="B849" s="1"/>
      <c r="C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</row>
    <row r="850" spans="1:67" x14ac:dyDescent="0.35">
      <c r="A850" s="1"/>
      <c r="B850" s="1"/>
      <c r="C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</row>
    <row r="851" spans="1:67" x14ac:dyDescent="0.35">
      <c r="A851" s="1"/>
      <c r="B851" s="1"/>
      <c r="C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</row>
    <row r="852" spans="1:67" x14ac:dyDescent="0.35">
      <c r="A852" s="1"/>
      <c r="B852" s="1"/>
      <c r="C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</row>
    <row r="853" spans="1:67" x14ac:dyDescent="0.35">
      <c r="A853" s="1"/>
      <c r="B853" s="1"/>
      <c r="C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</row>
    <row r="854" spans="1:67" x14ac:dyDescent="0.35">
      <c r="A854" s="1"/>
      <c r="B854" s="1"/>
      <c r="C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</row>
    <row r="855" spans="1:67" x14ac:dyDescent="0.35">
      <c r="A855" s="1"/>
      <c r="B855" s="1"/>
      <c r="C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</row>
    <row r="856" spans="1:67" x14ac:dyDescent="0.35">
      <c r="A856" s="1"/>
      <c r="B856" s="1"/>
      <c r="C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</row>
    <row r="857" spans="1:67" x14ac:dyDescent="0.35">
      <c r="A857" s="1"/>
      <c r="B857" s="1"/>
      <c r="C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</row>
    <row r="858" spans="1:67" x14ac:dyDescent="0.35">
      <c r="A858" s="1"/>
      <c r="B858" s="1"/>
      <c r="C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</row>
    <row r="859" spans="1:67" x14ac:dyDescent="0.35">
      <c r="A859" s="1"/>
      <c r="B859" s="1"/>
      <c r="C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</row>
    <row r="860" spans="1:67" x14ac:dyDescent="0.35">
      <c r="A860" s="1"/>
      <c r="B860" s="1"/>
      <c r="C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</row>
    <row r="861" spans="1:67" x14ac:dyDescent="0.35">
      <c r="A861" s="1"/>
      <c r="B861" s="1"/>
      <c r="C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</row>
    <row r="862" spans="1:67" x14ac:dyDescent="0.35">
      <c r="A862" s="1"/>
      <c r="B862" s="1"/>
      <c r="C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</row>
    <row r="863" spans="1:67" x14ac:dyDescent="0.35">
      <c r="A863" s="1"/>
      <c r="B863" s="1"/>
      <c r="C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</row>
    <row r="864" spans="1:67" x14ac:dyDescent="0.35">
      <c r="A864" s="1"/>
      <c r="B864" s="1"/>
      <c r="C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</row>
    <row r="865" spans="1:67" x14ac:dyDescent="0.35">
      <c r="A865" s="1"/>
      <c r="B865" s="1"/>
      <c r="C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</row>
    <row r="866" spans="1:67" x14ac:dyDescent="0.35">
      <c r="A866" s="1"/>
      <c r="B866" s="1"/>
      <c r="C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</row>
    <row r="867" spans="1:67" x14ac:dyDescent="0.35">
      <c r="A867" s="1"/>
      <c r="B867" s="1"/>
      <c r="C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</row>
    <row r="868" spans="1:67" x14ac:dyDescent="0.35">
      <c r="A868" s="1"/>
      <c r="B868" s="1"/>
      <c r="C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</row>
    <row r="869" spans="1:67" x14ac:dyDescent="0.35">
      <c r="A869" s="1"/>
      <c r="B869" s="1"/>
      <c r="C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</row>
    <row r="870" spans="1:67" x14ac:dyDescent="0.35">
      <c r="A870" s="1"/>
      <c r="B870" s="1"/>
      <c r="C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</row>
    <row r="871" spans="1:67" x14ac:dyDescent="0.35">
      <c r="A871" s="1"/>
      <c r="B871" s="1"/>
      <c r="C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</row>
    <row r="872" spans="1:67" x14ac:dyDescent="0.35">
      <c r="A872" s="1"/>
      <c r="B872" s="1"/>
      <c r="C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</row>
    <row r="873" spans="1:67" x14ac:dyDescent="0.35">
      <c r="A873" s="1"/>
      <c r="B873" s="1"/>
      <c r="C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</row>
    <row r="874" spans="1:67" x14ac:dyDescent="0.35">
      <c r="A874" s="1"/>
      <c r="B874" s="1"/>
      <c r="C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</row>
    <row r="875" spans="1:67" x14ac:dyDescent="0.35">
      <c r="A875" s="1"/>
      <c r="B875" s="1"/>
      <c r="C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</row>
    <row r="876" spans="1:67" x14ac:dyDescent="0.35">
      <c r="A876" s="1"/>
      <c r="B876" s="1"/>
      <c r="C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</row>
    <row r="877" spans="1:67" x14ac:dyDescent="0.35">
      <c r="A877" s="1"/>
      <c r="B877" s="1"/>
      <c r="C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</row>
    <row r="878" spans="1:67" x14ac:dyDescent="0.35">
      <c r="A878" s="1"/>
      <c r="B878" s="1"/>
      <c r="C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</row>
    <row r="879" spans="1:67" x14ac:dyDescent="0.35">
      <c r="A879" s="1"/>
      <c r="B879" s="1"/>
      <c r="C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</row>
    <row r="880" spans="1:67" x14ac:dyDescent="0.35">
      <c r="A880" s="1"/>
      <c r="B880" s="1"/>
      <c r="C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</row>
    <row r="881" spans="1:67" x14ac:dyDescent="0.35">
      <c r="A881" s="1"/>
      <c r="B881" s="1"/>
      <c r="C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</row>
    <row r="882" spans="1:67" x14ac:dyDescent="0.35">
      <c r="A882" s="1"/>
      <c r="B882" s="1"/>
      <c r="C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</row>
    <row r="883" spans="1:67" x14ac:dyDescent="0.35">
      <c r="A883" s="1"/>
      <c r="B883" s="1"/>
      <c r="C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</row>
    <row r="884" spans="1:67" x14ac:dyDescent="0.35">
      <c r="A884" s="1"/>
      <c r="B884" s="1"/>
      <c r="C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</row>
    <row r="885" spans="1:67" x14ac:dyDescent="0.35">
      <c r="A885" s="1"/>
      <c r="B885" s="1"/>
      <c r="C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</row>
    <row r="886" spans="1:67" x14ac:dyDescent="0.35">
      <c r="A886" s="1"/>
      <c r="B886" s="1"/>
      <c r="C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</row>
    <row r="887" spans="1:67" x14ac:dyDescent="0.35">
      <c r="A887" s="1"/>
      <c r="B887" s="1"/>
      <c r="C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</row>
    <row r="888" spans="1:67" x14ac:dyDescent="0.35">
      <c r="A888" s="1"/>
      <c r="B888" s="1"/>
      <c r="C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</row>
    <row r="889" spans="1:67" x14ac:dyDescent="0.35">
      <c r="A889" s="1"/>
      <c r="B889" s="1"/>
      <c r="C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</row>
    <row r="890" spans="1:67" x14ac:dyDescent="0.35">
      <c r="A890" s="1"/>
      <c r="B890" s="1"/>
      <c r="C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</row>
    <row r="891" spans="1:67" x14ac:dyDescent="0.35">
      <c r="A891" s="1"/>
      <c r="B891" s="1"/>
      <c r="C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</row>
    <row r="892" spans="1:67" x14ac:dyDescent="0.35">
      <c r="A892" s="1"/>
      <c r="B892" s="1"/>
      <c r="C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</row>
    <row r="893" spans="1:67" x14ac:dyDescent="0.35">
      <c r="A893" s="1"/>
      <c r="B893" s="1"/>
      <c r="C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</row>
    <row r="894" spans="1:67" x14ac:dyDescent="0.35">
      <c r="A894" s="1"/>
      <c r="B894" s="1"/>
      <c r="C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</row>
    <row r="895" spans="1:67" x14ac:dyDescent="0.35">
      <c r="A895" s="1"/>
      <c r="B895" s="1"/>
      <c r="C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</row>
    <row r="896" spans="1:67" x14ac:dyDescent="0.35">
      <c r="A896" s="1"/>
      <c r="B896" s="1"/>
      <c r="C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</row>
    <row r="897" spans="1:67" x14ac:dyDescent="0.35">
      <c r="A897" s="1"/>
      <c r="B897" s="1"/>
      <c r="C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</row>
    <row r="898" spans="1:67" x14ac:dyDescent="0.35">
      <c r="A898" s="1"/>
      <c r="B898" s="1"/>
      <c r="C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</row>
    <row r="899" spans="1:67" x14ac:dyDescent="0.35">
      <c r="A899" s="1"/>
      <c r="B899" s="1"/>
      <c r="C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</row>
    <row r="900" spans="1:67" x14ac:dyDescent="0.35">
      <c r="A900" s="1"/>
      <c r="B900" s="1"/>
      <c r="C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</row>
    <row r="901" spans="1:67" x14ac:dyDescent="0.35">
      <c r="A901" s="1"/>
      <c r="B901" s="1"/>
      <c r="C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</row>
    <row r="902" spans="1:67" x14ac:dyDescent="0.35">
      <c r="A902" s="1"/>
      <c r="B902" s="1"/>
      <c r="C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</row>
    <row r="903" spans="1:67" x14ac:dyDescent="0.35">
      <c r="A903" s="1"/>
      <c r="B903" s="1"/>
      <c r="C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</row>
    <row r="904" spans="1:67" x14ac:dyDescent="0.35">
      <c r="A904" s="1"/>
      <c r="B904" s="1"/>
      <c r="C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</row>
    <row r="905" spans="1:67" x14ac:dyDescent="0.35">
      <c r="A905" s="1"/>
      <c r="B905" s="1"/>
      <c r="C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</row>
    <row r="906" spans="1:67" x14ac:dyDescent="0.35">
      <c r="A906" s="1"/>
      <c r="B906" s="1"/>
      <c r="C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</row>
    <row r="907" spans="1:67" x14ac:dyDescent="0.35">
      <c r="A907" s="1"/>
      <c r="B907" s="1"/>
      <c r="C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</row>
    <row r="908" spans="1:67" x14ac:dyDescent="0.35">
      <c r="A908" s="1"/>
      <c r="B908" s="1"/>
      <c r="C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</row>
    <row r="909" spans="1:67" x14ac:dyDescent="0.35">
      <c r="A909" s="1"/>
      <c r="B909" s="1"/>
      <c r="C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</row>
    <row r="910" spans="1:67" x14ac:dyDescent="0.35">
      <c r="A910" s="1"/>
      <c r="B910" s="1"/>
      <c r="C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</row>
    <row r="911" spans="1:67" x14ac:dyDescent="0.35">
      <c r="A911" s="1"/>
      <c r="B911" s="1"/>
      <c r="C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</row>
    <row r="912" spans="1:67" x14ac:dyDescent="0.35">
      <c r="A912" s="1"/>
      <c r="B912" s="1"/>
      <c r="C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</row>
    <row r="913" spans="1:67" x14ac:dyDescent="0.35">
      <c r="A913" s="1"/>
      <c r="B913" s="1"/>
      <c r="C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</row>
    <row r="914" spans="1:67" x14ac:dyDescent="0.35">
      <c r="A914" s="1"/>
      <c r="B914" s="1"/>
      <c r="C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</row>
    <row r="915" spans="1:67" x14ac:dyDescent="0.35">
      <c r="A915" s="1"/>
      <c r="B915" s="1"/>
      <c r="C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</row>
    <row r="916" spans="1:67" x14ac:dyDescent="0.35">
      <c r="A916" s="1"/>
      <c r="B916" s="1"/>
      <c r="C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</row>
    <row r="917" spans="1:67" x14ac:dyDescent="0.35">
      <c r="A917" s="1"/>
      <c r="B917" s="1"/>
      <c r="C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</row>
    <row r="918" spans="1:67" x14ac:dyDescent="0.35">
      <c r="A918" s="1"/>
      <c r="B918" s="1"/>
      <c r="C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</row>
    <row r="919" spans="1:67" x14ac:dyDescent="0.35">
      <c r="A919" s="1"/>
      <c r="B919" s="1"/>
      <c r="C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</row>
    <row r="920" spans="1:67" x14ac:dyDescent="0.35">
      <c r="A920" s="1"/>
      <c r="B920" s="1"/>
      <c r="C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</row>
    <row r="921" spans="1:67" x14ac:dyDescent="0.35">
      <c r="A921" s="1"/>
      <c r="B921" s="1"/>
      <c r="C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</row>
    <row r="922" spans="1:67" x14ac:dyDescent="0.35">
      <c r="A922" s="1"/>
      <c r="B922" s="1"/>
      <c r="C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</row>
    <row r="923" spans="1:67" x14ac:dyDescent="0.35">
      <c r="A923" s="1"/>
      <c r="B923" s="1"/>
      <c r="C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</row>
    <row r="924" spans="1:67" x14ac:dyDescent="0.35">
      <c r="A924" s="1"/>
      <c r="B924" s="1"/>
      <c r="C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</row>
    <row r="925" spans="1:67" x14ac:dyDescent="0.35">
      <c r="A925" s="1"/>
      <c r="B925" s="1"/>
      <c r="C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</row>
    <row r="926" spans="1:67" x14ac:dyDescent="0.35">
      <c r="A926" s="1"/>
      <c r="B926" s="1"/>
      <c r="C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</row>
    <row r="927" spans="1:67" x14ac:dyDescent="0.35">
      <c r="A927" s="1"/>
      <c r="B927" s="1"/>
      <c r="C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</row>
    <row r="928" spans="1:67" x14ac:dyDescent="0.35">
      <c r="A928" s="1"/>
      <c r="B928" s="1"/>
      <c r="C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</row>
    <row r="929" spans="1:67" x14ac:dyDescent="0.35">
      <c r="A929" s="1"/>
      <c r="B929" s="1"/>
      <c r="C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</row>
    <row r="930" spans="1:67" x14ac:dyDescent="0.35">
      <c r="A930" s="1"/>
      <c r="B930" s="1"/>
      <c r="C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</row>
    <row r="931" spans="1:67" x14ac:dyDescent="0.35">
      <c r="A931" s="1"/>
      <c r="B931" s="1"/>
      <c r="C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</row>
    <row r="932" spans="1:67" x14ac:dyDescent="0.35">
      <c r="A932" s="1"/>
      <c r="B932" s="1"/>
      <c r="C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</row>
    <row r="933" spans="1:67" x14ac:dyDescent="0.35">
      <c r="A933" s="1"/>
      <c r="B933" s="1"/>
      <c r="C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</row>
    <row r="934" spans="1:67" x14ac:dyDescent="0.35">
      <c r="A934" s="1"/>
      <c r="B934" s="1"/>
      <c r="C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</row>
    <row r="935" spans="1:67" x14ac:dyDescent="0.35">
      <c r="A935" s="1"/>
      <c r="B935" s="1"/>
      <c r="C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</row>
    <row r="936" spans="1:67" x14ac:dyDescent="0.35">
      <c r="A936" s="1"/>
      <c r="B936" s="1"/>
      <c r="C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</row>
    <row r="937" spans="1:67" x14ac:dyDescent="0.35">
      <c r="A937" s="1"/>
      <c r="B937" s="1"/>
      <c r="C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</row>
    <row r="938" spans="1:67" x14ac:dyDescent="0.35">
      <c r="A938" s="1"/>
      <c r="B938" s="1"/>
      <c r="C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</row>
    <row r="939" spans="1:67" x14ac:dyDescent="0.35">
      <c r="A939" s="1"/>
      <c r="B939" s="1"/>
      <c r="C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</row>
    <row r="940" spans="1:67" x14ac:dyDescent="0.35">
      <c r="A940" s="1"/>
      <c r="B940" s="1"/>
      <c r="C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</row>
    <row r="941" spans="1:67" x14ac:dyDescent="0.35">
      <c r="A941" s="1"/>
      <c r="B941" s="1"/>
      <c r="C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</row>
    <row r="942" spans="1:67" x14ac:dyDescent="0.35">
      <c r="A942" s="1"/>
      <c r="B942" s="1"/>
      <c r="C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</row>
    <row r="943" spans="1:67" x14ac:dyDescent="0.35">
      <c r="A943" s="1"/>
      <c r="B943" s="1"/>
      <c r="C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</row>
    <row r="944" spans="1:67" x14ac:dyDescent="0.35">
      <c r="A944" s="1"/>
      <c r="B944" s="1"/>
      <c r="C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</row>
    <row r="945" spans="1:67" x14ac:dyDescent="0.35">
      <c r="A945" s="1"/>
      <c r="B945" s="1"/>
      <c r="C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</row>
    <row r="946" spans="1:67" x14ac:dyDescent="0.35">
      <c r="A946" s="1"/>
      <c r="B946" s="1"/>
      <c r="C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</row>
    <row r="947" spans="1:67" x14ac:dyDescent="0.35">
      <c r="A947" s="1"/>
      <c r="B947" s="1"/>
      <c r="C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</row>
    <row r="948" spans="1:67" x14ac:dyDescent="0.35">
      <c r="A948" s="1"/>
      <c r="B948" s="1"/>
      <c r="C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</row>
    <row r="949" spans="1:67" x14ac:dyDescent="0.35">
      <c r="A949" s="1"/>
      <c r="B949" s="1"/>
      <c r="C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</row>
    <row r="950" spans="1:67" x14ac:dyDescent="0.35">
      <c r="A950" s="1"/>
      <c r="B950" s="1"/>
      <c r="C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</row>
    <row r="951" spans="1:67" x14ac:dyDescent="0.35">
      <c r="A951" s="1"/>
      <c r="B951" s="1"/>
      <c r="C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</row>
    <row r="952" spans="1:67" x14ac:dyDescent="0.35">
      <c r="A952" s="1"/>
      <c r="B952" s="1"/>
      <c r="C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</row>
    <row r="953" spans="1:67" x14ac:dyDescent="0.35">
      <c r="A953" s="1"/>
      <c r="B953" s="1"/>
      <c r="C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</row>
    <row r="954" spans="1:67" x14ac:dyDescent="0.35">
      <c r="A954" s="1"/>
      <c r="B954" s="1"/>
      <c r="C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</row>
    <row r="955" spans="1:67" x14ac:dyDescent="0.35">
      <c r="A955" s="1"/>
      <c r="B955" s="1"/>
      <c r="C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</row>
    <row r="956" spans="1:67" x14ac:dyDescent="0.35">
      <c r="A956" s="1"/>
      <c r="B956" s="1"/>
      <c r="C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</row>
    <row r="957" spans="1:67" x14ac:dyDescent="0.35">
      <c r="A957" s="1"/>
      <c r="B957" s="1"/>
      <c r="C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</row>
    <row r="958" spans="1:67" x14ac:dyDescent="0.35">
      <c r="A958" s="1"/>
      <c r="B958" s="1"/>
      <c r="C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</row>
    <row r="959" spans="1:67" x14ac:dyDescent="0.35">
      <c r="A959" s="1"/>
      <c r="B959" s="1"/>
      <c r="C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</row>
    <row r="960" spans="1:67" x14ac:dyDescent="0.35">
      <c r="A960" s="1"/>
      <c r="B960" s="1"/>
      <c r="C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</row>
    <row r="961" spans="1:67" x14ac:dyDescent="0.35">
      <c r="A961" s="1"/>
      <c r="B961" s="1"/>
      <c r="C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</row>
    <row r="962" spans="1:67" x14ac:dyDescent="0.35">
      <c r="A962" s="1"/>
      <c r="B962" s="1"/>
      <c r="C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</row>
    <row r="963" spans="1:67" x14ac:dyDescent="0.35">
      <c r="A963" s="1"/>
      <c r="B963" s="1"/>
      <c r="C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</row>
    <row r="964" spans="1:67" x14ac:dyDescent="0.35">
      <c r="A964" s="1"/>
      <c r="B964" s="1"/>
      <c r="C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</row>
    <row r="965" spans="1:67" x14ac:dyDescent="0.35">
      <c r="A965" s="1"/>
      <c r="B965" s="1"/>
      <c r="C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</row>
    <row r="966" spans="1:67" x14ac:dyDescent="0.35">
      <c r="A966" s="1"/>
      <c r="B966" s="1"/>
      <c r="C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</row>
    <row r="967" spans="1:67" x14ac:dyDescent="0.35">
      <c r="A967" s="1"/>
      <c r="B967" s="1"/>
      <c r="C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</row>
    <row r="968" spans="1:67" x14ac:dyDescent="0.35">
      <c r="A968" s="1"/>
      <c r="B968" s="1"/>
      <c r="C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</row>
    <row r="969" spans="1:67" x14ac:dyDescent="0.35">
      <c r="A969" s="1"/>
      <c r="B969" s="1"/>
      <c r="C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</row>
    <row r="970" spans="1:67" x14ac:dyDescent="0.35">
      <c r="A970" s="1"/>
      <c r="B970" s="1"/>
      <c r="C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</row>
    <row r="971" spans="1:67" x14ac:dyDescent="0.35">
      <c r="A971" s="1"/>
      <c r="B971" s="1"/>
      <c r="C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</row>
    <row r="972" spans="1:67" x14ac:dyDescent="0.35">
      <c r="A972" s="1"/>
      <c r="B972" s="1"/>
      <c r="C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</row>
    <row r="973" spans="1:67" x14ac:dyDescent="0.35">
      <c r="A973" s="1"/>
      <c r="B973" s="1"/>
      <c r="C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</row>
    <row r="974" spans="1:67" x14ac:dyDescent="0.35">
      <c r="A974" s="1"/>
      <c r="B974" s="1"/>
      <c r="C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</row>
    <row r="975" spans="1:67" x14ac:dyDescent="0.35">
      <c r="A975" s="1"/>
      <c r="B975" s="1"/>
      <c r="C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</row>
    <row r="976" spans="1:67" x14ac:dyDescent="0.35">
      <c r="A976" s="1"/>
      <c r="B976" s="1"/>
      <c r="C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</row>
    <row r="977" spans="1:67" x14ac:dyDescent="0.35">
      <c r="A977" s="1"/>
      <c r="B977" s="1"/>
      <c r="C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</row>
    <row r="978" spans="1:67" x14ac:dyDescent="0.35">
      <c r="A978" s="1"/>
      <c r="B978" s="1"/>
      <c r="C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</row>
    <row r="979" spans="1:67" x14ac:dyDescent="0.35">
      <c r="A979" s="1"/>
      <c r="B979" s="1"/>
      <c r="C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</row>
    <row r="980" spans="1:67" x14ac:dyDescent="0.35">
      <c r="A980" s="1"/>
      <c r="B980" s="1"/>
      <c r="C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</row>
    <row r="981" spans="1:67" x14ac:dyDescent="0.35">
      <c r="A981" s="1"/>
      <c r="B981" s="1"/>
      <c r="C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</row>
    <row r="982" spans="1:67" x14ac:dyDescent="0.35">
      <c r="A982" s="1"/>
      <c r="B982" s="1"/>
      <c r="C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</row>
    <row r="983" spans="1:67" x14ac:dyDescent="0.35">
      <c r="A983" s="1"/>
      <c r="B983" s="1"/>
      <c r="C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</row>
    <row r="984" spans="1:67" x14ac:dyDescent="0.35">
      <c r="A984" s="1"/>
      <c r="B984" s="1"/>
      <c r="C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</row>
    <row r="985" spans="1:67" x14ac:dyDescent="0.35">
      <c r="A985" s="1"/>
      <c r="B985" s="1"/>
      <c r="C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</row>
    <row r="986" spans="1:67" x14ac:dyDescent="0.35">
      <c r="A986" s="1"/>
      <c r="B986" s="1"/>
      <c r="C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</row>
    <row r="987" spans="1:67" x14ac:dyDescent="0.35">
      <c r="A987" s="1"/>
      <c r="B987" s="1"/>
      <c r="C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</row>
    <row r="988" spans="1:67" x14ac:dyDescent="0.35">
      <c r="A988" s="1"/>
      <c r="B988" s="1"/>
      <c r="C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</row>
    <row r="989" spans="1:67" x14ac:dyDescent="0.35">
      <c r="A989" s="1"/>
      <c r="B989" s="1"/>
      <c r="C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</row>
    <row r="990" spans="1:67" x14ac:dyDescent="0.35">
      <c r="A990" s="1"/>
      <c r="B990" s="1"/>
      <c r="C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</row>
    <row r="991" spans="1:67" x14ac:dyDescent="0.35">
      <c r="A991" s="1"/>
      <c r="B991" s="1"/>
      <c r="C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</row>
    <row r="992" spans="1:67" x14ac:dyDescent="0.35">
      <c r="A992" s="1"/>
      <c r="B992" s="1"/>
      <c r="C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</row>
    <row r="993" spans="1:67" x14ac:dyDescent="0.35">
      <c r="A993" s="1"/>
      <c r="B993" s="1"/>
      <c r="C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</row>
    <row r="994" spans="1:67" x14ac:dyDescent="0.35">
      <c r="A994" s="1"/>
      <c r="B994" s="1"/>
      <c r="C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</row>
    <row r="995" spans="1:67" x14ac:dyDescent="0.35">
      <c r="A995" s="1"/>
      <c r="B995" s="1"/>
      <c r="C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</row>
    <row r="996" spans="1:67" x14ac:dyDescent="0.35">
      <c r="A996" s="1"/>
      <c r="B996" s="1"/>
      <c r="C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</row>
    <row r="997" spans="1:67" x14ac:dyDescent="0.35">
      <c r="A997" s="1"/>
      <c r="B997" s="1"/>
      <c r="C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</row>
    <row r="998" spans="1:67" x14ac:dyDescent="0.35">
      <c r="A998" s="1"/>
      <c r="B998" s="1"/>
      <c r="C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</row>
    <row r="999" spans="1:67" x14ac:dyDescent="0.35">
      <c r="A999" s="1"/>
      <c r="B999" s="1"/>
      <c r="C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</row>
    <row r="1000" spans="1:67" x14ac:dyDescent="0.35">
      <c r="A1000" s="1"/>
      <c r="B1000" s="1"/>
      <c r="C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</row>
    <row r="1001" spans="1:67" x14ac:dyDescent="0.35">
      <c r="A1001" s="1"/>
      <c r="B1001" s="1"/>
      <c r="C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</row>
    <row r="1002" spans="1:67" x14ac:dyDescent="0.35">
      <c r="A1002" s="1"/>
      <c r="B1002" s="1"/>
      <c r="C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</row>
    <row r="1003" spans="1:67" x14ac:dyDescent="0.35">
      <c r="A1003" s="1"/>
      <c r="B1003" s="1"/>
      <c r="C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</row>
    <row r="1004" spans="1:67" x14ac:dyDescent="0.35">
      <c r="A1004" s="1"/>
      <c r="B1004" s="1"/>
      <c r="C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</row>
    <row r="1005" spans="1:67" x14ac:dyDescent="0.35">
      <c r="A1005" s="1"/>
      <c r="B1005" s="1"/>
      <c r="C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</row>
    <row r="1006" spans="1:67" x14ac:dyDescent="0.35">
      <c r="A1006" s="1"/>
      <c r="B1006" s="1"/>
      <c r="C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</row>
    <row r="1007" spans="1:67" x14ac:dyDescent="0.35">
      <c r="A1007" s="1"/>
      <c r="B1007" s="1"/>
      <c r="C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</row>
    <row r="1008" spans="1:67" x14ac:dyDescent="0.35">
      <c r="A1008" s="1"/>
      <c r="B1008" s="1"/>
      <c r="C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</row>
    <row r="1009" spans="1:67" x14ac:dyDescent="0.35">
      <c r="A1009" s="1"/>
      <c r="B1009" s="1"/>
      <c r="C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</row>
    <row r="1010" spans="1:67" x14ac:dyDescent="0.35">
      <c r="A1010" s="1"/>
      <c r="B1010" s="1"/>
      <c r="C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</row>
    <row r="1011" spans="1:67" x14ac:dyDescent="0.35">
      <c r="A1011" s="1"/>
      <c r="B1011" s="1"/>
      <c r="C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</row>
    <row r="1012" spans="1:67" x14ac:dyDescent="0.35">
      <c r="A1012" s="1"/>
      <c r="B1012" s="1"/>
      <c r="C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</row>
    <row r="1013" spans="1:67" x14ac:dyDescent="0.35">
      <c r="A1013" s="1"/>
      <c r="B1013" s="1"/>
      <c r="C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</row>
    <row r="1014" spans="1:67" x14ac:dyDescent="0.35">
      <c r="A1014" s="1"/>
      <c r="B1014" s="1"/>
      <c r="C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</row>
    <row r="1015" spans="1:67" x14ac:dyDescent="0.35">
      <c r="A1015" s="1"/>
      <c r="B1015" s="1"/>
      <c r="C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</row>
    <row r="1016" spans="1:67" x14ac:dyDescent="0.35">
      <c r="A1016" s="1"/>
      <c r="B1016" s="1"/>
      <c r="C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</row>
    <row r="1017" spans="1:67" x14ac:dyDescent="0.35">
      <c r="A1017" s="1"/>
      <c r="B1017" s="1"/>
      <c r="C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</row>
    <row r="1018" spans="1:67" x14ac:dyDescent="0.35">
      <c r="A1018" s="1"/>
      <c r="B1018" s="1"/>
      <c r="C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</row>
    <row r="1019" spans="1:67" x14ac:dyDescent="0.35">
      <c r="A1019" s="1"/>
      <c r="B1019" s="1"/>
      <c r="C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</row>
    <row r="1020" spans="1:67" x14ac:dyDescent="0.35">
      <c r="A1020" s="1"/>
      <c r="B1020" s="1"/>
      <c r="C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</row>
    <row r="1021" spans="1:67" x14ac:dyDescent="0.35">
      <c r="A1021" s="1"/>
      <c r="B1021" s="1"/>
      <c r="C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</row>
    <row r="1022" spans="1:67" x14ac:dyDescent="0.35">
      <c r="A1022" s="1"/>
      <c r="B1022" s="1"/>
      <c r="C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</row>
    <row r="1023" spans="1:67" x14ac:dyDescent="0.35">
      <c r="A1023" s="1"/>
      <c r="B1023" s="1"/>
      <c r="C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</row>
    <row r="1024" spans="1:67" x14ac:dyDescent="0.35">
      <c r="A1024" s="1"/>
      <c r="B1024" s="1"/>
      <c r="C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</row>
    <row r="1025" spans="1:67" x14ac:dyDescent="0.35">
      <c r="A1025" s="1"/>
      <c r="B1025" s="1"/>
      <c r="C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</row>
    <row r="1026" spans="1:67" x14ac:dyDescent="0.35">
      <c r="A1026" s="1"/>
      <c r="B1026" s="1"/>
      <c r="C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</row>
    <row r="1027" spans="1:67" x14ac:dyDescent="0.35">
      <c r="A1027" s="1"/>
      <c r="B1027" s="1"/>
      <c r="C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</row>
    <row r="1028" spans="1:67" x14ac:dyDescent="0.35">
      <c r="A1028" s="1"/>
      <c r="B1028" s="1"/>
      <c r="C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</row>
    <row r="1029" spans="1:67" x14ac:dyDescent="0.35">
      <c r="A1029" s="1"/>
      <c r="B1029" s="1"/>
      <c r="C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</row>
    <row r="1030" spans="1:67" x14ac:dyDescent="0.35">
      <c r="A1030" s="1"/>
      <c r="B1030" s="1"/>
      <c r="C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</row>
    <row r="1031" spans="1:67" x14ac:dyDescent="0.35">
      <c r="A1031" s="1"/>
      <c r="B1031" s="1"/>
      <c r="C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</row>
    <row r="1032" spans="1:67" x14ac:dyDescent="0.35">
      <c r="A1032" s="1"/>
      <c r="B1032" s="1"/>
      <c r="C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</row>
    <row r="1033" spans="1:67" x14ac:dyDescent="0.35">
      <c r="A1033" s="1"/>
      <c r="B1033" s="1"/>
      <c r="C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</row>
    <row r="1034" spans="1:67" x14ac:dyDescent="0.35">
      <c r="A1034" s="1"/>
      <c r="B1034" s="1"/>
      <c r="C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</row>
    <row r="1035" spans="1:67" x14ac:dyDescent="0.35">
      <c r="A1035" s="1"/>
      <c r="B1035" s="1"/>
      <c r="C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</row>
    <row r="1036" spans="1:67" x14ac:dyDescent="0.35">
      <c r="A1036" s="1"/>
      <c r="B1036" s="1"/>
      <c r="C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</row>
    <row r="1037" spans="1:67" x14ac:dyDescent="0.35">
      <c r="A1037" s="1"/>
      <c r="B1037" s="1"/>
      <c r="C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</row>
    <row r="1038" spans="1:67" x14ac:dyDescent="0.35">
      <c r="A1038" s="1"/>
      <c r="B1038" s="1"/>
      <c r="C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</row>
    <row r="1039" spans="1:67" x14ac:dyDescent="0.35">
      <c r="A1039" s="1"/>
      <c r="B1039" s="1"/>
      <c r="C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</row>
    <row r="1040" spans="1:67" x14ac:dyDescent="0.35">
      <c r="A1040" s="1"/>
      <c r="B1040" s="1"/>
      <c r="C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</row>
    <row r="1041" spans="1:67" x14ac:dyDescent="0.35">
      <c r="A1041" s="1"/>
      <c r="B1041" s="1"/>
      <c r="C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</row>
    <row r="1042" spans="1:67" x14ac:dyDescent="0.35">
      <c r="A1042" s="1"/>
      <c r="B1042" s="1"/>
      <c r="C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</row>
    <row r="1043" spans="1:67" x14ac:dyDescent="0.35">
      <c r="A1043" s="1"/>
      <c r="B1043" s="1"/>
      <c r="C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</row>
    <row r="1044" spans="1:67" x14ac:dyDescent="0.35">
      <c r="A1044" s="1"/>
      <c r="B1044" s="1"/>
      <c r="C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</row>
    <row r="1045" spans="1:67" x14ac:dyDescent="0.35">
      <c r="A1045" s="1"/>
      <c r="B1045" s="1"/>
      <c r="C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</row>
    <row r="1046" spans="1:67" x14ac:dyDescent="0.35">
      <c r="A1046" s="1"/>
      <c r="B1046" s="1"/>
      <c r="C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</row>
    <row r="1047" spans="1:67" x14ac:dyDescent="0.35">
      <c r="A1047" s="1"/>
      <c r="B1047" s="1"/>
      <c r="C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</row>
    <row r="1048" spans="1:67" x14ac:dyDescent="0.35">
      <c r="A1048" s="1"/>
      <c r="B1048" s="1"/>
      <c r="C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</row>
    <row r="1049" spans="1:67" x14ac:dyDescent="0.35">
      <c r="A1049" s="1"/>
      <c r="B1049" s="1"/>
      <c r="C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</row>
    <row r="1050" spans="1:67" x14ac:dyDescent="0.35">
      <c r="A1050" s="1"/>
      <c r="B1050" s="1"/>
      <c r="C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</row>
    <row r="1051" spans="1:67" x14ac:dyDescent="0.35">
      <c r="A1051" s="1"/>
      <c r="B1051" s="1"/>
      <c r="C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</row>
    <row r="1052" spans="1:67" x14ac:dyDescent="0.35">
      <c r="A1052" s="1"/>
      <c r="B1052" s="1"/>
      <c r="C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</row>
    <row r="1053" spans="1:67" x14ac:dyDescent="0.35">
      <c r="A1053" s="1"/>
      <c r="B1053" s="1"/>
      <c r="C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</row>
    <row r="1054" spans="1:67" x14ac:dyDescent="0.35">
      <c r="A1054" s="1"/>
      <c r="B1054" s="1"/>
      <c r="C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</row>
    <row r="1055" spans="1:67" x14ac:dyDescent="0.35">
      <c r="A1055" s="1"/>
      <c r="B1055" s="1"/>
      <c r="C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</row>
    <row r="1056" spans="1:67" x14ac:dyDescent="0.35">
      <c r="A1056" s="1"/>
      <c r="B1056" s="1"/>
      <c r="C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</row>
    <row r="1057" spans="1:67" x14ac:dyDescent="0.35">
      <c r="A1057" s="1"/>
      <c r="B1057" s="1"/>
      <c r="C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</row>
    <row r="1058" spans="1:67" x14ac:dyDescent="0.35">
      <c r="A1058" s="1"/>
      <c r="B1058" s="1"/>
      <c r="C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</row>
    <row r="1059" spans="1:67" x14ac:dyDescent="0.35">
      <c r="A1059" s="1"/>
      <c r="B1059" s="1"/>
      <c r="C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</row>
    <row r="1060" spans="1:67" x14ac:dyDescent="0.35">
      <c r="A1060" s="1"/>
      <c r="B1060" s="1"/>
      <c r="C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</row>
    <row r="1061" spans="1:67" x14ac:dyDescent="0.35">
      <c r="A1061" s="1"/>
      <c r="B1061" s="1"/>
      <c r="C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</row>
    <row r="1062" spans="1:67" x14ac:dyDescent="0.35">
      <c r="A1062" s="1"/>
      <c r="B1062" s="1"/>
      <c r="C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</row>
    <row r="1063" spans="1:67" x14ac:dyDescent="0.35">
      <c r="A1063" s="1"/>
      <c r="B1063" s="1"/>
      <c r="C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</row>
    <row r="1064" spans="1:67" x14ac:dyDescent="0.35">
      <c r="A1064" s="1"/>
      <c r="B1064" s="1"/>
      <c r="C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</row>
    <row r="1065" spans="1:67" x14ac:dyDescent="0.35">
      <c r="A1065" s="1"/>
      <c r="B1065" s="1"/>
      <c r="C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</row>
    <row r="1066" spans="1:67" x14ac:dyDescent="0.35">
      <c r="A1066" s="1"/>
      <c r="B1066" s="1"/>
      <c r="C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</row>
    <row r="1067" spans="1:67" x14ac:dyDescent="0.35">
      <c r="A1067" s="1"/>
      <c r="B1067" s="1"/>
      <c r="C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</row>
    <row r="1068" spans="1:67" x14ac:dyDescent="0.35">
      <c r="A1068" s="1"/>
      <c r="B1068" s="1"/>
      <c r="C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</row>
    <row r="1069" spans="1:67" x14ac:dyDescent="0.35">
      <c r="A1069" s="1"/>
      <c r="B1069" s="1"/>
      <c r="C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</row>
    <row r="1070" spans="1:67" x14ac:dyDescent="0.35">
      <c r="A1070" s="1"/>
      <c r="B1070" s="1"/>
      <c r="C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</row>
    <row r="1071" spans="1:67" x14ac:dyDescent="0.35">
      <c r="A1071" s="1"/>
      <c r="B1071" s="1"/>
      <c r="C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</row>
    <row r="1072" spans="1:67" x14ac:dyDescent="0.35">
      <c r="A1072" s="1"/>
      <c r="B1072" s="1"/>
      <c r="C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</row>
    <row r="1073" spans="1:67" x14ac:dyDescent="0.35">
      <c r="A1073" s="1"/>
      <c r="B1073" s="1"/>
      <c r="C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</row>
    <row r="1074" spans="1:67" x14ac:dyDescent="0.35">
      <c r="A1074" s="1"/>
      <c r="B1074" s="1"/>
      <c r="C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</row>
    <row r="1075" spans="1:67" x14ac:dyDescent="0.35">
      <c r="A1075" s="1"/>
      <c r="B1075" s="1"/>
      <c r="C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</row>
    <row r="1076" spans="1:67" x14ac:dyDescent="0.35">
      <c r="A1076" s="1"/>
      <c r="B1076" s="1"/>
      <c r="C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</row>
    <row r="1077" spans="1:67" x14ac:dyDescent="0.35">
      <c r="A1077" s="1"/>
      <c r="B1077" s="1"/>
      <c r="C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</row>
    <row r="1078" spans="1:67" x14ac:dyDescent="0.35">
      <c r="A1078" s="1"/>
      <c r="B1078" s="1"/>
      <c r="C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</row>
    <row r="1079" spans="1:67" x14ac:dyDescent="0.35">
      <c r="A1079" s="1"/>
      <c r="B1079" s="1"/>
      <c r="C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</row>
    <row r="1080" spans="1:67" x14ac:dyDescent="0.35">
      <c r="A1080" s="1"/>
      <c r="B1080" s="1"/>
      <c r="C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</row>
    <row r="1081" spans="1:67" x14ac:dyDescent="0.35">
      <c r="A1081" s="1"/>
      <c r="B1081" s="1"/>
      <c r="C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</row>
    <row r="1082" spans="1:67" x14ac:dyDescent="0.35">
      <c r="A1082" s="1"/>
      <c r="B1082" s="1"/>
      <c r="C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</row>
    <row r="1083" spans="1:67" x14ac:dyDescent="0.35">
      <c r="A1083" s="1"/>
      <c r="B1083" s="1"/>
      <c r="C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</row>
    <row r="1084" spans="1:67" x14ac:dyDescent="0.35">
      <c r="A1084" s="1"/>
      <c r="B1084" s="1"/>
      <c r="C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</row>
    <row r="1085" spans="1:67" x14ac:dyDescent="0.35">
      <c r="A1085" s="1"/>
      <c r="B1085" s="1"/>
      <c r="C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</row>
    <row r="1086" spans="1:67" x14ac:dyDescent="0.35">
      <c r="A1086" s="1"/>
      <c r="B1086" s="1"/>
      <c r="C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</row>
    <row r="1087" spans="1:67" x14ac:dyDescent="0.35">
      <c r="A1087" s="1"/>
      <c r="B1087" s="1"/>
      <c r="C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</row>
    <row r="1088" spans="1:67" x14ac:dyDescent="0.35">
      <c r="A1088" s="1"/>
      <c r="B1088" s="1"/>
      <c r="C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</row>
    <row r="1089" spans="1:67" x14ac:dyDescent="0.35">
      <c r="A1089" s="1"/>
      <c r="B1089" s="1"/>
      <c r="C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</row>
    <row r="1090" spans="1:67" x14ac:dyDescent="0.35">
      <c r="A1090" s="1"/>
      <c r="B1090" s="1"/>
      <c r="C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</row>
    <row r="1091" spans="1:67" x14ac:dyDescent="0.35">
      <c r="A1091" s="1"/>
      <c r="B1091" s="1"/>
      <c r="C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</row>
    <row r="1092" spans="1:67" x14ac:dyDescent="0.35">
      <c r="A1092" s="1"/>
      <c r="B1092" s="1"/>
      <c r="C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</row>
    <row r="1093" spans="1:67" x14ac:dyDescent="0.35">
      <c r="A1093" s="1"/>
      <c r="B1093" s="1"/>
      <c r="C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</row>
    <row r="1094" spans="1:67" x14ac:dyDescent="0.35">
      <c r="A1094" s="1"/>
      <c r="B1094" s="1"/>
      <c r="C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</row>
    <row r="1095" spans="1:67" x14ac:dyDescent="0.35">
      <c r="A1095" s="1"/>
      <c r="B1095" s="1"/>
      <c r="C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</row>
    <row r="1096" spans="1:67" x14ac:dyDescent="0.35">
      <c r="A1096" s="1"/>
      <c r="B1096" s="1"/>
      <c r="C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</row>
    <row r="1097" spans="1:67" x14ac:dyDescent="0.35">
      <c r="A1097" s="1"/>
      <c r="B1097" s="1"/>
      <c r="C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</row>
    <row r="1098" spans="1:67" x14ac:dyDescent="0.35">
      <c r="A1098" s="1"/>
      <c r="B1098" s="1"/>
      <c r="C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</row>
    <row r="1099" spans="1:67" x14ac:dyDescent="0.35">
      <c r="A1099" s="1"/>
      <c r="B1099" s="1"/>
      <c r="C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</row>
    <row r="1100" spans="1:67" x14ac:dyDescent="0.35">
      <c r="A1100" s="1"/>
      <c r="B1100" s="1"/>
      <c r="C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</row>
    <row r="1101" spans="1:67" x14ac:dyDescent="0.35">
      <c r="A1101" s="1"/>
      <c r="B1101" s="1"/>
      <c r="C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</row>
    <row r="1102" spans="1:67" x14ac:dyDescent="0.35">
      <c r="A1102" s="1"/>
      <c r="B1102" s="1"/>
      <c r="C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</row>
    <row r="1103" spans="1:67" x14ac:dyDescent="0.35">
      <c r="A1103" s="1"/>
      <c r="B1103" s="1"/>
      <c r="C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</row>
    <row r="1104" spans="1:67" x14ac:dyDescent="0.35">
      <c r="A1104" s="1"/>
      <c r="B1104" s="1"/>
      <c r="C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</row>
    <row r="1105" spans="1:67" x14ac:dyDescent="0.35">
      <c r="A1105" s="1"/>
      <c r="B1105" s="1"/>
      <c r="C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</row>
    <row r="1106" spans="1:67" x14ac:dyDescent="0.35">
      <c r="A1106" s="1"/>
      <c r="B1106" s="1"/>
      <c r="C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</row>
    <row r="1107" spans="1:67" x14ac:dyDescent="0.35">
      <c r="A1107" s="1"/>
      <c r="B1107" s="1"/>
      <c r="C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</row>
    <row r="1108" spans="1:67" x14ac:dyDescent="0.35">
      <c r="A1108" s="1"/>
      <c r="B1108" s="1"/>
      <c r="C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</row>
    <row r="1109" spans="1:67" x14ac:dyDescent="0.35">
      <c r="A1109" s="1"/>
      <c r="B1109" s="1"/>
      <c r="C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</row>
    <row r="1110" spans="1:67" x14ac:dyDescent="0.35">
      <c r="A1110" s="1"/>
      <c r="B1110" s="1"/>
      <c r="C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</row>
    <row r="1111" spans="1:67" x14ac:dyDescent="0.35">
      <c r="A1111" s="1"/>
      <c r="B1111" s="1"/>
      <c r="C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</row>
    <row r="1112" spans="1:67" x14ac:dyDescent="0.35">
      <c r="A1112" s="1"/>
      <c r="B1112" s="1"/>
      <c r="C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</row>
    <row r="1113" spans="1:67" x14ac:dyDescent="0.35">
      <c r="A1113" s="1"/>
      <c r="B1113" s="1"/>
      <c r="C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</row>
    <row r="1114" spans="1:67" x14ac:dyDescent="0.35">
      <c r="A1114" s="1"/>
      <c r="B1114" s="1"/>
      <c r="C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</row>
    <row r="1115" spans="1:67" x14ac:dyDescent="0.35">
      <c r="A1115" s="1"/>
      <c r="B1115" s="1"/>
      <c r="C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</row>
    <row r="1116" spans="1:67" x14ac:dyDescent="0.35">
      <c r="A1116" s="1"/>
      <c r="B1116" s="1"/>
      <c r="C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</row>
    <row r="1117" spans="1:67" x14ac:dyDescent="0.35">
      <c r="A1117" s="1"/>
      <c r="B1117" s="1"/>
      <c r="C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</row>
    <row r="1118" spans="1:67" x14ac:dyDescent="0.35">
      <c r="A1118" s="1"/>
      <c r="B1118" s="1"/>
      <c r="C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</row>
    <row r="1119" spans="1:67" x14ac:dyDescent="0.35">
      <c r="A1119" s="1"/>
      <c r="B1119" s="1"/>
      <c r="C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</row>
    <row r="1120" spans="1:67" x14ac:dyDescent="0.35">
      <c r="A1120" s="1"/>
      <c r="B1120" s="1"/>
      <c r="C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</row>
    <row r="1121" spans="1:67" x14ac:dyDescent="0.35">
      <c r="A1121" s="1"/>
      <c r="B1121" s="1"/>
      <c r="C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</row>
    <row r="1122" spans="1:67" x14ac:dyDescent="0.35">
      <c r="A1122" s="1"/>
      <c r="B1122" s="1"/>
      <c r="C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</row>
    <row r="1123" spans="1:67" x14ac:dyDescent="0.35">
      <c r="A1123" s="1"/>
      <c r="B1123" s="1"/>
      <c r="C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</row>
    <row r="1124" spans="1:67" x14ac:dyDescent="0.35">
      <c r="A1124" s="1"/>
      <c r="B1124" s="1"/>
      <c r="C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</row>
    <row r="1125" spans="1:67" x14ac:dyDescent="0.35">
      <c r="A1125" s="1"/>
      <c r="B1125" s="1"/>
      <c r="C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</row>
    <row r="1126" spans="1:67" x14ac:dyDescent="0.35">
      <c r="A1126" s="1"/>
      <c r="B1126" s="1"/>
      <c r="C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</row>
    <row r="1127" spans="1:67" x14ac:dyDescent="0.35">
      <c r="A1127" s="1"/>
      <c r="B1127" s="1"/>
      <c r="C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</row>
    <row r="1128" spans="1:67" x14ac:dyDescent="0.35">
      <c r="A1128" s="1"/>
      <c r="B1128" s="1"/>
      <c r="C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</row>
    <row r="1129" spans="1:67" x14ac:dyDescent="0.35">
      <c r="A1129" s="1"/>
      <c r="B1129" s="1"/>
      <c r="C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</row>
    <row r="1130" spans="1:67" x14ac:dyDescent="0.35">
      <c r="A1130" s="1"/>
      <c r="B1130" s="1"/>
      <c r="C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</row>
    <row r="1131" spans="1:67" x14ac:dyDescent="0.35">
      <c r="A1131" s="1"/>
      <c r="B1131" s="1"/>
      <c r="C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</row>
    <row r="1132" spans="1:67" x14ac:dyDescent="0.35">
      <c r="A1132" s="1"/>
      <c r="B1132" s="1"/>
      <c r="C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</row>
    <row r="1133" spans="1:67" x14ac:dyDescent="0.35">
      <c r="A1133" s="1"/>
      <c r="B1133" s="1"/>
      <c r="C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</row>
    <row r="1134" spans="1:67" x14ac:dyDescent="0.35">
      <c r="A1134" s="1"/>
      <c r="B1134" s="1"/>
      <c r="C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</row>
    <row r="1135" spans="1:67" x14ac:dyDescent="0.35">
      <c r="A1135" s="1"/>
      <c r="B1135" s="1"/>
      <c r="C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</row>
    <row r="1136" spans="1:67" x14ac:dyDescent="0.35">
      <c r="A1136" s="1"/>
      <c r="B1136" s="1"/>
      <c r="C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</row>
    <row r="1137" spans="1:67" x14ac:dyDescent="0.35">
      <c r="A1137" s="1"/>
      <c r="B1137" s="1"/>
      <c r="C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</row>
    <row r="1138" spans="1:67" x14ac:dyDescent="0.35">
      <c r="A1138" s="1"/>
      <c r="B1138" s="1"/>
      <c r="C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</row>
    <row r="1139" spans="1:67" x14ac:dyDescent="0.35">
      <c r="A1139" s="1"/>
      <c r="B1139" s="1"/>
      <c r="C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</row>
    <row r="1140" spans="1:67" x14ac:dyDescent="0.35">
      <c r="A1140" s="1"/>
      <c r="B1140" s="1"/>
      <c r="C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</row>
    <row r="1141" spans="1:67" x14ac:dyDescent="0.35">
      <c r="A1141" s="1"/>
      <c r="B1141" s="1"/>
      <c r="C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</row>
    <row r="1142" spans="1:67" x14ac:dyDescent="0.35">
      <c r="A1142" s="1"/>
      <c r="B1142" s="1"/>
      <c r="C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</row>
    <row r="1143" spans="1:67" x14ac:dyDescent="0.35">
      <c r="A1143" s="1"/>
      <c r="B1143" s="1"/>
      <c r="C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</row>
    <row r="1144" spans="1:67" x14ac:dyDescent="0.35">
      <c r="A1144" s="1"/>
      <c r="B1144" s="1"/>
      <c r="C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</row>
    <row r="1145" spans="1:67" x14ac:dyDescent="0.35">
      <c r="A1145" s="1"/>
      <c r="B1145" s="1"/>
      <c r="C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</row>
    <row r="1146" spans="1:67" x14ac:dyDescent="0.35">
      <c r="A1146" s="1"/>
      <c r="B1146" s="1"/>
      <c r="C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</row>
    <row r="1147" spans="1:67" x14ac:dyDescent="0.35">
      <c r="A1147" s="1"/>
      <c r="B1147" s="1"/>
      <c r="C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</row>
    <row r="1148" spans="1:67" x14ac:dyDescent="0.35">
      <c r="A1148" s="1"/>
      <c r="B1148" s="1"/>
      <c r="C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</row>
    <row r="1149" spans="1:67" x14ac:dyDescent="0.35">
      <c r="A1149" s="1"/>
      <c r="B1149" s="1"/>
      <c r="C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</row>
    <row r="1150" spans="1:67" x14ac:dyDescent="0.35">
      <c r="A1150" s="1"/>
      <c r="B1150" s="1"/>
      <c r="C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</row>
    <row r="1151" spans="1:67" x14ac:dyDescent="0.35">
      <c r="A1151" s="1"/>
      <c r="B1151" s="1"/>
      <c r="C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</row>
    <row r="1152" spans="1:67" x14ac:dyDescent="0.35">
      <c r="A1152" s="1"/>
      <c r="B1152" s="1"/>
      <c r="C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</row>
    <row r="1153" spans="1:67" x14ac:dyDescent="0.35">
      <c r="A1153" s="1"/>
      <c r="B1153" s="1"/>
      <c r="C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</row>
    <row r="1154" spans="1:67" x14ac:dyDescent="0.35">
      <c r="A1154" s="1"/>
      <c r="B1154" s="1"/>
      <c r="C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</row>
    <row r="1155" spans="1:67" x14ac:dyDescent="0.35">
      <c r="A1155" s="1"/>
      <c r="B1155" s="1"/>
      <c r="C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</row>
    <row r="1156" spans="1:67" x14ac:dyDescent="0.35">
      <c r="A1156" s="1"/>
      <c r="B1156" s="1"/>
      <c r="C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</row>
    <row r="1157" spans="1:67" x14ac:dyDescent="0.35">
      <c r="A1157" s="1"/>
      <c r="B1157" s="1"/>
      <c r="C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</row>
    <row r="1158" spans="1:67" x14ac:dyDescent="0.35">
      <c r="A1158" s="1"/>
      <c r="B1158" s="1"/>
      <c r="C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</row>
    <row r="1159" spans="1:67" x14ac:dyDescent="0.35">
      <c r="A1159" s="1"/>
      <c r="B1159" s="1"/>
      <c r="C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</row>
    <row r="1160" spans="1:67" x14ac:dyDescent="0.35">
      <c r="A1160" s="1"/>
      <c r="B1160" s="1"/>
      <c r="C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</row>
    <row r="1161" spans="1:67" x14ac:dyDescent="0.35">
      <c r="A1161" s="1"/>
      <c r="B1161" s="1"/>
      <c r="C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</row>
    <row r="1162" spans="1:67" x14ac:dyDescent="0.35">
      <c r="A1162" s="1"/>
      <c r="B1162" s="1"/>
      <c r="C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</row>
    <row r="1163" spans="1:67" x14ac:dyDescent="0.35">
      <c r="A1163" s="1"/>
      <c r="B1163" s="1"/>
      <c r="C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</row>
    <row r="1164" spans="1:67" x14ac:dyDescent="0.35">
      <c r="A1164" s="1"/>
      <c r="B1164" s="1"/>
      <c r="C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</row>
    <row r="1165" spans="1:67" x14ac:dyDescent="0.35">
      <c r="A1165" s="1"/>
      <c r="B1165" s="1"/>
      <c r="C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</row>
    <row r="1166" spans="1:67" x14ac:dyDescent="0.35">
      <c r="A1166" s="1"/>
      <c r="B1166" s="1"/>
      <c r="C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</row>
    <row r="1167" spans="1:67" x14ac:dyDescent="0.35">
      <c r="A1167" s="1"/>
      <c r="B1167" s="1"/>
      <c r="C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</row>
    <row r="1168" spans="1:67" x14ac:dyDescent="0.35">
      <c r="A1168" s="1"/>
      <c r="B1168" s="1"/>
      <c r="C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</row>
    <row r="1169" spans="1:67" x14ac:dyDescent="0.35">
      <c r="A1169" s="1"/>
      <c r="B1169" s="1"/>
      <c r="C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</row>
    <row r="1170" spans="1:67" x14ac:dyDescent="0.35">
      <c r="A1170" s="1"/>
      <c r="B1170" s="1"/>
      <c r="C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</row>
    <row r="1171" spans="1:67" x14ac:dyDescent="0.35">
      <c r="A1171" s="1"/>
      <c r="B1171" s="1"/>
      <c r="C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</row>
    <row r="1172" spans="1:67" x14ac:dyDescent="0.35">
      <c r="A1172" s="1"/>
      <c r="B1172" s="1"/>
      <c r="C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</row>
    <row r="1173" spans="1:67" x14ac:dyDescent="0.35">
      <c r="A1173" s="1"/>
      <c r="B1173" s="1"/>
      <c r="C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</row>
    <row r="1174" spans="1:67" x14ac:dyDescent="0.35">
      <c r="A1174" s="1"/>
      <c r="B1174" s="1"/>
      <c r="C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</row>
    <row r="1175" spans="1:67" x14ac:dyDescent="0.35">
      <c r="A1175" s="1"/>
      <c r="B1175" s="1"/>
      <c r="C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</row>
    <row r="1176" spans="1:67" x14ac:dyDescent="0.35">
      <c r="A1176" s="1"/>
      <c r="B1176" s="1"/>
      <c r="C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</row>
    <row r="1177" spans="1:67" x14ac:dyDescent="0.35">
      <c r="A1177" s="1"/>
      <c r="B1177" s="1"/>
      <c r="C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</row>
    <row r="1178" spans="1:67" x14ac:dyDescent="0.35">
      <c r="A1178" s="1"/>
      <c r="B1178" s="1"/>
      <c r="C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</row>
    <row r="1179" spans="1:67" x14ac:dyDescent="0.35">
      <c r="A1179" s="1"/>
      <c r="B1179" s="1"/>
      <c r="C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</row>
    <row r="1180" spans="1:67" x14ac:dyDescent="0.35">
      <c r="A1180" s="1"/>
      <c r="B1180" s="1"/>
      <c r="C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</row>
    <row r="1181" spans="1:67" x14ac:dyDescent="0.35">
      <c r="A1181" s="1"/>
      <c r="B1181" s="1"/>
      <c r="C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</row>
    <row r="1182" spans="1:67" x14ac:dyDescent="0.35">
      <c r="A1182" s="1"/>
      <c r="B1182" s="1"/>
      <c r="C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</row>
    <row r="1183" spans="1:67" x14ac:dyDescent="0.35">
      <c r="A1183" s="1"/>
      <c r="B1183" s="1"/>
      <c r="C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</row>
    <row r="1184" spans="1:67" x14ac:dyDescent="0.35">
      <c r="A1184" s="1"/>
      <c r="B1184" s="1"/>
      <c r="C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</row>
    <row r="1185" spans="1:67" x14ac:dyDescent="0.35">
      <c r="A1185" s="1"/>
      <c r="B1185" s="1"/>
      <c r="C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</row>
    <row r="1186" spans="1:67" x14ac:dyDescent="0.35">
      <c r="A1186" s="1"/>
      <c r="B1186" s="1"/>
      <c r="C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</row>
    <row r="1187" spans="1:67" x14ac:dyDescent="0.35">
      <c r="A1187" s="1"/>
      <c r="B1187" s="1"/>
      <c r="C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</row>
    <row r="1188" spans="1:67" x14ac:dyDescent="0.35">
      <c r="A1188" s="1"/>
      <c r="B1188" s="1"/>
      <c r="C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</row>
    <row r="1189" spans="1:67" x14ac:dyDescent="0.35">
      <c r="A1189" s="1"/>
      <c r="B1189" s="1"/>
      <c r="C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</row>
    <row r="1190" spans="1:67" x14ac:dyDescent="0.35">
      <c r="A1190" s="1"/>
      <c r="B1190" s="1"/>
      <c r="C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</row>
    <row r="1191" spans="1:67" x14ac:dyDescent="0.35">
      <c r="A1191" s="1"/>
      <c r="B1191" s="1"/>
      <c r="C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</row>
    <row r="1192" spans="1:67" x14ac:dyDescent="0.35">
      <c r="A1192" s="1"/>
      <c r="B1192" s="1"/>
      <c r="C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</row>
    <row r="1193" spans="1:67" x14ac:dyDescent="0.35">
      <c r="A1193" s="1"/>
      <c r="B1193" s="1"/>
      <c r="C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</row>
    <row r="1194" spans="1:67" x14ac:dyDescent="0.35">
      <c r="A1194" s="1"/>
      <c r="B1194" s="1"/>
      <c r="C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</row>
    <row r="1195" spans="1:67" x14ac:dyDescent="0.35">
      <c r="A1195" s="1"/>
      <c r="B1195" s="1"/>
      <c r="C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</row>
    <row r="1196" spans="1:67" x14ac:dyDescent="0.35">
      <c r="A1196" s="1"/>
      <c r="B1196" s="1"/>
      <c r="C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</row>
    <row r="1197" spans="1:67" x14ac:dyDescent="0.35">
      <c r="A1197" s="1"/>
      <c r="B1197" s="1"/>
      <c r="C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</row>
    <row r="1198" spans="1:67" x14ac:dyDescent="0.35">
      <c r="A1198" s="1"/>
      <c r="B1198" s="1"/>
      <c r="C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</row>
    <row r="1199" spans="1:67" x14ac:dyDescent="0.35">
      <c r="A1199" s="1"/>
      <c r="B1199" s="1"/>
      <c r="C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</row>
    <row r="1200" spans="1:67" x14ac:dyDescent="0.35">
      <c r="A1200" s="1"/>
      <c r="B1200" s="1"/>
      <c r="C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</row>
    <row r="1201" spans="1:67" x14ac:dyDescent="0.35">
      <c r="A1201" s="1"/>
      <c r="B1201" s="1"/>
      <c r="C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</row>
    <row r="1202" spans="1:67" x14ac:dyDescent="0.35">
      <c r="A1202" s="1"/>
      <c r="B1202" s="1"/>
      <c r="C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</row>
    <row r="1203" spans="1:67" x14ac:dyDescent="0.35">
      <c r="A1203" s="1"/>
      <c r="B1203" s="1"/>
      <c r="C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</row>
    <row r="1204" spans="1:67" x14ac:dyDescent="0.35">
      <c r="A1204" s="1"/>
      <c r="B1204" s="1"/>
      <c r="C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</row>
    <row r="1205" spans="1:67" x14ac:dyDescent="0.35">
      <c r="A1205" s="1"/>
      <c r="B1205" s="1"/>
      <c r="C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</row>
    <row r="1206" spans="1:67" x14ac:dyDescent="0.35">
      <c r="A1206" s="1"/>
      <c r="B1206" s="1"/>
      <c r="C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</row>
    <row r="1207" spans="1:67" x14ac:dyDescent="0.35">
      <c r="A1207" s="1"/>
      <c r="B1207" s="1"/>
      <c r="C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</row>
    <row r="1208" spans="1:67" x14ac:dyDescent="0.35">
      <c r="A1208" s="1"/>
      <c r="B1208" s="1"/>
      <c r="C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</row>
    <row r="1209" spans="1:67" x14ac:dyDescent="0.35">
      <c r="A1209" s="1"/>
      <c r="B1209" s="1"/>
      <c r="C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</row>
    <row r="1210" spans="1:67" x14ac:dyDescent="0.35">
      <c r="A1210" s="1"/>
      <c r="B1210" s="1"/>
      <c r="C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</row>
    <row r="1211" spans="1:67" x14ac:dyDescent="0.35">
      <c r="A1211" s="1"/>
      <c r="B1211" s="1"/>
      <c r="C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</row>
    <row r="1212" spans="1:67" x14ac:dyDescent="0.35">
      <c r="A1212" s="1"/>
      <c r="B1212" s="1"/>
      <c r="C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</row>
    <row r="1213" spans="1:67" x14ac:dyDescent="0.35">
      <c r="A1213" s="1"/>
      <c r="B1213" s="1"/>
      <c r="C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</row>
    <row r="1214" spans="1:67" x14ac:dyDescent="0.35">
      <c r="A1214" s="1"/>
      <c r="B1214" s="1"/>
      <c r="C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</row>
    <row r="1215" spans="1:67" x14ac:dyDescent="0.35">
      <c r="A1215" s="1"/>
      <c r="B1215" s="1"/>
      <c r="C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</row>
    <row r="1216" spans="1:67" x14ac:dyDescent="0.35">
      <c r="A1216" s="1"/>
      <c r="B1216" s="1"/>
      <c r="C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</row>
    <row r="1217" spans="1:67" x14ac:dyDescent="0.35">
      <c r="A1217" s="1"/>
      <c r="B1217" s="1"/>
      <c r="C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</row>
    <row r="1218" spans="1:67" x14ac:dyDescent="0.35">
      <c r="A1218" s="1"/>
      <c r="B1218" s="1"/>
      <c r="C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</row>
    <row r="1219" spans="1:67" x14ac:dyDescent="0.35">
      <c r="A1219" s="1"/>
      <c r="B1219" s="1"/>
      <c r="C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</row>
    <row r="1220" spans="1:67" x14ac:dyDescent="0.35">
      <c r="A1220" s="1"/>
      <c r="B1220" s="1"/>
      <c r="C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</row>
    <row r="1221" spans="1:67" x14ac:dyDescent="0.35">
      <c r="A1221" s="1"/>
      <c r="B1221" s="1"/>
      <c r="C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</row>
    <row r="1222" spans="1:67" x14ac:dyDescent="0.35">
      <c r="A1222" s="1"/>
      <c r="B1222" s="1"/>
      <c r="C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</row>
    <row r="1223" spans="1:67" x14ac:dyDescent="0.35">
      <c r="A1223" s="1"/>
      <c r="B1223" s="1"/>
      <c r="C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</row>
    <row r="1224" spans="1:67" x14ac:dyDescent="0.35">
      <c r="A1224" s="1"/>
      <c r="B1224" s="1"/>
      <c r="C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</row>
    <row r="1225" spans="1:67" x14ac:dyDescent="0.35">
      <c r="A1225" s="1"/>
      <c r="B1225" s="1"/>
      <c r="C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</row>
    <row r="1226" spans="1:67" x14ac:dyDescent="0.35">
      <c r="A1226" s="1"/>
      <c r="B1226" s="1"/>
      <c r="C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</row>
    <row r="1227" spans="1:67" x14ac:dyDescent="0.35">
      <c r="A1227" s="1"/>
      <c r="B1227" s="1"/>
      <c r="C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</row>
    <row r="1228" spans="1:67" x14ac:dyDescent="0.35">
      <c r="A1228" s="1"/>
      <c r="B1228" s="1"/>
      <c r="C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</row>
    <row r="1229" spans="1:67" x14ac:dyDescent="0.35">
      <c r="A1229" s="1"/>
      <c r="B1229" s="1"/>
      <c r="C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</row>
    <row r="1230" spans="1:67" x14ac:dyDescent="0.35">
      <c r="A1230" s="1"/>
      <c r="B1230" s="1"/>
      <c r="C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</row>
    <row r="1231" spans="1:67" x14ac:dyDescent="0.35">
      <c r="A1231" s="1"/>
      <c r="B1231" s="1"/>
      <c r="C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</row>
    <row r="1232" spans="1:67" x14ac:dyDescent="0.35">
      <c r="A1232" s="1"/>
      <c r="B1232" s="1"/>
      <c r="C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</row>
    <row r="1233" spans="1:67" x14ac:dyDescent="0.35">
      <c r="A1233" s="1"/>
      <c r="B1233" s="1"/>
      <c r="C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</row>
    <row r="1234" spans="1:67" x14ac:dyDescent="0.35">
      <c r="A1234" s="1"/>
      <c r="B1234" s="1"/>
      <c r="C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</row>
    <row r="1235" spans="1:67" x14ac:dyDescent="0.35">
      <c r="A1235" s="1"/>
      <c r="B1235" s="1"/>
      <c r="C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</row>
    <row r="1236" spans="1:67" x14ac:dyDescent="0.35">
      <c r="A1236" s="1"/>
      <c r="B1236" s="1"/>
      <c r="C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</row>
    <row r="1237" spans="1:67" x14ac:dyDescent="0.35">
      <c r="A1237" s="1"/>
      <c r="B1237" s="1"/>
      <c r="C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</row>
    <row r="1238" spans="1:67" x14ac:dyDescent="0.35"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</row>
    <row r="1239" spans="1:67" x14ac:dyDescent="0.35"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</row>
    <row r="1240" spans="1:67" x14ac:dyDescent="0.35"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</row>
    <row r="1241" spans="1:67" x14ac:dyDescent="0.35"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</row>
    <row r="1242" spans="1:67" x14ac:dyDescent="0.35"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</row>
    <row r="1243" spans="1:67" x14ac:dyDescent="0.35"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</row>
    <row r="1244" spans="1:67" x14ac:dyDescent="0.35"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</row>
    <row r="1245" spans="1:67" x14ac:dyDescent="0.35"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</row>
    <row r="1246" spans="1:67" x14ac:dyDescent="0.35"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</row>
    <row r="1247" spans="1:67" x14ac:dyDescent="0.35"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</row>
    <row r="1248" spans="1:67" x14ac:dyDescent="0.35"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</row>
    <row r="1249" spans="48:67" x14ac:dyDescent="0.35"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</row>
    <row r="1250" spans="48:67" x14ac:dyDescent="0.35"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</row>
    <row r="1251" spans="48:67" x14ac:dyDescent="0.35"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</row>
    <row r="1252" spans="48:67" x14ac:dyDescent="0.35"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</row>
    <row r="1253" spans="48:67" x14ac:dyDescent="0.35"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</row>
    <row r="1254" spans="48:67" x14ac:dyDescent="0.35"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</row>
    <row r="1255" spans="48:67" x14ac:dyDescent="0.35"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</row>
    <row r="1256" spans="48:67" x14ac:dyDescent="0.35"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</row>
    <row r="1257" spans="48:67" x14ac:dyDescent="0.35"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</row>
    <row r="1258" spans="48:67" x14ac:dyDescent="0.35"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</row>
    <row r="1259" spans="48:67" x14ac:dyDescent="0.35"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</row>
    <row r="1260" spans="48:67" x14ac:dyDescent="0.35"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</row>
    <row r="1261" spans="48:67" x14ac:dyDescent="0.35"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</row>
    <row r="1262" spans="48:67" x14ac:dyDescent="0.35"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</row>
    <row r="1263" spans="48:67" x14ac:dyDescent="0.35"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</row>
    <row r="1264" spans="48:67" x14ac:dyDescent="0.35"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</row>
    <row r="1265" spans="48:67" x14ac:dyDescent="0.35"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</row>
    <row r="1266" spans="48:67" x14ac:dyDescent="0.35"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</row>
    <row r="1267" spans="48:67" x14ac:dyDescent="0.35"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</row>
    <row r="1268" spans="48:67" x14ac:dyDescent="0.35"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</row>
    <row r="1269" spans="48:67" x14ac:dyDescent="0.35"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</row>
    <row r="1270" spans="48:67" x14ac:dyDescent="0.35"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</row>
    <row r="1271" spans="48:67" x14ac:dyDescent="0.35"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</row>
    <row r="1272" spans="48:67" x14ac:dyDescent="0.35"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</row>
    <row r="1273" spans="48:67" x14ac:dyDescent="0.35"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</row>
    <row r="1274" spans="48:67" x14ac:dyDescent="0.35"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</row>
    <row r="1275" spans="48:67" x14ac:dyDescent="0.35"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</row>
    <row r="1276" spans="48:67" x14ac:dyDescent="0.35"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</row>
    <row r="1277" spans="48:67" x14ac:dyDescent="0.35"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</row>
    <row r="1278" spans="48:67" x14ac:dyDescent="0.35"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</row>
    <row r="1279" spans="48:67" x14ac:dyDescent="0.35"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</row>
    <row r="1280" spans="48:67" x14ac:dyDescent="0.35"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</row>
    <row r="1281" spans="48:67" x14ac:dyDescent="0.35"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</row>
    <row r="1282" spans="48:67" x14ac:dyDescent="0.35"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</row>
    <row r="1283" spans="48:67" x14ac:dyDescent="0.35"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</row>
    <row r="1284" spans="48:67" x14ac:dyDescent="0.35"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</row>
    <row r="1285" spans="48:67" x14ac:dyDescent="0.35"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</row>
    <row r="1286" spans="48:67" x14ac:dyDescent="0.35"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</row>
    <row r="1287" spans="48:67" x14ac:dyDescent="0.35"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</row>
    <row r="1288" spans="48:67" x14ac:dyDescent="0.35"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</row>
    <row r="1289" spans="48:67" x14ac:dyDescent="0.35"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</row>
    <row r="1290" spans="48:67" x14ac:dyDescent="0.35"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</row>
    <row r="1291" spans="48:67" x14ac:dyDescent="0.35"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</row>
    <row r="1292" spans="48:67" x14ac:dyDescent="0.35"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</row>
    <row r="1293" spans="48:67" x14ac:dyDescent="0.35"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</row>
  </sheetData>
  <mergeCells count="10">
    <mergeCell ref="T9:W9"/>
    <mergeCell ref="I6:J7"/>
    <mergeCell ref="O34:R34"/>
    <mergeCell ref="O36:R36"/>
    <mergeCell ref="AN10:AO10"/>
    <mergeCell ref="Y10:AB10"/>
    <mergeCell ref="AD10:AF10"/>
    <mergeCell ref="AH10:AI10"/>
    <mergeCell ref="AK10:AL10"/>
    <mergeCell ref="T10:W10"/>
  </mergeCells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&amp;C&amp;1#&amp;"Calibri"&amp;10 Restricted - External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3"/>
  <sheetViews>
    <sheetView zoomScale="90" zoomScaleNormal="90" workbookViewId="0">
      <pane xSplit="5" ySplit="11" topLeftCell="L12" activePane="bottomRight" state="frozen"/>
      <selection activeCell="B1" sqref="B1"/>
      <selection pane="topRight" activeCell="G1" sqref="G1"/>
      <selection pane="bottomLeft" activeCell="B12" sqref="B12"/>
      <selection pane="bottomRight" activeCell="Y7" activeCellId="1" sqref="Y31 Y7"/>
    </sheetView>
  </sheetViews>
  <sheetFormatPr defaultRowHeight="14.5" x14ac:dyDescent="0.35"/>
  <cols>
    <col min="1" max="1" width="2.1796875" customWidth="1"/>
    <col min="2" max="2" width="12.08984375" customWidth="1"/>
    <col min="3" max="3" width="12.54296875" customWidth="1"/>
    <col min="4" max="5" width="11.453125" customWidth="1"/>
    <col min="6" max="6" width="10.81640625" customWidth="1"/>
    <col min="7" max="7" width="10.6328125" customWidth="1"/>
    <col min="8" max="9" width="10.08984375" customWidth="1"/>
    <col min="10" max="10" width="8.54296875" customWidth="1"/>
    <col min="11" max="11" width="9.1796875" customWidth="1"/>
    <col min="12" max="12" width="5.90625" customWidth="1"/>
    <col min="13" max="14" width="15.81640625" customWidth="1"/>
    <col min="15" max="15" width="16.1796875" customWidth="1"/>
    <col min="16" max="17" width="15.81640625" customWidth="1"/>
    <col min="18" max="18" width="12" customWidth="1"/>
    <col min="19" max="19" width="1" customWidth="1"/>
    <col min="20" max="20" width="11" bestFit="1" customWidth="1"/>
    <col min="21" max="21" width="1" customWidth="1"/>
    <col min="22" max="22" width="14.453125" customWidth="1"/>
    <col min="23" max="24" width="11.1796875" customWidth="1"/>
    <col min="25" max="25" width="12" customWidth="1"/>
    <col min="26" max="26" width="1" customWidth="1"/>
    <col min="27" max="27" width="14.1796875" customWidth="1"/>
    <col min="28" max="30" width="11.1796875" customWidth="1"/>
    <col min="31" max="31" width="1" customWidth="1"/>
    <col min="32" max="32" width="6.81640625" customWidth="1"/>
    <col min="33" max="34" width="6.453125" customWidth="1"/>
    <col min="35" max="35" width="1" customWidth="1"/>
    <col min="36" max="36" width="9.08984375" customWidth="1"/>
    <col min="37" max="37" width="8.1796875" customWidth="1"/>
    <col min="38" max="38" width="1" customWidth="1"/>
    <col min="39" max="39" width="8.90625" customWidth="1"/>
    <col min="40" max="40" width="8.1796875" customWidth="1"/>
    <col min="41" max="41" width="1" customWidth="1"/>
    <col min="42" max="42" width="8.90625" customWidth="1"/>
    <col min="43" max="43" width="8.1796875" customWidth="1"/>
    <col min="44" max="44" width="1" customWidth="1"/>
  </cols>
  <sheetData>
    <row r="1" spans="1:69" ht="8" customHeight="1" thickBo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9" ht="15.75" customHeight="1" x14ac:dyDescent="0.35">
      <c r="A2" s="14"/>
      <c r="B2" s="15"/>
      <c r="C2" s="125" t="s">
        <v>7</v>
      </c>
      <c r="D2" s="122">
        <f>V34</f>
        <v>55371.779863013697</v>
      </c>
      <c r="E2" s="14"/>
      <c r="F2" s="131" t="s">
        <v>39</v>
      </c>
      <c r="G2" s="122">
        <f>V32</f>
        <v>55371.780821917811</v>
      </c>
      <c r="H2" s="14"/>
      <c r="I2" s="117" t="s">
        <v>84</v>
      </c>
      <c r="J2" s="17"/>
      <c r="K2" s="18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9" ht="15.75" customHeight="1" x14ac:dyDescent="0.35">
      <c r="A3" s="14"/>
      <c r="B3" s="19"/>
      <c r="C3" s="126" t="s">
        <v>38</v>
      </c>
      <c r="D3" s="123">
        <f>V32</f>
        <v>55371.780821917811</v>
      </c>
      <c r="E3" s="14"/>
      <c r="F3" s="132" t="s">
        <v>40</v>
      </c>
      <c r="G3" s="123">
        <f>AK32+AN32+AQ32</f>
        <v>55371.780821917811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9" ht="15.75" customHeight="1" thickBot="1" x14ac:dyDescent="0.4">
      <c r="A4" s="14"/>
      <c r="B4" s="20"/>
      <c r="C4" s="127" t="s">
        <v>87</v>
      </c>
      <c r="D4" s="124">
        <f>D2-D3</f>
        <v>-9.5890411466825753E-4</v>
      </c>
      <c r="E4" s="14"/>
      <c r="F4" s="130" t="s">
        <v>41</v>
      </c>
      <c r="G4" s="124">
        <f>G2-G3</f>
        <v>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9" ht="8" customHeight="1" thickBo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9" s="2" customFormat="1" ht="15.75" customHeight="1" x14ac:dyDescent="0.35">
      <c r="A6" s="21"/>
      <c r="B6" s="14"/>
      <c r="C6" s="22" t="s">
        <v>65</v>
      </c>
      <c r="D6" s="23">
        <v>5</v>
      </c>
      <c r="E6" s="21"/>
      <c r="F6" s="21"/>
      <c r="G6" s="21"/>
      <c r="H6" s="21"/>
      <c r="I6" s="21"/>
      <c r="J6" s="21"/>
      <c r="K6" s="142" t="s">
        <v>72</v>
      </c>
      <c r="L6" s="143"/>
      <c r="M6" s="24" t="s">
        <v>1</v>
      </c>
      <c r="N6" s="25" t="s">
        <v>1</v>
      </c>
      <c r="O6" s="26" t="s">
        <v>2</v>
      </c>
      <c r="P6" s="25" t="s">
        <v>1</v>
      </c>
      <c r="Q6" s="25" t="s">
        <v>1</v>
      </c>
      <c r="R6" s="27"/>
      <c r="S6" s="27"/>
      <c r="T6" s="27"/>
      <c r="U6" s="27"/>
      <c r="V6" s="25" t="s">
        <v>1</v>
      </c>
      <c r="W6" s="25" t="s">
        <v>1</v>
      </c>
      <c r="X6" s="25" t="s">
        <v>1</v>
      </c>
      <c r="Y6" s="28"/>
      <c r="Z6" s="21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69" s="2" customFormat="1" ht="15.75" customHeight="1" thickBot="1" x14ac:dyDescent="0.4">
      <c r="A7" s="21"/>
      <c r="B7" s="14"/>
      <c r="C7" s="30" t="s">
        <v>56</v>
      </c>
      <c r="D7" s="31">
        <v>365</v>
      </c>
      <c r="E7" s="21"/>
      <c r="F7" s="21"/>
      <c r="G7" s="21"/>
      <c r="H7" s="21"/>
      <c r="I7" s="21"/>
      <c r="J7" s="21"/>
      <c r="K7" s="144"/>
      <c r="L7" s="145"/>
      <c r="M7" s="32" t="s">
        <v>4</v>
      </c>
      <c r="N7" s="33" t="s">
        <v>4</v>
      </c>
      <c r="O7" s="33" t="s">
        <v>5</v>
      </c>
      <c r="P7" s="33" t="s">
        <v>4</v>
      </c>
      <c r="Q7" s="33" t="s">
        <v>4</v>
      </c>
      <c r="R7" s="34"/>
      <c r="S7" s="34"/>
      <c r="T7" s="34"/>
      <c r="U7" s="34"/>
      <c r="V7" s="33" t="s">
        <v>4</v>
      </c>
      <c r="W7" s="33" t="s">
        <v>4</v>
      </c>
      <c r="X7" s="33" t="s">
        <v>4</v>
      </c>
      <c r="Y7" s="35" t="s">
        <v>88</v>
      </c>
      <c r="Z7" s="21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69" s="2" customFormat="1" ht="4" customHeight="1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36"/>
      <c r="L8" s="36"/>
      <c r="M8" s="21"/>
      <c r="N8" s="21"/>
      <c r="O8" s="21"/>
      <c r="P8" s="21"/>
      <c r="Q8" s="21"/>
      <c r="R8" s="37"/>
      <c r="S8" s="38"/>
      <c r="T8" s="39"/>
      <c r="U8" s="21"/>
      <c r="V8" s="21"/>
      <c r="W8" s="14"/>
      <c r="X8" s="14"/>
      <c r="Y8" s="14"/>
      <c r="Z8" s="21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69" s="2" customFormat="1" ht="15" customHeight="1" x14ac:dyDescent="0.35">
      <c r="A9" s="21"/>
      <c r="B9" s="21"/>
      <c r="C9" s="40" t="s">
        <v>73</v>
      </c>
      <c r="D9" s="21"/>
      <c r="E9" s="21"/>
      <c r="F9" s="21"/>
      <c r="G9" s="21"/>
      <c r="H9" s="21"/>
      <c r="I9" s="21"/>
      <c r="J9" s="21"/>
      <c r="K9" s="36"/>
      <c r="L9" s="36"/>
      <c r="M9" s="21"/>
      <c r="N9" s="21"/>
      <c r="O9" s="41" t="s">
        <v>59</v>
      </c>
      <c r="P9" s="42" t="s">
        <v>60</v>
      </c>
      <c r="Q9" s="43" t="s">
        <v>61</v>
      </c>
      <c r="R9" s="37"/>
      <c r="S9" s="38"/>
      <c r="T9" s="39"/>
      <c r="U9" s="21"/>
      <c r="V9" s="140" t="s">
        <v>55</v>
      </c>
      <c r="W9" s="141"/>
      <c r="X9" s="141"/>
      <c r="Y9" s="141"/>
      <c r="Z9" s="21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69" s="2" customFormat="1" ht="34" customHeight="1" x14ac:dyDescent="0.35">
      <c r="A10" s="21"/>
      <c r="B10" s="21"/>
      <c r="C10" s="21"/>
      <c r="D10" s="44"/>
      <c r="E10" s="45" t="s">
        <v>76</v>
      </c>
      <c r="F10" s="133" t="s">
        <v>51</v>
      </c>
      <c r="G10" s="134" t="s">
        <v>52</v>
      </c>
      <c r="H10" s="134" t="s">
        <v>74</v>
      </c>
      <c r="I10" s="134" t="s">
        <v>75</v>
      </c>
      <c r="J10" s="134" t="s">
        <v>53</v>
      </c>
      <c r="K10" s="134" t="s">
        <v>50</v>
      </c>
      <c r="L10" s="134" t="s">
        <v>21</v>
      </c>
      <c r="M10" s="135" t="s">
        <v>57</v>
      </c>
      <c r="N10" s="134"/>
      <c r="O10" s="113" t="s">
        <v>6</v>
      </c>
      <c r="P10" s="113"/>
      <c r="Q10" s="118"/>
      <c r="R10" s="46"/>
      <c r="S10" s="47"/>
      <c r="T10" s="39"/>
      <c r="U10" s="48"/>
      <c r="V10" s="155" t="s">
        <v>8</v>
      </c>
      <c r="W10" s="156"/>
      <c r="X10" s="156"/>
      <c r="Y10" s="156"/>
      <c r="Z10" s="36"/>
      <c r="AA10" s="151" t="s">
        <v>9</v>
      </c>
      <c r="AB10" s="151"/>
      <c r="AC10" s="151"/>
      <c r="AD10" s="151"/>
      <c r="AE10" s="49"/>
      <c r="AF10" s="152" t="s">
        <v>10</v>
      </c>
      <c r="AG10" s="152"/>
      <c r="AH10" s="152"/>
      <c r="AI10" s="50"/>
      <c r="AJ10" s="153" t="s">
        <v>11</v>
      </c>
      <c r="AK10" s="154"/>
      <c r="AL10" s="50"/>
      <c r="AM10" s="149" t="s">
        <v>12</v>
      </c>
      <c r="AN10" s="150"/>
      <c r="AO10" s="50"/>
      <c r="AP10" s="149" t="s">
        <v>13</v>
      </c>
      <c r="AQ10" s="150"/>
      <c r="AR10" s="50"/>
      <c r="AS10" s="21"/>
      <c r="AT10" s="21"/>
    </row>
    <row r="11" spans="1:69" s="4" customFormat="1" ht="50" customHeight="1" x14ac:dyDescent="0.35">
      <c r="A11" s="14"/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19</v>
      </c>
      <c r="G11" s="51" t="s">
        <v>37</v>
      </c>
      <c r="H11" s="51" t="s">
        <v>18</v>
      </c>
      <c r="I11" s="51" t="s">
        <v>36</v>
      </c>
      <c r="J11" s="51" t="s">
        <v>58</v>
      </c>
      <c r="K11" s="51" t="s">
        <v>22</v>
      </c>
      <c r="L11" s="51" t="s">
        <v>21</v>
      </c>
      <c r="M11" s="51" t="s">
        <v>71</v>
      </c>
      <c r="N11" s="51" t="s">
        <v>54</v>
      </c>
      <c r="O11" s="51" t="s">
        <v>62</v>
      </c>
      <c r="P11" s="51" t="s">
        <v>63</v>
      </c>
      <c r="Q11" s="51" t="s">
        <v>64</v>
      </c>
      <c r="R11" s="51" t="s">
        <v>23</v>
      </c>
      <c r="S11" s="52"/>
      <c r="T11" s="51" t="s">
        <v>24</v>
      </c>
      <c r="U11" s="53"/>
      <c r="V11" s="54" t="s">
        <v>69</v>
      </c>
      <c r="W11" s="54" t="s">
        <v>68</v>
      </c>
      <c r="X11" s="54" t="s">
        <v>66</v>
      </c>
      <c r="Y11" s="54" t="s">
        <v>67</v>
      </c>
      <c r="Z11" s="21"/>
      <c r="AA11" s="54" t="s">
        <v>70</v>
      </c>
      <c r="AB11" s="54" t="s">
        <v>27</v>
      </c>
      <c r="AC11" s="54" t="s">
        <v>28</v>
      </c>
      <c r="AD11" s="54" t="s">
        <v>29</v>
      </c>
      <c r="AE11" s="55"/>
      <c r="AF11" s="54" t="s">
        <v>30</v>
      </c>
      <c r="AG11" s="54" t="s">
        <v>31</v>
      </c>
      <c r="AH11" s="54" t="s">
        <v>32</v>
      </c>
      <c r="AI11" s="53"/>
      <c r="AJ11" s="54" t="s">
        <v>33</v>
      </c>
      <c r="AK11" s="54" t="s">
        <v>34</v>
      </c>
      <c r="AL11" s="53"/>
      <c r="AM11" s="54" t="s">
        <v>33</v>
      </c>
      <c r="AN11" s="54" t="s">
        <v>34</v>
      </c>
      <c r="AO11" s="53"/>
      <c r="AP11" s="54" t="s">
        <v>33</v>
      </c>
      <c r="AQ11" s="54" t="s">
        <v>34</v>
      </c>
      <c r="AR11" s="53"/>
      <c r="AS11" s="53"/>
      <c r="AT11" s="5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35">
      <c r="A12" s="14"/>
      <c r="B12" s="10">
        <v>43564</v>
      </c>
      <c r="C12" s="5">
        <v>43563</v>
      </c>
      <c r="D12" s="5">
        <v>43570</v>
      </c>
      <c r="E12" s="5">
        <v>43571</v>
      </c>
      <c r="F12" s="6">
        <f>B12-C12</f>
        <v>1</v>
      </c>
      <c r="G12" s="6">
        <f>+F12</f>
        <v>1</v>
      </c>
      <c r="H12" s="6">
        <f t="shared" ref="H12:H30" si="0">E12-D12</f>
        <v>1</v>
      </c>
      <c r="I12" s="6">
        <f>+H12</f>
        <v>1</v>
      </c>
      <c r="J12" s="56">
        <v>7.0790000000000002E-3</v>
      </c>
      <c r="K12" s="57">
        <v>5.0000000000000001E-4</v>
      </c>
      <c r="L12" s="58">
        <v>0.02</v>
      </c>
      <c r="M12" s="59">
        <f>F12*J12/$D$7</f>
        <v>1.9394520547945207E-5</v>
      </c>
      <c r="N12" s="59">
        <f>1+M12</f>
        <v>1.000019394520548</v>
      </c>
      <c r="O12" s="60">
        <f>ROUND((N12-1)*$D$7/G12,4+2)</f>
        <v>7.0790000000000002E-3</v>
      </c>
      <c r="P12" s="59">
        <f>O12*I12/$D$7</f>
        <v>1.9394520547945207E-5</v>
      </c>
      <c r="Q12" s="61">
        <f>P12*$D$7/H12</f>
        <v>7.0790000000000002E-3</v>
      </c>
      <c r="R12" s="60">
        <f t="shared" ref="R12:R30" si="1">Q12+L12+K12</f>
        <v>2.7578999999999999E-2</v>
      </c>
      <c r="S12" s="62"/>
      <c r="T12" s="7">
        <v>100000000</v>
      </c>
      <c r="U12" s="63"/>
      <c r="V12" s="7">
        <f>T12*Q12*H12/$D$7</f>
        <v>1939.4520547945206</v>
      </c>
      <c r="W12" s="7">
        <f>T12*K12*H12/$D$7</f>
        <v>136.98630136986301</v>
      </c>
      <c r="X12" s="7">
        <f>T12*L12*H12/$D$7</f>
        <v>5479.4520547945203</v>
      </c>
      <c r="Y12" s="7">
        <f>SUM(V12:X12)</f>
        <v>7555.8904109589039</v>
      </c>
      <c r="Z12" s="21"/>
      <c r="AA12" s="64"/>
      <c r="AB12" s="64"/>
      <c r="AC12" s="64"/>
      <c r="AD12" s="64"/>
      <c r="AE12" s="63"/>
      <c r="AF12" s="58">
        <v>0.5</v>
      </c>
      <c r="AG12" s="58">
        <v>0.5</v>
      </c>
      <c r="AH12" s="58">
        <f>100%-AF12-AG12</f>
        <v>0</v>
      </c>
      <c r="AI12" s="14"/>
      <c r="AJ12" s="13">
        <f t="shared" ref="AJ12:AJ30" si="2">AF12*T12</f>
        <v>50000000</v>
      </c>
      <c r="AK12" s="7">
        <f>AJ12*Q12*H12/$D$7</f>
        <v>969.72602739726028</v>
      </c>
      <c r="AL12" s="14"/>
      <c r="AM12" s="13">
        <f t="shared" ref="AM12:AM30" si="3">AG12*T12</f>
        <v>50000000</v>
      </c>
      <c r="AN12" s="7">
        <f>AM12*Q12*H12/$D$7</f>
        <v>969.72602739726028</v>
      </c>
      <c r="AO12" s="14"/>
      <c r="AP12" s="13">
        <f t="shared" ref="AP12:AP30" si="4">AH12*T12</f>
        <v>0</v>
      </c>
      <c r="AQ12" s="7">
        <f>AP12*Q12*H12/$D$7</f>
        <v>0</v>
      </c>
      <c r="AR12" s="14"/>
      <c r="AS12" s="14"/>
      <c r="AT12" s="14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x14ac:dyDescent="0.35">
      <c r="A13" s="14"/>
      <c r="B13" s="10">
        <v>43565</v>
      </c>
      <c r="C13" s="5">
        <v>43564</v>
      </c>
      <c r="D13" s="5">
        <v>43571</v>
      </c>
      <c r="E13" s="5">
        <v>43572</v>
      </c>
      <c r="F13" s="6">
        <f t="shared" ref="F13:F30" si="5">B13-C13</f>
        <v>1</v>
      </c>
      <c r="G13" s="6">
        <f t="shared" ref="G13:G30" si="6">+G12+F13</f>
        <v>2</v>
      </c>
      <c r="H13" s="6">
        <f t="shared" si="0"/>
        <v>1</v>
      </c>
      <c r="I13" s="6">
        <f t="shared" ref="I13:I30" si="7">+I12+H13</f>
        <v>2</v>
      </c>
      <c r="J13" s="56">
        <v>7.0720000000000002E-3</v>
      </c>
      <c r="K13" s="57">
        <f t="shared" ref="K13:K30" si="8">$K$12</f>
        <v>5.0000000000000001E-4</v>
      </c>
      <c r="L13" s="58">
        <f>L12</f>
        <v>0.02</v>
      </c>
      <c r="M13" s="59">
        <f t="shared" ref="M13:M30" si="9">F13*J13/$D$7</f>
        <v>1.9375342465753425E-5</v>
      </c>
      <c r="N13" s="59">
        <f>(1+M13)*N12</f>
        <v>1.0000387702387892</v>
      </c>
      <c r="O13" s="60">
        <f>ROUND((N13-1)*$D$7/G13,4+2)</f>
        <v>7.0759999999999998E-3</v>
      </c>
      <c r="P13" s="59">
        <f t="shared" ref="P13:P30" si="10">O13*I13/$D$7</f>
        <v>3.8772602739726024E-5</v>
      </c>
      <c r="Q13" s="61">
        <f>(P13-P12)*$D$7/H13</f>
        <v>7.0729999999999977E-3</v>
      </c>
      <c r="R13" s="60">
        <f t="shared" si="1"/>
        <v>2.7573E-2</v>
      </c>
      <c r="S13" s="62"/>
      <c r="T13" s="7">
        <f t="shared" ref="T13:T30" si="11">T12+AA13</f>
        <v>100000000</v>
      </c>
      <c r="U13" s="63"/>
      <c r="V13" s="7">
        <f t="shared" ref="V13:V30" si="12">T13*Q13*H13/$D$7</f>
        <v>1937.8082191780816</v>
      </c>
      <c r="W13" s="7">
        <f t="shared" ref="W13:W30" si="13">T13*K13*H13/$D$7</f>
        <v>136.98630136986301</v>
      </c>
      <c r="X13" s="7">
        <f t="shared" ref="X13:X30" si="14">T13*L13*H13/$D$7</f>
        <v>5479.4520547945203</v>
      </c>
      <c r="Y13" s="7">
        <f t="shared" ref="Y13:Y30" si="15">SUM(V13:X13)</f>
        <v>7554.2465753424649</v>
      </c>
      <c r="Z13" s="21"/>
      <c r="AA13" s="7"/>
      <c r="AB13" s="7">
        <f t="shared" ref="AB13:AB30" si="16">ROUND(-AA13*(P12),2)</f>
        <v>0</v>
      </c>
      <c r="AC13" s="7">
        <f>AB13</f>
        <v>0</v>
      </c>
      <c r="AD13" s="7">
        <f>AB13-AC13</f>
        <v>0</v>
      </c>
      <c r="AE13" s="63"/>
      <c r="AF13" s="58">
        <v>0.5</v>
      </c>
      <c r="AG13" s="58">
        <v>0.5</v>
      </c>
      <c r="AH13" s="58">
        <f t="shared" ref="AH13:AH30" si="17">100%-AF13-AG13</f>
        <v>0</v>
      </c>
      <c r="AI13" s="14"/>
      <c r="AJ13" s="13">
        <f t="shared" si="2"/>
        <v>50000000</v>
      </c>
      <c r="AK13" s="7">
        <f t="shared" ref="AK13:AK30" si="18">AJ13*Q13*H13/$D$7</f>
        <v>968.90410958904079</v>
      </c>
      <c r="AL13" s="14"/>
      <c r="AM13" s="13">
        <f t="shared" si="3"/>
        <v>50000000</v>
      </c>
      <c r="AN13" s="7">
        <f t="shared" ref="AN13:AN30" si="19">AM13*Q13*H13/$D$7</f>
        <v>968.90410958904079</v>
      </c>
      <c r="AO13" s="14"/>
      <c r="AP13" s="13">
        <f t="shared" si="4"/>
        <v>0</v>
      </c>
      <c r="AQ13" s="7">
        <f t="shared" ref="AQ13:AQ30" si="20">AP13*Q13*H13/$D$7</f>
        <v>0</v>
      </c>
      <c r="AR13" s="14"/>
      <c r="AS13" s="14"/>
      <c r="AT13" s="14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x14ac:dyDescent="0.35">
      <c r="A14" s="14"/>
      <c r="B14" s="10">
        <v>43566</v>
      </c>
      <c r="C14" s="5">
        <v>43565</v>
      </c>
      <c r="D14" s="5">
        <v>43572</v>
      </c>
      <c r="E14" s="5">
        <v>43573</v>
      </c>
      <c r="F14" s="6">
        <f t="shared" si="5"/>
        <v>1</v>
      </c>
      <c r="G14" s="6">
        <f t="shared" si="6"/>
        <v>3</v>
      </c>
      <c r="H14" s="6">
        <f t="shared" si="0"/>
        <v>1</v>
      </c>
      <c r="I14" s="6">
        <f t="shared" si="7"/>
        <v>3</v>
      </c>
      <c r="J14" s="56">
        <v>7.0809999999999996E-3</v>
      </c>
      <c r="K14" s="57">
        <f t="shared" si="8"/>
        <v>5.0000000000000001E-4</v>
      </c>
      <c r="L14" s="58">
        <f>L13</f>
        <v>0.02</v>
      </c>
      <c r="M14" s="59">
        <f t="shared" si="9"/>
        <v>1.9400000000000001E-5</v>
      </c>
      <c r="N14" s="59">
        <f t="shared" ref="N14:N30" si="21">(1+M14)*N13</f>
        <v>1.0000581709909317</v>
      </c>
      <c r="O14" s="60">
        <f t="shared" ref="O14:O30" si="22">ROUND((N14-1)*$D$7/G14,4+2)</f>
        <v>7.077E-3</v>
      </c>
      <c r="P14" s="59">
        <f t="shared" si="10"/>
        <v>5.8167123287671231E-5</v>
      </c>
      <c r="Q14" s="61">
        <f>(P14-P13)*$D$7/H14</f>
        <v>7.0790000000000002E-3</v>
      </c>
      <c r="R14" s="60">
        <f t="shared" si="1"/>
        <v>2.7578999999999999E-2</v>
      </c>
      <c r="S14" s="62"/>
      <c r="T14" s="7">
        <f t="shared" si="11"/>
        <v>100000000</v>
      </c>
      <c r="U14" s="63"/>
      <c r="V14" s="7">
        <f t="shared" si="12"/>
        <v>1939.4520547945206</v>
      </c>
      <c r="W14" s="7">
        <f t="shared" si="13"/>
        <v>136.98630136986301</v>
      </c>
      <c r="X14" s="7">
        <f t="shared" si="14"/>
        <v>5479.4520547945203</v>
      </c>
      <c r="Y14" s="7">
        <f t="shared" si="15"/>
        <v>7555.8904109589039</v>
      </c>
      <c r="Z14" s="21"/>
      <c r="AA14" s="7"/>
      <c r="AB14" s="7">
        <f t="shared" si="16"/>
        <v>0</v>
      </c>
      <c r="AC14" s="7">
        <f t="shared" ref="AC14:AC30" si="23">AB14</f>
        <v>0</v>
      </c>
      <c r="AD14" s="7">
        <f t="shared" ref="AD14:AD30" si="24">AB14-AC14</f>
        <v>0</v>
      </c>
      <c r="AE14" s="63"/>
      <c r="AF14" s="58">
        <v>0.5</v>
      </c>
      <c r="AG14" s="58">
        <v>0.5</v>
      </c>
      <c r="AH14" s="58">
        <f t="shared" si="17"/>
        <v>0</v>
      </c>
      <c r="AI14" s="14"/>
      <c r="AJ14" s="13">
        <f t="shared" si="2"/>
        <v>50000000</v>
      </c>
      <c r="AK14" s="7">
        <f t="shared" si="18"/>
        <v>969.72602739726028</v>
      </c>
      <c r="AL14" s="14"/>
      <c r="AM14" s="13">
        <f t="shared" si="3"/>
        <v>50000000</v>
      </c>
      <c r="AN14" s="7">
        <f t="shared" si="19"/>
        <v>969.72602739726028</v>
      </c>
      <c r="AO14" s="14"/>
      <c r="AP14" s="13">
        <f t="shared" si="4"/>
        <v>0</v>
      </c>
      <c r="AQ14" s="7">
        <f t="shared" si="20"/>
        <v>0</v>
      </c>
      <c r="AR14" s="14"/>
      <c r="AS14" s="14"/>
      <c r="AT14" s="14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x14ac:dyDescent="0.35">
      <c r="A15" s="14"/>
      <c r="B15" s="10">
        <v>43567</v>
      </c>
      <c r="C15" s="5">
        <v>43566</v>
      </c>
      <c r="D15" s="5">
        <v>43573</v>
      </c>
      <c r="E15" s="5">
        <v>43578</v>
      </c>
      <c r="F15" s="6">
        <f t="shared" si="5"/>
        <v>1</v>
      </c>
      <c r="G15" s="6">
        <f t="shared" si="6"/>
        <v>4</v>
      </c>
      <c r="H15" s="6">
        <f t="shared" si="0"/>
        <v>5</v>
      </c>
      <c r="I15" s="6">
        <f t="shared" si="7"/>
        <v>8</v>
      </c>
      <c r="J15" s="56">
        <v>7.0750000000000006E-3</v>
      </c>
      <c r="K15" s="57">
        <f t="shared" si="8"/>
        <v>5.0000000000000001E-4</v>
      </c>
      <c r="L15" s="58">
        <f t="shared" ref="L15:L30" si="25">L14</f>
        <v>0.02</v>
      </c>
      <c r="M15" s="59">
        <f t="shared" si="9"/>
        <v>1.9383561643835617E-5</v>
      </c>
      <c r="N15" s="59">
        <f t="shared" si="21"/>
        <v>1.0000775556801365</v>
      </c>
      <c r="O15" s="60">
        <f t="shared" si="22"/>
        <v>7.077E-3</v>
      </c>
      <c r="P15" s="59">
        <f t="shared" si="10"/>
        <v>1.5511232876712328E-4</v>
      </c>
      <c r="Q15" s="61">
        <f>(P15-P14)*$D$7/H15</f>
        <v>7.077E-3</v>
      </c>
      <c r="R15" s="60">
        <f t="shared" si="1"/>
        <v>2.7577000000000001E-2</v>
      </c>
      <c r="S15" s="62"/>
      <c r="T15" s="7">
        <f t="shared" si="11"/>
        <v>100000000</v>
      </c>
      <c r="U15" s="63"/>
      <c r="V15" s="7">
        <f t="shared" si="12"/>
        <v>9694.5205479452052</v>
      </c>
      <c r="W15" s="7">
        <f t="shared" si="13"/>
        <v>684.93150684931504</v>
      </c>
      <c r="X15" s="7">
        <f t="shared" si="14"/>
        <v>27397.260273972603</v>
      </c>
      <c r="Y15" s="7">
        <f t="shared" si="15"/>
        <v>37776.71232876712</v>
      </c>
      <c r="Z15" s="21"/>
      <c r="AA15" s="7"/>
      <c r="AB15" s="7">
        <f t="shared" si="16"/>
        <v>0</v>
      </c>
      <c r="AC15" s="7">
        <f t="shared" si="23"/>
        <v>0</v>
      </c>
      <c r="AD15" s="7">
        <f t="shared" si="24"/>
        <v>0</v>
      </c>
      <c r="AE15" s="63"/>
      <c r="AF15" s="58">
        <v>0.5</v>
      </c>
      <c r="AG15" s="58">
        <v>0.5</v>
      </c>
      <c r="AH15" s="58">
        <f t="shared" si="17"/>
        <v>0</v>
      </c>
      <c r="AI15" s="14"/>
      <c r="AJ15" s="13">
        <f t="shared" si="2"/>
        <v>50000000</v>
      </c>
      <c r="AK15" s="7">
        <f t="shared" si="18"/>
        <v>4847.2602739726026</v>
      </c>
      <c r="AL15" s="14"/>
      <c r="AM15" s="13">
        <f t="shared" si="3"/>
        <v>50000000</v>
      </c>
      <c r="AN15" s="7">
        <f t="shared" si="19"/>
        <v>4847.2602739726026</v>
      </c>
      <c r="AO15" s="14"/>
      <c r="AP15" s="13">
        <f t="shared" si="4"/>
        <v>0</v>
      </c>
      <c r="AQ15" s="7">
        <f t="shared" si="20"/>
        <v>0</v>
      </c>
      <c r="AR15" s="14"/>
      <c r="AS15" s="14"/>
      <c r="AT15" s="1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9" customFormat="1" x14ac:dyDescent="0.35">
      <c r="A16" s="14"/>
      <c r="B16" s="10">
        <v>43570</v>
      </c>
      <c r="C16" s="5">
        <v>43567</v>
      </c>
      <c r="D16" s="5">
        <v>43578</v>
      </c>
      <c r="E16" s="5">
        <v>43579</v>
      </c>
      <c r="F16" s="6">
        <f t="shared" si="5"/>
        <v>3</v>
      </c>
      <c r="G16" s="6">
        <f t="shared" si="6"/>
        <v>7</v>
      </c>
      <c r="H16" s="6">
        <f t="shared" si="0"/>
        <v>1</v>
      </c>
      <c r="I16" s="6">
        <f t="shared" si="7"/>
        <v>9</v>
      </c>
      <c r="J16" s="56">
        <v>7.0740000000000004E-3</v>
      </c>
      <c r="K16" s="57">
        <f t="shared" si="8"/>
        <v>5.0000000000000001E-4</v>
      </c>
      <c r="L16" s="58">
        <f t="shared" si="25"/>
        <v>0.02</v>
      </c>
      <c r="M16" s="59">
        <f t="shared" si="9"/>
        <v>5.8142465753424658E-5</v>
      </c>
      <c r="N16" s="59">
        <f t="shared" si="21"/>
        <v>1.0001357026551685</v>
      </c>
      <c r="O16" s="60">
        <f t="shared" si="22"/>
        <v>7.0759999999999998E-3</v>
      </c>
      <c r="P16" s="59">
        <f t="shared" si="10"/>
        <v>1.7447671232876714E-4</v>
      </c>
      <c r="Q16" s="61">
        <f>(P16-P15)*$D$7/H16</f>
        <v>7.0680000000000083E-3</v>
      </c>
      <c r="R16" s="60">
        <f t="shared" si="1"/>
        <v>2.7568000000000009E-2</v>
      </c>
      <c r="S16" s="62"/>
      <c r="T16" s="7">
        <f t="shared" si="11"/>
        <v>100000000</v>
      </c>
      <c r="U16" s="63"/>
      <c r="V16" s="7">
        <f t="shared" si="12"/>
        <v>1936.4383561643858</v>
      </c>
      <c r="W16" s="7">
        <f t="shared" si="13"/>
        <v>136.98630136986301</v>
      </c>
      <c r="X16" s="7">
        <f t="shared" si="14"/>
        <v>5479.4520547945203</v>
      </c>
      <c r="Y16" s="7">
        <f t="shared" si="15"/>
        <v>7552.8767123287689</v>
      </c>
      <c r="Z16" s="21"/>
      <c r="AA16" s="7"/>
      <c r="AB16" s="7">
        <f t="shared" si="16"/>
        <v>0</v>
      </c>
      <c r="AC16" s="7">
        <f t="shared" si="23"/>
        <v>0</v>
      </c>
      <c r="AD16" s="7">
        <f t="shared" si="24"/>
        <v>0</v>
      </c>
      <c r="AE16" s="63"/>
      <c r="AF16" s="58">
        <v>0.5</v>
      </c>
      <c r="AG16" s="58">
        <v>0.5</v>
      </c>
      <c r="AH16" s="58">
        <f t="shared" si="17"/>
        <v>0</v>
      </c>
      <c r="AI16" s="65"/>
      <c r="AJ16" s="13">
        <f t="shared" si="2"/>
        <v>50000000</v>
      </c>
      <c r="AK16" s="7">
        <f t="shared" si="18"/>
        <v>968.21917808219291</v>
      </c>
      <c r="AL16" s="65"/>
      <c r="AM16" s="13">
        <f t="shared" si="3"/>
        <v>50000000</v>
      </c>
      <c r="AN16" s="7">
        <f t="shared" si="19"/>
        <v>968.21917808219291</v>
      </c>
      <c r="AO16" s="65"/>
      <c r="AP16" s="13">
        <f t="shared" si="4"/>
        <v>0</v>
      </c>
      <c r="AQ16" s="7">
        <f t="shared" si="20"/>
        <v>0</v>
      </c>
      <c r="AR16" s="65"/>
      <c r="AS16" s="65"/>
      <c r="AT16" s="65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x14ac:dyDescent="0.35">
      <c r="A17" s="14"/>
      <c r="B17" s="10">
        <v>43571</v>
      </c>
      <c r="C17" s="5">
        <v>43570</v>
      </c>
      <c r="D17" s="5">
        <v>43579</v>
      </c>
      <c r="E17" s="5">
        <v>43580</v>
      </c>
      <c r="F17" s="6">
        <f t="shared" si="5"/>
        <v>1</v>
      </c>
      <c r="G17" s="6">
        <f t="shared" si="6"/>
        <v>8</v>
      </c>
      <c r="H17" s="6">
        <f t="shared" si="0"/>
        <v>1</v>
      </c>
      <c r="I17" s="6">
        <f t="shared" si="7"/>
        <v>10</v>
      </c>
      <c r="J17" s="56">
        <v>7.0820000000000006E-3</v>
      </c>
      <c r="K17" s="57">
        <f t="shared" si="8"/>
        <v>5.0000000000000001E-4</v>
      </c>
      <c r="L17" s="58">
        <f t="shared" si="25"/>
        <v>0.02</v>
      </c>
      <c r="M17" s="59">
        <f t="shared" si="9"/>
        <v>1.9402739726027399E-5</v>
      </c>
      <c r="N17" s="59">
        <f t="shared" si="21"/>
        <v>1.0001551080278979</v>
      </c>
      <c r="O17" s="60">
        <f t="shared" si="22"/>
        <v>7.077E-3</v>
      </c>
      <c r="P17" s="59">
        <f t="shared" si="10"/>
        <v>1.9389041095890412E-4</v>
      </c>
      <c r="Q17" s="61">
        <f>(P17-P16)*$D$7/H17</f>
        <v>7.0859999999999959E-3</v>
      </c>
      <c r="R17" s="60">
        <f t="shared" si="1"/>
        <v>2.7585999999999996E-2</v>
      </c>
      <c r="S17" s="62"/>
      <c r="T17" s="7">
        <f t="shared" si="11"/>
        <v>100000000</v>
      </c>
      <c r="U17" s="63"/>
      <c r="V17" s="7">
        <f t="shared" si="12"/>
        <v>1941.3698630136976</v>
      </c>
      <c r="W17" s="7">
        <f t="shared" si="13"/>
        <v>136.98630136986301</v>
      </c>
      <c r="X17" s="7">
        <f t="shared" si="14"/>
        <v>5479.4520547945203</v>
      </c>
      <c r="Y17" s="7">
        <f t="shared" si="15"/>
        <v>7557.8082191780813</v>
      </c>
      <c r="Z17" s="21"/>
      <c r="AA17" s="7"/>
      <c r="AB17" s="7">
        <f t="shared" si="16"/>
        <v>0</v>
      </c>
      <c r="AC17" s="7">
        <f t="shared" si="23"/>
        <v>0</v>
      </c>
      <c r="AD17" s="7">
        <f t="shared" si="24"/>
        <v>0</v>
      </c>
      <c r="AE17" s="63"/>
      <c r="AF17" s="58">
        <v>0.5</v>
      </c>
      <c r="AG17" s="58">
        <v>0.25</v>
      </c>
      <c r="AH17" s="58">
        <f t="shared" si="17"/>
        <v>0.25</v>
      </c>
      <c r="AI17" s="14"/>
      <c r="AJ17" s="13">
        <f t="shared" si="2"/>
        <v>50000000</v>
      </c>
      <c r="AK17" s="7">
        <f t="shared" si="18"/>
        <v>970.68493150684878</v>
      </c>
      <c r="AL17" s="14"/>
      <c r="AM17" s="13">
        <f t="shared" si="3"/>
        <v>25000000</v>
      </c>
      <c r="AN17" s="7">
        <f t="shared" si="19"/>
        <v>485.34246575342439</v>
      </c>
      <c r="AO17" s="14"/>
      <c r="AP17" s="13">
        <f t="shared" si="4"/>
        <v>25000000</v>
      </c>
      <c r="AQ17" s="7">
        <f t="shared" si="20"/>
        <v>485.34246575342439</v>
      </c>
      <c r="AR17" s="14"/>
      <c r="AS17" s="14"/>
      <c r="AT17" s="1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x14ac:dyDescent="0.35">
      <c r="A18" s="14"/>
      <c r="B18" s="10">
        <v>43572</v>
      </c>
      <c r="C18" s="5">
        <v>43571</v>
      </c>
      <c r="D18" s="5">
        <v>43580</v>
      </c>
      <c r="E18" s="5">
        <v>43581</v>
      </c>
      <c r="F18" s="6">
        <f t="shared" si="5"/>
        <v>1</v>
      </c>
      <c r="G18" s="6">
        <f t="shared" si="6"/>
        <v>9</v>
      </c>
      <c r="H18" s="6">
        <f t="shared" si="0"/>
        <v>1</v>
      </c>
      <c r="I18" s="6">
        <f t="shared" si="7"/>
        <v>11</v>
      </c>
      <c r="J18" s="56">
        <v>7.0809999999999996E-3</v>
      </c>
      <c r="K18" s="57">
        <f t="shared" si="8"/>
        <v>5.0000000000000001E-4</v>
      </c>
      <c r="L18" s="58">
        <f t="shared" si="25"/>
        <v>0.02</v>
      </c>
      <c r="M18" s="59">
        <f t="shared" si="9"/>
        <v>1.9400000000000001E-5</v>
      </c>
      <c r="N18" s="59">
        <f t="shared" si="21"/>
        <v>1.0001745110369935</v>
      </c>
      <c r="O18" s="60">
        <f t="shared" si="22"/>
        <v>7.077E-3</v>
      </c>
      <c r="P18" s="59">
        <f t="shared" si="10"/>
        <v>2.1327945205479451E-4</v>
      </c>
      <c r="Q18" s="61">
        <f>(P18-P17)*$D$7/H18</f>
        <v>7.0769999999999922E-3</v>
      </c>
      <c r="R18" s="60">
        <f t="shared" si="1"/>
        <v>2.7576999999999994E-2</v>
      </c>
      <c r="S18" s="62"/>
      <c r="T18" s="7">
        <f t="shared" si="11"/>
        <v>100000000</v>
      </c>
      <c r="U18" s="63"/>
      <c r="V18" s="7">
        <f t="shared" si="12"/>
        <v>1938.9041095890389</v>
      </c>
      <c r="W18" s="7">
        <f t="shared" si="13"/>
        <v>136.98630136986301</v>
      </c>
      <c r="X18" s="7">
        <f t="shared" si="14"/>
        <v>5479.4520547945203</v>
      </c>
      <c r="Y18" s="7">
        <f t="shared" si="15"/>
        <v>7555.3424657534224</v>
      </c>
      <c r="Z18" s="21"/>
      <c r="AA18" s="7"/>
      <c r="AB18" s="7">
        <f t="shared" si="16"/>
        <v>0</v>
      </c>
      <c r="AC18" s="7">
        <f t="shared" si="23"/>
        <v>0</v>
      </c>
      <c r="AD18" s="7">
        <f t="shared" si="24"/>
        <v>0</v>
      </c>
      <c r="AE18" s="63"/>
      <c r="AF18" s="58">
        <v>0.5</v>
      </c>
      <c r="AG18" s="58">
        <v>0.25</v>
      </c>
      <c r="AH18" s="58">
        <f t="shared" si="17"/>
        <v>0.25</v>
      </c>
      <c r="AI18" s="14"/>
      <c r="AJ18" s="13">
        <f t="shared" si="2"/>
        <v>50000000</v>
      </c>
      <c r="AK18" s="7">
        <f t="shared" si="18"/>
        <v>969.45205479451943</v>
      </c>
      <c r="AL18" s="14"/>
      <c r="AM18" s="13">
        <f t="shared" si="3"/>
        <v>25000000</v>
      </c>
      <c r="AN18" s="7">
        <f t="shared" si="19"/>
        <v>484.72602739725971</v>
      </c>
      <c r="AO18" s="14"/>
      <c r="AP18" s="13">
        <f t="shared" si="4"/>
        <v>25000000</v>
      </c>
      <c r="AQ18" s="7">
        <f t="shared" si="20"/>
        <v>484.72602739725971</v>
      </c>
      <c r="AR18" s="14"/>
      <c r="AS18" s="14"/>
      <c r="AT18" s="1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x14ac:dyDescent="0.35">
      <c r="A19" s="14"/>
      <c r="B19" s="10">
        <v>43573</v>
      </c>
      <c r="C19" s="5">
        <v>43572</v>
      </c>
      <c r="D19" s="5">
        <v>43581</v>
      </c>
      <c r="E19" s="5">
        <v>43584</v>
      </c>
      <c r="F19" s="6">
        <f t="shared" si="5"/>
        <v>1</v>
      </c>
      <c r="G19" s="6">
        <f t="shared" si="6"/>
        <v>10</v>
      </c>
      <c r="H19" s="6">
        <f t="shared" si="0"/>
        <v>3</v>
      </c>
      <c r="I19" s="6">
        <f t="shared" si="7"/>
        <v>14</v>
      </c>
      <c r="J19" s="56">
        <v>7.084E-3</v>
      </c>
      <c r="K19" s="57">
        <f t="shared" si="8"/>
        <v>5.0000000000000001E-4</v>
      </c>
      <c r="L19" s="58">
        <f t="shared" si="25"/>
        <v>0.02</v>
      </c>
      <c r="M19" s="59">
        <f t="shared" si="9"/>
        <v>1.9408219178082193E-5</v>
      </c>
      <c r="N19" s="59">
        <f t="shared" si="21"/>
        <v>1.00019392264312</v>
      </c>
      <c r="O19" s="60">
        <f t="shared" si="22"/>
        <v>7.0780000000000001E-3</v>
      </c>
      <c r="P19" s="59">
        <f t="shared" si="10"/>
        <v>2.7148493150684931E-4</v>
      </c>
      <c r="Q19" s="61">
        <f>(P19-P18)*$D$7/H19</f>
        <v>7.0816666666666675E-3</v>
      </c>
      <c r="R19" s="60">
        <f t="shared" si="1"/>
        <v>2.7581666666666668E-2</v>
      </c>
      <c r="S19" s="62"/>
      <c r="T19" s="7">
        <f t="shared" si="11"/>
        <v>100000000</v>
      </c>
      <c r="U19" s="63"/>
      <c r="V19" s="7">
        <f t="shared" si="12"/>
        <v>5820.5479452054797</v>
      </c>
      <c r="W19" s="7">
        <f t="shared" si="13"/>
        <v>410.95890410958901</v>
      </c>
      <c r="X19" s="7">
        <f t="shared" si="14"/>
        <v>16438.35616438356</v>
      </c>
      <c r="Y19" s="7">
        <f t="shared" si="15"/>
        <v>22669.863013698628</v>
      </c>
      <c r="Z19" s="21"/>
      <c r="AA19" s="7"/>
      <c r="AB19" s="7">
        <f t="shared" si="16"/>
        <v>0</v>
      </c>
      <c r="AC19" s="7">
        <f t="shared" si="23"/>
        <v>0</v>
      </c>
      <c r="AD19" s="7">
        <f t="shared" si="24"/>
        <v>0</v>
      </c>
      <c r="AE19" s="63"/>
      <c r="AF19" s="58">
        <v>0.5</v>
      </c>
      <c r="AG19" s="58">
        <v>0.25</v>
      </c>
      <c r="AH19" s="58">
        <f t="shared" si="17"/>
        <v>0.25</v>
      </c>
      <c r="AI19" s="14"/>
      <c r="AJ19" s="13">
        <f t="shared" si="2"/>
        <v>50000000</v>
      </c>
      <c r="AK19" s="7">
        <f t="shared" si="18"/>
        <v>2910.2739726027398</v>
      </c>
      <c r="AL19" s="14"/>
      <c r="AM19" s="13">
        <f t="shared" si="3"/>
        <v>25000000</v>
      </c>
      <c r="AN19" s="7">
        <f t="shared" si="19"/>
        <v>1455.1369863013699</v>
      </c>
      <c r="AO19" s="14"/>
      <c r="AP19" s="13">
        <f t="shared" si="4"/>
        <v>25000000</v>
      </c>
      <c r="AQ19" s="7">
        <f t="shared" si="20"/>
        <v>1455.1369863013699</v>
      </c>
      <c r="AR19" s="14"/>
      <c r="AS19" s="14"/>
      <c r="AT19" s="1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x14ac:dyDescent="0.35">
      <c r="A20" s="14"/>
      <c r="B20" s="10">
        <v>43578</v>
      </c>
      <c r="C20" s="5">
        <v>43573</v>
      </c>
      <c r="D20" s="5">
        <v>43584</v>
      </c>
      <c r="E20" s="5">
        <v>43585</v>
      </c>
      <c r="F20" s="6">
        <f t="shared" si="5"/>
        <v>5</v>
      </c>
      <c r="G20" s="6">
        <f t="shared" si="6"/>
        <v>15</v>
      </c>
      <c r="H20" s="6">
        <f t="shared" si="0"/>
        <v>1</v>
      </c>
      <c r="I20" s="6">
        <f t="shared" si="7"/>
        <v>15</v>
      </c>
      <c r="J20" s="56">
        <v>7.0869999999999995E-3</v>
      </c>
      <c r="K20" s="57">
        <f t="shared" si="8"/>
        <v>5.0000000000000001E-4</v>
      </c>
      <c r="L20" s="58">
        <f t="shared" si="25"/>
        <v>0.02</v>
      </c>
      <c r="M20" s="59">
        <f t="shared" si="9"/>
        <v>9.7082191780821899E-5</v>
      </c>
      <c r="N20" s="59">
        <f t="shared" si="21"/>
        <v>1.000291023661336</v>
      </c>
      <c r="O20" s="60">
        <f t="shared" si="22"/>
        <v>7.0819999999999998E-3</v>
      </c>
      <c r="P20" s="59">
        <f t="shared" si="10"/>
        <v>2.9104109589041092E-4</v>
      </c>
      <c r="Q20" s="61">
        <f>(P20-P19)*$D$7/H20</f>
        <v>7.137999999999989E-3</v>
      </c>
      <c r="R20" s="60">
        <f t="shared" si="1"/>
        <v>2.7637999999999989E-2</v>
      </c>
      <c r="S20" s="62"/>
      <c r="T20" s="7">
        <f t="shared" si="11"/>
        <v>100000000</v>
      </c>
      <c r="U20" s="63"/>
      <c r="V20" s="7">
        <f t="shared" si="12"/>
        <v>1955.6164383561616</v>
      </c>
      <c r="W20" s="7">
        <f t="shared" si="13"/>
        <v>136.98630136986301</v>
      </c>
      <c r="X20" s="7">
        <f t="shared" si="14"/>
        <v>5479.4520547945203</v>
      </c>
      <c r="Y20" s="7">
        <f t="shared" si="15"/>
        <v>7572.0547945205453</v>
      </c>
      <c r="Z20" s="21"/>
      <c r="AA20" s="7"/>
      <c r="AB20" s="7">
        <f t="shared" si="16"/>
        <v>0</v>
      </c>
      <c r="AC20" s="7">
        <f t="shared" si="23"/>
        <v>0</v>
      </c>
      <c r="AD20" s="7">
        <f t="shared" si="24"/>
        <v>0</v>
      </c>
      <c r="AE20" s="63"/>
      <c r="AF20" s="58">
        <v>0.5</v>
      </c>
      <c r="AG20" s="58">
        <v>0.25</v>
      </c>
      <c r="AH20" s="58">
        <f t="shared" si="17"/>
        <v>0.25</v>
      </c>
      <c r="AI20" s="14"/>
      <c r="AJ20" s="13">
        <f t="shared" si="2"/>
        <v>50000000</v>
      </c>
      <c r="AK20" s="7">
        <f t="shared" si="18"/>
        <v>977.80821917808078</v>
      </c>
      <c r="AL20" s="14"/>
      <c r="AM20" s="13">
        <f t="shared" si="3"/>
        <v>25000000</v>
      </c>
      <c r="AN20" s="7">
        <f t="shared" si="19"/>
        <v>488.90410958904039</v>
      </c>
      <c r="AO20" s="14"/>
      <c r="AP20" s="13">
        <f t="shared" si="4"/>
        <v>25000000</v>
      </c>
      <c r="AQ20" s="7">
        <f t="shared" si="20"/>
        <v>488.90410958904039</v>
      </c>
      <c r="AR20" s="14"/>
      <c r="AS20" s="14"/>
      <c r="AT20" s="1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x14ac:dyDescent="0.35">
      <c r="A21" s="14"/>
      <c r="B21" s="10">
        <v>43579</v>
      </c>
      <c r="C21" s="5">
        <v>43578</v>
      </c>
      <c r="D21" s="5">
        <v>43585</v>
      </c>
      <c r="E21" s="5">
        <v>43586</v>
      </c>
      <c r="F21" s="6">
        <f t="shared" si="5"/>
        <v>1</v>
      </c>
      <c r="G21" s="6">
        <f t="shared" si="6"/>
        <v>16</v>
      </c>
      <c r="H21" s="6">
        <f t="shared" si="0"/>
        <v>1</v>
      </c>
      <c r="I21" s="6">
        <f t="shared" si="7"/>
        <v>16</v>
      </c>
      <c r="J21" s="56">
        <v>7.0920000000000002E-3</v>
      </c>
      <c r="K21" s="57">
        <f t="shared" si="8"/>
        <v>5.0000000000000001E-4</v>
      </c>
      <c r="L21" s="58">
        <f t="shared" si="25"/>
        <v>0.02</v>
      </c>
      <c r="M21" s="59">
        <f t="shared" si="9"/>
        <v>1.943013698630137E-5</v>
      </c>
      <c r="N21" s="59">
        <f t="shared" si="21"/>
        <v>1.0003104594529519</v>
      </c>
      <c r="O21" s="60">
        <f t="shared" si="22"/>
        <v>7.0819999999999998E-3</v>
      </c>
      <c r="P21" s="59">
        <f t="shared" si="10"/>
        <v>3.1044383561643833E-4</v>
      </c>
      <c r="Q21" s="61">
        <f>(P21-P20)*$D$7/H21</f>
        <v>7.0820000000000041E-3</v>
      </c>
      <c r="R21" s="60">
        <f t="shared" si="1"/>
        <v>2.7582000000000006E-2</v>
      </c>
      <c r="S21" s="62"/>
      <c r="T21" s="7">
        <f t="shared" si="11"/>
        <v>90000000</v>
      </c>
      <c r="U21" s="63"/>
      <c r="V21" s="7">
        <f t="shared" si="12"/>
        <v>1746.2465753424667</v>
      </c>
      <c r="W21" s="7">
        <f t="shared" si="13"/>
        <v>123.28767123287672</v>
      </c>
      <c r="X21" s="7">
        <f t="shared" si="14"/>
        <v>4931.5068493150684</v>
      </c>
      <c r="Y21" s="7">
        <f t="shared" si="15"/>
        <v>6801.0410958904122</v>
      </c>
      <c r="Z21" s="21"/>
      <c r="AA21" s="7">
        <v>-10000000</v>
      </c>
      <c r="AB21" s="7">
        <f t="shared" si="16"/>
        <v>2910.41</v>
      </c>
      <c r="AC21" s="7">
        <f t="shared" si="23"/>
        <v>2910.41</v>
      </c>
      <c r="AD21" s="7">
        <f t="shared" si="24"/>
        <v>0</v>
      </c>
      <c r="AE21" s="63"/>
      <c r="AF21" s="58">
        <v>0.5</v>
      </c>
      <c r="AG21" s="58">
        <v>0.25</v>
      </c>
      <c r="AH21" s="58">
        <f t="shared" si="17"/>
        <v>0.25</v>
      </c>
      <c r="AI21" s="14"/>
      <c r="AJ21" s="13">
        <f t="shared" si="2"/>
        <v>45000000</v>
      </c>
      <c r="AK21" s="7">
        <f t="shared" si="18"/>
        <v>873.12328767123336</v>
      </c>
      <c r="AL21" s="14"/>
      <c r="AM21" s="13">
        <f t="shared" si="3"/>
        <v>22500000</v>
      </c>
      <c r="AN21" s="7">
        <f t="shared" si="19"/>
        <v>436.56164383561668</v>
      </c>
      <c r="AO21" s="14"/>
      <c r="AP21" s="13">
        <f t="shared" si="4"/>
        <v>22500000</v>
      </c>
      <c r="AQ21" s="7">
        <f t="shared" si="20"/>
        <v>436.56164383561668</v>
      </c>
      <c r="AR21" s="14"/>
      <c r="AS21" s="14"/>
      <c r="AT21" s="14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x14ac:dyDescent="0.35">
      <c r="A22" s="14"/>
      <c r="B22" s="10">
        <v>43580</v>
      </c>
      <c r="C22" s="5">
        <v>43579</v>
      </c>
      <c r="D22" s="5">
        <v>43586</v>
      </c>
      <c r="E22" s="5">
        <v>43587</v>
      </c>
      <c r="F22" s="6">
        <f t="shared" si="5"/>
        <v>1</v>
      </c>
      <c r="G22" s="6">
        <f t="shared" si="6"/>
        <v>17</v>
      </c>
      <c r="H22" s="6">
        <f t="shared" si="0"/>
        <v>1</v>
      </c>
      <c r="I22" s="6">
        <f t="shared" si="7"/>
        <v>17</v>
      </c>
      <c r="J22" s="56">
        <v>7.0869999999999995E-3</v>
      </c>
      <c r="K22" s="57">
        <f t="shared" si="8"/>
        <v>5.0000000000000001E-4</v>
      </c>
      <c r="L22" s="58">
        <f t="shared" si="25"/>
        <v>0.02</v>
      </c>
      <c r="M22" s="59">
        <f t="shared" si="9"/>
        <v>1.9416438356164381E-5</v>
      </c>
      <c r="N22" s="59">
        <f t="shared" si="21"/>
        <v>1.0003298819193249</v>
      </c>
      <c r="O22" s="60">
        <f t="shared" si="22"/>
        <v>7.0829999999999999E-3</v>
      </c>
      <c r="P22" s="59">
        <f t="shared" si="10"/>
        <v>3.2989315068493154E-4</v>
      </c>
      <c r="Q22" s="61">
        <f>(P22-P21)*$D$7/H22</f>
        <v>7.099000000000022E-3</v>
      </c>
      <c r="R22" s="60">
        <f t="shared" si="1"/>
        <v>2.7599000000000023E-2</v>
      </c>
      <c r="S22" s="62"/>
      <c r="T22" s="7">
        <f t="shared" si="11"/>
        <v>90000000</v>
      </c>
      <c r="U22" s="63"/>
      <c r="V22" s="7">
        <f t="shared" si="12"/>
        <v>1750.438356164389</v>
      </c>
      <c r="W22" s="7">
        <f t="shared" si="13"/>
        <v>123.28767123287672</v>
      </c>
      <c r="X22" s="7">
        <f t="shared" si="14"/>
        <v>4931.5068493150684</v>
      </c>
      <c r="Y22" s="7">
        <f t="shared" si="15"/>
        <v>6805.2328767123345</v>
      </c>
      <c r="Z22" s="21"/>
      <c r="AA22" s="7"/>
      <c r="AB22" s="7">
        <f t="shared" si="16"/>
        <v>0</v>
      </c>
      <c r="AC22" s="7">
        <f t="shared" si="23"/>
        <v>0</v>
      </c>
      <c r="AD22" s="7">
        <f t="shared" si="24"/>
        <v>0</v>
      </c>
      <c r="AE22" s="63"/>
      <c r="AF22" s="58">
        <v>0.4</v>
      </c>
      <c r="AG22" s="58">
        <v>0.25</v>
      </c>
      <c r="AH22" s="58">
        <f t="shared" si="17"/>
        <v>0.35</v>
      </c>
      <c r="AI22" s="14"/>
      <c r="AJ22" s="13">
        <f t="shared" si="2"/>
        <v>36000000</v>
      </c>
      <c r="AK22" s="7">
        <f t="shared" si="18"/>
        <v>700.17534246575553</v>
      </c>
      <c r="AL22" s="14"/>
      <c r="AM22" s="13">
        <f t="shared" si="3"/>
        <v>22500000</v>
      </c>
      <c r="AN22" s="7">
        <f t="shared" si="19"/>
        <v>437.60958904109725</v>
      </c>
      <c r="AO22" s="14"/>
      <c r="AP22" s="13">
        <f t="shared" si="4"/>
        <v>31499999.999999996</v>
      </c>
      <c r="AQ22" s="7">
        <f t="shared" si="20"/>
        <v>612.65342465753611</v>
      </c>
      <c r="AR22" s="14"/>
      <c r="AS22" s="14"/>
      <c r="AT22" s="14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x14ac:dyDescent="0.35">
      <c r="A23" s="14"/>
      <c r="B23" s="10">
        <v>43581</v>
      </c>
      <c r="C23" s="5">
        <v>43580</v>
      </c>
      <c r="D23" s="5">
        <v>43587</v>
      </c>
      <c r="E23" s="5">
        <v>43588</v>
      </c>
      <c r="F23" s="6">
        <f t="shared" si="5"/>
        <v>1</v>
      </c>
      <c r="G23" s="6">
        <f t="shared" si="6"/>
        <v>18</v>
      </c>
      <c r="H23" s="6">
        <f t="shared" si="0"/>
        <v>1</v>
      </c>
      <c r="I23" s="6">
        <f t="shared" si="7"/>
        <v>18</v>
      </c>
      <c r="J23" s="56">
        <v>7.0959999999999999E-3</v>
      </c>
      <c r="K23" s="57">
        <f t="shared" si="8"/>
        <v>5.0000000000000001E-4</v>
      </c>
      <c r="L23" s="58">
        <f t="shared" si="25"/>
        <v>0.02</v>
      </c>
      <c r="M23" s="59">
        <f t="shared" si="9"/>
        <v>1.9441095890410957E-5</v>
      </c>
      <c r="N23" s="59">
        <f t="shared" si="21"/>
        <v>1.0003493294284813</v>
      </c>
      <c r="O23" s="60">
        <f t="shared" si="22"/>
        <v>7.084E-3</v>
      </c>
      <c r="P23" s="59">
        <f t="shared" si="10"/>
        <v>3.4934794520547949E-4</v>
      </c>
      <c r="Q23" s="61">
        <f>(P23-P22)*$D$7/H23</f>
        <v>7.1010000000000023E-3</v>
      </c>
      <c r="R23" s="60">
        <f t="shared" si="1"/>
        <v>2.7601000000000004E-2</v>
      </c>
      <c r="S23" s="62"/>
      <c r="T23" s="7">
        <f t="shared" si="11"/>
        <v>90000000</v>
      </c>
      <c r="U23" s="63"/>
      <c r="V23" s="7">
        <f t="shared" si="12"/>
        <v>1750.9315068493156</v>
      </c>
      <c r="W23" s="7">
        <f t="shared" si="13"/>
        <v>123.28767123287672</v>
      </c>
      <c r="X23" s="7">
        <f t="shared" si="14"/>
        <v>4931.5068493150684</v>
      </c>
      <c r="Y23" s="7">
        <f t="shared" si="15"/>
        <v>6805.7260273972606</v>
      </c>
      <c r="Z23" s="21"/>
      <c r="AA23" s="7"/>
      <c r="AB23" s="7">
        <f t="shared" si="16"/>
        <v>0</v>
      </c>
      <c r="AC23" s="7">
        <f t="shared" si="23"/>
        <v>0</v>
      </c>
      <c r="AD23" s="7">
        <f t="shared" si="24"/>
        <v>0</v>
      </c>
      <c r="AE23" s="63"/>
      <c r="AF23" s="58">
        <v>0.4</v>
      </c>
      <c r="AG23" s="58">
        <v>0.25</v>
      </c>
      <c r="AH23" s="58">
        <f t="shared" si="17"/>
        <v>0.35</v>
      </c>
      <c r="AI23" s="14"/>
      <c r="AJ23" s="13">
        <f t="shared" si="2"/>
        <v>36000000</v>
      </c>
      <c r="AK23" s="7">
        <f t="shared" si="18"/>
        <v>700.37260273972629</v>
      </c>
      <c r="AL23" s="14"/>
      <c r="AM23" s="13">
        <f t="shared" si="3"/>
        <v>22500000</v>
      </c>
      <c r="AN23" s="7">
        <f t="shared" si="19"/>
        <v>437.7328767123289</v>
      </c>
      <c r="AO23" s="14"/>
      <c r="AP23" s="13">
        <f t="shared" si="4"/>
        <v>31499999.999999996</v>
      </c>
      <c r="AQ23" s="7">
        <f t="shared" si="20"/>
        <v>612.82602739726042</v>
      </c>
      <c r="AR23" s="14"/>
      <c r="AS23" s="14"/>
      <c r="AT23" s="14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x14ac:dyDescent="0.35">
      <c r="A24" s="14"/>
      <c r="B24" s="10">
        <v>43584</v>
      </c>
      <c r="C24" s="5">
        <v>43581</v>
      </c>
      <c r="D24" s="5">
        <v>43588</v>
      </c>
      <c r="E24" s="5">
        <v>43592</v>
      </c>
      <c r="F24" s="6">
        <f t="shared" si="5"/>
        <v>3</v>
      </c>
      <c r="G24" s="6">
        <f t="shared" si="6"/>
        <v>21</v>
      </c>
      <c r="H24" s="6">
        <f t="shared" si="0"/>
        <v>4</v>
      </c>
      <c r="I24" s="6">
        <f t="shared" si="7"/>
        <v>22</v>
      </c>
      <c r="J24" s="56">
        <v>7.1069999999999996E-3</v>
      </c>
      <c r="K24" s="57">
        <f t="shared" si="8"/>
        <v>5.0000000000000001E-4</v>
      </c>
      <c r="L24" s="58">
        <f t="shared" si="25"/>
        <v>0.02</v>
      </c>
      <c r="M24" s="59">
        <f t="shared" si="9"/>
        <v>5.8413698630136989E-5</v>
      </c>
      <c r="N24" s="59">
        <f t="shared" si="21"/>
        <v>1.0004077635327353</v>
      </c>
      <c r="O24" s="60">
        <f t="shared" si="22"/>
        <v>7.0870000000000004E-3</v>
      </c>
      <c r="P24" s="59">
        <f t="shared" si="10"/>
        <v>4.2716164383561645E-4</v>
      </c>
      <c r="Q24" s="61">
        <f>(P24-P23)*$D$7/H24</f>
        <v>7.1004999999999974E-3</v>
      </c>
      <c r="R24" s="60">
        <f t="shared" si="1"/>
        <v>2.76005E-2</v>
      </c>
      <c r="S24" s="62"/>
      <c r="T24" s="7">
        <f t="shared" si="11"/>
        <v>90000000</v>
      </c>
      <c r="U24" s="63"/>
      <c r="V24" s="7">
        <f t="shared" si="12"/>
        <v>7003.2328767123263</v>
      </c>
      <c r="W24" s="7">
        <f t="shared" si="13"/>
        <v>493.15068493150687</v>
      </c>
      <c r="X24" s="7">
        <f t="shared" si="14"/>
        <v>19726.027397260274</v>
      </c>
      <c r="Y24" s="7">
        <f t="shared" si="15"/>
        <v>27222.410958904107</v>
      </c>
      <c r="Z24" s="21"/>
      <c r="AA24" s="7"/>
      <c r="AB24" s="7">
        <f t="shared" si="16"/>
        <v>0</v>
      </c>
      <c r="AC24" s="7">
        <f t="shared" si="23"/>
        <v>0</v>
      </c>
      <c r="AD24" s="7">
        <f t="shared" si="24"/>
        <v>0</v>
      </c>
      <c r="AE24" s="63"/>
      <c r="AF24" s="58">
        <v>0.4</v>
      </c>
      <c r="AG24" s="58">
        <v>0.25</v>
      </c>
      <c r="AH24" s="58">
        <f t="shared" si="17"/>
        <v>0.35</v>
      </c>
      <c r="AI24" s="14"/>
      <c r="AJ24" s="13">
        <f t="shared" si="2"/>
        <v>36000000</v>
      </c>
      <c r="AK24" s="7">
        <f t="shared" si="18"/>
        <v>2801.2931506849304</v>
      </c>
      <c r="AL24" s="14"/>
      <c r="AM24" s="13">
        <f t="shared" si="3"/>
        <v>22500000</v>
      </c>
      <c r="AN24" s="7">
        <f t="shared" si="19"/>
        <v>1750.8082191780816</v>
      </c>
      <c r="AO24" s="14"/>
      <c r="AP24" s="13">
        <f t="shared" si="4"/>
        <v>31499999.999999996</v>
      </c>
      <c r="AQ24" s="7">
        <f t="shared" si="20"/>
        <v>2451.1315068493136</v>
      </c>
      <c r="AR24" s="14"/>
      <c r="AS24" s="14"/>
      <c r="AT24" s="14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x14ac:dyDescent="0.35">
      <c r="A25" s="14"/>
      <c r="B25" s="10">
        <v>43585</v>
      </c>
      <c r="C25" s="5">
        <v>43584</v>
      </c>
      <c r="D25" s="5">
        <v>43592</v>
      </c>
      <c r="E25" s="5">
        <v>43593</v>
      </c>
      <c r="F25" s="6">
        <f t="shared" si="5"/>
        <v>1</v>
      </c>
      <c r="G25" s="6">
        <f t="shared" si="6"/>
        <v>22</v>
      </c>
      <c r="H25" s="6">
        <f t="shared" si="0"/>
        <v>1</v>
      </c>
      <c r="I25" s="6">
        <f t="shared" si="7"/>
        <v>23</v>
      </c>
      <c r="J25" s="56">
        <v>7.097E-3</v>
      </c>
      <c r="K25" s="57">
        <f t="shared" si="8"/>
        <v>5.0000000000000001E-4</v>
      </c>
      <c r="L25" s="58">
        <f t="shared" si="25"/>
        <v>0.02</v>
      </c>
      <c r="M25" s="59">
        <f t="shared" si="9"/>
        <v>1.9443835616438355E-5</v>
      </c>
      <c r="N25" s="59">
        <f t="shared" si="21"/>
        <v>1.000427215296839</v>
      </c>
      <c r="O25" s="60">
        <f t="shared" si="22"/>
        <v>7.0879999999999997E-3</v>
      </c>
      <c r="P25" s="59">
        <f t="shared" si="10"/>
        <v>4.4664109589041096E-4</v>
      </c>
      <c r="Q25" s="61">
        <f>(P25-P24)*$D$7/H25</f>
        <v>7.1099999999999965E-3</v>
      </c>
      <c r="R25" s="60">
        <f t="shared" si="1"/>
        <v>2.7609999999999996E-2</v>
      </c>
      <c r="S25" s="62"/>
      <c r="T25" s="7">
        <f t="shared" si="11"/>
        <v>90000000</v>
      </c>
      <c r="U25" s="63"/>
      <c r="V25" s="7">
        <f t="shared" si="12"/>
        <v>1753.1506849315058</v>
      </c>
      <c r="W25" s="7">
        <f t="shared" si="13"/>
        <v>123.28767123287672</v>
      </c>
      <c r="X25" s="7">
        <f t="shared" si="14"/>
        <v>4931.5068493150684</v>
      </c>
      <c r="Y25" s="7">
        <f t="shared" si="15"/>
        <v>6807.945205479451</v>
      </c>
      <c r="Z25" s="21"/>
      <c r="AA25" s="7"/>
      <c r="AB25" s="7">
        <f t="shared" si="16"/>
        <v>0</v>
      </c>
      <c r="AC25" s="7">
        <f t="shared" si="23"/>
        <v>0</v>
      </c>
      <c r="AD25" s="7">
        <f t="shared" si="24"/>
        <v>0</v>
      </c>
      <c r="AE25" s="63"/>
      <c r="AF25" s="58">
        <v>0.4</v>
      </c>
      <c r="AG25" s="58">
        <v>0</v>
      </c>
      <c r="AH25" s="58">
        <f t="shared" si="17"/>
        <v>0.6</v>
      </c>
      <c r="AI25" s="14"/>
      <c r="AJ25" s="13">
        <f t="shared" si="2"/>
        <v>36000000</v>
      </c>
      <c r="AK25" s="7">
        <f t="shared" si="18"/>
        <v>701.26027397260248</v>
      </c>
      <c r="AL25" s="14"/>
      <c r="AM25" s="13">
        <f t="shared" si="3"/>
        <v>0</v>
      </c>
      <c r="AN25" s="7">
        <f t="shared" si="19"/>
        <v>0</v>
      </c>
      <c r="AO25" s="14"/>
      <c r="AP25" s="13">
        <f t="shared" si="4"/>
        <v>54000000</v>
      </c>
      <c r="AQ25" s="7">
        <f t="shared" si="20"/>
        <v>1051.8904109589037</v>
      </c>
      <c r="AR25" s="14"/>
      <c r="AS25" s="14"/>
      <c r="AT25" s="14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x14ac:dyDescent="0.35">
      <c r="A26" s="14"/>
      <c r="B26" s="10">
        <v>43586</v>
      </c>
      <c r="C26" s="5">
        <v>43585</v>
      </c>
      <c r="D26" s="5">
        <v>43593</v>
      </c>
      <c r="E26" s="5">
        <v>43594</v>
      </c>
      <c r="F26" s="6">
        <f t="shared" si="5"/>
        <v>1</v>
      </c>
      <c r="G26" s="6">
        <f t="shared" si="6"/>
        <v>23</v>
      </c>
      <c r="H26" s="6">
        <f t="shared" si="0"/>
        <v>1</v>
      </c>
      <c r="I26" s="6">
        <f t="shared" si="7"/>
        <v>24</v>
      </c>
      <c r="J26" s="56">
        <v>7.1089999999999999E-3</v>
      </c>
      <c r="K26" s="57">
        <f t="shared" si="8"/>
        <v>5.0000000000000001E-4</v>
      </c>
      <c r="L26" s="58">
        <f t="shared" si="25"/>
        <v>0.02</v>
      </c>
      <c r="M26" s="59">
        <f t="shared" si="9"/>
        <v>1.9476712328767123E-5</v>
      </c>
      <c r="N26" s="59">
        <f t="shared" si="21"/>
        <v>1.0004467003299171</v>
      </c>
      <c r="O26" s="60">
        <f t="shared" si="22"/>
        <v>7.0889999999999998E-3</v>
      </c>
      <c r="P26" s="59">
        <f t="shared" si="10"/>
        <v>4.6612602739726033E-4</v>
      </c>
      <c r="Q26" s="61">
        <f>(P26-P25)*$D$7/H26</f>
        <v>7.1120000000000176E-3</v>
      </c>
      <c r="R26" s="60">
        <f t="shared" si="1"/>
        <v>2.7612000000000018E-2</v>
      </c>
      <c r="S26" s="62"/>
      <c r="T26" s="7">
        <f t="shared" si="11"/>
        <v>90000000</v>
      </c>
      <c r="U26" s="63"/>
      <c r="V26" s="7">
        <f t="shared" si="12"/>
        <v>1753.6438356164429</v>
      </c>
      <c r="W26" s="7">
        <f t="shared" si="13"/>
        <v>123.28767123287672</v>
      </c>
      <c r="X26" s="7">
        <f t="shared" si="14"/>
        <v>4931.5068493150684</v>
      </c>
      <c r="Y26" s="7">
        <f t="shared" si="15"/>
        <v>6808.4383561643881</v>
      </c>
      <c r="Z26" s="21"/>
      <c r="AA26" s="7"/>
      <c r="AB26" s="7">
        <f t="shared" si="16"/>
        <v>0</v>
      </c>
      <c r="AC26" s="7">
        <f t="shared" si="23"/>
        <v>0</v>
      </c>
      <c r="AD26" s="7">
        <f t="shared" si="24"/>
        <v>0</v>
      </c>
      <c r="AE26" s="63"/>
      <c r="AF26" s="58">
        <v>0.4</v>
      </c>
      <c r="AG26" s="58">
        <v>0</v>
      </c>
      <c r="AH26" s="58">
        <f t="shared" si="17"/>
        <v>0.6</v>
      </c>
      <c r="AI26" s="14"/>
      <c r="AJ26" s="13">
        <f t="shared" si="2"/>
        <v>36000000</v>
      </c>
      <c r="AK26" s="7">
        <f t="shared" si="18"/>
        <v>701.4575342465771</v>
      </c>
      <c r="AL26" s="14"/>
      <c r="AM26" s="13">
        <f t="shared" si="3"/>
        <v>0</v>
      </c>
      <c r="AN26" s="7">
        <f t="shared" si="19"/>
        <v>0</v>
      </c>
      <c r="AO26" s="14"/>
      <c r="AP26" s="13">
        <f t="shared" si="4"/>
        <v>54000000</v>
      </c>
      <c r="AQ26" s="7">
        <f t="shared" si="20"/>
        <v>1052.1863013698655</v>
      </c>
      <c r="AR26" s="14"/>
      <c r="AS26" s="14"/>
      <c r="AT26" s="14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x14ac:dyDescent="0.35">
      <c r="A27" s="14"/>
      <c r="B27" s="10">
        <v>43587</v>
      </c>
      <c r="C27" s="5">
        <v>43586</v>
      </c>
      <c r="D27" s="5">
        <v>43594</v>
      </c>
      <c r="E27" s="5">
        <v>43595</v>
      </c>
      <c r="F27" s="6">
        <f t="shared" si="5"/>
        <v>1</v>
      </c>
      <c r="G27" s="6">
        <f t="shared" si="6"/>
        <v>24</v>
      </c>
      <c r="H27" s="6">
        <f t="shared" si="0"/>
        <v>1</v>
      </c>
      <c r="I27" s="6">
        <f t="shared" si="7"/>
        <v>25</v>
      </c>
      <c r="J27" s="56">
        <v>7.1030000000000008E-3</v>
      </c>
      <c r="K27" s="57">
        <f t="shared" si="8"/>
        <v>5.0000000000000001E-4</v>
      </c>
      <c r="L27" s="58">
        <f t="shared" si="25"/>
        <v>0.02</v>
      </c>
      <c r="M27" s="59">
        <f t="shared" si="9"/>
        <v>1.9460273972602743E-5</v>
      </c>
      <c r="N27" s="59">
        <f t="shared" si="21"/>
        <v>1.0004661692968007</v>
      </c>
      <c r="O27" s="60">
        <f t="shared" si="22"/>
        <v>7.0899999999999999E-3</v>
      </c>
      <c r="P27" s="59">
        <f t="shared" si="10"/>
        <v>4.8561643835616438E-4</v>
      </c>
      <c r="Q27" s="61">
        <f>(P27-P26)*$D$7/H27</f>
        <v>7.1139999999999788E-3</v>
      </c>
      <c r="R27" s="60">
        <f t="shared" si="1"/>
        <v>2.7613999999999979E-2</v>
      </c>
      <c r="S27" s="62"/>
      <c r="T27" s="7">
        <f t="shared" si="11"/>
        <v>90000000</v>
      </c>
      <c r="U27" s="63"/>
      <c r="V27" s="7">
        <f t="shared" si="12"/>
        <v>1754.1369863013647</v>
      </c>
      <c r="W27" s="7">
        <f t="shared" si="13"/>
        <v>123.28767123287672</v>
      </c>
      <c r="X27" s="7">
        <f t="shared" si="14"/>
        <v>4931.5068493150684</v>
      </c>
      <c r="Y27" s="7">
        <f t="shared" si="15"/>
        <v>6808.9315068493097</v>
      </c>
      <c r="Z27" s="21"/>
      <c r="AA27" s="7"/>
      <c r="AB27" s="7">
        <f t="shared" si="16"/>
        <v>0</v>
      </c>
      <c r="AC27" s="7">
        <f t="shared" si="23"/>
        <v>0</v>
      </c>
      <c r="AD27" s="7">
        <f t="shared" si="24"/>
        <v>0</v>
      </c>
      <c r="AE27" s="63"/>
      <c r="AF27" s="58">
        <v>0.4</v>
      </c>
      <c r="AG27" s="58">
        <v>0</v>
      </c>
      <c r="AH27" s="58">
        <f t="shared" si="17"/>
        <v>0.6</v>
      </c>
      <c r="AI27" s="14"/>
      <c r="AJ27" s="13">
        <f t="shared" si="2"/>
        <v>36000000</v>
      </c>
      <c r="AK27" s="7">
        <f t="shared" si="18"/>
        <v>701.65479452054592</v>
      </c>
      <c r="AL27" s="14"/>
      <c r="AM27" s="13">
        <f t="shared" si="3"/>
        <v>0</v>
      </c>
      <c r="AN27" s="7">
        <f t="shared" si="19"/>
        <v>0</v>
      </c>
      <c r="AO27" s="14"/>
      <c r="AP27" s="13">
        <f t="shared" si="4"/>
        <v>54000000</v>
      </c>
      <c r="AQ27" s="7">
        <f t="shared" si="20"/>
        <v>1052.4821917808188</v>
      </c>
      <c r="AR27" s="14"/>
      <c r="AS27" s="14"/>
      <c r="AT27" s="14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35">
      <c r="A28" s="14"/>
      <c r="B28" s="10">
        <v>43588</v>
      </c>
      <c r="C28" s="5">
        <v>43587</v>
      </c>
      <c r="D28" s="5">
        <v>43595</v>
      </c>
      <c r="E28" s="5">
        <v>43598</v>
      </c>
      <c r="F28" s="6">
        <f t="shared" si="5"/>
        <v>1</v>
      </c>
      <c r="G28" s="6">
        <f t="shared" si="6"/>
        <v>25</v>
      </c>
      <c r="H28" s="6">
        <f t="shared" si="0"/>
        <v>3</v>
      </c>
      <c r="I28" s="6">
        <f t="shared" si="7"/>
        <v>28</v>
      </c>
      <c r="J28" s="56">
        <v>7.1069999999999996E-3</v>
      </c>
      <c r="K28" s="57">
        <f t="shared" si="8"/>
        <v>5.0000000000000001E-4</v>
      </c>
      <c r="L28" s="58">
        <f t="shared" si="25"/>
        <v>0.02</v>
      </c>
      <c r="M28" s="59">
        <f t="shared" si="9"/>
        <v>1.9471232876712326E-5</v>
      </c>
      <c r="N28" s="59">
        <f t="shared" si="21"/>
        <v>1.0004856496065684</v>
      </c>
      <c r="O28" s="60">
        <f t="shared" si="22"/>
        <v>7.0899999999999999E-3</v>
      </c>
      <c r="P28" s="59">
        <f t="shared" si="10"/>
        <v>5.4389041095890417E-4</v>
      </c>
      <c r="Q28" s="61">
        <f>(P28-P27)*$D$7/H28</f>
        <v>7.0900000000000086E-3</v>
      </c>
      <c r="R28" s="60">
        <f t="shared" si="1"/>
        <v>2.759000000000001E-2</v>
      </c>
      <c r="S28" s="62"/>
      <c r="T28" s="7">
        <f t="shared" si="11"/>
        <v>90000000</v>
      </c>
      <c r="U28" s="63"/>
      <c r="V28" s="7">
        <f t="shared" si="12"/>
        <v>5244.6575342465821</v>
      </c>
      <c r="W28" s="7">
        <f t="shared" si="13"/>
        <v>369.86301369863014</v>
      </c>
      <c r="X28" s="7">
        <f t="shared" si="14"/>
        <v>14794.520547945205</v>
      </c>
      <c r="Y28" s="7">
        <f t="shared" si="15"/>
        <v>20409.041095890418</v>
      </c>
      <c r="Z28" s="21"/>
      <c r="AA28" s="7"/>
      <c r="AB28" s="7">
        <f t="shared" si="16"/>
        <v>0</v>
      </c>
      <c r="AC28" s="7">
        <f t="shared" si="23"/>
        <v>0</v>
      </c>
      <c r="AD28" s="7">
        <f t="shared" si="24"/>
        <v>0</v>
      </c>
      <c r="AE28" s="63"/>
      <c r="AF28" s="58">
        <v>0.4</v>
      </c>
      <c r="AG28" s="58">
        <v>0</v>
      </c>
      <c r="AH28" s="58">
        <f t="shared" si="17"/>
        <v>0.6</v>
      </c>
      <c r="AI28" s="14"/>
      <c r="AJ28" s="13">
        <f t="shared" si="2"/>
        <v>36000000</v>
      </c>
      <c r="AK28" s="7">
        <f t="shared" si="18"/>
        <v>2097.8630136986326</v>
      </c>
      <c r="AL28" s="14"/>
      <c r="AM28" s="13">
        <f t="shared" si="3"/>
        <v>0</v>
      </c>
      <c r="AN28" s="7">
        <f t="shared" si="19"/>
        <v>0</v>
      </c>
      <c r="AO28" s="14"/>
      <c r="AP28" s="13">
        <f t="shared" si="4"/>
        <v>54000000</v>
      </c>
      <c r="AQ28" s="7">
        <f t="shared" si="20"/>
        <v>3146.7945205479491</v>
      </c>
      <c r="AR28" s="14"/>
      <c r="AS28" s="14"/>
      <c r="AT28" s="14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x14ac:dyDescent="0.35">
      <c r="A29" s="14"/>
      <c r="B29" s="10">
        <v>43592</v>
      </c>
      <c r="C29" s="5">
        <v>43588</v>
      </c>
      <c r="D29" s="5">
        <v>43598</v>
      </c>
      <c r="E29" s="5">
        <v>43599</v>
      </c>
      <c r="F29" s="6">
        <f t="shared" si="5"/>
        <v>4</v>
      </c>
      <c r="G29" s="6">
        <f t="shared" si="6"/>
        <v>29</v>
      </c>
      <c r="H29" s="6">
        <f t="shared" si="0"/>
        <v>1</v>
      </c>
      <c r="I29" s="6">
        <f t="shared" si="7"/>
        <v>29</v>
      </c>
      <c r="J29" s="56">
        <v>7.0980000000000001E-3</v>
      </c>
      <c r="K29" s="57">
        <f t="shared" si="8"/>
        <v>5.0000000000000001E-4</v>
      </c>
      <c r="L29" s="58">
        <f t="shared" si="25"/>
        <v>0.02</v>
      </c>
      <c r="M29" s="59">
        <f t="shared" si="9"/>
        <v>7.7786301369863015E-5</v>
      </c>
      <c r="N29" s="59">
        <f t="shared" si="21"/>
        <v>1.000563473684825</v>
      </c>
      <c r="O29" s="60">
        <f t="shared" si="22"/>
        <v>7.0920000000000002E-3</v>
      </c>
      <c r="P29" s="59">
        <f t="shared" si="10"/>
        <v>5.6347397260273976E-4</v>
      </c>
      <c r="Q29" s="61">
        <f>(P29-P28)*$D$7/H29</f>
        <v>7.1479999999999929E-3</v>
      </c>
      <c r="R29" s="60">
        <f t="shared" si="1"/>
        <v>2.7647999999999992E-2</v>
      </c>
      <c r="S29" s="62"/>
      <c r="T29" s="7">
        <f t="shared" si="11"/>
        <v>90000000</v>
      </c>
      <c r="U29" s="63"/>
      <c r="V29" s="7">
        <f t="shared" si="12"/>
        <v>1762.5205479452038</v>
      </c>
      <c r="W29" s="7">
        <f t="shared" si="13"/>
        <v>123.28767123287672</v>
      </c>
      <c r="X29" s="7">
        <f t="shared" si="14"/>
        <v>4931.5068493150684</v>
      </c>
      <c r="Y29" s="7">
        <f t="shared" si="15"/>
        <v>6817.3150684931488</v>
      </c>
      <c r="Z29" s="21"/>
      <c r="AA29" s="7"/>
      <c r="AB29" s="7">
        <f t="shared" si="16"/>
        <v>0</v>
      </c>
      <c r="AC29" s="7">
        <f t="shared" si="23"/>
        <v>0</v>
      </c>
      <c r="AD29" s="7">
        <f t="shared" si="24"/>
        <v>0</v>
      </c>
      <c r="AE29" s="63"/>
      <c r="AF29" s="58">
        <v>0.4</v>
      </c>
      <c r="AG29" s="58">
        <v>0</v>
      </c>
      <c r="AH29" s="58">
        <f t="shared" si="17"/>
        <v>0.6</v>
      </c>
      <c r="AI29" s="14"/>
      <c r="AJ29" s="13">
        <f t="shared" si="2"/>
        <v>36000000</v>
      </c>
      <c r="AK29" s="7">
        <f t="shared" si="18"/>
        <v>705.0082191780815</v>
      </c>
      <c r="AL29" s="14"/>
      <c r="AM29" s="13">
        <f t="shared" si="3"/>
        <v>0</v>
      </c>
      <c r="AN29" s="7">
        <f t="shared" si="19"/>
        <v>0</v>
      </c>
      <c r="AO29" s="14"/>
      <c r="AP29" s="13">
        <f t="shared" si="4"/>
        <v>54000000</v>
      </c>
      <c r="AQ29" s="7">
        <f t="shared" si="20"/>
        <v>1057.5123287671222</v>
      </c>
      <c r="AR29" s="14"/>
      <c r="AS29" s="14"/>
      <c r="AT29" s="14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x14ac:dyDescent="0.35">
      <c r="A30" s="14"/>
      <c r="B30" s="10">
        <v>43593</v>
      </c>
      <c r="C30" s="5">
        <v>43592</v>
      </c>
      <c r="D30" s="5">
        <v>43599</v>
      </c>
      <c r="E30" s="5">
        <v>43600</v>
      </c>
      <c r="F30" s="6">
        <f t="shared" si="5"/>
        <v>1</v>
      </c>
      <c r="G30" s="6">
        <f t="shared" si="6"/>
        <v>30</v>
      </c>
      <c r="H30" s="6">
        <f t="shared" si="0"/>
        <v>1</v>
      </c>
      <c r="I30" s="6">
        <f t="shared" si="7"/>
        <v>30</v>
      </c>
      <c r="J30" s="56">
        <v>7.0940000000000005E-3</v>
      </c>
      <c r="K30" s="57">
        <f t="shared" si="8"/>
        <v>5.0000000000000001E-4</v>
      </c>
      <c r="L30" s="58">
        <f t="shared" si="25"/>
        <v>0.02</v>
      </c>
      <c r="M30" s="59">
        <f t="shared" si="9"/>
        <v>1.9435616438356167E-5</v>
      </c>
      <c r="N30" s="59">
        <f t="shared" si="21"/>
        <v>1.0005829202527217</v>
      </c>
      <c r="O30" s="60">
        <f t="shared" si="22"/>
        <v>7.0920000000000002E-3</v>
      </c>
      <c r="P30" s="59">
        <f t="shared" si="10"/>
        <v>5.8290410958904116E-4</v>
      </c>
      <c r="Q30" s="61">
        <f>(P30-P29)*$D$7/H30</f>
        <v>7.0920000000000089E-3</v>
      </c>
      <c r="R30" s="60">
        <f t="shared" si="1"/>
        <v>2.7592000000000009E-2</v>
      </c>
      <c r="S30" s="62"/>
      <c r="T30" s="7">
        <f t="shared" si="11"/>
        <v>90000000</v>
      </c>
      <c r="U30" s="63"/>
      <c r="V30" s="7">
        <f t="shared" si="12"/>
        <v>1748.7123287671254</v>
      </c>
      <c r="W30" s="7">
        <f t="shared" si="13"/>
        <v>123.28767123287672</v>
      </c>
      <c r="X30" s="7">
        <f t="shared" si="14"/>
        <v>4931.5068493150684</v>
      </c>
      <c r="Y30" s="7">
        <f t="shared" si="15"/>
        <v>6803.5068493150702</v>
      </c>
      <c r="Z30" s="21"/>
      <c r="AA30" s="7"/>
      <c r="AB30" s="7">
        <f t="shared" si="16"/>
        <v>0</v>
      </c>
      <c r="AC30" s="7">
        <f t="shared" si="23"/>
        <v>0</v>
      </c>
      <c r="AD30" s="7">
        <f t="shared" si="24"/>
        <v>0</v>
      </c>
      <c r="AE30" s="63"/>
      <c r="AF30" s="58">
        <v>0.4</v>
      </c>
      <c r="AG30" s="58">
        <v>0</v>
      </c>
      <c r="AH30" s="58">
        <f t="shared" si="17"/>
        <v>0.6</v>
      </c>
      <c r="AI30" s="14"/>
      <c r="AJ30" s="13">
        <f t="shared" si="2"/>
        <v>36000000</v>
      </c>
      <c r="AK30" s="7">
        <f t="shared" si="18"/>
        <v>699.48493150685022</v>
      </c>
      <c r="AL30" s="14"/>
      <c r="AM30" s="13">
        <f t="shared" si="3"/>
        <v>0</v>
      </c>
      <c r="AN30" s="7">
        <f t="shared" si="19"/>
        <v>0</v>
      </c>
      <c r="AO30" s="14"/>
      <c r="AP30" s="13">
        <f t="shared" si="4"/>
        <v>54000000</v>
      </c>
      <c r="AQ30" s="7">
        <f t="shared" si="20"/>
        <v>1049.2273972602752</v>
      </c>
      <c r="AR30" s="14"/>
      <c r="AS30" s="14"/>
      <c r="AT30" s="14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4.5" customHeight="1" x14ac:dyDescent="0.35">
      <c r="A31" s="14"/>
      <c r="B31" s="14"/>
      <c r="C31" s="14"/>
      <c r="D31" s="14"/>
      <c r="E31" s="70"/>
      <c r="F31" s="70"/>
      <c r="G31" s="70"/>
      <c r="H31" s="70"/>
      <c r="I31" s="70"/>
      <c r="J31" s="70"/>
      <c r="K31" s="70"/>
      <c r="L31" s="70"/>
      <c r="M31" s="71"/>
      <c r="N31" s="71"/>
      <c r="O31" s="71"/>
      <c r="P31" s="71"/>
      <c r="Q31" s="71"/>
      <c r="R31" s="71"/>
      <c r="S31" s="71"/>
      <c r="T31" s="71"/>
      <c r="U31" s="63"/>
      <c r="V31" s="14"/>
      <c r="W31" s="14"/>
      <c r="X31" s="14"/>
      <c r="Y31" s="178"/>
      <c r="Z31" s="21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x14ac:dyDescent="0.35">
      <c r="A32" s="14"/>
      <c r="B32" s="14"/>
      <c r="C32" s="14"/>
      <c r="D32" s="72"/>
      <c r="E32" s="72"/>
      <c r="F32" s="73">
        <f>SUM(F12:F30)</f>
        <v>30</v>
      </c>
      <c r="G32" s="72"/>
      <c r="H32" s="73">
        <f>SUM(H12:H30)</f>
        <v>30</v>
      </c>
      <c r="I32" s="72"/>
      <c r="J32" s="72"/>
      <c r="K32" s="70"/>
      <c r="L32" s="70"/>
      <c r="M32" s="70"/>
      <c r="N32" s="70"/>
      <c r="O32" s="70"/>
      <c r="P32" s="70"/>
      <c r="Q32" s="70"/>
      <c r="R32" s="70"/>
      <c r="S32" s="70"/>
      <c r="T32" s="74"/>
      <c r="U32" s="14"/>
      <c r="V32" s="75">
        <f>SUM(V12:V30)</f>
        <v>55371.780821917811</v>
      </c>
      <c r="W32" s="75">
        <f>SUM(W12:W30)</f>
        <v>3904.1095890410952</v>
      </c>
      <c r="X32" s="75">
        <f>SUM(X12:X30)</f>
        <v>156164.38356164386</v>
      </c>
      <c r="Y32" s="75">
        <f>ROUND(SUM(Y12:Y30),2)</f>
        <v>215440.27</v>
      </c>
      <c r="Z32" s="21"/>
      <c r="AA32" s="75">
        <f>SUM(AA12:AA30)</f>
        <v>-10000000</v>
      </c>
      <c r="AB32" s="75">
        <f>SUM(AB12:AB30)</f>
        <v>2910.41</v>
      </c>
      <c r="AC32" s="75">
        <f>SUM(AC12:AC30)</f>
        <v>2910.41</v>
      </c>
      <c r="AD32" s="75">
        <f>SUM(AD12:AD30)</f>
        <v>0</v>
      </c>
      <c r="AE32" s="14"/>
      <c r="AF32" s="14"/>
      <c r="AG32" s="14"/>
      <c r="AH32" s="14"/>
      <c r="AI32" s="14"/>
      <c r="AJ32" s="14"/>
      <c r="AK32" s="75">
        <f>SUM(AK12:AK30)</f>
        <v>25233.747945205479</v>
      </c>
      <c r="AL32" s="76"/>
      <c r="AM32" s="76"/>
      <c r="AN32" s="75">
        <f>SUM(AN12:AN30)</f>
        <v>14700.657534246579</v>
      </c>
      <c r="AO32" s="76"/>
      <c r="AP32" s="76"/>
      <c r="AQ32" s="75">
        <f>SUM(AQ12:AQ30)</f>
        <v>15437.375342465755</v>
      </c>
      <c r="AR32" s="76"/>
      <c r="AS32" s="14"/>
      <c r="AT32" s="14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7.5" customHeight="1" x14ac:dyDescent="0.35">
      <c r="A33" s="14"/>
      <c r="B33" s="14"/>
      <c r="C33" s="14"/>
      <c r="D33" s="72"/>
      <c r="E33" s="72"/>
      <c r="F33" s="72"/>
      <c r="G33" s="72"/>
      <c r="H33" s="70"/>
      <c r="I33" s="70"/>
      <c r="J33" s="77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14"/>
      <c r="V33" s="14"/>
      <c r="W33" s="14"/>
      <c r="X33" s="14"/>
      <c r="Y33" s="14"/>
      <c r="Z33" s="21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70"/>
      <c r="O34" s="70"/>
      <c r="P34" s="70"/>
      <c r="Q34" s="146" t="s">
        <v>7</v>
      </c>
      <c r="R34" s="147"/>
      <c r="S34" s="147"/>
      <c r="T34" s="148"/>
      <c r="U34" s="14"/>
      <c r="V34" s="75">
        <f>T30*O30*I30/$D$7+AB32</f>
        <v>55371.779863013697</v>
      </c>
      <c r="W34" s="14"/>
      <c r="X34" s="14"/>
      <c r="Y34" s="14"/>
      <c r="Z34" s="21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5.5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70"/>
      <c r="O35" s="70"/>
      <c r="P35" s="70"/>
      <c r="Q35" s="78"/>
      <c r="R35" s="78"/>
      <c r="S35" s="78"/>
      <c r="T35" s="81"/>
      <c r="U35" s="14"/>
      <c r="V35" s="14"/>
      <c r="W35" s="14"/>
      <c r="X35" s="14"/>
      <c r="Y35" s="14"/>
      <c r="Z35" s="21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70"/>
      <c r="O36" s="70"/>
      <c r="P36" s="70"/>
      <c r="Q36" s="146" t="s">
        <v>35</v>
      </c>
      <c r="R36" s="147"/>
      <c r="S36" s="147"/>
      <c r="T36" s="148"/>
      <c r="U36" s="14"/>
      <c r="V36" s="80">
        <f>+V34-V32</f>
        <v>-9.5890411466825753E-4</v>
      </c>
      <c r="W36" s="14"/>
      <c r="X36" s="14"/>
      <c r="Y36" s="14"/>
      <c r="Z36" s="2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70"/>
      <c r="O37" s="70"/>
      <c r="P37" s="70"/>
      <c r="Q37" s="14"/>
      <c r="R37" s="14"/>
      <c r="S37" s="14"/>
      <c r="T37" s="14"/>
      <c r="U37" s="14"/>
      <c r="V37" s="14"/>
      <c r="W37" s="14"/>
      <c r="X37" s="14"/>
      <c r="Y37" s="14"/>
      <c r="Z37" s="21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Z104" s="1"/>
      <c r="AA104" s="1"/>
      <c r="AB104" s="1"/>
      <c r="AC104" s="1"/>
      <c r="AD104" s="1"/>
      <c r="AE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Z105" s="1"/>
      <c r="AA105" s="1"/>
      <c r="AB105" s="1"/>
      <c r="AC105" s="1"/>
      <c r="AD105" s="1"/>
      <c r="AE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Z106" s="1"/>
      <c r="AA106" s="1"/>
      <c r="AB106" s="1"/>
      <c r="AC106" s="1"/>
      <c r="AD106" s="1"/>
      <c r="AE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Z107" s="1"/>
      <c r="AA107" s="1"/>
      <c r="AB107" s="1"/>
      <c r="AC107" s="1"/>
      <c r="AD107" s="1"/>
      <c r="AE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Z108" s="1"/>
      <c r="AA108" s="1"/>
      <c r="AB108" s="1"/>
      <c r="AC108" s="1"/>
      <c r="AD108" s="1"/>
      <c r="AE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Z109" s="1"/>
      <c r="AA109" s="1"/>
      <c r="AB109" s="1"/>
      <c r="AC109" s="1"/>
      <c r="AD109" s="1"/>
      <c r="AE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Z110" s="1"/>
      <c r="AA110" s="1"/>
      <c r="AB110" s="1"/>
      <c r="AC110" s="1"/>
      <c r="AD110" s="1"/>
      <c r="AE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Z111" s="1"/>
      <c r="AA111" s="1"/>
      <c r="AB111" s="1"/>
      <c r="AC111" s="1"/>
      <c r="AD111" s="1"/>
      <c r="AE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Z112" s="1"/>
      <c r="AA112" s="1"/>
      <c r="AB112" s="1"/>
      <c r="AC112" s="1"/>
      <c r="AD112" s="1"/>
      <c r="AE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Z113" s="1"/>
      <c r="AA113" s="1"/>
      <c r="AB113" s="1"/>
      <c r="AC113" s="1"/>
      <c r="AD113" s="1"/>
      <c r="AE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Z114" s="1"/>
      <c r="AA114" s="1"/>
      <c r="AB114" s="1"/>
      <c r="AC114" s="1"/>
      <c r="AD114" s="1"/>
      <c r="AE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Z115" s="1"/>
      <c r="AA115" s="1"/>
      <c r="AB115" s="1"/>
      <c r="AC115" s="1"/>
      <c r="AD115" s="1"/>
      <c r="AE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Z116" s="1"/>
      <c r="AA116" s="1"/>
      <c r="AB116" s="1"/>
      <c r="AC116" s="1"/>
      <c r="AD116" s="1"/>
      <c r="AE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Z117" s="1"/>
      <c r="AA117" s="1"/>
      <c r="AB117" s="1"/>
      <c r="AC117" s="1"/>
      <c r="AD117" s="1"/>
      <c r="AE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Z118" s="1"/>
      <c r="AA118" s="1"/>
      <c r="AB118" s="1"/>
      <c r="AC118" s="1"/>
      <c r="AD118" s="1"/>
      <c r="AE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Z119" s="1"/>
      <c r="AA119" s="1"/>
      <c r="AB119" s="1"/>
      <c r="AC119" s="1"/>
      <c r="AD119" s="1"/>
      <c r="AE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Z120" s="1"/>
      <c r="AA120" s="1"/>
      <c r="AB120" s="1"/>
      <c r="AC120" s="1"/>
      <c r="AD120" s="1"/>
      <c r="AE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Z121" s="1"/>
      <c r="AA121" s="1"/>
      <c r="AB121" s="1"/>
      <c r="AC121" s="1"/>
      <c r="AD121" s="1"/>
      <c r="AE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Z122" s="1"/>
      <c r="AA122" s="1"/>
      <c r="AB122" s="1"/>
      <c r="AC122" s="1"/>
      <c r="AD122" s="1"/>
      <c r="AE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Z123" s="1"/>
      <c r="AA123" s="1"/>
      <c r="AB123" s="1"/>
      <c r="AC123" s="1"/>
      <c r="AD123" s="1"/>
      <c r="AE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Z124" s="1"/>
      <c r="AA124" s="1"/>
      <c r="AB124" s="1"/>
      <c r="AC124" s="1"/>
      <c r="AD124" s="1"/>
      <c r="AE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Z125" s="1"/>
      <c r="AA125" s="1"/>
      <c r="AB125" s="1"/>
      <c r="AC125" s="1"/>
      <c r="AD125" s="1"/>
      <c r="AE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Z126" s="1"/>
      <c r="AA126" s="1"/>
      <c r="AB126" s="1"/>
      <c r="AC126" s="1"/>
      <c r="AD126" s="1"/>
      <c r="AE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Z127" s="1"/>
      <c r="AA127" s="1"/>
      <c r="AB127" s="1"/>
      <c r="AC127" s="1"/>
      <c r="AD127" s="1"/>
      <c r="AE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Z128" s="1"/>
      <c r="AA128" s="1"/>
      <c r="AB128" s="1"/>
      <c r="AC128" s="1"/>
      <c r="AD128" s="1"/>
      <c r="AE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Z129" s="1"/>
      <c r="AA129" s="1"/>
      <c r="AB129" s="1"/>
      <c r="AC129" s="1"/>
      <c r="AD129" s="1"/>
      <c r="AE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Z130" s="1"/>
      <c r="AA130" s="1"/>
      <c r="AB130" s="1"/>
      <c r="AC130" s="1"/>
      <c r="AD130" s="1"/>
      <c r="AE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Z131" s="1"/>
      <c r="AA131" s="1"/>
      <c r="AB131" s="1"/>
      <c r="AC131" s="1"/>
      <c r="AD131" s="1"/>
      <c r="AE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Z132" s="1"/>
      <c r="AA132" s="1"/>
      <c r="AB132" s="1"/>
      <c r="AC132" s="1"/>
      <c r="AD132" s="1"/>
      <c r="AE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Z133" s="1"/>
      <c r="AA133" s="1"/>
      <c r="AB133" s="1"/>
      <c r="AC133" s="1"/>
      <c r="AD133" s="1"/>
      <c r="AE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Z134" s="1"/>
      <c r="AA134" s="1"/>
      <c r="AB134" s="1"/>
      <c r="AC134" s="1"/>
      <c r="AD134" s="1"/>
      <c r="AE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Z135" s="1"/>
      <c r="AA135" s="1"/>
      <c r="AB135" s="1"/>
      <c r="AC135" s="1"/>
      <c r="AD135" s="1"/>
      <c r="AE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Z136" s="1"/>
      <c r="AA136" s="1"/>
      <c r="AB136" s="1"/>
      <c r="AC136" s="1"/>
      <c r="AD136" s="1"/>
      <c r="AE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Z137" s="1"/>
      <c r="AA137" s="1"/>
      <c r="AB137" s="1"/>
      <c r="AC137" s="1"/>
      <c r="AD137" s="1"/>
      <c r="AE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Z138" s="1"/>
      <c r="AA138" s="1"/>
      <c r="AB138" s="1"/>
      <c r="AC138" s="1"/>
      <c r="AD138" s="1"/>
      <c r="AE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Z139" s="1"/>
      <c r="AA139" s="1"/>
      <c r="AB139" s="1"/>
      <c r="AC139" s="1"/>
      <c r="AD139" s="1"/>
      <c r="AE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Z140" s="1"/>
      <c r="AA140" s="1"/>
      <c r="AB140" s="1"/>
      <c r="AC140" s="1"/>
      <c r="AD140" s="1"/>
      <c r="AE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Z141" s="1"/>
      <c r="AA141" s="1"/>
      <c r="AB141" s="1"/>
      <c r="AC141" s="1"/>
      <c r="AD141" s="1"/>
      <c r="AE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Z142" s="1"/>
      <c r="AA142" s="1"/>
      <c r="AB142" s="1"/>
      <c r="AC142" s="1"/>
      <c r="AD142" s="1"/>
      <c r="AE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Z143" s="1"/>
      <c r="AA143" s="1"/>
      <c r="AB143" s="1"/>
      <c r="AC143" s="1"/>
      <c r="AD143" s="1"/>
      <c r="AE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Z144" s="1"/>
      <c r="AA144" s="1"/>
      <c r="AB144" s="1"/>
      <c r="AC144" s="1"/>
      <c r="AD144" s="1"/>
      <c r="AE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Z145" s="1"/>
      <c r="AA145" s="1"/>
      <c r="AB145" s="1"/>
      <c r="AC145" s="1"/>
      <c r="AD145" s="1"/>
      <c r="AE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Z146" s="1"/>
      <c r="AA146" s="1"/>
      <c r="AB146" s="1"/>
      <c r="AC146" s="1"/>
      <c r="AD146" s="1"/>
      <c r="AE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Z147" s="1"/>
      <c r="AA147" s="1"/>
      <c r="AB147" s="1"/>
      <c r="AC147" s="1"/>
      <c r="AD147" s="1"/>
      <c r="AE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Z148" s="1"/>
      <c r="AA148" s="1"/>
      <c r="AB148" s="1"/>
      <c r="AC148" s="1"/>
      <c r="AD148" s="1"/>
      <c r="AE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Z149" s="1"/>
      <c r="AA149" s="1"/>
      <c r="AB149" s="1"/>
      <c r="AC149" s="1"/>
      <c r="AD149" s="1"/>
      <c r="AE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Z150" s="1"/>
      <c r="AA150" s="1"/>
      <c r="AB150" s="1"/>
      <c r="AC150" s="1"/>
      <c r="AD150" s="1"/>
      <c r="AE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Z151" s="1"/>
      <c r="AA151" s="1"/>
      <c r="AB151" s="1"/>
      <c r="AC151" s="1"/>
      <c r="AD151" s="1"/>
      <c r="AE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Z152" s="1"/>
      <c r="AA152" s="1"/>
      <c r="AB152" s="1"/>
      <c r="AC152" s="1"/>
      <c r="AD152" s="1"/>
      <c r="AE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Z153" s="1"/>
      <c r="AA153" s="1"/>
      <c r="AB153" s="1"/>
      <c r="AC153" s="1"/>
      <c r="AD153" s="1"/>
      <c r="AE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Z154" s="1"/>
      <c r="AA154" s="1"/>
      <c r="AB154" s="1"/>
      <c r="AC154" s="1"/>
      <c r="AD154" s="1"/>
      <c r="AE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Z155" s="1"/>
      <c r="AA155" s="1"/>
      <c r="AB155" s="1"/>
      <c r="AC155" s="1"/>
      <c r="AD155" s="1"/>
      <c r="AE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Z156" s="1"/>
      <c r="AA156" s="1"/>
      <c r="AB156" s="1"/>
      <c r="AC156" s="1"/>
      <c r="AD156" s="1"/>
      <c r="AE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Z157" s="1"/>
      <c r="AA157" s="1"/>
      <c r="AB157" s="1"/>
      <c r="AC157" s="1"/>
      <c r="AD157" s="1"/>
      <c r="AE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Z158" s="1"/>
      <c r="AA158" s="1"/>
      <c r="AB158" s="1"/>
      <c r="AC158" s="1"/>
      <c r="AD158" s="1"/>
      <c r="AE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Z159" s="1"/>
      <c r="AA159" s="1"/>
      <c r="AB159" s="1"/>
      <c r="AC159" s="1"/>
      <c r="AD159" s="1"/>
      <c r="AE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Z160" s="1"/>
      <c r="AA160" s="1"/>
      <c r="AB160" s="1"/>
      <c r="AC160" s="1"/>
      <c r="AD160" s="1"/>
      <c r="AE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Z161" s="1"/>
      <c r="AA161" s="1"/>
      <c r="AB161" s="1"/>
      <c r="AC161" s="1"/>
      <c r="AD161" s="1"/>
      <c r="AE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Z162" s="1"/>
      <c r="AA162" s="1"/>
      <c r="AB162" s="1"/>
      <c r="AC162" s="1"/>
      <c r="AD162" s="1"/>
      <c r="AE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Z163" s="1"/>
      <c r="AA163" s="1"/>
      <c r="AB163" s="1"/>
      <c r="AC163" s="1"/>
      <c r="AD163" s="1"/>
      <c r="AE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Z164" s="1"/>
      <c r="AA164" s="1"/>
      <c r="AB164" s="1"/>
      <c r="AC164" s="1"/>
      <c r="AD164" s="1"/>
      <c r="AE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Z165" s="1"/>
      <c r="AA165" s="1"/>
      <c r="AB165" s="1"/>
      <c r="AC165" s="1"/>
      <c r="AD165" s="1"/>
      <c r="AE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Z166" s="1"/>
      <c r="AA166" s="1"/>
      <c r="AB166" s="1"/>
      <c r="AC166" s="1"/>
      <c r="AD166" s="1"/>
      <c r="AE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Z167" s="1"/>
      <c r="AA167" s="1"/>
      <c r="AB167" s="1"/>
      <c r="AC167" s="1"/>
      <c r="AD167" s="1"/>
      <c r="AE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Z168" s="1"/>
      <c r="AA168" s="1"/>
      <c r="AB168" s="1"/>
      <c r="AC168" s="1"/>
      <c r="AD168" s="1"/>
      <c r="AE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Z169" s="1"/>
      <c r="AA169" s="1"/>
      <c r="AB169" s="1"/>
      <c r="AC169" s="1"/>
      <c r="AD169" s="1"/>
      <c r="AE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Z170" s="1"/>
      <c r="AA170" s="1"/>
      <c r="AB170" s="1"/>
      <c r="AC170" s="1"/>
      <c r="AD170" s="1"/>
      <c r="AE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Z171" s="1"/>
      <c r="AA171" s="1"/>
      <c r="AB171" s="1"/>
      <c r="AC171" s="1"/>
      <c r="AD171" s="1"/>
      <c r="AE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Z172" s="1"/>
      <c r="AA172" s="1"/>
      <c r="AB172" s="1"/>
      <c r="AC172" s="1"/>
      <c r="AD172" s="1"/>
      <c r="AE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Z173" s="1"/>
      <c r="AA173" s="1"/>
      <c r="AB173" s="1"/>
      <c r="AC173" s="1"/>
      <c r="AD173" s="1"/>
      <c r="AE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Z174" s="1"/>
      <c r="AA174" s="1"/>
      <c r="AB174" s="1"/>
      <c r="AC174" s="1"/>
      <c r="AD174" s="1"/>
      <c r="AE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Z175" s="1"/>
      <c r="AA175" s="1"/>
      <c r="AB175" s="1"/>
      <c r="AC175" s="1"/>
      <c r="AD175" s="1"/>
      <c r="AE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Z176" s="1"/>
      <c r="AA176" s="1"/>
      <c r="AB176" s="1"/>
      <c r="AC176" s="1"/>
      <c r="AD176" s="1"/>
      <c r="AE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Z177" s="1"/>
      <c r="AA177" s="1"/>
      <c r="AB177" s="1"/>
      <c r="AC177" s="1"/>
      <c r="AD177" s="1"/>
      <c r="AE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Z178" s="1"/>
      <c r="AA178" s="1"/>
      <c r="AB178" s="1"/>
      <c r="AC178" s="1"/>
      <c r="AD178" s="1"/>
      <c r="AE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Z179" s="1"/>
      <c r="AA179" s="1"/>
      <c r="AB179" s="1"/>
      <c r="AC179" s="1"/>
      <c r="AD179" s="1"/>
      <c r="AE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Z180" s="1"/>
      <c r="AA180" s="1"/>
      <c r="AB180" s="1"/>
      <c r="AC180" s="1"/>
      <c r="AD180" s="1"/>
      <c r="AE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Z181" s="1"/>
      <c r="AA181" s="1"/>
      <c r="AB181" s="1"/>
      <c r="AC181" s="1"/>
      <c r="AD181" s="1"/>
      <c r="AE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Z182" s="1"/>
      <c r="AA182" s="1"/>
      <c r="AB182" s="1"/>
      <c r="AC182" s="1"/>
      <c r="AD182" s="1"/>
      <c r="AE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Z183" s="1"/>
      <c r="AA183" s="1"/>
      <c r="AB183" s="1"/>
      <c r="AC183" s="1"/>
      <c r="AD183" s="1"/>
      <c r="AE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Z184" s="1"/>
      <c r="AA184" s="1"/>
      <c r="AB184" s="1"/>
      <c r="AC184" s="1"/>
      <c r="AD184" s="1"/>
      <c r="AE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Z185" s="1"/>
      <c r="AA185" s="1"/>
      <c r="AB185" s="1"/>
      <c r="AC185" s="1"/>
      <c r="AD185" s="1"/>
      <c r="AE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Z186" s="1"/>
      <c r="AA186" s="1"/>
      <c r="AB186" s="1"/>
      <c r="AC186" s="1"/>
      <c r="AD186" s="1"/>
      <c r="AE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Z187" s="1"/>
      <c r="AA187" s="1"/>
      <c r="AB187" s="1"/>
      <c r="AC187" s="1"/>
      <c r="AD187" s="1"/>
      <c r="AE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Z188" s="1"/>
      <c r="AA188" s="1"/>
      <c r="AB188" s="1"/>
      <c r="AC188" s="1"/>
      <c r="AD188" s="1"/>
      <c r="AE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Z189" s="1"/>
      <c r="AA189" s="1"/>
      <c r="AB189" s="1"/>
      <c r="AC189" s="1"/>
      <c r="AD189" s="1"/>
      <c r="AE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Z190" s="1"/>
      <c r="AA190" s="1"/>
      <c r="AB190" s="1"/>
      <c r="AC190" s="1"/>
      <c r="AD190" s="1"/>
      <c r="AE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Z191" s="1"/>
      <c r="AA191" s="1"/>
      <c r="AB191" s="1"/>
      <c r="AC191" s="1"/>
      <c r="AD191" s="1"/>
      <c r="AE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Z192" s="1"/>
      <c r="AA192" s="1"/>
      <c r="AB192" s="1"/>
      <c r="AC192" s="1"/>
      <c r="AD192" s="1"/>
      <c r="AE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Z193" s="1"/>
      <c r="AA193" s="1"/>
      <c r="AB193" s="1"/>
      <c r="AC193" s="1"/>
      <c r="AD193" s="1"/>
      <c r="AE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Z194" s="1"/>
      <c r="AA194" s="1"/>
      <c r="AB194" s="1"/>
      <c r="AC194" s="1"/>
      <c r="AD194" s="1"/>
      <c r="AE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Z195" s="1"/>
      <c r="AA195" s="1"/>
      <c r="AB195" s="1"/>
      <c r="AC195" s="1"/>
      <c r="AD195" s="1"/>
      <c r="AE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Z196" s="1"/>
      <c r="AA196" s="1"/>
      <c r="AB196" s="1"/>
      <c r="AC196" s="1"/>
      <c r="AD196" s="1"/>
      <c r="AE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Z197" s="1"/>
      <c r="AA197" s="1"/>
      <c r="AB197" s="1"/>
      <c r="AC197" s="1"/>
      <c r="AD197" s="1"/>
      <c r="AE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Z198" s="1"/>
      <c r="AA198" s="1"/>
      <c r="AB198" s="1"/>
      <c r="AC198" s="1"/>
      <c r="AD198" s="1"/>
      <c r="AE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Z199" s="1"/>
      <c r="AA199" s="1"/>
      <c r="AB199" s="1"/>
      <c r="AC199" s="1"/>
      <c r="AD199" s="1"/>
      <c r="AE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Z200" s="1"/>
      <c r="AA200" s="1"/>
      <c r="AB200" s="1"/>
      <c r="AC200" s="1"/>
      <c r="AD200" s="1"/>
      <c r="AE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Z201" s="1"/>
      <c r="AA201" s="1"/>
      <c r="AB201" s="1"/>
      <c r="AC201" s="1"/>
      <c r="AD201" s="1"/>
      <c r="AE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Z202" s="1"/>
      <c r="AA202" s="1"/>
      <c r="AB202" s="1"/>
      <c r="AC202" s="1"/>
      <c r="AD202" s="1"/>
      <c r="AE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Z203" s="1"/>
      <c r="AA203" s="1"/>
      <c r="AB203" s="1"/>
      <c r="AC203" s="1"/>
      <c r="AD203" s="1"/>
      <c r="AE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Z204" s="1"/>
      <c r="AA204" s="1"/>
      <c r="AB204" s="1"/>
      <c r="AC204" s="1"/>
      <c r="AD204" s="1"/>
      <c r="AE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Z205" s="1"/>
      <c r="AA205" s="1"/>
      <c r="AB205" s="1"/>
      <c r="AC205" s="1"/>
      <c r="AD205" s="1"/>
      <c r="AE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Z206" s="1"/>
      <c r="AA206" s="1"/>
      <c r="AB206" s="1"/>
      <c r="AC206" s="1"/>
      <c r="AD206" s="1"/>
      <c r="AE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Z207" s="1"/>
      <c r="AA207" s="1"/>
      <c r="AB207" s="1"/>
      <c r="AC207" s="1"/>
      <c r="AD207" s="1"/>
      <c r="AE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Z208" s="1"/>
      <c r="AA208" s="1"/>
      <c r="AB208" s="1"/>
      <c r="AC208" s="1"/>
      <c r="AD208" s="1"/>
      <c r="AE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Z209" s="1"/>
      <c r="AA209" s="1"/>
      <c r="AB209" s="1"/>
      <c r="AC209" s="1"/>
      <c r="AD209" s="1"/>
      <c r="AE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Z210" s="1"/>
      <c r="AA210" s="1"/>
      <c r="AB210" s="1"/>
      <c r="AC210" s="1"/>
      <c r="AD210" s="1"/>
      <c r="AE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Z211" s="1"/>
      <c r="AA211" s="1"/>
      <c r="AB211" s="1"/>
      <c r="AC211" s="1"/>
      <c r="AD211" s="1"/>
      <c r="AE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Z212" s="1"/>
      <c r="AA212" s="1"/>
      <c r="AB212" s="1"/>
      <c r="AC212" s="1"/>
      <c r="AD212" s="1"/>
      <c r="AE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Z213" s="1"/>
      <c r="AA213" s="1"/>
      <c r="AB213" s="1"/>
      <c r="AC213" s="1"/>
      <c r="AD213" s="1"/>
      <c r="AE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Z214" s="1"/>
      <c r="AA214" s="1"/>
      <c r="AB214" s="1"/>
      <c r="AC214" s="1"/>
      <c r="AD214" s="1"/>
      <c r="AE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Z215" s="1"/>
      <c r="AA215" s="1"/>
      <c r="AB215" s="1"/>
      <c r="AC215" s="1"/>
      <c r="AD215" s="1"/>
      <c r="AE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Z216" s="1"/>
      <c r="AA216" s="1"/>
      <c r="AB216" s="1"/>
      <c r="AC216" s="1"/>
      <c r="AD216" s="1"/>
      <c r="AE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Z217" s="1"/>
      <c r="AA217" s="1"/>
      <c r="AB217" s="1"/>
      <c r="AC217" s="1"/>
      <c r="AD217" s="1"/>
      <c r="AE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Z218" s="1"/>
      <c r="AA218" s="1"/>
      <c r="AB218" s="1"/>
      <c r="AC218" s="1"/>
      <c r="AD218" s="1"/>
      <c r="AE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Z219" s="1"/>
      <c r="AA219" s="1"/>
      <c r="AB219" s="1"/>
      <c r="AC219" s="1"/>
      <c r="AD219" s="1"/>
      <c r="AE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Z220" s="1"/>
      <c r="AA220" s="1"/>
      <c r="AB220" s="1"/>
      <c r="AC220" s="1"/>
      <c r="AD220" s="1"/>
      <c r="AE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Z221" s="1"/>
      <c r="AA221" s="1"/>
      <c r="AB221" s="1"/>
      <c r="AC221" s="1"/>
      <c r="AD221" s="1"/>
      <c r="AE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Z222" s="1"/>
      <c r="AA222" s="1"/>
      <c r="AB222" s="1"/>
      <c r="AC222" s="1"/>
      <c r="AD222" s="1"/>
      <c r="AE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Z223" s="1"/>
      <c r="AA223" s="1"/>
      <c r="AB223" s="1"/>
      <c r="AC223" s="1"/>
      <c r="AD223" s="1"/>
      <c r="AE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Z224" s="1"/>
      <c r="AA224" s="1"/>
      <c r="AB224" s="1"/>
      <c r="AC224" s="1"/>
      <c r="AD224" s="1"/>
      <c r="AE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Z225" s="1"/>
      <c r="AA225" s="1"/>
      <c r="AB225" s="1"/>
      <c r="AC225" s="1"/>
      <c r="AD225" s="1"/>
      <c r="AE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Z226" s="1"/>
      <c r="AA226" s="1"/>
      <c r="AB226" s="1"/>
      <c r="AC226" s="1"/>
      <c r="AD226" s="1"/>
      <c r="AE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Z227" s="1"/>
      <c r="AA227" s="1"/>
      <c r="AB227" s="1"/>
      <c r="AC227" s="1"/>
      <c r="AD227" s="1"/>
      <c r="AE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Z228" s="1"/>
      <c r="AA228" s="1"/>
      <c r="AB228" s="1"/>
      <c r="AC228" s="1"/>
      <c r="AD228" s="1"/>
      <c r="AE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Z229" s="1"/>
      <c r="AA229" s="1"/>
      <c r="AB229" s="1"/>
      <c r="AC229" s="1"/>
      <c r="AD229" s="1"/>
      <c r="AE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Z230" s="1"/>
      <c r="AA230" s="1"/>
      <c r="AB230" s="1"/>
      <c r="AC230" s="1"/>
      <c r="AD230" s="1"/>
      <c r="AE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Z231" s="1"/>
      <c r="AA231" s="1"/>
      <c r="AB231" s="1"/>
      <c r="AC231" s="1"/>
      <c r="AD231" s="1"/>
      <c r="AE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Z232" s="1"/>
      <c r="AA232" s="1"/>
      <c r="AB232" s="1"/>
      <c r="AC232" s="1"/>
      <c r="AD232" s="1"/>
      <c r="AE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Z233" s="1"/>
      <c r="AA233" s="1"/>
      <c r="AB233" s="1"/>
      <c r="AC233" s="1"/>
      <c r="AD233" s="1"/>
      <c r="AE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Z234" s="1"/>
      <c r="AA234" s="1"/>
      <c r="AB234" s="1"/>
      <c r="AC234" s="1"/>
      <c r="AD234" s="1"/>
      <c r="AE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Z235" s="1"/>
      <c r="AA235" s="1"/>
      <c r="AB235" s="1"/>
      <c r="AC235" s="1"/>
      <c r="AD235" s="1"/>
      <c r="AE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Z236" s="1"/>
      <c r="AA236" s="1"/>
      <c r="AB236" s="1"/>
      <c r="AC236" s="1"/>
      <c r="AD236" s="1"/>
      <c r="AE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Z237" s="1"/>
      <c r="AA237" s="1"/>
      <c r="AB237" s="1"/>
      <c r="AC237" s="1"/>
      <c r="AD237" s="1"/>
      <c r="AE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Z238" s="1"/>
      <c r="AA238" s="1"/>
      <c r="AB238" s="1"/>
      <c r="AC238" s="1"/>
      <c r="AD238" s="1"/>
      <c r="AE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spans="1:69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Z239" s="1"/>
      <c r="AA239" s="1"/>
      <c r="AB239" s="1"/>
      <c r="AC239" s="1"/>
      <c r="AD239" s="1"/>
      <c r="AE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Z240" s="1"/>
      <c r="AA240" s="1"/>
      <c r="AB240" s="1"/>
      <c r="AC240" s="1"/>
      <c r="AD240" s="1"/>
      <c r="AE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Z241" s="1"/>
      <c r="AA241" s="1"/>
      <c r="AB241" s="1"/>
      <c r="AC241" s="1"/>
      <c r="AD241" s="1"/>
      <c r="AE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Z242" s="1"/>
      <c r="AA242" s="1"/>
      <c r="AB242" s="1"/>
      <c r="AC242" s="1"/>
      <c r="AD242" s="1"/>
      <c r="AE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Z243" s="1"/>
      <c r="AA243" s="1"/>
      <c r="AB243" s="1"/>
      <c r="AC243" s="1"/>
      <c r="AD243" s="1"/>
      <c r="AE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Z244" s="1"/>
      <c r="AA244" s="1"/>
      <c r="AB244" s="1"/>
      <c r="AC244" s="1"/>
      <c r="AD244" s="1"/>
      <c r="AE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Z245" s="1"/>
      <c r="AA245" s="1"/>
      <c r="AB245" s="1"/>
      <c r="AC245" s="1"/>
      <c r="AD245" s="1"/>
      <c r="AE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Z246" s="1"/>
      <c r="AA246" s="1"/>
      <c r="AB246" s="1"/>
      <c r="AC246" s="1"/>
      <c r="AD246" s="1"/>
      <c r="AE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Z247" s="1"/>
      <c r="AA247" s="1"/>
      <c r="AB247" s="1"/>
      <c r="AC247" s="1"/>
      <c r="AD247" s="1"/>
      <c r="AE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Z248" s="1"/>
      <c r="AA248" s="1"/>
      <c r="AB248" s="1"/>
      <c r="AC248" s="1"/>
      <c r="AD248" s="1"/>
      <c r="AE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Z249" s="1"/>
      <c r="AA249" s="1"/>
      <c r="AB249" s="1"/>
      <c r="AC249" s="1"/>
      <c r="AD249" s="1"/>
      <c r="AE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Z250" s="1"/>
      <c r="AA250" s="1"/>
      <c r="AB250" s="1"/>
      <c r="AC250" s="1"/>
      <c r="AD250" s="1"/>
      <c r="AE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Z251" s="1"/>
      <c r="AA251" s="1"/>
      <c r="AB251" s="1"/>
      <c r="AC251" s="1"/>
      <c r="AD251" s="1"/>
      <c r="AE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Z252" s="1"/>
      <c r="AA252" s="1"/>
      <c r="AB252" s="1"/>
      <c r="AC252" s="1"/>
      <c r="AD252" s="1"/>
      <c r="AE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Z253" s="1"/>
      <c r="AA253" s="1"/>
      <c r="AB253" s="1"/>
      <c r="AC253" s="1"/>
      <c r="AD253" s="1"/>
      <c r="AE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Z254" s="1"/>
      <c r="AA254" s="1"/>
      <c r="AB254" s="1"/>
      <c r="AC254" s="1"/>
      <c r="AD254" s="1"/>
      <c r="AE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Z255" s="1"/>
      <c r="AA255" s="1"/>
      <c r="AB255" s="1"/>
      <c r="AC255" s="1"/>
      <c r="AD255" s="1"/>
      <c r="AE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Z256" s="1"/>
      <c r="AA256" s="1"/>
      <c r="AB256" s="1"/>
      <c r="AC256" s="1"/>
      <c r="AD256" s="1"/>
      <c r="AE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Z257" s="1"/>
      <c r="AA257" s="1"/>
      <c r="AB257" s="1"/>
      <c r="AC257" s="1"/>
      <c r="AD257" s="1"/>
      <c r="AE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Z258" s="1"/>
      <c r="AA258" s="1"/>
      <c r="AB258" s="1"/>
      <c r="AC258" s="1"/>
      <c r="AD258" s="1"/>
      <c r="AE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Z259" s="1"/>
      <c r="AA259" s="1"/>
      <c r="AB259" s="1"/>
      <c r="AC259" s="1"/>
      <c r="AD259" s="1"/>
      <c r="AE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Z260" s="1"/>
      <c r="AA260" s="1"/>
      <c r="AB260" s="1"/>
      <c r="AC260" s="1"/>
      <c r="AD260" s="1"/>
      <c r="AE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Z261" s="1"/>
      <c r="AA261" s="1"/>
      <c r="AB261" s="1"/>
      <c r="AC261" s="1"/>
      <c r="AD261" s="1"/>
      <c r="AE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Z262" s="1"/>
      <c r="AA262" s="1"/>
      <c r="AB262" s="1"/>
      <c r="AC262" s="1"/>
      <c r="AD262" s="1"/>
      <c r="AE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Z263" s="1"/>
      <c r="AA263" s="1"/>
      <c r="AB263" s="1"/>
      <c r="AC263" s="1"/>
      <c r="AD263" s="1"/>
      <c r="AE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Z264" s="1"/>
      <c r="AA264" s="1"/>
      <c r="AB264" s="1"/>
      <c r="AC264" s="1"/>
      <c r="AD264" s="1"/>
      <c r="AE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Z265" s="1"/>
      <c r="AA265" s="1"/>
      <c r="AB265" s="1"/>
      <c r="AC265" s="1"/>
      <c r="AD265" s="1"/>
      <c r="AE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Z266" s="1"/>
      <c r="AA266" s="1"/>
      <c r="AB266" s="1"/>
      <c r="AC266" s="1"/>
      <c r="AD266" s="1"/>
      <c r="AE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Z267" s="1"/>
      <c r="AA267" s="1"/>
      <c r="AB267" s="1"/>
      <c r="AC267" s="1"/>
      <c r="AD267" s="1"/>
      <c r="AE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Z268" s="1"/>
      <c r="AA268" s="1"/>
      <c r="AB268" s="1"/>
      <c r="AC268" s="1"/>
      <c r="AD268" s="1"/>
      <c r="AE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Z269" s="1"/>
      <c r="AA269" s="1"/>
      <c r="AB269" s="1"/>
      <c r="AC269" s="1"/>
      <c r="AD269" s="1"/>
      <c r="AE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Z270" s="1"/>
      <c r="AA270" s="1"/>
      <c r="AB270" s="1"/>
      <c r="AC270" s="1"/>
      <c r="AD270" s="1"/>
      <c r="AE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spans="1:69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Z271" s="1"/>
      <c r="AA271" s="1"/>
      <c r="AB271" s="1"/>
      <c r="AC271" s="1"/>
      <c r="AD271" s="1"/>
      <c r="AE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spans="1:69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Z272" s="1"/>
      <c r="AA272" s="1"/>
      <c r="AB272" s="1"/>
      <c r="AC272" s="1"/>
      <c r="AD272" s="1"/>
      <c r="AE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Z273" s="1"/>
      <c r="AA273" s="1"/>
      <c r="AB273" s="1"/>
      <c r="AC273" s="1"/>
      <c r="AD273" s="1"/>
      <c r="AE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Z274" s="1"/>
      <c r="AA274" s="1"/>
      <c r="AB274" s="1"/>
      <c r="AC274" s="1"/>
      <c r="AD274" s="1"/>
      <c r="AE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spans="1:69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Z275" s="1"/>
      <c r="AA275" s="1"/>
      <c r="AB275" s="1"/>
      <c r="AC275" s="1"/>
      <c r="AD275" s="1"/>
      <c r="AE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spans="1:69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Z276" s="1"/>
      <c r="AA276" s="1"/>
      <c r="AB276" s="1"/>
      <c r="AC276" s="1"/>
      <c r="AD276" s="1"/>
      <c r="AE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Z277" s="1"/>
      <c r="AA277" s="1"/>
      <c r="AB277" s="1"/>
      <c r="AC277" s="1"/>
      <c r="AD277" s="1"/>
      <c r="AE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spans="1:69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Z278" s="1"/>
      <c r="AA278" s="1"/>
      <c r="AB278" s="1"/>
      <c r="AC278" s="1"/>
      <c r="AD278" s="1"/>
      <c r="AE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spans="1:69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Z279" s="1"/>
      <c r="AA279" s="1"/>
      <c r="AB279" s="1"/>
      <c r="AC279" s="1"/>
      <c r="AD279" s="1"/>
      <c r="AE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spans="1:69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Z280" s="1"/>
      <c r="AA280" s="1"/>
      <c r="AB280" s="1"/>
      <c r="AC280" s="1"/>
      <c r="AD280" s="1"/>
      <c r="AE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pans="1:69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Z281" s="1"/>
      <c r="AA281" s="1"/>
      <c r="AB281" s="1"/>
      <c r="AC281" s="1"/>
      <c r="AD281" s="1"/>
      <c r="AE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pans="1:69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Z282" s="1"/>
      <c r="AA282" s="1"/>
      <c r="AB282" s="1"/>
      <c r="AC282" s="1"/>
      <c r="AD282" s="1"/>
      <c r="AE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spans="1:69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Z283" s="1"/>
      <c r="AA283" s="1"/>
      <c r="AB283" s="1"/>
      <c r="AC283" s="1"/>
      <c r="AD283" s="1"/>
      <c r="AE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spans="1:69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Z284" s="1"/>
      <c r="AA284" s="1"/>
      <c r="AB284" s="1"/>
      <c r="AC284" s="1"/>
      <c r="AD284" s="1"/>
      <c r="AE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spans="1:69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Z285" s="1"/>
      <c r="AA285" s="1"/>
      <c r="AB285" s="1"/>
      <c r="AC285" s="1"/>
      <c r="AD285" s="1"/>
      <c r="AE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spans="1:69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Z286" s="1"/>
      <c r="AA286" s="1"/>
      <c r="AB286" s="1"/>
      <c r="AC286" s="1"/>
      <c r="AD286" s="1"/>
      <c r="AE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spans="1:69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Z287" s="1"/>
      <c r="AA287" s="1"/>
      <c r="AB287" s="1"/>
      <c r="AC287" s="1"/>
      <c r="AD287" s="1"/>
      <c r="AE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spans="1:69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Z288" s="1"/>
      <c r="AA288" s="1"/>
      <c r="AB288" s="1"/>
      <c r="AC288" s="1"/>
      <c r="AD288" s="1"/>
      <c r="AE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spans="1:69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Z289" s="1"/>
      <c r="AA289" s="1"/>
      <c r="AB289" s="1"/>
      <c r="AC289" s="1"/>
      <c r="AD289" s="1"/>
      <c r="AE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Z290" s="1"/>
      <c r="AA290" s="1"/>
      <c r="AB290" s="1"/>
      <c r="AC290" s="1"/>
      <c r="AD290" s="1"/>
      <c r="AE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Z291" s="1"/>
      <c r="AA291" s="1"/>
      <c r="AB291" s="1"/>
      <c r="AC291" s="1"/>
      <c r="AD291" s="1"/>
      <c r="AE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spans="1:69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Z292" s="1"/>
      <c r="AA292" s="1"/>
      <c r="AB292" s="1"/>
      <c r="AC292" s="1"/>
      <c r="AD292" s="1"/>
      <c r="AE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spans="1:69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Z293" s="1"/>
      <c r="AA293" s="1"/>
      <c r="AB293" s="1"/>
      <c r="AC293" s="1"/>
      <c r="AD293" s="1"/>
      <c r="AE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spans="1:69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Z294" s="1"/>
      <c r="AA294" s="1"/>
      <c r="AB294" s="1"/>
      <c r="AC294" s="1"/>
      <c r="AD294" s="1"/>
      <c r="AE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spans="1:69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Z295" s="1"/>
      <c r="AA295" s="1"/>
      <c r="AB295" s="1"/>
      <c r="AC295" s="1"/>
      <c r="AD295" s="1"/>
      <c r="AE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spans="1:69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Z296" s="1"/>
      <c r="AA296" s="1"/>
      <c r="AB296" s="1"/>
      <c r="AC296" s="1"/>
      <c r="AD296" s="1"/>
      <c r="AE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spans="1:69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Z297" s="1"/>
      <c r="AA297" s="1"/>
      <c r="AB297" s="1"/>
      <c r="AC297" s="1"/>
      <c r="AD297" s="1"/>
      <c r="AE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spans="1:69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Z298" s="1"/>
      <c r="AA298" s="1"/>
      <c r="AB298" s="1"/>
      <c r="AC298" s="1"/>
      <c r="AD298" s="1"/>
      <c r="AE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spans="1:69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Z299" s="1"/>
      <c r="AA299" s="1"/>
      <c r="AB299" s="1"/>
      <c r="AC299" s="1"/>
      <c r="AD299" s="1"/>
      <c r="AE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spans="1:69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Z300" s="1"/>
      <c r="AA300" s="1"/>
      <c r="AB300" s="1"/>
      <c r="AC300" s="1"/>
      <c r="AD300" s="1"/>
      <c r="AE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spans="1:69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Z301" s="1"/>
      <c r="AA301" s="1"/>
      <c r="AB301" s="1"/>
      <c r="AC301" s="1"/>
      <c r="AD301" s="1"/>
      <c r="AE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spans="1:69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Z302" s="1"/>
      <c r="AA302" s="1"/>
      <c r="AB302" s="1"/>
      <c r="AC302" s="1"/>
      <c r="AD302" s="1"/>
      <c r="AE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spans="1:69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Z303" s="1"/>
      <c r="AA303" s="1"/>
      <c r="AB303" s="1"/>
      <c r="AC303" s="1"/>
      <c r="AD303" s="1"/>
      <c r="AE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spans="1:69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Z304" s="1"/>
      <c r="AA304" s="1"/>
      <c r="AB304" s="1"/>
      <c r="AC304" s="1"/>
      <c r="AD304" s="1"/>
      <c r="AE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spans="1:69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Z305" s="1"/>
      <c r="AA305" s="1"/>
      <c r="AB305" s="1"/>
      <c r="AC305" s="1"/>
      <c r="AD305" s="1"/>
      <c r="AE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spans="1:69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Z306" s="1"/>
      <c r="AA306" s="1"/>
      <c r="AB306" s="1"/>
      <c r="AC306" s="1"/>
      <c r="AD306" s="1"/>
      <c r="AE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 spans="1:69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Z307" s="1"/>
      <c r="AA307" s="1"/>
      <c r="AB307" s="1"/>
      <c r="AC307" s="1"/>
      <c r="AD307" s="1"/>
      <c r="AE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 spans="1:69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Z308" s="1"/>
      <c r="AA308" s="1"/>
      <c r="AB308" s="1"/>
      <c r="AC308" s="1"/>
      <c r="AD308" s="1"/>
      <c r="AE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 spans="1:69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Z309" s="1"/>
      <c r="AA309" s="1"/>
      <c r="AB309" s="1"/>
      <c r="AC309" s="1"/>
      <c r="AD309" s="1"/>
      <c r="AE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 spans="1:69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Z310" s="1"/>
      <c r="AA310" s="1"/>
      <c r="AB310" s="1"/>
      <c r="AC310" s="1"/>
      <c r="AD310" s="1"/>
      <c r="AE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 spans="1:69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Z311" s="1"/>
      <c r="AA311" s="1"/>
      <c r="AB311" s="1"/>
      <c r="AC311" s="1"/>
      <c r="AD311" s="1"/>
      <c r="AE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</row>
    <row r="312" spans="1:69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Z312" s="1"/>
      <c r="AA312" s="1"/>
      <c r="AB312" s="1"/>
      <c r="AC312" s="1"/>
      <c r="AD312" s="1"/>
      <c r="AE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 spans="1:69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Z313" s="1"/>
      <c r="AA313" s="1"/>
      <c r="AB313" s="1"/>
      <c r="AC313" s="1"/>
      <c r="AD313" s="1"/>
      <c r="AE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 spans="1:69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Z314" s="1"/>
      <c r="AA314" s="1"/>
      <c r="AB314" s="1"/>
      <c r="AC314" s="1"/>
      <c r="AD314" s="1"/>
      <c r="AE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 spans="1:69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Z315" s="1"/>
      <c r="AA315" s="1"/>
      <c r="AB315" s="1"/>
      <c r="AC315" s="1"/>
      <c r="AD315" s="1"/>
      <c r="AE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spans="1:69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Z316" s="1"/>
      <c r="AA316" s="1"/>
      <c r="AB316" s="1"/>
      <c r="AC316" s="1"/>
      <c r="AD316" s="1"/>
      <c r="AE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 spans="1:69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Z317" s="1"/>
      <c r="AA317" s="1"/>
      <c r="AB317" s="1"/>
      <c r="AC317" s="1"/>
      <c r="AD317" s="1"/>
      <c r="AE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 spans="1:69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Z318" s="1"/>
      <c r="AA318" s="1"/>
      <c r="AB318" s="1"/>
      <c r="AC318" s="1"/>
      <c r="AD318" s="1"/>
      <c r="AE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spans="1:69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Z319" s="1"/>
      <c r="AA319" s="1"/>
      <c r="AB319" s="1"/>
      <c r="AC319" s="1"/>
      <c r="AD319" s="1"/>
      <c r="AE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</row>
    <row r="320" spans="1:69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Z320" s="1"/>
      <c r="AA320" s="1"/>
      <c r="AB320" s="1"/>
      <c r="AC320" s="1"/>
      <c r="AD320" s="1"/>
      <c r="AE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 spans="1:69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Z321" s="1"/>
      <c r="AA321" s="1"/>
      <c r="AB321" s="1"/>
      <c r="AC321" s="1"/>
      <c r="AD321" s="1"/>
      <c r="AE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 spans="1:69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Z322" s="1"/>
      <c r="AA322" s="1"/>
      <c r="AB322" s="1"/>
      <c r="AC322" s="1"/>
      <c r="AD322" s="1"/>
      <c r="AE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 spans="1:69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Z323" s="1"/>
      <c r="AA323" s="1"/>
      <c r="AB323" s="1"/>
      <c r="AC323" s="1"/>
      <c r="AD323" s="1"/>
      <c r="AE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 spans="1:69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Z324" s="1"/>
      <c r="AA324" s="1"/>
      <c r="AB324" s="1"/>
      <c r="AC324" s="1"/>
      <c r="AD324" s="1"/>
      <c r="AE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 spans="1:69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Z325" s="1"/>
      <c r="AA325" s="1"/>
      <c r="AB325" s="1"/>
      <c r="AC325" s="1"/>
      <c r="AD325" s="1"/>
      <c r="AE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Z326" s="1"/>
      <c r="AA326" s="1"/>
      <c r="AB326" s="1"/>
      <c r="AC326" s="1"/>
      <c r="AD326" s="1"/>
      <c r="AE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 spans="1:69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Z327" s="1"/>
      <c r="AA327" s="1"/>
      <c r="AB327" s="1"/>
      <c r="AC327" s="1"/>
      <c r="AD327" s="1"/>
      <c r="AE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 spans="1:69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Z328" s="1"/>
      <c r="AA328" s="1"/>
      <c r="AB328" s="1"/>
      <c r="AC328" s="1"/>
      <c r="AD328" s="1"/>
      <c r="AE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 spans="1:69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Z329" s="1"/>
      <c r="AA329" s="1"/>
      <c r="AB329" s="1"/>
      <c r="AC329" s="1"/>
      <c r="AD329" s="1"/>
      <c r="AE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Z330" s="1"/>
      <c r="AA330" s="1"/>
      <c r="AB330" s="1"/>
      <c r="AC330" s="1"/>
      <c r="AD330" s="1"/>
      <c r="AE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Z331" s="1"/>
      <c r="AA331" s="1"/>
      <c r="AB331" s="1"/>
      <c r="AC331" s="1"/>
      <c r="AD331" s="1"/>
      <c r="AE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 spans="1:69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Z332" s="1"/>
      <c r="AA332" s="1"/>
      <c r="AB332" s="1"/>
      <c r="AC332" s="1"/>
      <c r="AD332" s="1"/>
      <c r="AE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Z333" s="1"/>
      <c r="AA333" s="1"/>
      <c r="AB333" s="1"/>
      <c r="AC333" s="1"/>
      <c r="AD333" s="1"/>
      <c r="AE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Z334" s="1"/>
      <c r="AA334" s="1"/>
      <c r="AB334" s="1"/>
      <c r="AC334" s="1"/>
      <c r="AD334" s="1"/>
      <c r="AE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 spans="1:69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Z335" s="1"/>
      <c r="AA335" s="1"/>
      <c r="AB335" s="1"/>
      <c r="AC335" s="1"/>
      <c r="AD335" s="1"/>
      <c r="AE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 spans="1:69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Z336" s="1"/>
      <c r="AA336" s="1"/>
      <c r="AB336" s="1"/>
      <c r="AC336" s="1"/>
      <c r="AD336" s="1"/>
      <c r="AE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 spans="1:69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Z337" s="1"/>
      <c r="AA337" s="1"/>
      <c r="AB337" s="1"/>
      <c r="AC337" s="1"/>
      <c r="AD337" s="1"/>
      <c r="AE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 spans="1:69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Z338" s="1"/>
      <c r="AA338" s="1"/>
      <c r="AB338" s="1"/>
      <c r="AC338" s="1"/>
      <c r="AD338" s="1"/>
      <c r="AE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 spans="1:69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Z339" s="1"/>
      <c r="AA339" s="1"/>
      <c r="AB339" s="1"/>
      <c r="AC339" s="1"/>
      <c r="AD339" s="1"/>
      <c r="AE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spans="1:69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Z340" s="1"/>
      <c r="AA340" s="1"/>
      <c r="AB340" s="1"/>
      <c r="AC340" s="1"/>
      <c r="AD340" s="1"/>
      <c r="AE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spans="1:69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Z341" s="1"/>
      <c r="AA341" s="1"/>
      <c r="AB341" s="1"/>
      <c r="AC341" s="1"/>
      <c r="AD341" s="1"/>
      <c r="AE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Z342" s="1"/>
      <c r="AA342" s="1"/>
      <c r="AB342" s="1"/>
      <c r="AC342" s="1"/>
      <c r="AD342" s="1"/>
      <c r="AE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spans="1:69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Z343" s="1"/>
      <c r="AA343" s="1"/>
      <c r="AB343" s="1"/>
      <c r="AC343" s="1"/>
      <c r="AD343" s="1"/>
      <c r="AE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spans="1:69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Z344" s="1"/>
      <c r="AA344" s="1"/>
      <c r="AB344" s="1"/>
      <c r="AC344" s="1"/>
      <c r="AD344" s="1"/>
      <c r="AE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spans="1:69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Z345" s="1"/>
      <c r="AA345" s="1"/>
      <c r="AB345" s="1"/>
      <c r="AC345" s="1"/>
      <c r="AD345" s="1"/>
      <c r="AE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Z346" s="1"/>
      <c r="AA346" s="1"/>
      <c r="AB346" s="1"/>
      <c r="AC346" s="1"/>
      <c r="AD346" s="1"/>
      <c r="AE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spans="1:69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Z347" s="1"/>
      <c r="AA347" s="1"/>
      <c r="AB347" s="1"/>
      <c r="AC347" s="1"/>
      <c r="AD347" s="1"/>
      <c r="AE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Z348" s="1"/>
      <c r="AA348" s="1"/>
      <c r="AB348" s="1"/>
      <c r="AC348" s="1"/>
      <c r="AD348" s="1"/>
      <c r="AE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Z349" s="1"/>
      <c r="AA349" s="1"/>
      <c r="AB349" s="1"/>
      <c r="AC349" s="1"/>
      <c r="AD349" s="1"/>
      <c r="AE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Z350" s="1"/>
      <c r="AA350" s="1"/>
      <c r="AB350" s="1"/>
      <c r="AC350" s="1"/>
      <c r="AD350" s="1"/>
      <c r="AE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Z351" s="1"/>
      <c r="AA351" s="1"/>
      <c r="AB351" s="1"/>
      <c r="AC351" s="1"/>
      <c r="AD351" s="1"/>
      <c r="AE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Z352" s="1"/>
      <c r="AA352" s="1"/>
      <c r="AB352" s="1"/>
      <c r="AC352" s="1"/>
      <c r="AD352" s="1"/>
      <c r="AE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spans="1:69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Z353" s="1"/>
      <c r="AA353" s="1"/>
      <c r="AB353" s="1"/>
      <c r="AC353" s="1"/>
      <c r="AD353" s="1"/>
      <c r="AE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spans="1:69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Z354" s="1"/>
      <c r="AA354" s="1"/>
      <c r="AB354" s="1"/>
      <c r="AC354" s="1"/>
      <c r="AD354" s="1"/>
      <c r="AE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Z355" s="1"/>
      <c r="AA355" s="1"/>
      <c r="AB355" s="1"/>
      <c r="AC355" s="1"/>
      <c r="AD355" s="1"/>
      <c r="AE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spans="1:69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Z356" s="1"/>
      <c r="AA356" s="1"/>
      <c r="AB356" s="1"/>
      <c r="AC356" s="1"/>
      <c r="AD356" s="1"/>
      <c r="AE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spans="1:69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Z357" s="1"/>
      <c r="AA357" s="1"/>
      <c r="AB357" s="1"/>
      <c r="AC357" s="1"/>
      <c r="AD357" s="1"/>
      <c r="AE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Z358" s="1"/>
      <c r="AA358" s="1"/>
      <c r="AB358" s="1"/>
      <c r="AC358" s="1"/>
      <c r="AD358" s="1"/>
      <c r="AE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Z359" s="1"/>
      <c r="AA359" s="1"/>
      <c r="AB359" s="1"/>
      <c r="AC359" s="1"/>
      <c r="AD359" s="1"/>
      <c r="AE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Z360" s="1"/>
      <c r="AA360" s="1"/>
      <c r="AB360" s="1"/>
      <c r="AC360" s="1"/>
      <c r="AD360" s="1"/>
      <c r="AE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Z361" s="1"/>
      <c r="AA361" s="1"/>
      <c r="AB361" s="1"/>
      <c r="AC361" s="1"/>
      <c r="AD361" s="1"/>
      <c r="AE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spans="1:69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Z362" s="1"/>
      <c r="AA362" s="1"/>
      <c r="AB362" s="1"/>
      <c r="AC362" s="1"/>
      <c r="AD362" s="1"/>
      <c r="AE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spans="1:69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Z363" s="1"/>
      <c r="AA363" s="1"/>
      <c r="AB363" s="1"/>
      <c r="AC363" s="1"/>
      <c r="AD363" s="1"/>
      <c r="AE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spans="1:69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Z364" s="1"/>
      <c r="AA364" s="1"/>
      <c r="AB364" s="1"/>
      <c r="AC364" s="1"/>
      <c r="AD364" s="1"/>
      <c r="AE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spans="1:69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Z365" s="1"/>
      <c r="AA365" s="1"/>
      <c r="AB365" s="1"/>
      <c r="AC365" s="1"/>
      <c r="AD365" s="1"/>
      <c r="AE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Z366" s="1"/>
      <c r="AA366" s="1"/>
      <c r="AB366" s="1"/>
      <c r="AC366" s="1"/>
      <c r="AD366" s="1"/>
      <c r="AE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69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Z367" s="1"/>
      <c r="AA367" s="1"/>
      <c r="AB367" s="1"/>
      <c r="AC367" s="1"/>
      <c r="AD367" s="1"/>
      <c r="AE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spans="1:69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Z368" s="1"/>
      <c r="AA368" s="1"/>
      <c r="AB368" s="1"/>
      <c r="AC368" s="1"/>
      <c r="AD368" s="1"/>
      <c r="AE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 spans="1:69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Z369" s="1"/>
      <c r="AA369" s="1"/>
      <c r="AB369" s="1"/>
      <c r="AC369" s="1"/>
      <c r="AD369" s="1"/>
      <c r="AE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 spans="1:69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Z370" s="1"/>
      <c r="AA370" s="1"/>
      <c r="AB370" s="1"/>
      <c r="AC370" s="1"/>
      <c r="AD370" s="1"/>
      <c r="AE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spans="1:69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Z371" s="1"/>
      <c r="AA371" s="1"/>
      <c r="AB371" s="1"/>
      <c r="AC371" s="1"/>
      <c r="AD371" s="1"/>
      <c r="AE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spans="1:69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Z372" s="1"/>
      <c r="AA372" s="1"/>
      <c r="AB372" s="1"/>
      <c r="AC372" s="1"/>
      <c r="AD372" s="1"/>
      <c r="AE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spans="1:69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Z373" s="1"/>
      <c r="AA373" s="1"/>
      <c r="AB373" s="1"/>
      <c r="AC373" s="1"/>
      <c r="AD373" s="1"/>
      <c r="AE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spans="1:69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Z374" s="1"/>
      <c r="AA374" s="1"/>
      <c r="AB374" s="1"/>
      <c r="AC374" s="1"/>
      <c r="AD374" s="1"/>
      <c r="AE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spans="1:69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Z375" s="1"/>
      <c r="AA375" s="1"/>
      <c r="AB375" s="1"/>
      <c r="AC375" s="1"/>
      <c r="AD375" s="1"/>
      <c r="AE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spans="1:69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Z376" s="1"/>
      <c r="AA376" s="1"/>
      <c r="AB376" s="1"/>
      <c r="AC376" s="1"/>
      <c r="AD376" s="1"/>
      <c r="AE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spans="1:69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Z377" s="1"/>
      <c r="AA377" s="1"/>
      <c r="AB377" s="1"/>
      <c r="AC377" s="1"/>
      <c r="AD377" s="1"/>
      <c r="AE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 spans="1:69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Z378" s="1"/>
      <c r="AA378" s="1"/>
      <c r="AB378" s="1"/>
      <c r="AC378" s="1"/>
      <c r="AD378" s="1"/>
      <c r="AE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 spans="1:69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Z379" s="1"/>
      <c r="AA379" s="1"/>
      <c r="AB379" s="1"/>
      <c r="AC379" s="1"/>
      <c r="AD379" s="1"/>
      <c r="AE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 spans="1:69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Z380" s="1"/>
      <c r="AA380" s="1"/>
      <c r="AB380" s="1"/>
      <c r="AC380" s="1"/>
      <c r="AD380" s="1"/>
      <c r="AE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spans="1:69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Z381" s="1"/>
      <c r="AA381" s="1"/>
      <c r="AB381" s="1"/>
      <c r="AC381" s="1"/>
      <c r="AD381" s="1"/>
      <c r="AE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spans="1:69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Z382" s="1"/>
      <c r="AA382" s="1"/>
      <c r="AB382" s="1"/>
      <c r="AC382" s="1"/>
      <c r="AD382" s="1"/>
      <c r="AE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 spans="1:69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Z383" s="1"/>
      <c r="AA383" s="1"/>
      <c r="AB383" s="1"/>
      <c r="AC383" s="1"/>
      <c r="AD383" s="1"/>
      <c r="AE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 spans="1:69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Z384" s="1"/>
      <c r="AA384" s="1"/>
      <c r="AB384" s="1"/>
      <c r="AC384" s="1"/>
      <c r="AD384" s="1"/>
      <c r="AE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spans="1:69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Z385" s="1"/>
      <c r="AA385" s="1"/>
      <c r="AB385" s="1"/>
      <c r="AC385" s="1"/>
      <c r="AD385" s="1"/>
      <c r="AE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 spans="1:69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Z386" s="1"/>
      <c r="AA386" s="1"/>
      <c r="AB386" s="1"/>
      <c r="AC386" s="1"/>
      <c r="AD386" s="1"/>
      <c r="AE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 spans="1:69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Z387" s="1"/>
      <c r="AA387" s="1"/>
      <c r="AB387" s="1"/>
      <c r="AC387" s="1"/>
      <c r="AD387" s="1"/>
      <c r="AE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spans="1:69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Z388" s="1"/>
      <c r="AA388" s="1"/>
      <c r="AB388" s="1"/>
      <c r="AC388" s="1"/>
      <c r="AD388" s="1"/>
      <c r="AE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Z389" s="1"/>
      <c r="AA389" s="1"/>
      <c r="AB389" s="1"/>
      <c r="AC389" s="1"/>
      <c r="AD389" s="1"/>
      <c r="AE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Z390" s="1"/>
      <c r="AA390" s="1"/>
      <c r="AB390" s="1"/>
      <c r="AC390" s="1"/>
      <c r="AD390" s="1"/>
      <c r="AE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spans="1:69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Z391" s="1"/>
      <c r="AA391" s="1"/>
      <c r="AB391" s="1"/>
      <c r="AC391" s="1"/>
      <c r="AD391" s="1"/>
      <c r="AE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spans="1:69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Z392" s="1"/>
      <c r="AA392" s="1"/>
      <c r="AB392" s="1"/>
      <c r="AC392" s="1"/>
      <c r="AD392" s="1"/>
      <c r="AE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spans="1:69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Z393" s="1"/>
      <c r="AA393" s="1"/>
      <c r="AB393" s="1"/>
      <c r="AC393" s="1"/>
      <c r="AD393" s="1"/>
      <c r="AE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spans="1:69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Z394" s="1"/>
      <c r="AA394" s="1"/>
      <c r="AB394" s="1"/>
      <c r="AC394" s="1"/>
      <c r="AD394" s="1"/>
      <c r="AE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spans="1:69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Z395" s="1"/>
      <c r="AA395" s="1"/>
      <c r="AB395" s="1"/>
      <c r="AC395" s="1"/>
      <c r="AD395" s="1"/>
      <c r="AE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spans="1:69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Z396" s="1"/>
      <c r="AA396" s="1"/>
      <c r="AB396" s="1"/>
      <c r="AC396" s="1"/>
      <c r="AD396" s="1"/>
      <c r="AE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spans="1:69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Z397" s="1"/>
      <c r="AA397" s="1"/>
      <c r="AB397" s="1"/>
      <c r="AC397" s="1"/>
      <c r="AD397" s="1"/>
      <c r="AE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spans="1:69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Z398" s="1"/>
      <c r="AA398" s="1"/>
      <c r="AB398" s="1"/>
      <c r="AC398" s="1"/>
      <c r="AD398" s="1"/>
      <c r="AE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spans="1:69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Z399" s="1"/>
      <c r="AA399" s="1"/>
      <c r="AB399" s="1"/>
      <c r="AC399" s="1"/>
      <c r="AD399" s="1"/>
      <c r="AE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spans="1:69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Z400" s="1"/>
      <c r="AA400" s="1"/>
      <c r="AB400" s="1"/>
      <c r="AC400" s="1"/>
      <c r="AD400" s="1"/>
      <c r="AE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 spans="1:69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Z401" s="1"/>
      <c r="AA401" s="1"/>
      <c r="AB401" s="1"/>
      <c r="AC401" s="1"/>
      <c r="AD401" s="1"/>
      <c r="AE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spans="1:69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Z402" s="1"/>
      <c r="AA402" s="1"/>
      <c r="AB402" s="1"/>
      <c r="AC402" s="1"/>
      <c r="AD402" s="1"/>
      <c r="AE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spans="1:69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Z403" s="1"/>
      <c r="AA403" s="1"/>
      <c r="AB403" s="1"/>
      <c r="AC403" s="1"/>
      <c r="AD403" s="1"/>
      <c r="AE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 spans="1:69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Z404" s="1"/>
      <c r="AA404" s="1"/>
      <c r="AB404" s="1"/>
      <c r="AC404" s="1"/>
      <c r="AD404" s="1"/>
      <c r="AE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 spans="1:69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Z405" s="1"/>
      <c r="AA405" s="1"/>
      <c r="AB405" s="1"/>
      <c r="AC405" s="1"/>
      <c r="AD405" s="1"/>
      <c r="AE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spans="1:69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Z406" s="1"/>
      <c r="AA406" s="1"/>
      <c r="AB406" s="1"/>
      <c r="AC406" s="1"/>
      <c r="AD406" s="1"/>
      <c r="AE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spans="1:69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Z407" s="1"/>
      <c r="AA407" s="1"/>
      <c r="AB407" s="1"/>
      <c r="AC407" s="1"/>
      <c r="AD407" s="1"/>
      <c r="AE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Z408" s="1"/>
      <c r="AA408" s="1"/>
      <c r="AB408" s="1"/>
      <c r="AC408" s="1"/>
      <c r="AD408" s="1"/>
      <c r="AE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Z409" s="1"/>
      <c r="AA409" s="1"/>
      <c r="AB409" s="1"/>
      <c r="AC409" s="1"/>
      <c r="AD409" s="1"/>
      <c r="AE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69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Z410" s="1"/>
      <c r="AA410" s="1"/>
      <c r="AB410" s="1"/>
      <c r="AC410" s="1"/>
      <c r="AD410" s="1"/>
      <c r="AE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spans="1:69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Z411" s="1"/>
      <c r="AA411" s="1"/>
      <c r="AB411" s="1"/>
      <c r="AC411" s="1"/>
      <c r="AD411" s="1"/>
      <c r="AE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spans="1:69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Z412" s="1"/>
      <c r="AA412" s="1"/>
      <c r="AB412" s="1"/>
      <c r="AC412" s="1"/>
      <c r="AD412" s="1"/>
      <c r="AE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spans="1:69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Z413" s="1"/>
      <c r="AA413" s="1"/>
      <c r="AB413" s="1"/>
      <c r="AC413" s="1"/>
      <c r="AD413" s="1"/>
      <c r="AE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 spans="1:69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Z414" s="1"/>
      <c r="AA414" s="1"/>
      <c r="AB414" s="1"/>
      <c r="AC414" s="1"/>
      <c r="AD414" s="1"/>
      <c r="AE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spans="1:69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Z415" s="1"/>
      <c r="AA415" s="1"/>
      <c r="AB415" s="1"/>
      <c r="AC415" s="1"/>
      <c r="AD415" s="1"/>
      <c r="AE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 spans="1:69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Z416" s="1"/>
      <c r="AA416" s="1"/>
      <c r="AB416" s="1"/>
      <c r="AC416" s="1"/>
      <c r="AD416" s="1"/>
      <c r="AE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Z417" s="1"/>
      <c r="AA417" s="1"/>
      <c r="AB417" s="1"/>
      <c r="AC417" s="1"/>
      <c r="AD417" s="1"/>
      <c r="AE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Z418" s="1"/>
      <c r="AA418" s="1"/>
      <c r="AB418" s="1"/>
      <c r="AC418" s="1"/>
      <c r="AD418" s="1"/>
      <c r="AE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spans="1:69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Z419" s="1"/>
      <c r="AA419" s="1"/>
      <c r="AB419" s="1"/>
      <c r="AC419" s="1"/>
      <c r="AD419" s="1"/>
      <c r="AE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spans="1:69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Z420" s="1"/>
      <c r="AA420" s="1"/>
      <c r="AB420" s="1"/>
      <c r="AC420" s="1"/>
      <c r="AD420" s="1"/>
      <c r="AE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spans="1:69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Z421" s="1"/>
      <c r="AA421" s="1"/>
      <c r="AB421" s="1"/>
      <c r="AC421" s="1"/>
      <c r="AD421" s="1"/>
      <c r="AE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spans="1:69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Z422" s="1"/>
      <c r="AA422" s="1"/>
      <c r="AB422" s="1"/>
      <c r="AC422" s="1"/>
      <c r="AD422" s="1"/>
      <c r="AE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spans="1:69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Z423" s="1"/>
      <c r="AA423" s="1"/>
      <c r="AB423" s="1"/>
      <c r="AC423" s="1"/>
      <c r="AD423" s="1"/>
      <c r="AE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spans="1:69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Z424" s="1"/>
      <c r="AA424" s="1"/>
      <c r="AB424" s="1"/>
      <c r="AC424" s="1"/>
      <c r="AD424" s="1"/>
      <c r="AE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spans="1:69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Z425" s="1"/>
      <c r="AA425" s="1"/>
      <c r="AB425" s="1"/>
      <c r="AC425" s="1"/>
      <c r="AD425" s="1"/>
      <c r="AE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spans="1:69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Z426" s="1"/>
      <c r="AA426" s="1"/>
      <c r="AB426" s="1"/>
      <c r="AC426" s="1"/>
      <c r="AD426" s="1"/>
      <c r="AE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 spans="1:69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Z427" s="1"/>
      <c r="AA427" s="1"/>
      <c r="AB427" s="1"/>
      <c r="AC427" s="1"/>
      <c r="AD427" s="1"/>
      <c r="AE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 spans="1:69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Z428" s="1"/>
      <c r="AA428" s="1"/>
      <c r="AB428" s="1"/>
      <c r="AC428" s="1"/>
      <c r="AD428" s="1"/>
      <c r="AE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 spans="1:69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Z429" s="1"/>
      <c r="AA429" s="1"/>
      <c r="AB429" s="1"/>
      <c r="AC429" s="1"/>
      <c r="AD429" s="1"/>
      <c r="AE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 spans="1:69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Z430" s="1"/>
      <c r="AA430" s="1"/>
      <c r="AB430" s="1"/>
      <c r="AC430" s="1"/>
      <c r="AD430" s="1"/>
      <c r="AE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spans="1:69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Z431" s="1"/>
      <c r="AA431" s="1"/>
      <c r="AB431" s="1"/>
      <c r="AC431" s="1"/>
      <c r="AD431" s="1"/>
      <c r="AE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spans="1:69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Z432" s="1"/>
      <c r="AA432" s="1"/>
      <c r="AB432" s="1"/>
      <c r="AC432" s="1"/>
      <c r="AD432" s="1"/>
      <c r="AE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spans="1:69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Z433" s="1"/>
      <c r="AA433" s="1"/>
      <c r="AB433" s="1"/>
      <c r="AC433" s="1"/>
      <c r="AD433" s="1"/>
      <c r="AE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spans="1:69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Z434" s="1"/>
      <c r="AA434" s="1"/>
      <c r="AB434" s="1"/>
      <c r="AC434" s="1"/>
      <c r="AD434" s="1"/>
      <c r="AE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Z435" s="1"/>
      <c r="AA435" s="1"/>
      <c r="AB435" s="1"/>
      <c r="AC435" s="1"/>
      <c r="AD435" s="1"/>
      <c r="AE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Z436" s="1"/>
      <c r="AA436" s="1"/>
      <c r="AB436" s="1"/>
      <c r="AC436" s="1"/>
      <c r="AD436" s="1"/>
      <c r="AE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spans="1:69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Z437" s="1"/>
      <c r="AA437" s="1"/>
      <c r="AB437" s="1"/>
      <c r="AC437" s="1"/>
      <c r="AD437" s="1"/>
      <c r="AE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spans="1:69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Z438" s="1"/>
      <c r="AA438" s="1"/>
      <c r="AB438" s="1"/>
      <c r="AC438" s="1"/>
      <c r="AD438" s="1"/>
      <c r="AE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 spans="1:69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Z439" s="1"/>
      <c r="AA439" s="1"/>
      <c r="AB439" s="1"/>
      <c r="AC439" s="1"/>
      <c r="AD439" s="1"/>
      <c r="AE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 spans="1:69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Z440" s="1"/>
      <c r="AA440" s="1"/>
      <c r="AB440" s="1"/>
      <c r="AC440" s="1"/>
      <c r="AD440" s="1"/>
      <c r="AE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spans="1:69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Z441" s="1"/>
      <c r="AA441" s="1"/>
      <c r="AB441" s="1"/>
      <c r="AC441" s="1"/>
      <c r="AD441" s="1"/>
      <c r="AE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spans="1:69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Z442" s="1"/>
      <c r="AA442" s="1"/>
      <c r="AB442" s="1"/>
      <c r="AC442" s="1"/>
      <c r="AD442" s="1"/>
      <c r="AE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Z443" s="1"/>
      <c r="AA443" s="1"/>
      <c r="AB443" s="1"/>
      <c r="AC443" s="1"/>
      <c r="AD443" s="1"/>
      <c r="AE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Z444" s="1"/>
      <c r="AA444" s="1"/>
      <c r="AB444" s="1"/>
      <c r="AC444" s="1"/>
      <c r="AD444" s="1"/>
      <c r="AE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spans="1:69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Z445" s="1"/>
      <c r="AA445" s="1"/>
      <c r="AB445" s="1"/>
      <c r="AC445" s="1"/>
      <c r="AD445" s="1"/>
      <c r="AE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spans="1:69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Z446" s="1"/>
      <c r="AA446" s="1"/>
      <c r="AB446" s="1"/>
      <c r="AC446" s="1"/>
      <c r="AD446" s="1"/>
      <c r="AE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Z447" s="1"/>
      <c r="AA447" s="1"/>
      <c r="AB447" s="1"/>
      <c r="AC447" s="1"/>
      <c r="AD447" s="1"/>
      <c r="AE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Z448" s="1"/>
      <c r="AA448" s="1"/>
      <c r="AB448" s="1"/>
      <c r="AC448" s="1"/>
      <c r="AD448" s="1"/>
      <c r="AE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Z449" s="1"/>
      <c r="AA449" s="1"/>
      <c r="AB449" s="1"/>
      <c r="AC449" s="1"/>
      <c r="AD449" s="1"/>
      <c r="AE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spans="1:69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Z450" s="1"/>
      <c r="AA450" s="1"/>
      <c r="AB450" s="1"/>
      <c r="AC450" s="1"/>
      <c r="AD450" s="1"/>
      <c r="AE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spans="1:69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Z451" s="1"/>
      <c r="AA451" s="1"/>
      <c r="AB451" s="1"/>
      <c r="AC451" s="1"/>
      <c r="AD451" s="1"/>
      <c r="AE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spans="1:69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Z452" s="1"/>
      <c r="AA452" s="1"/>
      <c r="AB452" s="1"/>
      <c r="AC452" s="1"/>
      <c r="AD452" s="1"/>
      <c r="AE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Z453" s="1"/>
      <c r="AA453" s="1"/>
      <c r="AB453" s="1"/>
      <c r="AC453" s="1"/>
      <c r="AD453" s="1"/>
      <c r="AE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Z454" s="1"/>
      <c r="AA454" s="1"/>
      <c r="AB454" s="1"/>
      <c r="AC454" s="1"/>
      <c r="AD454" s="1"/>
      <c r="AE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Z455" s="1"/>
      <c r="AA455" s="1"/>
      <c r="AB455" s="1"/>
      <c r="AC455" s="1"/>
      <c r="AD455" s="1"/>
      <c r="AE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69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Z456" s="1"/>
      <c r="AA456" s="1"/>
      <c r="AB456" s="1"/>
      <c r="AC456" s="1"/>
      <c r="AD456" s="1"/>
      <c r="AE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spans="1:69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Z457" s="1"/>
      <c r="AA457" s="1"/>
      <c r="AB457" s="1"/>
      <c r="AC457" s="1"/>
      <c r="AD457" s="1"/>
      <c r="AE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spans="1:69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Z458" s="1"/>
      <c r="AA458" s="1"/>
      <c r="AB458" s="1"/>
      <c r="AC458" s="1"/>
      <c r="AD458" s="1"/>
      <c r="AE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spans="1:69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Z459" s="1"/>
      <c r="AA459" s="1"/>
      <c r="AB459" s="1"/>
      <c r="AC459" s="1"/>
      <c r="AD459" s="1"/>
      <c r="AE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 spans="1:69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Z460" s="1"/>
      <c r="AA460" s="1"/>
      <c r="AB460" s="1"/>
      <c r="AC460" s="1"/>
      <c r="AD460" s="1"/>
      <c r="AE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 spans="1:69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Z461" s="1"/>
      <c r="AA461" s="1"/>
      <c r="AB461" s="1"/>
      <c r="AC461" s="1"/>
      <c r="AD461" s="1"/>
      <c r="AE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 spans="1:69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Z462" s="1"/>
      <c r="AA462" s="1"/>
      <c r="AB462" s="1"/>
      <c r="AC462" s="1"/>
      <c r="AD462" s="1"/>
      <c r="AE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 spans="1:69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Z463" s="1"/>
      <c r="AA463" s="1"/>
      <c r="AB463" s="1"/>
      <c r="AC463" s="1"/>
      <c r="AD463" s="1"/>
      <c r="AE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 spans="1:69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Z464" s="1"/>
      <c r="AA464" s="1"/>
      <c r="AB464" s="1"/>
      <c r="AC464" s="1"/>
      <c r="AD464" s="1"/>
      <c r="AE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 spans="1:69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Z465" s="1"/>
      <c r="AA465" s="1"/>
      <c r="AB465" s="1"/>
      <c r="AC465" s="1"/>
      <c r="AD465" s="1"/>
      <c r="AE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 spans="1:69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Z466" s="1"/>
      <c r="AA466" s="1"/>
      <c r="AB466" s="1"/>
      <c r="AC466" s="1"/>
      <c r="AD466" s="1"/>
      <c r="AE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 spans="1:69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Z467" s="1"/>
      <c r="AA467" s="1"/>
      <c r="AB467" s="1"/>
      <c r="AC467" s="1"/>
      <c r="AD467" s="1"/>
      <c r="AE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 spans="1:69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Z468" s="1"/>
      <c r="AA468" s="1"/>
      <c r="AB468" s="1"/>
      <c r="AC468" s="1"/>
      <c r="AD468" s="1"/>
      <c r="AE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 spans="1:69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Z469" s="1"/>
      <c r="AA469" s="1"/>
      <c r="AB469" s="1"/>
      <c r="AC469" s="1"/>
      <c r="AD469" s="1"/>
      <c r="AE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 spans="1:69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Z470" s="1"/>
      <c r="AA470" s="1"/>
      <c r="AB470" s="1"/>
      <c r="AC470" s="1"/>
      <c r="AD470" s="1"/>
      <c r="AE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</row>
    <row r="471" spans="1:69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Z471" s="1"/>
      <c r="AA471" s="1"/>
      <c r="AB471" s="1"/>
      <c r="AC471" s="1"/>
      <c r="AD471" s="1"/>
      <c r="AE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spans="1:69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Z472" s="1"/>
      <c r="AA472" s="1"/>
      <c r="AB472" s="1"/>
      <c r="AC472" s="1"/>
      <c r="AD472" s="1"/>
      <c r="AE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 spans="1:69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Z473" s="1"/>
      <c r="AA473" s="1"/>
      <c r="AB473" s="1"/>
      <c r="AC473" s="1"/>
      <c r="AD473" s="1"/>
      <c r="AE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 spans="1:69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Z474" s="1"/>
      <c r="AA474" s="1"/>
      <c r="AB474" s="1"/>
      <c r="AC474" s="1"/>
      <c r="AD474" s="1"/>
      <c r="AE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 spans="1:69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Z475" s="1"/>
      <c r="AA475" s="1"/>
      <c r="AB475" s="1"/>
      <c r="AC475" s="1"/>
      <c r="AD475" s="1"/>
      <c r="AE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 spans="1:69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Z476" s="1"/>
      <c r="AA476" s="1"/>
      <c r="AB476" s="1"/>
      <c r="AC476" s="1"/>
      <c r="AD476" s="1"/>
      <c r="AE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 spans="1:69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Z477" s="1"/>
      <c r="AA477" s="1"/>
      <c r="AB477" s="1"/>
      <c r="AC477" s="1"/>
      <c r="AD477" s="1"/>
      <c r="AE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 spans="1:69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Z478" s="1"/>
      <c r="AA478" s="1"/>
      <c r="AB478" s="1"/>
      <c r="AC478" s="1"/>
      <c r="AD478" s="1"/>
      <c r="AE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 spans="1:69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Z479" s="1"/>
      <c r="AA479" s="1"/>
      <c r="AB479" s="1"/>
      <c r="AC479" s="1"/>
      <c r="AD479" s="1"/>
      <c r="AE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spans="1:69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Z480" s="1"/>
      <c r="AA480" s="1"/>
      <c r="AB480" s="1"/>
      <c r="AC480" s="1"/>
      <c r="AD480" s="1"/>
      <c r="AE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 spans="1:69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Z481" s="1"/>
      <c r="AA481" s="1"/>
      <c r="AB481" s="1"/>
      <c r="AC481" s="1"/>
      <c r="AD481" s="1"/>
      <c r="AE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 spans="1:69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Z482" s="1"/>
      <c r="AA482" s="1"/>
      <c r="AB482" s="1"/>
      <c r="AC482" s="1"/>
      <c r="AD482" s="1"/>
      <c r="AE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 spans="1:69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Z483" s="1"/>
      <c r="AA483" s="1"/>
      <c r="AB483" s="1"/>
      <c r="AC483" s="1"/>
      <c r="AD483" s="1"/>
      <c r="AE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 spans="1:69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Z484" s="1"/>
      <c r="AA484" s="1"/>
      <c r="AB484" s="1"/>
      <c r="AC484" s="1"/>
      <c r="AD484" s="1"/>
      <c r="AE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spans="1:69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Z485" s="1"/>
      <c r="AA485" s="1"/>
      <c r="AB485" s="1"/>
      <c r="AC485" s="1"/>
      <c r="AD485" s="1"/>
      <c r="AE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 spans="1:69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Z486" s="1"/>
      <c r="AA486" s="1"/>
      <c r="AB486" s="1"/>
      <c r="AC486" s="1"/>
      <c r="AD486" s="1"/>
      <c r="AE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 spans="1:69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Z487" s="1"/>
      <c r="AA487" s="1"/>
      <c r="AB487" s="1"/>
      <c r="AC487" s="1"/>
      <c r="AD487" s="1"/>
      <c r="AE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 spans="1:69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Z488" s="1"/>
      <c r="AA488" s="1"/>
      <c r="AB488" s="1"/>
      <c r="AC488" s="1"/>
      <c r="AD488" s="1"/>
      <c r="AE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 spans="1:69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Z489" s="1"/>
      <c r="AA489" s="1"/>
      <c r="AB489" s="1"/>
      <c r="AC489" s="1"/>
      <c r="AD489" s="1"/>
      <c r="AE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spans="1:69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Z490" s="1"/>
      <c r="AA490" s="1"/>
      <c r="AB490" s="1"/>
      <c r="AC490" s="1"/>
      <c r="AD490" s="1"/>
      <c r="AE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 spans="1:69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Z491" s="1"/>
      <c r="AA491" s="1"/>
      <c r="AB491" s="1"/>
      <c r="AC491" s="1"/>
      <c r="AD491" s="1"/>
      <c r="AE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 spans="1:69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Z492" s="1"/>
      <c r="AA492" s="1"/>
      <c r="AB492" s="1"/>
      <c r="AC492" s="1"/>
      <c r="AD492" s="1"/>
      <c r="AE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 spans="1:69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Z493" s="1"/>
      <c r="AA493" s="1"/>
      <c r="AB493" s="1"/>
      <c r="AC493" s="1"/>
      <c r="AD493" s="1"/>
      <c r="AE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 spans="1:69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Z494" s="1"/>
      <c r="AA494" s="1"/>
      <c r="AB494" s="1"/>
      <c r="AC494" s="1"/>
      <c r="AD494" s="1"/>
      <c r="AE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 spans="1:69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Z495" s="1"/>
      <c r="AA495" s="1"/>
      <c r="AB495" s="1"/>
      <c r="AC495" s="1"/>
      <c r="AD495" s="1"/>
      <c r="AE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 spans="1:69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Z496" s="1"/>
      <c r="AA496" s="1"/>
      <c r="AB496" s="1"/>
      <c r="AC496" s="1"/>
      <c r="AD496" s="1"/>
      <c r="AE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 spans="1:69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Z497" s="1"/>
      <c r="AA497" s="1"/>
      <c r="AB497" s="1"/>
      <c r="AC497" s="1"/>
      <c r="AD497" s="1"/>
      <c r="AE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 spans="1:69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Z498" s="1"/>
      <c r="AA498" s="1"/>
      <c r="AB498" s="1"/>
      <c r="AC498" s="1"/>
      <c r="AD498" s="1"/>
      <c r="AE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 spans="1:69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Z499" s="1"/>
      <c r="AA499" s="1"/>
      <c r="AB499" s="1"/>
      <c r="AC499" s="1"/>
      <c r="AD499" s="1"/>
      <c r="AE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 spans="1:69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Z500" s="1"/>
      <c r="AA500" s="1"/>
      <c r="AB500" s="1"/>
      <c r="AC500" s="1"/>
      <c r="AD500" s="1"/>
      <c r="AE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 spans="1:69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Z501" s="1"/>
      <c r="AA501" s="1"/>
      <c r="AB501" s="1"/>
      <c r="AC501" s="1"/>
      <c r="AD501" s="1"/>
      <c r="AE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 spans="1:69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Z502" s="1"/>
      <c r="AA502" s="1"/>
      <c r="AB502" s="1"/>
      <c r="AC502" s="1"/>
      <c r="AD502" s="1"/>
      <c r="AE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 spans="1:69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Z503" s="1"/>
      <c r="AA503" s="1"/>
      <c r="AB503" s="1"/>
      <c r="AC503" s="1"/>
      <c r="AD503" s="1"/>
      <c r="AE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</row>
    <row r="504" spans="1:69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Z504" s="1"/>
      <c r="AA504" s="1"/>
      <c r="AB504" s="1"/>
      <c r="AC504" s="1"/>
      <c r="AD504" s="1"/>
      <c r="AE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</row>
    <row r="505" spans="1:69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Z505" s="1"/>
      <c r="AA505" s="1"/>
      <c r="AB505" s="1"/>
      <c r="AC505" s="1"/>
      <c r="AD505" s="1"/>
      <c r="AE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</row>
    <row r="506" spans="1:69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Z506" s="1"/>
      <c r="AA506" s="1"/>
      <c r="AB506" s="1"/>
      <c r="AC506" s="1"/>
      <c r="AD506" s="1"/>
      <c r="AE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spans="1:69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Z507" s="1"/>
      <c r="AA507" s="1"/>
      <c r="AB507" s="1"/>
      <c r="AC507" s="1"/>
      <c r="AD507" s="1"/>
      <c r="AE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spans="1:69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Z508" s="1"/>
      <c r="AA508" s="1"/>
      <c r="AB508" s="1"/>
      <c r="AC508" s="1"/>
      <c r="AD508" s="1"/>
      <c r="AE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spans="1:69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Z509" s="1"/>
      <c r="AA509" s="1"/>
      <c r="AB509" s="1"/>
      <c r="AC509" s="1"/>
      <c r="AD509" s="1"/>
      <c r="AE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 spans="1:69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Z510" s="1"/>
      <c r="AA510" s="1"/>
      <c r="AB510" s="1"/>
      <c r="AC510" s="1"/>
      <c r="AD510" s="1"/>
      <c r="AE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 spans="1:69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Z511" s="1"/>
      <c r="AA511" s="1"/>
      <c r="AB511" s="1"/>
      <c r="AC511" s="1"/>
      <c r="AD511" s="1"/>
      <c r="AE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 spans="1:69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Z512" s="1"/>
      <c r="AA512" s="1"/>
      <c r="AB512" s="1"/>
      <c r="AC512" s="1"/>
      <c r="AD512" s="1"/>
      <c r="AE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 spans="1:69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Z513" s="1"/>
      <c r="AA513" s="1"/>
      <c r="AB513" s="1"/>
      <c r="AC513" s="1"/>
      <c r="AD513" s="1"/>
      <c r="AE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 spans="1:69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Z514" s="1"/>
      <c r="AA514" s="1"/>
      <c r="AB514" s="1"/>
      <c r="AC514" s="1"/>
      <c r="AD514" s="1"/>
      <c r="AE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 spans="1:69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Z515" s="1"/>
      <c r="AA515" s="1"/>
      <c r="AB515" s="1"/>
      <c r="AC515" s="1"/>
      <c r="AD515" s="1"/>
      <c r="AE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 spans="1:69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Z516" s="1"/>
      <c r="AA516" s="1"/>
      <c r="AB516" s="1"/>
      <c r="AC516" s="1"/>
      <c r="AD516" s="1"/>
      <c r="AE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 spans="1:69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Z517" s="1"/>
      <c r="AA517" s="1"/>
      <c r="AB517" s="1"/>
      <c r="AC517" s="1"/>
      <c r="AD517" s="1"/>
      <c r="AE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 spans="1:69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Z518" s="1"/>
      <c r="AA518" s="1"/>
      <c r="AB518" s="1"/>
      <c r="AC518" s="1"/>
      <c r="AD518" s="1"/>
      <c r="AE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</row>
    <row r="519" spans="1:69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Z519" s="1"/>
      <c r="AA519" s="1"/>
      <c r="AB519" s="1"/>
      <c r="AC519" s="1"/>
      <c r="AD519" s="1"/>
      <c r="AE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 spans="1:69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Z520" s="1"/>
      <c r="AA520" s="1"/>
      <c r="AB520" s="1"/>
      <c r="AC520" s="1"/>
      <c r="AD520" s="1"/>
      <c r="AE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 spans="1:69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Z521" s="1"/>
      <c r="AA521" s="1"/>
      <c r="AB521" s="1"/>
      <c r="AC521" s="1"/>
      <c r="AD521" s="1"/>
      <c r="AE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</row>
    <row r="522" spans="1:69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Z522" s="1"/>
      <c r="AA522" s="1"/>
      <c r="AB522" s="1"/>
      <c r="AC522" s="1"/>
      <c r="AD522" s="1"/>
      <c r="AE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</row>
    <row r="523" spans="1:69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Z523" s="1"/>
      <c r="AA523" s="1"/>
      <c r="AB523" s="1"/>
      <c r="AC523" s="1"/>
      <c r="AD523" s="1"/>
      <c r="AE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</row>
    <row r="524" spans="1:69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Z524" s="1"/>
      <c r="AA524" s="1"/>
      <c r="AB524" s="1"/>
      <c r="AC524" s="1"/>
      <c r="AD524" s="1"/>
      <c r="AE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</row>
    <row r="525" spans="1:69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Z525" s="1"/>
      <c r="AA525" s="1"/>
      <c r="AB525" s="1"/>
      <c r="AC525" s="1"/>
      <c r="AD525" s="1"/>
      <c r="AE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</row>
    <row r="526" spans="1:69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Z526" s="1"/>
      <c r="AA526" s="1"/>
      <c r="AB526" s="1"/>
      <c r="AC526" s="1"/>
      <c r="AD526" s="1"/>
      <c r="AE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</row>
    <row r="527" spans="1:69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Z527" s="1"/>
      <c r="AA527" s="1"/>
      <c r="AB527" s="1"/>
      <c r="AC527" s="1"/>
      <c r="AD527" s="1"/>
      <c r="AE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</row>
    <row r="528" spans="1:69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Z528" s="1"/>
      <c r="AA528" s="1"/>
      <c r="AB528" s="1"/>
      <c r="AC528" s="1"/>
      <c r="AD528" s="1"/>
      <c r="AE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</row>
    <row r="529" spans="1:69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Z529" s="1"/>
      <c r="AA529" s="1"/>
      <c r="AB529" s="1"/>
      <c r="AC529" s="1"/>
      <c r="AD529" s="1"/>
      <c r="AE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</row>
    <row r="530" spans="1:69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Z530" s="1"/>
      <c r="AA530" s="1"/>
      <c r="AB530" s="1"/>
      <c r="AC530" s="1"/>
      <c r="AD530" s="1"/>
      <c r="AE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</row>
    <row r="531" spans="1:69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Z531" s="1"/>
      <c r="AA531" s="1"/>
      <c r="AB531" s="1"/>
      <c r="AC531" s="1"/>
      <c r="AD531" s="1"/>
      <c r="AE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</row>
    <row r="532" spans="1:69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Z532" s="1"/>
      <c r="AA532" s="1"/>
      <c r="AB532" s="1"/>
      <c r="AC532" s="1"/>
      <c r="AD532" s="1"/>
      <c r="AE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</row>
    <row r="533" spans="1:69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Z533" s="1"/>
      <c r="AA533" s="1"/>
      <c r="AB533" s="1"/>
      <c r="AC533" s="1"/>
      <c r="AD533" s="1"/>
      <c r="AE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</row>
    <row r="534" spans="1:69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Z534" s="1"/>
      <c r="AA534" s="1"/>
      <c r="AB534" s="1"/>
      <c r="AC534" s="1"/>
      <c r="AD534" s="1"/>
      <c r="AE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</row>
    <row r="535" spans="1:69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Z535" s="1"/>
      <c r="AA535" s="1"/>
      <c r="AB535" s="1"/>
      <c r="AC535" s="1"/>
      <c r="AD535" s="1"/>
      <c r="AE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</row>
    <row r="536" spans="1:69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Z536" s="1"/>
      <c r="AA536" s="1"/>
      <c r="AB536" s="1"/>
      <c r="AC536" s="1"/>
      <c r="AD536" s="1"/>
      <c r="AE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</row>
    <row r="537" spans="1:69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Z537" s="1"/>
      <c r="AA537" s="1"/>
      <c r="AB537" s="1"/>
      <c r="AC537" s="1"/>
      <c r="AD537" s="1"/>
      <c r="AE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</row>
    <row r="538" spans="1:69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Z538" s="1"/>
      <c r="AA538" s="1"/>
      <c r="AB538" s="1"/>
      <c r="AC538" s="1"/>
      <c r="AD538" s="1"/>
      <c r="AE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</row>
    <row r="539" spans="1:69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Z539" s="1"/>
      <c r="AA539" s="1"/>
      <c r="AB539" s="1"/>
      <c r="AC539" s="1"/>
      <c r="AD539" s="1"/>
      <c r="AE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 spans="1:69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Z540" s="1"/>
      <c r="AA540" s="1"/>
      <c r="AB540" s="1"/>
      <c r="AC540" s="1"/>
      <c r="AD540" s="1"/>
      <c r="AE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</row>
    <row r="541" spans="1:69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Z541" s="1"/>
      <c r="AA541" s="1"/>
      <c r="AB541" s="1"/>
      <c r="AC541" s="1"/>
      <c r="AD541" s="1"/>
      <c r="AE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</row>
    <row r="542" spans="1:69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Z542" s="1"/>
      <c r="AA542" s="1"/>
      <c r="AB542" s="1"/>
      <c r="AC542" s="1"/>
      <c r="AD542" s="1"/>
      <c r="AE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 spans="1:69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Z543" s="1"/>
      <c r="AA543" s="1"/>
      <c r="AB543" s="1"/>
      <c r="AC543" s="1"/>
      <c r="AD543" s="1"/>
      <c r="AE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</row>
    <row r="544" spans="1:69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Z544" s="1"/>
      <c r="AA544" s="1"/>
      <c r="AB544" s="1"/>
      <c r="AC544" s="1"/>
      <c r="AD544" s="1"/>
      <c r="AE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 spans="1:69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Z545" s="1"/>
      <c r="AA545" s="1"/>
      <c r="AB545" s="1"/>
      <c r="AC545" s="1"/>
      <c r="AD545" s="1"/>
      <c r="AE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</row>
    <row r="546" spans="1:69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Z546" s="1"/>
      <c r="AA546" s="1"/>
      <c r="AB546" s="1"/>
      <c r="AC546" s="1"/>
      <c r="AD546" s="1"/>
      <c r="AE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</row>
    <row r="547" spans="1:69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Z547" s="1"/>
      <c r="AA547" s="1"/>
      <c r="AB547" s="1"/>
      <c r="AC547" s="1"/>
      <c r="AD547" s="1"/>
      <c r="AE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</row>
    <row r="548" spans="1:69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Z548" s="1"/>
      <c r="AA548" s="1"/>
      <c r="AB548" s="1"/>
      <c r="AC548" s="1"/>
      <c r="AD548" s="1"/>
      <c r="AE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</row>
    <row r="549" spans="1:69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Z549" s="1"/>
      <c r="AA549" s="1"/>
      <c r="AB549" s="1"/>
      <c r="AC549" s="1"/>
      <c r="AD549" s="1"/>
      <c r="AE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 spans="1:69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Z550" s="1"/>
      <c r="AA550" s="1"/>
      <c r="AB550" s="1"/>
      <c r="AC550" s="1"/>
      <c r="AD550" s="1"/>
      <c r="AE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</row>
    <row r="551" spans="1:69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Z551" s="1"/>
      <c r="AA551" s="1"/>
      <c r="AB551" s="1"/>
      <c r="AC551" s="1"/>
      <c r="AD551" s="1"/>
      <c r="AE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</row>
    <row r="552" spans="1:69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Z552" s="1"/>
      <c r="AA552" s="1"/>
      <c r="AB552" s="1"/>
      <c r="AC552" s="1"/>
      <c r="AD552" s="1"/>
      <c r="AE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</row>
    <row r="553" spans="1:69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Z553" s="1"/>
      <c r="AA553" s="1"/>
      <c r="AB553" s="1"/>
      <c r="AC553" s="1"/>
      <c r="AD553" s="1"/>
      <c r="AE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</row>
    <row r="554" spans="1:69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Z554" s="1"/>
      <c r="AA554" s="1"/>
      <c r="AB554" s="1"/>
      <c r="AC554" s="1"/>
      <c r="AD554" s="1"/>
      <c r="AE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</row>
    <row r="555" spans="1:69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Z555" s="1"/>
      <c r="AA555" s="1"/>
      <c r="AB555" s="1"/>
      <c r="AC555" s="1"/>
      <c r="AD555" s="1"/>
      <c r="AE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</row>
    <row r="556" spans="1:69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Z556" s="1"/>
      <c r="AA556" s="1"/>
      <c r="AB556" s="1"/>
      <c r="AC556" s="1"/>
      <c r="AD556" s="1"/>
      <c r="AE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</row>
    <row r="557" spans="1:69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Z557" s="1"/>
      <c r="AA557" s="1"/>
      <c r="AB557" s="1"/>
      <c r="AC557" s="1"/>
      <c r="AD557" s="1"/>
      <c r="AE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</row>
    <row r="558" spans="1:69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Z558" s="1"/>
      <c r="AA558" s="1"/>
      <c r="AB558" s="1"/>
      <c r="AC558" s="1"/>
      <c r="AD558" s="1"/>
      <c r="AE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</row>
    <row r="559" spans="1:69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Z559" s="1"/>
      <c r="AA559" s="1"/>
      <c r="AB559" s="1"/>
      <c r="AC559" s="1"/>
      <c r="AD559" s="1"/>
      <c r="AE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</row>
    <row r="560" spans="1:69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Z560" s="1"/>
      <c r="AA560" s="1"/>
      <c r="AB560" s="1"/>
      <c r="AC560" s="1"/>
      <c r="AD560" s="1"/>
      <c r="AE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</row>
    <row r="561" spans="1:69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Z561" s="1"/>
      <c r="AA561" s="1"/>
      <c r="AB561" s="1"/>
      <c r="AC561" s="1"/>
      <c r="AD561" s="1"/>
      <c r="AE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</row>
    <row r="562" spans="1:69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Z562" s="1"/>
      <c r="AA562" s="1"/>
      <c r="AB562" s="1"/>
      <c r="AC562" s="1"/>
      <c r="AD562" s="1"/>
      <c r="AE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</row>
    <row r="563" spans="1:69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Z563" s="1"/>
      <c r="AA563" s="1"/>
      <c r="AB563" s="1"/>
      <c r="AC563" s="1"/>
      <c r="AD563" s="1"/>
      <c r="AE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</row>
    <row r="564" spans="1:69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Z564" s="1"/>
      <c r="AA564" s="1"/>
      <c r="AB564" s="1"/>
      <c r="AC564" s="1"/>
      <c r="AD564" s="1"/>
      <c r="AE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</row>
    <row r="565" spans="1:69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Z565" s="1"/>
      <c r="AA565" s="1"/>
      <c r="AB565" s="1"/>
      <c r="AC565" s="1"/>
      <c r="AD565" s="1"/>
      <c r="AE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</row>
    <row r="566" spans="1:69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Z566" s="1"/>
      <c r="AA566" s="1"/>
      <c r="AB566" s="1"/>
      <c r="AC566" s="1"/>
      <c r="AD566" s="1"/>
      <c r="AE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</row>
    <row r="567" spans="1:69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Z567" s="1"/>
      <c r="AA567" s="1"/>
      <c r="AB567" s="1"/>
      <c r="AC567" s="1"/>
      <c r="AD567" s="1"/>
      <c r="AE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</row>
    <row r="568" spans="1:69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Z568" s="1"/>
      <c r="AA568" s="1"/>
      <c r="AB568" s="1"/>
      <c r="AC568" s="1"/>
      <c r="AD568" s="1"/>
      <c r="AE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</row>
    <row r="569" spans="1:69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Z569" s="1"/>
      <c r="AA569" s="1"/>
      <c r="AB569" s="1"/>
      <c r="AC569" s="1"/>
      <c r="AD569" s="1"/>
      <c r="AE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</row>
    <row r="570" spans="1:69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Z570" s="1"/>
      <c r="AA570" s="1"/>
      <c r="AB570" s="1"/>
      <c r="AC570" s="1"/>
      <c r="AD570" s="1"/>
      <c r="AE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</row>
    <row r="571" spans="1:69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Z571" s="1"/>
      <c r="AA571" s="1"/>
      <c r="AB571" s="1"/>
      <c r="AC571" s="1"/>
      <c r="AD571" s="1"/>
      <c r="AE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</row>
    <row r="572" spans="1:69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Z572" s="1"/>
      <c r="AA572" s="1"/>
      <c r="AB572" s="1"/>
      <c r="AC572" s="1"/>
      <c r="AD572" s="1"/>
      <c r="AE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</row>
    <row r="573" spans="1:69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Z573" s="1"/>
      <c r="AA573" s="1"/>
      <c r="AB573" s="1"/>
      <c r="AC573" s="1"/>
      <c r="AD573" s="1"/>
      <c r="AE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</row>
    <row r="574" spans="1:69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Z574" s="1"/>
      <c r="AA574" s="1"/>
      <c r="AB574" s="1"/>
      <c r="AC574" s="1"/>
      <c r="AD574" s="1"/>
      <c r="AE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</row>
    <row r="575" spans="1:69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Z575" s="1"/>
      <c r="AA575" s="1"/>
      <c r="AB575" s="1"/>
      <c r="AC575" s="1"/>
      <c r="AD575" s="1"/>
      <c r="AE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</row>
    <row r="576" spans="1:69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Z576" s="1"/>
      <c r="AA576" s="1"/>
      <c r="AB576" s="1"/>
      <c r="AC576" s="1"/>
      <c r="AD576" s="1"/>
      <c r="AE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</row>
    <row r="577" spans="1:69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Z577" s="1"/>
      <c r="AA577" s="1"/>
      <c r="AB577" s="1"/>
      <c r="AC577" s="1"/>
      <c r="AD577" s="1"/>
      <c r="AE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</row>
    <row r="578" spans="1:69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Z578" s="1"/>
      <c r="AA578" s="1"/>
      <c r="AB578" s="1"/>
      <c r="AC578" s="1"/>
      <c r="AD578" s="1"/>
      <c r="AE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</row>
    <row r="579" spans="1:69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Z579" s="1"/>
      <c r="AA579" s="1"/>
      <c r="AB579" s="1"/>
      <c r="AC579" s="1"/>
      <c r="AD579" s="1"/>
      <c r="AE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</row>
    <row r="580" spans="1:69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Z580" s="1"/>
      <c r="AA580" s="1"/>
      <c r="AB580" s="1"/>
      <c r="AC580" s="1"/>
      <c r="AD580" s="1"/>
      <c r="AE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</row>
    <row r="581" spans="1:69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Z581" s="1"/>
      <c r="AA581" s="1"/>
      <c r="AB581" s="1"/>
      <c r="AC581" s="1"/>
      <c r="AD581" s="1"/>
      <c r="AE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</row>
    <row r="582" spans="1:69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Z582" s="1"/>
      <c r="AA582" s="1"/>
      <c r="AB582" s="1"/>
      <c r="AC582" s="1"/>
      <c r="AD582" s="1"/>
      <c r="AE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</row>
    <row r="583" spans="1:69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Z583" s="1"/>
      <c r="AA583" s="1"/>
      <c r="AB583" s="1"/>
      <c r="AC583" s="1"/>
      <c r="AD583" s="1"/>
      <c r="AE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</row>
    <row r="584" spans="1:69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Z584" s="1"/>
      <c r="AA584" s="1"/>
      <c r="AB584" s="1"/>
      <c r="AC584" s="1"/>
      <c r="AD584" s="1"/>
      <c r="AE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</row>
    <row r="585" spans="1:69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Z585" s="1"/>
      <c r="AA585" s="1"/>
      <c r="AB585" s="1"/>
      <c r="AC585" s="1"/>
      <c r="AD585" s="1"/>
      <c r="AE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</row>
    <row r="586" spans="1:69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Z586" s="1"/>
      <c r="AA586" s="1"/>
      <c r="AB586" s="1"/>
      <c r="AC586" s="1"/>
      <c r="AD586" s="1"/>
      <c r="AE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</row>
    <row r="587" spans="1:69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Z587" s="1"/>
      <c r="AA587" s="1"/>
      <c r="AB587" s="1"/>
      <c r="AC587" s="1"/>
      <c r="AD587" s="1"/>
      <c r="AE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</row>
    <row r="588" spans="1:69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Z588" s="1"/>
      <c r="AA588" s="1"/>
      <c r="AB588" s="1"/>
      <c r="AC588" s="1"/>
      <c r="AD588" s="1"/>
      <c r="AE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</row>
    <row r="589" spans="1:69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Z589" s="1"/>
      <c r="AA589" s="1"/>
      <c r="AB589" s="1"/>
      <c r="AC589" s="1"/>
      <c r="AD589" s="1"/>
      <c r="AE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</row>
    <row r="590" spans="1:69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Z590" s="1"/>
      <c r="AA590" s="1"/>
      <c r="AB590" s="1"/>
      <c r="AC590" s="1"/>
      <c r="AD590" s="1"/>
      <c r="AE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</row>
    <row r="591" spans="1:69" x14ac:dyDescent="0.35">
      <c r="A591" s="1"/>
      <c r="B591" s="1"/>
      <c r="C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</row>
    <row r="592" spans="1:69" x14ac:dyDescent="0.35">
      <c r="A592" s="1"/>
      <c r="B592" s="1"/>
      <c r="C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</row>
    <row r="593" spans="1:69" x14ac:dyDescent="0.35">
      <c r="A593" s="1"/>
      <c r="B593" s="1"/>
      <c r="C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</row>
    <row r="594" spans="1:69" x14ac:dyDescent="0.35">
      <c r="A594" s="1"/>
      <c r="B594" s="1"/>
      <c r="C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</row>
    <row r="595" spans="1:69" x14ac:dyDescent="0.35">
      <c r="A595" s="1"/>
      <c r="B595" s="1"/>
      <c r="C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</row>
    <row r="596" spans="1:69" x14ac:dyDescent="0.35">
      <c r="A596" s="1"/>
      <c r="B596" s="1"/>
      <c r="C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</row>
    <row r="597" spans="1:69" x14ac:dyDescent="0.35">
      <c r="A597" s="1"/>
      <c r="B597" s="1"/>
      <c r="C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</row>
    <row r="598" spans="1:69" x14ac:dyDescent="0.35">
      <c r="A598" s="1"/>
      <c r="B598" s="1"/>
      <c r="C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</row>
    <row r="599" spans="1:69" x14ac:dyDescent="0.35">
      <c r="A599" s="1"/>
      <c r="B599" s="1"/>
      <c r="C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</row>
    <row r="600" spans="1:69" x14ac:dyDescent="0.35">
      <c r="A600" s="1"/>
      <c r="B600" s="1"/>
      <c r="C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</row>
    <row r="601" spans="1:69" x14ac:dyDescent="0.35">
      <c r="A601" s="1"/>
      <c r="B601" s="1"/>
      <c r="C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</row>
    <row r="602" spans="1:69" x14ac:dyDescent="0.35">
      <c r="A602" s="1"/>
      <c r="B602" s="1"/>
      <c r="C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</row>
    <row r="603" spans="1:69" x14ac:dyDescent="0.35">
      <c r="A603" s="1"/>
      <c r="B603" s="1"/>
      <c r="C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</row>
    <row r="604" spans="1:69" x14ac:dyDescent="0.35">
      <c r="A604" s="1"/>
      <c r="B604" s="1"/>
      <c r="C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</row>
    <row r="605" spans="1:69" x14ac:dyDescent="0.35">
      <c r="A605" s="1"/>
      <c r="B605" s="1"/>
      <c r="C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</row>
    <row r="606" spans="1:69" x14ac:dyDescent="0.35">
      <c r="A606" s="1"/>
      <c r="B606" s="1"/>
      <c r="C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</row>
    <row r="607" spans="1:69" x14ac:dyDescent="0.35">
      <c r="A607" s="1"/>
      <c r="B607" s="1"/>
      <c r="C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</row>
    <row r="608" spans="1:69" x14ac:dyDescent="0.35">
      <c r="A608" s="1"/>
      <c r="B608" s="1"/>
      <c r="C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</row>
    <row r="609" spans="1:69" x14ac:dyDescent="0.35">
      <c r="A609" s="1"/>
      <c r="B609" s="1"/>
      <c r="C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</row>
    <row r="610" spans="1:69" x14ac:dyDescent="0.35">
      <c r="A610" s="1"/>
      <c r="B610" s="1"/>
      <c r="C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</row>
    <row r="611" spans="1:69" x14ac:dyDescent="0.35">
      <c r="A611" s="1"/>
      <c r="B611" s="1"/>
      <c r="C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</row>
    <row r="612" spans="1:69" x14ac:dyDescent="0.35">
      <c r="A612" s="1"/>
      <c r="B612" s="1"/>
      <c r="C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</row>
    <row r="613" spans="1:69" x14ac:dyDescent="0.35">
      <c r="A613" s="1"/>
      <c r="B613" s="1"/>
      <c r="C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</row>
    <row r="614" spans="1:69" x14ac:dyDescent="0.35">
      <c r="A614" s="1"/>
      <c r="B614" s="1"/>
      <c r="C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</row>
    <row r="615" spans="1:69" x14ac:dyDescent="0.35">
      <c r="A615" s="1"/>
      <c r="B615" s="1"/>
      <c r="C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</row>
    <row r="616" spans="1:69" x14ac:dyDescent="0.35">
      <c r="A616" s="1"/>
      <c r="B616" s="1"/>
      <c r="C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</row>
    <row r="617" spans="1:69" x14ac:dyDescent="0.35">
      <c r="A617" s="1"/>
      <c r="B617" s="1"/>
      <c r="C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</row>
    <row r="618" spans="1:69" x14ac:dyDescent="0.35">
      <c r="A618" s="1"/>
      <c r="B618" s="1"/>
      <c r="C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</row>
    <row r="619" spans="1:69" x14ac:dyDescent="0.35">
      <c r="A619" s="1"/>
      <c r="B619" s="1"/>
      <c r="C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</row>
    <row r="620" spans="1:69" x14ac:dyDescent="0.35">
      <c r="A620" s="1"/>
      <c r="B620" s="1"/>
      <c r="C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</row>
    <row r="621" spans="1:69" x14ac:dyDescent="0.35">
      <c r="A621" s="1"/>
      <c r="B621" s="1"/>
      <c r="C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</row>
    <row r="622" spans="1:69" x14ac:dyDescent="0.35">
      <c r="A622" s="1"/>
      <c r="B622" s="1"/>
      <c r="C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</row>
    <row r="623" spans="1:69" x14ac:dyDescent="0.35">
      <c r="A623" s="1"/>
      <c r="B623" s="1"/>
      <c r="C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</row>
    <row r="624" spans="1:69" x14ac:dyDescent="0.35">
      <c r="A624" s="1"/>
      <c r="B624" s="1"/>
      <c r="C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</row>
    <row r="625" spans="1:69" x14ac:dyDescent="0.35">
      <c r="A625" s="1"/>
      <c r="B625" s="1"/>
      <c r="C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</row>
    <row r="626" spans="1:69" x14ac:dyDescent="0.35">
      <c r="A626" s="1"/>
      <c r="B626" s="1"/>
      <c r="C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</row>
    <row r="627" spans="1:69" x14ac:dyDescent="0.35">
      <c r="A627" s="1"/>
      <c r="B627" s="1"/>
      <c r="C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</row>
    <row r="628" spans="1:69" x14ac:dyDescent="0.35">
      <c r="A628" s="1"/>
      <c r="B628" s="1"/>
      <c r="C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</row>
    <row r="629" spans="1:69" x14ac:dyDescent="0.35">
      <c r="A629" s="1"/>
      <c r="B629" s="1"/>
      <c r="C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</row>
    <row r="630" spans="1:69" x14ac:dyDescent="0.35">
      <c r="A630" s="1"/>
      <c r="B630" s="1"/>
      <c r="C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</row>
    <row r="631" spans="1:69" x14ac:dyDescent="0.35">
      <c r="A631" s="1"/>
      <c r="B631" s="1"/>
      <c r="C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</row>
    <row r="632" spans="1:69" x14ac:dyDescent="0.35">
      <c r="A632" s="1"/>
      <c r="B632" s="1"/>
      <c r="C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</row>
    <row r="633" spans="1:69" x14ac:dyDescent="0.35">
      <c r="A633" s="1"/>
      <c r="B633" s="1"/>
      <c r="C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</row>
    <row r="634" spans="1:69" x14ac:dyDescent="0.35">
      <c r="A634" s="1"/>
      <c r="B634" s="1"/>
      <c r="C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</row>
    <row r="635" spans="1:69" x14ac:dyDescent="0.35">
      <c r="A635" s="1"/>
      <c r="B635" s="1"/>
      <c r="C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</row>
    <row r="636" spans="1:69" x14ac:dyDescent="0.35">
      <c r="A636" s="1"/>
      <c r="B636" s="1"/>
      <c r="C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</row>
    <row r="637" spans="1:69" x14ac:dyDescent="0.35">
      <c r="A637" s="1"/>
      <c r="B637" s="1"/>
      <c r="C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</row>
    <row r="638" spans="1:69" x14ac:dyDescent="0.35">
      <c r="A638" s="1"/>
      <c r="B638" s="1"/>
      <c r="C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</row>
    <row r="639" spans="1:69" x14ac:dyDescent="0.35">
      <c r="A639" s="1"/>
      <c r="B639" s="1"/>
      <c r="C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</row>
    <row r="640" spans="1:69" x14ac:dyDescent="0.35">
      <c r="A640" s="1"/>
      <c r="B640" s="1"/>
      <c r="C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</row>
    <row r="641" spans="1:69" x14ac:dyDescent="0.35">
      <c r="A641" s="1"/>
      <c r="B641" s="1"/>
      <c r="C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</row>
    <row r="642" spans="1:69" x14ac:dyDescent="0.35">
      <c r="A642" s="1"/>
      <c r="B642" s="1"/>
      <c r="C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</row>
    <row r="643" spans="1:69" x14ac:dyDescent="0.35">
      <c r="A643" s="1"/>
      <c r="B643" s="1"/>
      <c r="C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</row>
    <row r="644" spans="1:69" x14ac:dyDescent="0.35">
      <c r="A644" s="1"/>
      <c r="B644" s="1"/>
      <c r="C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</row>
    <row r="645" spans="1:69" x14ac:dyDescent="0.35">
      <c r="A645" s="1"/>
      <c r="B645" s="1"/>
      <c r="C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</row>
    <row r="646" spans="1:69" x14ac:dyDescent="0.35">
      <c r="A646" s="1"/>
      <c r="B646" s="1"/>
      <c r="C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</row>
    <row r="647" spans="1:69" x14ac:dyDescent="0.35">
      <c r="A647" s="1"/>
      <c r="B647" s="1"/>
      <c r="C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</row>
    <row r="648" spans="1:69" x14ac:dyDescent="0.35">
      <c r="A648" s="1"/>
      <c r="B648" s="1"/>
      <c r="C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</row>
    <row r="649" spans="1:69" x14ac:dyDescent="0.35">
      <c r="A649" s="1"/>
      <c r="B649" s="1"/>
      <c r="C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</row>
    <row r="650" spans="1:69" x14ac:dyDescent="0.35">
      <c r="A650" s="1"/>
      <c r="B650" s="1"/>
      <c r="C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</row>
    <row r="651" spans="1:69" x14ac:dyDescent="0.35">
      <c r="A651" s="1"/>
      <c r="B651" s="1"/>
      <c r="C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</row>
    <row r="652" spans="1:69" x14ac:dyDescent="0.35">
      <c r="A652" s="1"/>
      <c r="B652" s="1"/>
      <c r="C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</row>
    <row r="653" spans="1:69" x14ac:dyDescent="0.35">
      <c r="A653" s="1"/>
      <c r="B653" s="1"/>
      <c r="C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</row>
    <row r="654" spans="1:69" x14ac:dyDescent="0.35">
      <c r="A654" s="1"/>
      <c r="B654" s="1"/>
      <c r="C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</row>
    <row r="655" spans="1:69" x14ac:dyDescent="0.35">
      <c r="A655" s="1"/>
      <c r="B655" s="1"/>
      <c r="C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</row>
    <row r="656" spans="1:69" x14ac:dyDescent="0.35">
      <c r="A656" s="1"/>
      <c r="B656" s="1"/>
      <c r="C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</row>
    <row r="657" spans="1:69" x14ac:dyDescent="0.35">
      <c r="A657" s="1"/>
      <c r="B657" s="1"/>
      <c r="C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</row>
    <row r="658" spans="1:69" x14ac:dyDescent="0.35">
      <c r="A658" s="1"/>
      <c r="B658" s="1"/>
      <c r="C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</row>
    <row r="659" spans="1:69" x14ac:dyDescent="0.35">
      <c r="A659" s="1"/>
      <c r="B659" s="1"/>
      <c r="C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</row>
    <row r="660" spans="1:69" x14ac:dyDescent="0.35">
      <c r="A660" s="1"/>
      <c r="B660" s="1"/>
      <c r="C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</row>
    <row r="661" spans="1:69" x14ac:dyDescent="0.35">
      <c r="A661" s="1"/>
      <c r="B661" s="1"/>
      <c r="C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</row>
    <row r="662" spans="1:69" x14ac:dyDescent="0.35">
      <c r="A662" s="1"/>
      <c r="B662" s="1"/>
      <c r="C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</row>
    <row r="663" spans="1:69" x14ac:dyDescent="0.35">
      <c r="A663" s="1"/>
      <c r="B663" s="1"/>
      <c r="C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</row>
    <row r="664" spans="1:69" x14ac:dyDescent="0.35">
      <c r="A664" s="1"/>
      <c r="B664" s="1"/>
      <c r="C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</row>
    <row r="665" spans="1:69" x14ac:dyDescent="0.35">
      <c r="A665" s="1"/>
      <c r="B665" s="1"/>
      <c r="C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</row>
    <row r="666" spans="1:69" x14ac:dyDescent="0.35">
      <c r="A666" s="1"/>
      <c r="B666" s="1"/>
      <c r="C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</row>
    <row r="667" spans="1:69" x14ac:dyDescent="0.35">
      <c r="A667" s="1"/>
      <c r="B667" s="1"/>
      <c r="C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</row>
    <row r="668" spans="1:69" x14ac:dyDescent="0.35">
      <c r="A668" s="1"/>
      <c r="B668" s="1"/>
      <c r="C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</row>
    <row r="669" spans="1:69" x14ac:dyDescent="0.35">
      <c r="A669" s="1"/>
      <c r="B669" s="1"/>
      <c r="C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</row>
    <row r="670" spans="1:69" x14ac:dyDescent="0.35">
      <c r="A670" s="1"/>
      <c r="B670" s="1"/>
      <c r="C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</row>
    <row r="671" spans="1:69" x14ac:dyDescent="0.35">
      <c r="A671" s="1"/>
      <c r="B671" s="1"/>
      <c r="C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</row>
    <row r="672" spans="1:69" x14ac:dyDescent="0.35">
      <c r="A672" s="1"/>
      <c r="B672" s="1"/>
      <c r="C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</row>
    <row r="673" spans="1:69" x14ac:dyDescent="0.35">
      <c r="A673" s="1"/>
      <c r="B673" s="1"/>
      <c r="C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</row>
    <row r="674" spans="1:69" x14ac:dyDescent="0.35">
      <c r="A674" s="1"/>
      <c r="B674" s="1"/>
      <c r="C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</row>
    <row r="675" spans="1:69" x14ac:dyDescent="0.35">
      <c r="A675" s="1"/>
      <c r="B675" s="1"/>
      <c r="C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</row>
    <row r="676" spans="1:69" x14ac:dyDescent="0.35">
      <c r="A676" s="1"/>
      <c r="B676" s="1"/>
      <c r="C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</row>
    <row r="677" spans="1:69" x14ac:dyDescent="0.35">
      <c r="A677" s="1"/>
      <c r="B677" s="1"/>
      <c r="C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</row>
    <row r="678" spans="1:69" x14ac:dyDescent="0.35">
      <c r="A678" s="1"/>
      <c r="B678" s="1"/>
      <c r="C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</row>
    <row r="679" spans="1:69" x14ac:dyDescent="0.35">
      <c r="A679" s="1"/>
      <c r="B679" s="1"/>
      <c r="C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</row>
    <row r="680" spans="1:69" x14ac:dyDescent="0.35">
      <c r="A680" s="1"/>
      <c r="B680" s="1"/>
      <c r="C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</row>
    <row r="681" spans="1:69" x14ac:dyDescent="0.35">
      <c r="A681" s="1"/>
      <c r="B681" s="1"/>
      <c r="C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</row>
    <row r="682" spans="1:69" x14ac:dyDescent="0.35">
      <c r="A682" s="1"/>
      <c r="B682" s="1"/>
      <c r="C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</row>
    <row r="683" spans="1:69" x14ac:dyDescent="0.35">
      <c r="A683" s="1"/>
      <c r="B683" s="1"/>
      <c r="C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</row>
    <row r="684" spans="1:69" x14ac:dyDescent="0.35">
      <c r="A684" s="1"/>
      <c r="B684" s="1"/>
      <c r="C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</row>
    <row r="685" spans="1:69" x14ac:dyDescent="0.35">
      <c r="A685" s="1"/>
      <c r="B685" s="1"/>
      <c r="C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</row>
    <row r="686" spans="1:69" x14ac:dyDescent="0.35">
      <c r="A686" s="1"/>
      <c r="B686" s="1"/>
      <c r="C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</row>
    <row r="687" spans="1:69" x14ac:dyDescent="0.35">
      <c r="A687" s="1"/>
      <c r="B687" s="1"/>
      <c r="C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</row>
    <row r="688" spans="1:69" x14ac:dyDescent="0.35">
      <c r="A688" s="1"/>
      <c r="B688" s="1"/>
      <c r="C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</row>
    <row r="689" spans="1:69" x14ac:dyDescent="0.35">
      <c r="A689" s="1"/>
      <c r="B689" s="1"/>
      <c r="C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</row>
    <row r="690" spans="1:69" x14ac:dyDescent="0.35">
      <c r="A690" s="1"/>
      <c r="B690" s="1"/>
      <c r="C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</row>
    <row r="691" spans="1:69" x14ac:dyDescent="0.35">
      <c r="A691" s="1"/>
      <c r="B691" s="1"/>
      <c r="C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</row>
    <row r="692" spans="1:69" x14ac:dyDescent="0.35">
      <c r="A692" s="1"/>
      <c r="B692" s="1"/>
      <c r="C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</row>
    <row r="693" spans="1:69" x14ac:dyDescent="0.35">
      <c r="A693" s="1"/>
      <c r="B693" s="1"/>
      <c r="C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</row>
    <row r="694" spans="1:69" x14ac:dyDescent="0.35">
      <c r="A694" s="1"/>
      <c r="B694" s="1"/>
      <c r="C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</row>
    <row r="695" spans="1:69" x14ac:dyDescent="0.35">
      <c r="A695" s="1"/>
      <c r="B695" s="1"/>
      <c r="C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</row>
    <row r="696" spans="1:69" x14ac:dyDescent="0.35">
      <c r="A696" s="1"/>
      <c r="B696" s="1"/>
      <c r="C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</row>
    <row r="697" spans="1:69" x14ac:dyDescent="0.35">
      <c r="A697" s="1"/>
      <c r="B697" s="1"/>
      <c r="C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</row>
    <row r="698" spans="1:69" x14ac:dyDescent="0.35">
      <c r="A698" s="1"/>
      <c r="B698" s="1"/>
      <c r="C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</row>
    <row r="699" spans="1:69" x14ac:dyDescent="0.35">
      <c r="A699" s="1"/>
      <c r="B699" s="1"/>
      <c r="C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</row>
    <row r="700" spans="1:69" x14ac:dyDescent="0.35">
      <c r="A700" s="1"/>
      <c r="B700" s="1"/>
      <c r="C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</row>
    <row r="701" spans="1:69" x14ac:dyDescent="0.35">
      <c r="A701" s="1"/>
      <c r="B701" s="1"/>
      <c r="C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</row>
    <row r="702" spans="1:69" x14ac:dyDescent="0.35">
      <c r="A702" s="1"/>
      <c r="B702" s="1"/>
      <c r="C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</row>
    <row r="703" spans="1:69" x14ac:dyDescent="0.35">
      <c r="A703" s="1"/>
      <c r="B703" s="1"/>
      <c r="C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</row>
    <row r="704" spans="1:69" x14ac:dyDescent="0.35">
      <c r="A704" s="1"/>
      <c r="B704" s="1"/>
      <c r="C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</row>
    <row r="705" spans="1:69" x14ac:dyDescent="0.35">
      <c r="A705" s="1"/>
      <c r="B705" s="1"/>
      <c r="C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</row>
    <row r="706" spans="1:69" x14ac:dyDescent="0.35">
      <c r="A706" s="1"/>
      <c r="B706" s="1"/>
      <c r="C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</row>
    <row r="707" spans="1:69" x14ac:dyDescent="0.35">
      <c r="A707" s="1"/>
      <c r="B707" s="1"/>
      <c r="C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</row>
    <row r="708" spans="1:69" x14ac:dyDescent="0.35">
      <c r="A708" s="1"/>
      <c r="B708" s="1"/>
      <c r="C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</row>
    <row r="709" spans="1:69" x14ac:dyDescent="0.35">
      <c r="A709" s="1"/>
      <c r="B709" s="1"/>
      <c r="C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</row>
    <row r="710" spans="1:69" x14ac:dyDescent="0.35">
      <c r="A710" s="1"/>
      <c r="B710" s="1"/>
      <c r="C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</row>
    <row r="711" spans="1:69" x14ac:dyDescent="0.35">
      <c r="A711" s="1"/>
      <c r="B711" s="1"/>
      <c r="C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</row>
    <row r="712" spans="1:69" x14ac:dyDescent="0.35">
      <c r="A712" s="1"/>
      <c r="B712" s="1"/>
      <c r="C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</row>
    <row r="713" spans="1:69" x14ac:dyDescent="0.35">
      <c r="A713" s="1"/>
      <c r="B713" s="1"/>
      <c r="C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</row>
    <row r="714" spans="1:69" x14ac:dyDescent="0.35">
      <c r="A714" s="1"/>
      <c r="B714" s="1"/>
      <c r="C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</row>
    <row r="715" spans="1:69" x14ac:dyDescent="0.35">
      <c r="A715" s="1"/>
      <c r="B715" s="1"/>
      <c r="C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</row>
    <row r="716" spans="1:69" x14ac:dyDescent="0.35">
      <c r="A716" s="1"/>
      <c r="B716" s="1"/>
      <c r="C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</row>
    <row r="717" spans="1:69" x14ac:dyDescent="0.35">
      <c r="A717" s="1"/>
      <c r="B717" s="1"/>
      <c r="C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</row>
    <row r="718" spans="1:69" x14ac:dyDescent="0.35">
      <c r="A718" s="1"/>
      <c r="B718" s="1"/>
      <c r="C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</row>
    <row r="719" spans="1:69" x14ac:dyDescent="0.35">
      <c r="A719" s="1"/>
      <c r="B719" s="1"/>
      <c r="C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</row>
    <row r="720" spans="1:69" x14ac:dyDescent="0.35">
      <c r="A720" s="1"/>
      <c r="B720" s="1"/>
      <c r="C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</row>
    <row r="721" spans="1:69" x14ac:dyDescent="0.35">
      <c r="A721" s="1"/>
      <c r="B721" s="1"/>
      <c r="C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</row>
    <row r="722" spans="1:69" x14ac:dyDescent="0.35">
      <c r="A722" s="1"/>
      <c r="B722" s="1"/>
      <c r="C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</row>
    <row r="723" spans="1:69" x14ac:dyDescent="0.35">
      <c r="A723" s="1"/>
      <c r="B723" s="1"/>
      <c r="C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</row>
    <row r="724" spans="1:69" x14ac:dyDescent="0.35">
      <c r="A724" s="1"/>
      <c r="B724" s="1"/>
      <c r="C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</row>
    <row r="725" spans="1:69" x14ac:dyDescent="0.35">
      <c r="A725" s="1"/>
      <c r="B725" s="1"/>
      <c r="C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</row>
    <row r="726" spans="1:69" x14ac:dyDescent="0.35">
      <c r="A726" s="1"/>
      <c r="B726" s="1"/>
      <c r="C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</row>
    <row r="727" spans="1:69" x14ac:dyDescent="0.35">
      <c r="A727" s="1"/>
      <c r="B727" s="1"/>
      <c r="C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</row>
    <row r="728" spans="1:69" x14ac:dyDescent="0.35">
      <c r="A728" s="1"/>
      <c r="B728" s="1"/>
      <c r="C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</row>
    <row r="729" spans="1:69" x14ac:dyDescent="0.35">
      <c r="A729" s="1"/>
      <c r="B729" s="1"/>
      <c r="C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</row>
    <row r="730" spans="1:69" x14ac:dyDescent="0.35">
      <c r="A730" s="1"/>
      <c r="B730" s="1"/>
      <c r="C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</row>
    <row r="731" spans="1:69" x14ac:dyDescent="0.35">
      <c r="A731" s="1"/>
      <c r="B731" s="1"/>
      <c r="C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</row>
    <row r="732" spans="1:69" x14ac:dyDescent="0.35">
      <c r="A732" s="1"/>
      <c r="B732" s="1"/>
      <c r="C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</row>
    <row r="733" spans="1:69" x14ac:dyDescent="0.35">
      <c r="A733" s="1"/>
      <c r="B733" s="1"/>
      <c r="C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</row>
    <row r="734" spans="1:69" x14ac:dyDescent="0.35">
      <c r="A734" s="1"/>
      <c r="B734" s="1"/>
      <c r="C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</row>
    <row r="735" spans="1:69" x14ac:dyDescent="0.35">
      <c r="A735" s="1"/>
      <c r="B735" s="1"/>
      <c r="C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</row>
    <row r="736" spans="1:69" x14ac:dyDescent="0.35">
      <c r="A736" s="1"/>
      <c r="B736" s="1"/>
      <c r="C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</row>
    <row r="737" spans="1:69" x14ac:dyDescent="0.35">
      <c r="A737" s="1"/>
      <c r="B737" s="1"/>
      <c r="C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</row>
    <row r="738" spans="1:69" x14ac:dyDescent="0.35">
      <c r="A738" s="1"/>
      <c r="B738" s="1"/>
      <c r="C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</row>
    <row r="739" spans="1:69" x14ac:dyDescent="0.35">
      <c r="A739" s="1"/>
      <c r="B739" s="1"/>
      <c r="C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</row>
    <row r="740" spans="1:69" x14ac:dyDescent="0.35">
      <c r="A740" s="1"/>
      <c r="B740" s="1"/>
      <c r="C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</row>
    <row r="741" spans="1:69" x14ac:dyDescent="0.35">
      <c r="A741" s="1"/>
      <c r="B741" s="1"/>
      <c r="C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</row>
    <row r="742" spans="1:69" x14ac:dyDescent="0.35">
      <c r="A742" s="1"/>
      <c r="B742" s="1"/>
      <c r="C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</row>
    <row r="743" spans="1:69" x14ac:dyDescent="0.35">
      <c r="A743" s="1"/>
      <c r="B743" s="1"/>
      <c r="C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</row>
    <row r="744" spans="1:69" x14ac:dyDescent="0.35">
      <c r="A744" s="1"/>
      <c r="B744" s="1"/>
      <c r="C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</row>
    <row r="745" spans="1:69" x14ac:dyDescent="0.35">
      <c r="A745" s="1"/>
      <c r="B745" s="1"/>
      <c r="C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</row>
    <row r="746" spans="1:69" x14ac:dyDescent="0.35">
      <c r="A746" s="1"/>
      <c r="B746" s="1"/>
      <c r="C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</row>
    <row r="747" spans="1:69" x14ac:dyDescent="0.35">
      <c r="A747" s="1"/>
      <c r="B747" s="1"/>
      <c r="C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</row>
    <row r="748" spans="1:69" x14ac:dyDescent="0.35">
      <c r="A748" s="1"/>
      <c r="B748" s="1"/>
      <c r="C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</row>
    <row r="749" spans="1:69" x14ac:dyDescent="0.35">
      <c r="A749" s="1"/>
      <c r="B749" s="1"/>
      <c r="C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</row>
    <row r="750" spans="1:69" x14ac:dyDescent="0.35">
      <c r="A750" s="1"/>
      <c r="B750" s="1"/>
      <c r="C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</row>
    <row r="751" spans="1:69" x14ac:dyDescent="0.35">
      <c r="A751" s="1"/>
      <c r="B751" s="1"/>
      <c r="C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</row>
    <row r="752" spans="1:69" x14ac:dyDescent="0.35">
      <c r="A752" s="1"/>
      <c r="B752" s="1"/>
      <c r="C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</row>
    <row r="753" spans="1:69" x14ac:dyDescent="0.35">
      <c r="A753" s="1"/>
      <c r="B753" s="1"/>
      <c r="C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</row>
    <row r="754" spans="1:69" x14ac:dyDescent="0.35">
      <c r="A754" s="1"/>
      <c r="B754" s="1"/>
      <c r="C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</row>
    <row r="755" spans="1:69" x14ac:dyDescent="0.35">
      <c r="A755" s="1"/>
      <c r="B755" s="1"/>
      <c r="C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</row>
    <row r="756" spans="1:69" x14ac:dyDescent="0.35">
      <c r="A756" s="1"/>
      <c r="B756" s="1"/>
      <c r="C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</row>
    <row r="757" spans="1:69" x14ac:dyDescent="0.35">
      <c r="A757" s="1"/>
      <c r="B757" s="1"/>
      <c r="C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</row>
    <row r="758" spans="1:69" x14ac:dyDescent="0.35">
      <c r="A758" s="1"/>
      <c r="B758" s="1"/>
      <c r="C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</row>
    <row r="759" spans="1:69" x14ac:dyDescent="0.35">
      <c r="A759" s="1"/>
      <c r="B759" s="1"/>
      <c r="C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</row>
    <row r="760" spans="1:69" x14ac:dyDescent="0.35">
      <c r="A760" s="1"/>
      <c r="B760" s="1"/>
      <c r="C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</row>
    <row r="761" spans="1:69" x14ac:dyDescent="0.35">
      <c r="A761" s="1"/>
      <c r="B761" s="1"/>
      <c r="C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</row>
    <row r="762" spans="1:69" x14ac:dyDescent="0.35">
      <c r="A762" s="1"/>
      <c r="B762" s="1"/>
      <c r="C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</row>
    <row r="763" spans="1:69" x14ac:dyDescent="0.35">
      <c r="A763" s="1"/>
      <c r="B763" s="1"/>
      <c r="C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</row>
    <row r="764" spans="1:69" x14ac:dyDescent="0.35">
      <c r="A764" s="1"/>
      <c r="B764" s="1"/>
      <c r="C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</row>
    <row r="765" spans="1:69" x14ac:dyDescent="0.35">
      <c r="A765" s="1"/>
      <c r="B765" s="1"/>
      <c r="C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</row>
    <row r="766" spans="1:69" x14ac:dyDescent="0.35">
      <c r="A766" s="1"/>
      <c r="B766" s="1"/>
      <c r="C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</row>
    <row r="767" spans="1:69" x14ac:dyDescent="0.35">
      <c r="A767" s="1"/>
      <c r="B767" s="1"/>
      <c r="C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</row>
    <row r="768" spans="1:69" x14ac:dyDescent="0.35">
      <c r="A768" s="1"/>
      <c r="B768" s="1"/>
      <c r="C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</row>
    <row r="769" spans="1:69" x14ac:dyDescent="0.35">
      <c r="A769" s="1"/>
      <c r="B769" s="1"/>
      <c r="C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</row>
    <row r="770" spans="1:69" x14ac:dyDescent="0.35">
      <c r="A770" s="1"/>
      <c r="B770" s="1"/>
      <c r="C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</row>
    <row r="771" spans="1:69" x14ac:dyDescent="0.35">
      <c r="A771" s="1"/>
      <c r="B771" s="1"/>
      <c r="C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</row>
    <row r="772" spans="1:69" x14ac:dyDescent="0.35">
      <c r="A772" s="1"/>
      <c r="B772" s="1"/>
      <c r="C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</row>
    <row r="773" spans="1:69" x14ac:dyDescent="0.35">
      <c r="A773" s="1"/>
      <c r="B773" s="1"/>
      <c r="C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</row>
    <row r="774" spans="1:69" x14ac:dyDescent="0.35">
      <c r="A774" s="1"/>
      <c r="B774" s="1"/>
      <c r="C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</row>
    <row r="775" spans="1:69" x14ac:dyDescent="0.35">
      <c r="A775" s="1"/>
      <c r="B775" s="1"/>
      <c r="C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</row>
    <row r="776" spans="1:69" x14ac:dyDescent="0.35">
      <c r="A776" s="1"/>
      <c r="B776" s="1"/>
      <c r="C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</row>
    <row r="777" spans="1:69" x14ac:dyDescent="0.35">
      <c r="A777" s="1"/>
      <c r="B777" s="1"/>
      <c r="C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</row>
    <row r="778" spans="1:69" x14ac:dyDescent="0.35">
      <c r="A778" s="1"/>
      <c r="B778" s="1"/>
      <c r="C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</row>
    <row r="779" spans="1:69" x14ac:dyDescent="0.35">
      <c r="A779" s="1"/>
      <c r="B779" s="1"/>
      <c r="C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</row>
    <row r="780" spans="1:69" x14ac:dyDescent="0.35">
      <c r="A780" s="1"/>
      <c r="B780" s="1"/>
      <c r="C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</row>
    <row r="781" spans="1:69" x14ac:dyDescent="0.35">
      <c r="A781" s="1"/>
      <c r="B781" s="1"/>
      <c r="C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</row>
    <row r="782" spans="1:69" x14ac:dyDescent="0.35">
      <c r="A782" s="1"/>
      <c r="B782" s="1"/>
      <c r="C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</row>
    <row r="783" spans="1:69" x14ac:dyDescent="0.35">
      <c r="A783" s="1"/>
      <c r="B783" s="1"/>
      <c r="C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</row>
    <row r="784" spans="1:69" x14ac:dyDescent="0.35">
      <c r="A784" s="1"/>
      <c r="B784" s="1"/>
      <c r="C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</row>
    <row r="785" spans="1:69" x14ac:dyDescent="0.35">
      <c r="A785" s="1"/>
      <c r="B785" s="1"/>
      <c r="C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</row>
    <row r="786" spans="1:69" x14ac:dyDescent="0.35">
      <c r="A786" s="1"/>
      <c r="B786" s="1"/>
      <c r="C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</row>
    <row r="787" spans="1:69" x14ac:dyDescent="0.35">
      <c r="A787" s="1"/>
      <c r="B787" s="1"/>
      <c r="C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</row>
    <row r="788" spans="1:69" x14ac:dyDescent="0.35">
      <c r="A788" s="1"/>
      <c r="B788" s="1"/>
      <c r="C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</row>
    <row r="789" spans="1:69" x14ac:dyDescent="0.35">
      <c r="A789" s="1"/>
      <c r="B789" s="1"/>
      <c r="C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</row>
    <row r="790" spans="1:69" x14ac:dyDescent="0.35">
      <c r="A790" s="1"/>
      <c r="B790" s="1"/>
      <c r="C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</row>
    <row r="791" spans="1:69" x14ac:dyDescent="0.35">
      <c r="A791" s="1"/>
      <c r="B791" s="1"/>
      <c r="C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</row>
    <row r="792" spans="1:69" x14ac:dyDescent="0.35">
      <c r="A792" s="1"/>
      <c r="B792" s="1"/>
      <c r="C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</row>
    <row r="793" spans="1:69" x14ac:dyDescent="0.35">
      <c r="A793" s="1"/>
      <c r="B793" s="1"/>
      <c r="C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</row>
    <row r="794" spans="1:69" x14ac:dyDescent="0.35">
      <c r="A794" s="1"/>
      <c r="B794" s="1"/>
      <c r="C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</row>
    <row r="795" spans="1:69" x14ac:dyDescent="0.35">
      <c r="A795" s="1"/>
      <c r="B795" s="1"/>
      <c r="C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</row>
    <row r="796" spans="1:69" x14ac:dyDescent="0.35">
      <c r="A796" s="1"/>
      <c r="B796" s="1"/>
      <c r="C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</row>
    <row r="797" spans="1:69" x14ac:dyDescent="0.35">
      <c r="A797" s="1"/>
      <c r="B797" s="1"/>
      <c r="C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</row>
    <row r="798" spans="1:69" x14ac:dyDescent="0.35">
      <c r="A798" s="1"/>
      <c r="B798" s="1"/>
      <c r="C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</row>
    <row r="799" spans="1:69" x14ac:dyDescent="0.35">
      <c r="A799" s="1"/>
      <c r="B799" s="1"/>
      <c r="C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</row>
    <row r="800" spans="1:69" x14ac:dyDescent="0.35">
      <c r="A800" s="1"/>
      <c r="B800" s="1"/>
      <c r="C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</row>
    <row r="801" spans="1:69" x14ac:dyDescent="0.35">
      <c r="A801" s="1"/>
      <c r="B801" s="1"/>
      <c r="C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</row>
    <row r="802" spans="1:69" x14ac:dyDescent="0.35">
      <c r="A802" s="1"/>
      <c r="B802" s="1"/>
      <c r="C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</row>
    <row r="803" spans="1:69" x14ac:dyDescent="0.35">
      <c r="A803" s="1"/>
      <c r="B803" s="1"/>
      <c r="C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</row>
    <row r="804" spans="1:69" x14ac:dyDescent="0.35">
      <c r="A804" s="1"/>
      <c r="B804" s="1"/>
      <c r="C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</row>
    <row r="805" spans="1:69" x14ac:dyDescent="0.35">
      <c r="A805" s="1"/>
      <c r="B805" s="1"/>
      <c r="C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</row>
    <row r="806" spans="1:69" x14ac:dyDescent="0.35">
      <c r="A806" s="1"/>
      <c r="B806" s="1"/>
      <c r="C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</row>
    <row r="807" spans="1:69" x14ac:dyDescent="0.35">
      <c r="A807" s="1"/>
      <c r="B807" s="1"/>
      <c r="C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</row>
    <row r="808" spans="1:69" x14ac:dyDescent="0.35">
      <c r="A808" s="1"/>
      <c r="B808" s="1"/>
      <c r="C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</row>
    <row r="809" spans="1:69" x14ac:dyDescent="0.35">
      <c r="A809" s="1"/>
      <c r="B809" s="1"/>
      <c r="C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</row>
    <row r="810" spans="1:69" x14ac:dyDescent="0.35">
      <c r="A810" s="1"/>
      <c r="B810" s="1"/>
      <c r="C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</row>
    <row r="811" spans="1:69" x14ac:dyDescent="0.35">
      <c r="A811" s="1"/>
      <c r="B811" s="1"/>
      <c r="C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</row>
    <row r="812" spans="1:69" x14ac:dyDescent="0.35">
      <c r="A812" s="1"/>
      <c r="B812" s="1"/>
      <c r="C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</row>
    <row r="813" spans="1:69" x14ac:dyDescent="0.35">
      <c r="A813" s="1"/>
      <c r="B813" s="1"/>
      <c r="C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</row>
    <row r="814" spans="1:69" x14ac:dyDescent="0.35">
      <c r="A814" s="1"/>
      <c r="B814" s="1"/>
      <c r="C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</row>
    <row r="815" spans="1:69" x14ac:dyDescent="0.35">
      <c r="A815" s="1"/>
      <c r="B815" s="1"/>
      <c r="C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</row>
    <row r="816" spans="1:69" x14ac:dyDescent="0.35">
      <c r="A816" s="1"/>
      <c r="B816" s="1"/>
      <c r="C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</row>
    <row r="817" spans="1:69" x14ac:dyDescent="0.35">
      <c r="A817" s="1"/>
      <c r="B817" s="1"/>
      <c r="C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</row>
    <row r="818" spans="1:69" x14ac:dyDescent="0.35">
      <c r="A818" s="1"/>
      <c r="B818" s="1"/>
      <c r="C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</row>
    <row r="819" spans="1:69" x14ac:dyDescent="0.35">
      <c r="A819" s="1"/>
      <c r="B819" s="1"/>
      <c r="C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</row>
    <row r="820" spans="1:69" x14ac:dyDescent="0.35">
      <c r="A820" s="1"/>
      <c r="B820" s="1"/>
      <c r="C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</row>
    <row r="821" spans="1:69" x14ac:dyDescent="0.35">
      <c r="A821" s="1"/>
      <c r="B821" s="1"/>
      <c r="C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</row>
    <row r="822" spans="1:69" x14ac:dyDescent="0.35">
      <c r="A822" s="1"/>
      <c r="B822" s="1"/>
      <c r="C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</row>
    <row r="823" spans="1:69" x14ac:dyDescent="0.35">
      <c r="A823" s="1"/>
      <c r="B823" s="1"/>
      <c r="C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</row>
    <row r="824" spans="1:69" x14ac:dyDescent="0.35">
      <c r="A824" s="1"/>
      <c r="B824" s="1"/>
      <c r="C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</row>
    <row r="825" spans="1:69" x14ac:dyDescent="0.35">
      <c r="A825" s="1"/>
      <c r="B825" s="1"/>
      <c r="C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</row>
    <row r="826" spans="1:69" x14ac:dyDescent="0.35">
      <c r="A826" s="1"/>
      <c r="B826" s="1"/>
      <c r="C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</row>
    <row r="827" spans="1:69" x14ac:dyDescent="0.35">
      <c r="A827" s="1"/>
      <c r="B827" s="1"/>
      <c r="C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</row>
    <row r="828" spans="1:69" x14ac:dyDescent="0.35">
      <c r="A828" s="1"/>
      <c r="B828" s="1"/>
      <c r="C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</row>
    <row r="829" spans="1:69" x14ac:dyDescent="0.35">
      <c r="A829" s="1"/>
      <c r="B829" s="1"/>
      <c r="C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</row>
    <row r="830" spans="1:69" x14ac:dyDescent="0.35">
      <c r="A830" s="1"/>
      <c r="B830" s="1"/>
      <c r="C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</row>
    <row r="831" spans="1:69" x14ac:dyDescent="0.35">
      <c r="A831" s="1"/>
      <c r="B831" s="1"/>
      <c r="C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</row>
    <row r="832" spans="1:69" x14ac:dyDescent="0.35">
      <c r="A832" s="1"/>
      <c r="B832" s="1"/>
      <c r="C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</row>
    <row r="833" spans="1:69" x14ac:dyDescent="0.35">
      <c r="A833" s="1"/>
      <c r="B833" s="1"/>
      <c r="C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</row>
    <row r="834" spans="1:69" x14ac:dyDescent="0.35">
      <c r="A834" s="1"/>
      <c r="B834" s="1"/>
      <c r="C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</row>
    <row r="835" spans="1:69" x14ac:dyDescent="0.35">
      <c r="A835" s="1"/>
      <c r="B835" s="1"/>
      <c r="C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</row>
    <row r="836" spans="1:69" x14ac:dyDescent="0.35">
      <c r="A836" s="1"/>
      <c r="B836" s="1"/>
      <c r="C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</row>
    <row r="837" spans="1:69" x14ac:dyDescent="0.35">
      <c r="A837" s="1"/>
      <c r="B837" s="1"/>
      <c r="C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</row>
    <row r="838" spans="1:69" x14ac:dyDescent="0.35">
      <c r="A838" s="1"/>
      <c r="B838" s="1"/>
      <c r="C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</row>
    <row r="839" spans="1:69" x14ac:dyDescent="0.35">
      <c r="A839" s="1"/>
      <c r="B839" s="1"/>
      <c r="C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</row>
    <row r="840" spans="1:69" x14ac:dyDescent="0.35">
      <c r="A840" s="1"/>
      <c r="B840" s="1"/>
      <c r="C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</row>
    <row r="841" spans="1:69" x14ac:dyDescent="0.35">
      <c r="A841" s="1"/>
      <c r="B841" s="1"/>
      <c r="C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</row>
    <row r="842" spans="1:69" x14ac:dyDescent="0.35">
      <c r="A842" s="1"/>
      <c r="B842" s="1"/>
      <c r="C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</row>
    <row r="843" spans="1:69" x14ac:dyDescent="0.35">
      <c r="A843" s="1"/>
      <c r="B843" s="1"/>
      <c r="C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</row>
    <row r="844" spans="1:69" x14ac:dyDescent="0.35">
      <c r="A844" s="1"/>
      <c r="B844" s="1"/>
      <c r="C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</row>
    <row r="845" spans="1:69" x14ac:dyDescent="0.35">
      <c r="A845" s="1"/>
      <c r="B845" s="1"/>
      <c r="C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</row>
    <row r="846" spans="1:69" x14ac:dyDescent="0.35">
      <c r="A846" s="1"/>
      <c r="B846" s="1"/>
      <c r="C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</row>
    <row r="847" spans="1:69" x14ac:dyDescent="0.35">
      <c r="A847" s="1"/>
      <c r="B847" s="1"/>
      <c r="C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</row>
    <row r="848" spans="1:69" x14ac:dyDescent="0.35">
      <c r="A848" s="1"/>
      <c r="B848" s="1"/>
      <c r="C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</row>
    <row r="849" spans="1:69" x14ac:dyDescent="0.35">
      <c r="A849" s="1"/>
      <c r="B849" s="1"/>
      <c r="C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</row>
    <row r="850" spans="1:69" x14ac:dyDescent="0.35">
      <c r="A850" s="1"/>
      <c r="B850" s="1"/>
      <c r="C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</row>
    <row r="851" spans="1:69" x14ac:dyDescent="0.35">
      <c r="A851" s="1"/>
      <c r="B851" s="1"/>
      <c r="C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</row>
    <row r="852" spans="1:69" x14ac:dyDescent="0.35">
      <c r="A852" s="1"/>
      <c r="B852" s="1"/>
      <c r="C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</row>
    <row r="853" spans="1:69" x14ac:dyDescent="0.35">
      <c r="A853" s="1"/>
      <c r="B853" s="1"/>
      <c r="C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</row>
    <row r="854" spans="1:69" x14ac:dyDescent="0.35">
      <c r="A854" s="1"/>
      <c r="B854" s="1"/>
      <c r="C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</row>
    <row r="855" spans="1:69" x14ac:dyDescent="0.35">
      <c r="A855" s="1"/>
      <c r="B855" s="1"/>
      <c r="C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</row>
    <row r="856" spans="1:69" x14ac:dyDescent="0.35">
      <c r="A856" s="1"/>
      <c r="B856" s="1"/>
      <c r="C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</row>
    <row r="857" spans="1:69" x14ac:dyDescent="0.35">
      <c r="A857" s="1"/>
      <c r="B857" s="1"/>
      <c r="C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</row>
    <row r="858" spans="1:69" x14ac:dyDescent="0.35">
      <c r="A858" s="1"/>
      <c r="B858" s="1"/>
      <c r="C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</row>
    <row r="859" spans="1:69" x14ac:dyDescent="0.35">
      <c r="A859" s="1"/>
      <c r="B859" s="1"/>
      <c r="C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</row>
    <row r="860" spans="1:69" x14ac:dyDescent="0.35">
      <c r="A860" s="1"/>
      <c r="B860" s="1"/>
      <c r="C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</row>
    <row r="861" spans="1:69" x14ac:dyDescent="0.35">
      <c r="A861" s="1"/>
      <c r="B861" s="1"/>
      <c r="C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</row>
    <row r="862" spans="1:69" x14ac:dyDescent="0.35">
      <c r="A862" s="1"/>
      <c r="B862" s="1"/>
      <c r="C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</row>
    <row r="863" spans="1:69" x14ac:dyDescent="0.35">
      <c r="A863" s="1"/>
      <c r="B863" s="1"/>
      <c r="C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</row>
    <row r="864" spans="1:69" x14ac:dyDescent="0.35">
      <c r="A864" s="1"/>
      <c r="B864" s="1"/>
      <c r="C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</row>
    <row r="865" spans="1:69" x14ac:dyDescent="0.35">
      <c r="A865" s="1"/>
      <c r="B865" s="1"/>
      <c r="C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</row>
    <row r="866" spans="1:69" x14ac:dyDescent="0.35">
      <c r="A866" s="1"/>
      <c r="B866" s="1"/>
      <c r="C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</row>
    <row r="867" spans="1:69" x14ac:dyDescent="0.35">
      <c r="A867" s="1"/>
      <c r="B867" s="1"/>
      <c r="C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</row>
    <row r="868" spans="1:69" x14ac:dyDescent="0.35">
      <c r="A868" s="1"/>
      <c r="B868" s="1"/>
      <c r="C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</row>
    <row r="869" spans="1:69" x14ac:dyDescent="0.35">
      <c r="A869" s="1"/>
      <c r="B869" s="1"/>
      <c r="C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</row>
    <row r="870" spans="1:69" x14ac:dyDescent="0.35">
      <c r="A870" s="1"/>
      <c r="B870" s="1"/>
      <c r="C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</row>
    <row r="871" spans="1:69" x14ac:dyDescent="0.35">
      <c r="A871" s="1"/>
      <c r="B871" s="1"/>
      <c r="C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</row>
    <row r="872" spans="1:69" x14ac:dyDescent="0.35">
      <c r="A872" s="1"/>
      <c r="B872" s="1"/>
      <c r="C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</row>
    <row r="873" spans="1:69" x14ac:dyDescent="0.35">
      <c r="A873" s="1"/>
      <c r="B873" s="1"/>
      <c r="C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</row>
    <row r="874" spans="1:69" x14ac:dyDescent="0.35">
      <c r="A874" s="1"/>
      <c r="B874" s="1"/>
      <c r="C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</row>
    <row r="875" spans="1:69" x14ac:dyDescent="0.35">
      <c r="A875" s="1"/>
      <c r="B875" s="1"/>
      <c r="C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</row>
    <row r="876" spans="1:69" x14ac:dyDescent="0.35">
      <c r="A876" s="1"/>
      <c r="B876" s="1"/>
      <c r="C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</row>
    <row r="877" spans="1:69" x14ac:dyDescent="0.35">
      <c r="A877" s="1"/>
      <c r="B877" s="1"/>
      <c r="C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</row>
    <row r="878" spans="1:69" x14ac:dyDescent="0.35">
      <c r="A878" s="1"/>
      <c r="B878" s="1"/>
      <c r="C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</row>
    <row r="879" spans="1:69" x14ac:dyDescent="0.35">
      <c r="A879" s="1"/>
      <c r="B879" s="1"/>
      <c r="C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</row>
    <row r="880" spans="1:69" x14ac:dyDescent="0.35">
      <c r="A880" s="1"/>
      <c r="B880" s="1"/>
      <c r="C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</row>
    <row r="881" spans="1:69" x14ac:dyDescent="0.35">
      <c r="A881" s="1"/>
      <c r="B881" s="1"/>
      <c r="C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</row>
    <row r="882" spans="1:69" x14ac:dyDescent="0.35">
      <c r="A882" s="1"/>
      <c r="B882" s="1"/>
      <c r="C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</row>
    <row r="883" spans="1:69" x14ac:dyDescent="0.35">
      <c r="A883" s="1"/>
      <c r="B883" s="1"/>
      <c r="C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</row>
    <row r="884" spans="1:69" x14ac:dyDescent="0.35">
      <c r="A884" s="1"/>
      <c r="B884" s="1"/>
      <c r="C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</row>
    <row r="885" spans="1:69" x14ac:dyDescent="0.35">
      <c r="A885" s="1"/>
      <c r="B885" s="1"/>
      <c r="C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</row>
    <row r="886" spans="1:69" x14ac:dyDescent="0.35">
      <c r="A886" s="1"/>
      <c r="B886" s="1"/>
      <c r="C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</row>
    <row r="887" spans="1:69" x14ac:dyDescent="0.35">
      <c r="A887" s="1"/>
      <c r="B887" s="1"/>
      <c r="C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</row>
    <row r="888" spans="1:69" x14ac:dyDescent="0.35">
      <c r="A888" s="1"/>
      <c r="B888" s="1"/>
      <c r="C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</row>
    <row r="889" spans="1:69" x14ac:dyDescent="0.35">
      <c r="A889" s="1"/>
      <c r="B889" s="1"/>
      <c r="C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</row>
    <row r="890" spans="1:69" x14ac:dyDescent="0.35">
      <c r="A890" s="1"/>
      <c r="B890" s="1"/>
      <c r="C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</row>
    <row r="891" spans="1:69" x14ac:dyDescent="0.35">
      <c r="A891" s="1"/>
      <c r="B891" s="1"/>
      <c r="C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</row>
    <row r="892" spans="1:69" x14ac:dyDescent="0.35">
      <c r="A892" s="1"/>
      <c r="B892" s="1"/>
      <c r="C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</row>
    <row r="893" spans="1:69" x14ac:dyDescent="0.35">
      <c r="A893" s="1"/>
      <c r="B893" s="1"/>
      <c r="C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</row>
    <row r="894" spans="1:69" x14ac:dyDescent="0.35">
      <c r="A894" s="1"/>
      <c r="B894" s="1"/>
      <c r="C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</row>
    <row r="895" spans="1:69" x14ac:dyDescent="0.35">
      <c r="A895" s="1"/>
      <c r="B895" s="1"/>
      <c r="C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</row>
    <row r="896" spans="1:69" x14ac:dyDescent="0.35">
      <c r="A896" s="1"/>
      <c r="B896" s="1"/>
      <c r="C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</row>
    <row r="897" spans="1:69" x14ac:dyDescent="0.35">
      <c r="A897" s="1"/>
      <c r="B897" s="1"/>
      <c r="C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</row>
    <row r="898" spans="1:69" x14ac:dyDescent="0.35">
      <c r="A898" s="1"/>
      <c r="B898" s="1"/>
      <c r="C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</row>
    <row r="899" spans="1:69" x14ac:dyDescent="0.35">
      <c r="A899" s="1"/>
      <c r="B899" s="1"/>
      <c r="C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</row>
    <row r="900" spans="1:69" x14ac:dyDescent="0.35">
      <c r="A900" s="1"/>
      <c r="B900" s="1"/>
      <c r="C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</row>
    <row r="901" spans="1:69" x14ac:dyDescent="0.35">
      <c r="A901" s="1"/>
      <c r="B901" s="1"/>
      <c r="C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</row>
    <row r="902" spans="1:69" x14ac:dyDescent="0.35">
      <c r="A902" s="1"/>
      <c r="B902" s="1"/>
      <c r="C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</row>
    <row r="903" spans="1:69" x14ac:dyDescent="0.35">
      <c r="A903" s="1"/>
      <c r="B903" s="1"/>
      <c r="C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</row>
    <row r="904" spans="1:69" x14ac:dyDescent="0.35">
      <c r="A904" s="1"/>
      <c r="B904" s="1"/>
      <c r="C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</row>
    <row r="905" spans="1:69" x14ac:dyDescent="0.35">
      <c r="A905" s="1"/>
      <c r="B905" s="1"/>
      <c r="C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</row>
    <row r="906" spans="1:69" x14ac:dyDescent="0.35">
      <c r="A906" s="1"/>
      <c r="B906" s="1"/>
      <c r="C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</row>
    <row r="907" spans="1:69" x14ac:dyDescent="0.35">
      <c r="A907" s="1"/>
      <c r="B907" s="1"/>
      <c r="C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</row>
    <row r="908" spans="1:69" x14ac:dyDescent="0.35">
      <c r="A908" s="1"/>
      <c r="B908" s="1"/>
      <c r="C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</row>
    <row r="909" spans="1:69" x14ac:dyDescent="0.35">
      <c r="A909" s="1"/>
      <c r="B909" s="1"/>
      <c r="C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</row>
    <row r="910" spans="1:69" x14ac:dyDescent="0.35">
      <c r="A910" s="1"/>
      <c r="B910" s="1"/>
      <c r="C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</row>
    <row r="911" spans="1:69" x14ac:dyDescent="0.35">
      <c r="A911" s="1"/>
      <c r="B911" s="1"/>
      <c r="C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</row>
    <row r="912" spans="1:69" x14ac:dyDescent="0.35">
      <c r="A912" s="1"/>
      <c r="B912" s="1"/>
      <c r="C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</row>
    <row r="913" spans="1:69" x14ac:dyDescent="0.35">
      <c r="A913" s="1"/>
      <c r="B913" s="1"/>
      <c r="C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</row>
    <row r="914" spans="1:69" x14ac:dyDescent="0.35">
      <c r="A914" s="1"/>
      <c r="B914" s="1"/>
      <c r="C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</row>
    <row r="915" spans="1:69" x14ac:dyDescent="0.35">
      <c r="A915" s="1"/>
      <c r="B915" s="1"/>
      <c r="C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</row>
    <row r="916" spans="1:69" x14ac:dyDescent="0.35">
      <c r="A916" s="1"/>
      <c r="B916" s="1"/>
      <c r="C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</row>
    <row r="917" spans="1:69" x14ac:dyDescent="0.35">
      <c r="A917" s="1"/>
      <c r="B917" s="1"/>
      <c r="C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</row>
    <row r="918" spans="1:69" x14ac:dyDescent="0.35">
      <c r="A918" s="1"/>
      <c r="B918" s="1"/>
      <c r="C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</row>
    <row r="919" spans="1:69" x14ac:dyDescent="0.35">
      <c r="A919" s="1"/>
      <c r="B919" s="1"/>
      <c r="C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</row>
    <row r="920" spans="1:69" x14ac:dyDescent="0.35">
      <c r="A920" s="1"/>
      <c r="B920" s="1"/>
      <c r="C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</row>
    <row r="921" spans="1:69" x14ac:dyDescent="0.35">
      <c r="A921" s="1"/>
      <c r="B921" s="1"/>
      <c r="C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</row>
    <row r="922" spans="1:69" x14ac:dyDescent="0.35">
      <c r="A922" s="1"/>
      <c r="B922" s="1"/>
      <c r="C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</row>
    <row r="923" spans="1:69" x14ac:dyDescent="0.35">
      <c r="A923" s="1"/>
      <c r="B923" s="1"/>
      <c r="C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</row>
    <row r="924" spans="1:69" x14ac:dyDescent="0.35">
      <c r="A924" s="1"/>
      <c r="B924" s="1"/>
      <c r="C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</row>
    <row r="925" spans="1:69" x14ac:dyDescent="0.35">
      <c r="A925" s="1"/>
      <c r="B925" s="1"/>
      <c r="C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</row>
    <row r="926" spans="1:69" x14ac:dyDescent="0.35">
      <c r="A926" s="1"/>
      <c r="B926" s="1"/>
      <c r="C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</row>
    <row r="927" spans="1:69" x14ac:dyDescent="0.35">
      <c r="A927" s="1"/>
      <c r="B927" s="1"/>
      <c r="C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</row>
    <row r="928" spans="1:69" x14ac:dyDescent="0.35">
      <c r="A928" s="1"/>
      <c r="B928" s="1"/>
      <c r="C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</row>
    <row r="929" spans="1:69" x14ac:dyDescent="0.35">
      <c r="A929" s="1"/>
      <c r="B929" s="1"/>
      <c r="C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</row>
    <row r="930" spans="1:69" x14ac:dyDescent="0.35">
      <c r="A930" s="1"/>
      <c r="B930" s="1"/>
      <c r="C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</row>
    <row r="931" spans="1:69" x14ac:dyDescent="0.35">
      <c r="A931" s="1"/>
      <c r="B931" s="1"/>
      <c r="C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</row>
    <row r="932" spans="1:69" x14ac:dyDescent="0.35">
      <c r="A932" s="1"/>
      <c r="B932" s="1"/>
      <c r="C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</row>
    <row r="933" spans="1:69" x14ac:dyDescent="0.35">
      <c r="A933" s="1"/>
      <c r="B933" s="1"/>
      <c r="C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</row>
    <row r="934" spans="1:69" x14ac:dyDescent="0.35">
      <c r="A934" s="1"/>
      <c r="B934" s="1"/>
      <c r="C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</row>
    <row r="935" spans="1:69" x14ac:dyDescent="0.35">
      <c r="A935" s="1"/>
      <c r="B935" s="1"/>
      <c r="C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</row>
    <row r="936" spans="1:69" x14ac:dyDescent="0.35">
      <c r="A936" s="1"/>
      <c r="B936" s="1"/>
      <c r="C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</row>
    <row r="937" spans="1:69" x14ac:dyDescent="0.35">
      <c r="A937" s="1"/>
      <c r="B937" s="1"/>
      <c r="C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</row>
    <row r="938" spans="1:69" x14ac:dyDescent="0.35">
      <c r="A938" s="1"/>
      <c r="B938" s="1"/>
      <c r="C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</row>
    <row r="939" spans="1:69" x14ac:dyDescent="0.35">
      <c r="A939" s="1"/>
      <c r="B939" s="1"/>
      <c r="C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</row>
    <row r="940" spans="1:69" x14ac:dyDescent="0.35">
      <c r="A940" s="1"/>
      <c r="B940" s="1"/>
      <c r="C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</row>
    <row r="941" spans="1:69" x14ac:dyDescent="0.35">
      <c r="A941" s="1"/>
      <c r="B941" s="1"/>
      <c r="C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</row>
    <row r="942" spans="1:69" x14ac:dyDescent="0.35">
      <c r="A942" s="1"/>
      <c r="B942" s="1"/>
      <c r="C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</row>
    <row r="943" spans="1:69" x14ac:dyDescent="0.35">
      <c r="A943" s="1"/>
      <c r="B943" s="1"/>
      <c r="C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</row>
    <row r="944" spans="1:69" x14ac:dyDescent="0.35">
      <c r="A944" s="1"/>
      <c r="B944" s="1"/>
      <c r="C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</row>
    <row r="945" spans="1:69" x14ac:dyDescent="0.35">
      <c r="A945" s="1"/>
      <c r="B945" s="1"/>
      <c r="C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</row>
    <row r="946" spans="1:69" x14ac:dyDescent="0.35">
      <c r="A946" s="1"/>
      <c r="B946" s="1"/>
      <c r="C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</row>
    <row r="947" spans="1:69" x14ac:dyDescent="0.35">
      <c r="A947" s="1"/>
      <c r="B947" s="1"/>
      <c r="C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</row>
    <row r="948" spans="1:69" x14ac:dyDescent="0.35">
      <c r="A948" s="1"/>
      <c r="B948" s="1"/>
      <c r="C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</row>
    <row r="949" spans="1:69" x14ac:dyDescent="0.35">
      <c r="A949" s="1"/>
      <c r="B949" s="1"/>
      <c r="C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</row>
    <row r="950" spans="1:69" x14ac:dyDescent="0.35">
      <c r="A950" s="1"/>
      <c r="B950" s="1"/>
      <c r="C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</row>
    <row r="951" spans="1:69" x14ac:dyDescent="0.35">
      <c r="A951" s="1"/>
      <c r="B951" s="1"/>
      <c r="C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</row>
    <row r="952" spans="1:69" x14ac:dyDescent="0.35">
      <c r="A952" s="1"/>
      <c r="B952" s="1"/>
      <c r="C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</row>
    <row r="953" spans="1:69" x14ac:dyDescent="0.35">
      <c r="A953" s="1"/>
      <c r="B953" s="1"/>
      <c r="C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</row>
    <row r="954" spans="1:69" x14ac:dyDescent="0.35">
      <c r="A954" s="1"/>
      <c r="B954" s="1"/>
      <c r="C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</row>
    <row r="955" spans="1:69" x14ac:dyDescent="0.35">
      <c r="A955" s="1"/>
      <c r="B955" s="1"/>
      <c r="C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</row>
    <row r="956" spans="1:69" x14ac:dyDescent="0.35">
      <c r="A956" s="1"/>
      <c r="B956" s="1"/>
      <c r="C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</row>
    <row r="957" spans="1:69" x14ac:dyDescent="0.35">
      <c r="A957" s="1"/>
      <c r="B957" s="1"/>
      <c r="C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</row>
    <row r="958" spans="1:69" x14ac:dyDescent="0.35">
      <c r="A958" s="1"/>
      <c r="B958" s="1"/>
      <c r="C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</row>
    <row r="959" spans="1:69" x14ac:dyDescent="0.35">
      <c r="A959" s="1"/>
      <c r="B959" s="1"/>
      <c r="C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</row>
    <row r="960" spans="1:69" x14ac:dyDescent="0.35">
      <c r="A960" s="1"/>
      <c r="B960" s="1"/>
      <c r="C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</row>
    <row r="961" spans="1:69" x14ac:dyDescent="0.35">
      <c r="A961" s="1"/>
      <c r="B961" s="1"/>
      <c r="C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</row>
    <row r="962" spans="1:69" x14ac:dyDescent="0.35">
      <c r="A962" s="1"/>
      <c r="B962" s="1"/>
      <c r="C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</row>
    <row r="963" spans="1:69" x14ac:dyDescent="0.35">
      <c r="A963" s="1"/>
      <c r="B963" s="1"/>
      <c r="C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</row>
    <row r="964" spans="1:69" x14ac:dyDescent="0.35">
      <c r="A964" s="1"/>
      <c r="B964" s="1"/>
      <c r="C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</row>
    <row r="965" spans="1:69" x14ac:dyDescent="0.35">
      <c r="A965" s="1"/>
      <c r="B965" s="1"/>
      <c r="C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</row>
    <row r="966" spans="1:69" x14ac:dyDescent="0.35">
      <c r="A966" s="1"/>
      <c r="B966" s="1"/>
      <c r="C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</row>
    <row r="967" spans="1:69" x14ac:dyDescent="0.35">
      <c r="A967" s="1"/>
      <c r="B967" s="1"/>
      <c r="C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</row>
    <row r="968" spans="1:69" x14ac:dyDescent="0.35">
      <c r="A968" s="1"/>
      <c r="B968" s="1"/>
      <c r="C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</row>
    <row r="969" spans="1:69" x14ac:dyDescent="0.35">
      <c r="A969" s="1"/>
      <c r="B969" s="1"/>
      <c r="C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</row>
    <row r="970" spans="1:69" x14ac:dyDescent="0.35">
      <c r="A970" s="1"/>
      <c r="B970" s="1"/>
      <c r="C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</row>
    <row r="971" spans="1:69" x14ac:dyDescent="0.35">
      <c r="A971" s="1"/>
      <c r="B971" s="1"/>
      <c r="C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</row>
    <row r="972" spans="1:69" x14ac:dyDescent="0.35">
      <c r="A972" s="1"/>
      <c r="B972" s="1"/>
      <c r="C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</row>
    <row r="973" spans="1:69" x14ac:dyDescent="0.35">
      <c r="A973" s="1"/>
      <c r="B973" s="1"/>
      <c r="C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</row>
    <row r="974" spans="1:69" x14ac:dyDescent="0.35">
      <c r="A974" s="1"/>
      <c r="B974" s="1"/>
      <c r="C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</row>
    <row r="975" spans="1:69" x14ac:dyDescent="0.35">
      <c r="A975" s="1"/>
      <c r="B975" s="1"/>
      <c r="C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</row>
    <row r="976" spans="1:69" x14ac:dyDescent="0.35">
      <c r="A976" s="1"/>
      <c r="B976" s="1"/>
      <c r="C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</row>
    <row r="977" spans="1:69" x14ac:dyDescent="0.35">
      <c r="A977" s="1"/>
      <c r="B977" s="1"/>
      <c r="C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</row>
    <row r="978" spans="1:69" x14ac:dyDescent="0.35">
      <c r="A978" s="1"/>
      <c r="B978" s="1"/>
      <c r="C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</row>
    <row r="979" spans="1:69" x14ac:dyDescent="0.35">
      <c r="A979" s="1"/>
      <c r="B979" s="1"/>
      <c r="C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</row>
    <row r="980" spans="1:69" x14ac:dyDescent="0.35">
      <c r="A980" s="1"/>
      <c r="B980" s="1"/>
      <c r="C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</row>
    <row r="981" spans="1:69" x14ac:dyDescent="0.35">
      <c r="A981" s="1"/>
      <c r="B981" s="1"/>
      <c r="C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</row>
    <row r="982" spans="1:69" x14ac:dyDescent="0.35">
      <c r="A982" s="1"/>
      <c r="B982" s="1"/>
      <c r="C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</row>
    <row r="983" spans="1:69" x14ac:dyDescent="0.35">
      <c r="A983" s="1"/>
      <c r="B983" s="1"/>
      <c r="C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</row>
    <row r="984" spans="1:69" x14ac:dyDescent="0.35">
      <c r="A984" s="1"/>
      <c r="B984" s="1"/>
      <c r="C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</row>
    <row r="985" spans="1:69" x14ac:dyDescent="0.35">
      <c r="A985" s="1"/>
      <c r="B985" s="1"/>
      <c r="C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</row>
    <row r="986" spans="1:69" x14ac:dyDescent="0.35">
      <c r="A986" s="1"/>
      <c r="B986" s="1"/>
      <c r="C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</row>
    <row r="987" spans="1:69" x14ac:dyDescent="0.35">
      <c r="A987" s="1"/>
      <c r="B987" s="1"/>
      <c r="C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</row>
    <row r="988" spans="1:69" x14ac:dyDescent="0.35">
      <c r="A988" s="1"/>
      <c r="B988" s="1"/>
      <c r="C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</row>
    <row r="989" spans="1:69" x14ac:dyDescent="0.35">
      <c r="A989" s="1"/>
      <c r="B989" s="1"/>
      <c r="C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</row>
    <row r="990" spans="1:69" x14ac:dyDescent="0.35">
      <c r="A990" s="1"/>
      <c r="B990" s="1"/>
      <c r="C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</row>
    <row r="991" spans="1:69" x14ac:dyDescent="0.35">
      <c r="A991" s="1"/>
      <c r="B991" s="1"/>
      <c r="C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</row>
    <row r="992" spans="1:69" x14ac:dyDescent="0.35">
      <c r="A992" s="1"/>
      <c r="B992" s="1"/>
      <c r="C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</row>
    <row r="993" spans="1:69" x14ac:dyDescent="0.35">
      <c r="A993" s="1"/>
      <c r="B993" s="1"/>
      <c r="C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</row>
    <row r="994" spans="1:69" x14ac:dyDescent="0.35">
      <c r="A994" s="1"/>
      <c r="B994" s="1"/>
      <c r="C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</row>
    <row r="995" spans="1:69" x14ac:dyDescent="0.35">
      <c r="A995" s="1"/>
      <c r="B995" s="1"/>
      <c r="C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</row>
    <row r="996" spans="1:69" x14ac:dyDescent="0.35">
      <c r="A996" s="1"/>
      <c r="B996" s="1"/>
      <c r="C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</row>
    <row r="997" spans="1:69" x14ac:dyDescent="0.35">
      <c r="A997" s="1"/>
      <c r="B997" s="1"/>
      <c r="C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</row>
    <row r="998" spans="1:69" x14ac:dyDescent="0.35">
      <c r="A998" s="1"/>
      <c r="B998" s="1"/>
      <c r="C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</row>
    <row r="999" spans="1:69" x14ac:dyDescent="0.35">
      <c r="A999" s="1"/>
      <c r="B999" s="1"/>
      <c r="C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</row>
    <row r="1000" spans="1:69" x14ac:dyDescent="0.35">
      <c r="A1000" s="1"/>
      <c r="B1000" s="1"/>
      <c r="C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</row>
    <row r="1001" spans="1:69" x14ac:dyDescent="0.35">
      <c r="A1001" s="1"/>
      <c r="B1001" s="1"/>
      <c r="C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</row>
    <row r="1002" spans="1:69" x14ac:dyDescent="0.35">
      <c r="A1002" s="1"/>
      <c r="B1002" s="1"/>
      <c r="C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</row>
    <row r="1003" spans="1:69" x14ac:dyDescent="0.35">
      <c r="A1003" s="1"/>
      <c r="B1003" s="1"/>
      <c r="C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</row>
    <row r="1004" spans="1:69" x14ac:dyDescent="0.35">
      <c r="A1004" s="1"/>
      <c r="B1004" s="1"/>
      <c r="C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</row>
    <row r="1005" spans="1:69" x14ac:dyDescent="0.35">
      <c r="A1005" s="1"/>
      <c r="B1005" s="1"/>
      <c r="C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</row>
    <row r="1006" spans="1:69" x14ac:dyDescent="0.35">
      <c r="A1006" s="1"/>
      <c r="B1006" s="1"/>
      <c r="C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</row>
    <row r="1007" spans="1:69" x14ac:dyDescent="0.35">
      <c r="A1007" s="1"/>
      <c r="B1007" s="1"/>
      <c r="C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</row>
    <row r="1008" spans="1:69" x14ac:dyDescent="0.35">
      <c r="A1008" s="1"/>
      <c r="B1008" s="1"/>
      <c r="C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</row>
    <row r="1009" spans="1:69" x14ac:dyDescent="0.35">
      <c r="A1009" s="1"/>
      <c r="B1009" s="1"/>
      <c r="C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</row>
    <row r="1010" spans="1:69" x14ac:dyDescent="0.35">
      <c r="A1010" s="1"/>
      <c r="B1010" s="1"/>
      <c r="C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</row>
    <row r="1011" spans="1:69" x14ac:dyDescent="0.35">
      <c r="A1011" s="1"/>
      <c r="B1011" s="1"/>
      <c r="C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</row>
    <row r="1012" spans="1:69" x14ac:dyDescent="0.35">
      <c r="A1012" s="1"/>
      <c r="B1012" s="1"/>
      <c r="C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</row>
    <row r="1013" spans="1:69" x14ac:dyDescent="0.35">
      <c r="A1013" s="1"/>
      <c r="B1013" s="1"/>
      <c r="C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</row>
    <row r="1014" spans="1:69" x14ac:dyDescent="0.35">
      <c r="A1014" s="1"/>
      <c r="B1014" s="1"/>
      <c r="C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</row>
    <row r="1015" spans="1:69" x14ac:dyDescent="0.35">
      <c r="A1015" s="1"/>
      <c r="B1015" s="1"/>
      <c r="C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</row>
    <row r="1016" spans="1:69" x14ac:dyDescent="0.35">
      <c r="A1016" s="1"/>
      <c r="B1016" s="1"/>
      <c r="C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</row>
    <row r="1017" spans="1:69" x14ac:dyDescent="0.35">
      <c r="A1017" s="1"/>
      <c r="B1017" s="1"/>
      <c r="C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</row>
    <row r="1018" spans="1:69" x14ac:dyDescent="0.35">
      <c r="A1018" s="1"/>
      <c r="B1018" s="1"/>
      <c r="C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</row>
    <row r="1019" spans="1:69" x14ac:dyDescent="0.35">
      <c r="A1019" s="1"/>
      <c r="B1019" s="1"/>
      <c r="C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</row>
    <row r="1020" spans="1:69" x14ac:dyDescent="0.35">
      <c r="A1020" s="1"/>
      <c r="B1020" s="1"/>
      <c r="C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</row>
    <row r="1021" spans="1:69" x14ac:dyDescent="0.35">
      <c r="A1021" s="1"/>
      <c r="B1021" s="1"/>
      <c r="C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</row>
    <row r="1022" spans="1:69" x14ac:dyDescent="0.35">
      <c r="A1022" s="1"/>
      <c r="B1022" s="1"/>
      <c r="C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</row>
    <row r="1023" spans="1:69" x14ac:dyDescent="0.35">
      <c r="A1023" s="1"/>
      <c r="B1023" s="1"/>
      <c r="C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</row>
    <row r="1024" spans="1:69" x14ac:dyDescent="0.35">
      <c r="A1024" s="1"/>
      <c r="B1024" s="1"/>
      <c r="C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</row>
    <row r="1025" spans="1:69" x14ac:dyDescent="0.35">
      <c r="A1025" s="1"/>
      <c r="B1025" s="1"/>
      <c r="C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</row>
    <row r="1026" spans="1:69" x14ac:dyDescent="0.35">
      <c r="A1026" s="1"/>
      <c r="B1026" s="1"/>
      <c r="C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</row>
    <row r="1027" spans="1:69" x14ac:dyDescent="0.35">
      <c r="A1027" s="1"/>
      <c r="B1027" s="1"/>
      <c r="C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</row>
    <row r="1028" spans="1:69" x14ac:dyDescent="0.35">
      <c r="A1028" s="1"/>
      <c r="B1028" s="1"/>
      <c r="C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</row>
    <row r="1029" spans="1:69" x14ac:dyDescent="0.35">
      <c r="A1029" s="1"/>
      <c r="B1029" s="1"/>
      <c r="C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</row>
    <row r="1030" spans="1:69" x14ac:dyDescent="0.35">
      <c r="A1030" s="1"/>
      <c r="B1030" s="1"/>
      <c r="C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</row>
    <row r="1031" spans="1:69" x14ac:dyDescent="0.35">
      <c r="A1031" s="1"/>
      <c r="B1031" s="1"/>
      <c r="C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</row>
    <row r="1032" spans="1:69" x14ac:dyDescent="0.35">
      <c r="A1032" s="1"/>
      <c r="B1032" s="1"/>
      <c r="C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</row>
    <row r="1033" spans="1:69" x14ac:dyDescent="0.35">
      <c r="A1033" s="1"/>
      <c r="B1033" s="1"/>
      <c r="C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</row>
    <row r="1034" spans="1:69" x14ac:dyDescent="0.35">
      <c r="A1034" s="1"/>
      <c r="B1034" s="1"/>
      <c r="C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</row>
    <row r="1035" spans="1:69" x14ac:dyDescent="0.35">
      <c r="A1035" s="1"/>
      <c r="B1035" s="1"/>
      <c r="C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</row>
    <row r="1036" spans="1:69" x14ac:dyDescent="0.35">
      <c r="A1036" s="1"/>
      <c r="B1036" s="1"/>
      <c r="C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</row>
    <row r="1037" spans="1:69" x14ac:dyDescent="0.35">
      <c r="A1037" s="1"/>
      <c r="B1037" s="1"/>
      <c r="C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</row>
    <row r="1038" spans="1:69" x14ac:dyDescent="0.35">
      <c r="A1038" s="1"/>
      <c r="B1038" s="1"/>
      <c r="C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</row>
    <row r="1039" spans="1:69" x14ac:dyDescent="0.35">
      <c r="A1039" s="1"/>
      <c r="B1039" s="1"/>
      <c r="C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</row>
    <row r="1040" spans="1:69" x14ac:dyDescent="0.35">
      <c r="A1040" s="1"/>
      <c r="B1040" s="1"/>
      <c r="C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</row>
    <row r="1041" spans="1:69" x14ac:dyDescent="0.35">
      <c r="A1041" s="1"/>
      <c r="B1041" s="1"/>
      <c r="C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</row>
    <row r="1042" spans="1:69" x14ac:dyDescent="0.35">
      <c r="A1042" s="1"/>
      <c r="B1042" s="1"/>
      <c r="C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</row>
    <row r="1043" spans="1:69" x14ac:dyDescent="0.35">
      <c r="A1043" s="1"/>
      <c r="B1043" s="1"/>
      <c r="C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</row>
    <row r="1044" spans="1:69" x14ac:dyDescent="0.35">
      <c r="A1044" s="1"/>
      <c r="B1044" s="1"/>
      <c r="C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</row>
    <row r="1045" spans="1:69" x14ac:dyDescent="0.35">
      <c r="A1045" s="1"/>
      <c r="B1045" s="1"/>
      <c r="C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</row>
    <row r="1046" spans="1:69" x14ac:dyDescent="0.35">
      <c r="A1046" s="1"/>
      <c r="B1046" s="1"/>
      <c r="C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</row>
    <row r="1047" spans="1:69" x14ac:dyDescent="0.35">
      <c r="A1047" s="1"/>
      <c r="B1047" s="1"/>
      <c r="C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</row>
    <row r="1048" spans="1:69" x14ac:dyDescent="0.35">
      <c r="A1048" s="1"/>
      <c r="B1048" s="1"/>
      <c r="C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</row>
    <row r="1049" spans="1:69" x14ac:dyDescent="0.35">
      <c r="A1049" s="1"/>
      <c r="B1049" s="1"/>
      <c r="C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</row>
    <row r="1050" spans="1:69" x14ac:dyDescent="0.35">
      <c r="A1050" s="1"/>
      <c r="B1050" s="1"/>
      <c r="C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</row>
    <row r="1051" spans="1:69" x14ac:dyDescent="0.35">
      <c r="A1051" s="1"/>
      <c r="B1051" s="1"/>
      <c r="C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</row>
    <row r="1052" spans="1:69" x14ac:dyDescent="0.35">
      <c r="A1052" s="1"/>
      <c r="B1052" s="1"/>
      <c r="C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</row>
    <row r="1053" spans="1:69" x14ac:dyDescent="0.35">
      <c r="A1053" s="1"/>
      <c r="B1053" s="1"/>
      <c r="C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</row>
    <row r="1054" spans="1:69" x14ac:dyDescent="0.35">
      <c r="A1054" s="1"/>
      <c r="B1054" s="1"/>
      <c r="C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</row>
    <row r="1055" spans="1:69" x14ac:dyDescent="0.35">
      <c r="A1055" s="1"/>
      <c r="B1055" s="1"/>
      <c r="C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</row>
    <row r="1056" spans="1:69" x14ac:dyDescent="0.35">
      <c r="A1056" s="1"/>
      <c r="B1056" s="1"/>
      <c r="C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</row>
    <row r="1057" spans="1:69" x14ac:dyDescent="0.35">
      <c r="A1057" s="1"/>
      <c r="B1057" s="1"/>
      <c r="C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</row>
    <row r="1058" spans="1:69" x14ac:dyDescent="0.35">
      <c r="A1058" s="1"/>
      <c r="B1058" s="1"/>
      <c r="C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</row>
    <row r="1059" spans="1:69" x14ac:dyDescent="0.35">
      <c r="A1059" s="1"/>
      <c r="B1059" s="1"/>
      <c r="C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</row>
    <row r="1060" spans="1:69" x14ac:dyDescent="0.35">
      <c r="A1060" s="1"/>
      <c r="B1060" s="1"/>
      <c r="C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</row>
    <row r="1061" spans="1:69" x14ac:dyDescent="0.35">
      <c r="A1061" s="1"/>
      <c r="B1061" s="1"/>
      <c r="C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</row>
    <row r="1062" spans="1:69" x14ac:dyDescent="0.35">
      <c r="A1062" s="1"/>
      <c r="B1062" s="1"/>
      <c r="C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</row>
    <row r="1063" spans="1:69" x14ac:dyDescent="0.35">
      <c r="A1063" s="1"/>
      <c r="B1063" s="1"/>
      <c r="C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</row>
    <row r="1064" spans="1:69" x14ac:dyDescent="0.35">
      <c r="A1064" s="1"/>
      <c r="B1064" s="1"/>
      <c r="C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</row>
    <row r="1065" spans="1:69" x14ac:dyDescent="0.35">
      <c r="A1065" s="1"/>
      <c r="B1065" s="1"/>
      <c r="C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</row>
    <row r="1066" spans="1:69" x14ac:dyDescent="0.35">
      <c r="A1066" s="1"/>
      <c r="B1066" s="1"/>
      <c r="C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</row>
    <row r="1067" spans="1:69" x14ac:dyDescent="0.35">
      <c r="A1067" s="1"/>
      <c r="B1067" s="1"/>
      <c r="C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</row>
    <row r="1068" spans="1:69" x14ac:dyDescent="0.35">
      <c r="A1068" s="1"/>
      <c r="B1068" s="1"/>
      <c r="C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</row>
    <row r="1069" spans="1:69" x14ac:dyDescent="0.35">
      <c r="A1069" s="1"/>
      <c r="B1069" s="1"/>
      <c r="C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</row>
    <row r="1070" spans="1:69" x14ac:dyDescent="0.35">
      <c r="A1070" s="1"/>
      <c r="B1070" s="1"/>
      <c r="C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</row>
    <row r="1071" spans="1:69" x14ac:dyDescent="0.35">
      <c r="A1071" s="1"/>
      <c r="B1071" s="1"/>
      <c r="C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</row>
    <row r="1072" spans="1:69" x14ac:dyDescent="0.35">
      <c r="A1072" s="1"/>
      <c r="B1072" s="1"/>
      <c r="C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</row>
    <row r="1073" spans="1:69" x14ac:dyDescent="0.35">
      <c r="A1073" s="1"/>
      <c r="B1073" s="1"/>
      <c r="C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</row>
    <row r="1074" spans="1:69" x14ac:dyDescent="0.35">
      <c r="A1074" s="1"/>
      <c r="B1074" s="1"/>
      <c r="C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</row>
    <row r="1075" spans="1:69" x14ac:dyDescent="0.35">
      <c r="A1075" s="1"/>
      <c r="B1075" s="1"/>
      <c r="C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</row>
    <row r="1076" spans="1:69" x14ac:dyDescent="0.35">
      <c r="A1076" s="1"/>
      <c r="B1076" s="1"/>
      <c r="C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</row>
    <row r="1077" spans="1:69" x14ac:dyDescent="0.35">
      <c r="A1077" s="1"/>
      <c r="B1077" s="1"/>
      <c r="C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</row>
    <row r="1078" spans="1:69" x14ac:dyDescent="0.35">
      <c r="A1078" s="1"/>
      <c r="B1078" s="1"/>
      <c r="C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</row>
    <row r="1079" spans="1:69" x14ac:dyDescent="0.35">
      <c r="A1079" s="1"/>
      <c r="B1079" s="1"/>
      <c r="C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</row>
    <row r="1080" spans="1:69" x14ac:dyDescent="0.35">
      <c r="A1080" s="1"/>
      <c r="B1080" s="1"/>
      <c r="C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</row>
    <row r="1081" spans="1:69" x14ac:dyDescent="0.35">
      <c r="A1081" s="1"/>
      <c r="B1081" s="1"/>
      <c r="C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</row>
    <row r="1082" spans="1:69" x14ac:dyDescent="0.35">
      <c r="A1082" s="1"/>
      <c r="B1082" s="1"/>
      <c r="C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</row>
    <row r="1083" spans="1:69" x14ac:dyDescent="0.35">
      <c r="A1083" s="1"/>
      <c r="B1083" s="1"/>
      <c r="C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</row>
    <row r="1084" spans="1:69" x14ac:dyDescent="0.35">
      <c r="A1084" s="1"/>
      <c r="B1084" s="1"/>
      <c r="C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</row>
    <row r="1085" spans="1:69" x14ac:dyDescent="0.35">
      <c r="A1085" s="1"/>
      <c r="B1085" s="1"/>
      <c r="C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</row>
    <row r="1086" spans="1:69" x14ac:dyDescent="0.35">
      <c r="A1086" s="1"/>
      <c r="B1086" s="1"/>
      <c r="C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</row>
    <row r="1087" spans="1:69" x14ac:dyDescent="0.35">
      <c r="A1087" s="1"/>
      <c r="B1087" s="1"/>
      <c r="C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</row>
    <row r="1088" spans="1:69" x14ac:dyDescent="0.35">
      <c r="A1088" s="1"/>
      <c r="B1088" s="1"/>
      <c r="C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</row>
    <row r="1089" spans="1:69" x14ac:dyDescent="0.35">
      <c r="A1089" s="1"/>
      <c r="B1089" s="1"/>
      <c r="C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</row>
    <row r="1090" spans="1:69" x14ac:dyDescent="0.35">
      <c r="A1090" s="1"/>
      <c r="B1090" s="1"/>
      <c r="C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</row>
    <row r="1091" spans="1:69" x14ac:dyDescent="0.35">
      <c r="A1091" s="1"/>
      <c r="B1091" s="1"/>
      <c r="C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</row>
    <row r="1092" spans="1:69" x14ac:dyDescent="0.35">
      <c r="A1092" s="1"/>
      <c r="B1092" s="1"/>
      <c r="C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</row>
    <row r="1093" spans="1:69" x14ac:dyDescent="0.35">
      <c r="A1093" s="1"/>
      <c r="B1093" s="1"/>
      <c r="C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</row>
    <row r="1094" spans="1:69" x14ac:dyDescent="0.35">
      <c r="A1094" s="1"/>
      <c r="B1094" s="1"/>
      <c r="C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</row>
    <row r="1095" spans="1:69" x14ac:dyDescent="0.35">
      <c r="A1095" s="1"/>
      <c r="B1095" s="1"/>
      <c r="C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</row>
    <row r="1096" spans="1:69" x14ac:dyDescent="0.35">
      <c r="A1096" s="1"/>
      <c r="B1096" s="1"/>
      <c r="C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</row>
    <row r="1097" spans="1:69" x14ac:dyDescent="0.35">
      <c r="A1097" s="1"/>
      <c r="B1097" s="1"/>
      <c r="C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</row>
    <row r="1098" spans="1:69" x14ac:dyDescent="0.35">
      <c r="A1098" s="1"/>
      <c r="B1098" s="1"/>
      <c r="C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</row>
    <row r="1099" spans="1:69" x14ac:dyDescent="0.35">
      <c r="A1099" s="1"/>
      <c r="B1099" s="1"/>
      <c r="C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</row>
    <row r="1100" spans="1:69" x14ac:dyDescent="0.35">
      <c r="A1100" s="1"/>
      <c r="B1100" s="1"/>
      <c r="C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</row>
    <row r="1101" spans="1:69" x14ac:dyDescent="0.35">
      <c r="A1101" s="1"/>
      <c r="B1101" s="1"/>
      <c r="C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</row>
    <row r="1102" spans="1:69" x14ac:dyDescent="0.35">
      <c r="A1102" s="1"/>
      <c r="B1102" s="1"/>
      <c r="C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</row>
    <row r="1103" spans="1:69" x14ac:dyDescent="0.35">
      <c r="A1103" s="1"/>
      <c r="B1103" s="1"/>
      <c r="C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</row>
    <row r="1104" spans="1:69" x14ac:dyDescent="0.35">
      <c r="A1104" s="1"/>
      <c r="B1104" s="1"/>
      <c r="C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</row>
    <row r="1105" spans="1:69" x14ac:dyDescent="0.35">
      <c r="A1105" s="1"/>
      <c r="B1105" s="1"/>
      <c r="C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</row>
    <row r="1106" spans="1:69" x14ac:dyDescent="0.35">
      <c r="A1106" s="1"/>
      <c r="B1106" s="1"/>
      <c r="C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</row>
    <row r="1107" spans="1:69" x14ac:dyDescent="0.35">
      <c r="A1107" s="1"/>
      <c r="B1107" s="1"/>
      <c r="C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</row>
    <row r="1108" spans="1:69" x14ac:dyDescent="0.35">
      <c r="A1108" s="1"/>
      <c r="B1108" s="1"/>
      <c r="C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</row>
    <row r="1109" spans="1:69" x14ac:dyDescent="0.35">
      <c r="A1109" s="1"/>
      <c r="B1109" s="1"/>
      <c r="C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</row>
    <row r="1110" spans="1:69" x14ac:dyDescent="0.35">
      <c r="A1110" s="1"/>
      <c r="B1110" s="1"/>
      <c r="C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</row>
    <row r="1111" spans="1:69" x14ac:dyDescent="0.35">
      <c r="A1111" s="1"/>
      <c r="B1111" s="1"/>
      <c r="C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</row>
    <row r="1112" spans="1:69" x14ac:dyDescent="0.35">
      <c r="A1112" s="1"/>
      <c r="B1112" s="1"/>
      <c r="C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</row>
    <row r="1113" spans="1:69" x14ac:dyDescent="0.35">
      <c r="A1113" s="1"/>
      <c r="B1113" s="1"/>
      <c r="C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</row>
    <row r="1114" spans="1:69" x14ac:dyDescent="0.35">
      <c r="A1114" s="1"/>
      <c r="B1114" s="1"/>
      <c r="C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</row>
    <row r="1115" spans="1:69" x14ac:dyDescent="0.35">
      <c r="A1115" s="1"/>
      <c r="B1115" s="1"/>
      <c r="C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</row>
    <row r="1116" spans="1:69" x14ac:dyDescent="0.35">
      <c r="A1116" s="1"/>
      <c r="B1116" s="1"/>
      <c r="C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</row>
    <row r="1117" spans="1:69" x14ac:dyDescent="0.35">
      <c r="A1117" s="1"/>
      <c r="B1117" s="1"/>
      <c r="C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</row>
    <row r="1118" spans="1:69" x14ac:dyDescent="0.35">
      <c r="A1118" s="1"/>
      <c r="B1118" s="1"/>
      <c r="C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</row>
    <row r="1119" spans="1:69" x14ac:dyDescent="0.35">
      <c r="A1119" s="1"/>
      <c r="B1119" s="1"/>
      <c r="C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</row>
    <row r="1120" spans="1:69" x14ac:dyDescent="0.35">
      <c r="A1120" s="1"/>
      <c r="B1120" s="1"/>
      <c r="C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</row>
    <row r="1121" spans="1:69" x14ac:dyDescent="0.35">
      <c r="A1121" s="1"/>
      <c r="B1121" s="1"/>
      <c r="C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</row>
    <row r="1122" spans="1:69" x14ac:dyDescent="0.35">
      <c r="A1122" s="1"/>
      <c r="B1122" s="1"/>
      <c r="C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</row>
    <row r="1123" spans="1:69" x14ac:dyDescent="0.35">
      <c r="A1123" s="1"/>
      <c r="B1123" s="1"/>
      <c r="C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</row>
    <row r="1124" spans="1:69" x14ac:dyDescent="0.35">
      <c r="A1124" s="1"/>
      <c r="B1124" s="1"/>
      <c r="C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</row>
    <row r="1125" spans="1:69" x14ac:dyDescent="0.35">
      <c r="A1125" s="1"/>
      <c r="B1125" s="1"/>
      <c r="C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</row>
    <row r="1126" spans="1:69" x14ac:dyDescent="0.35">
      <c r="A1126" s="1"/>
      <c r="B1126" s="1"/>
      <c r="C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</row>
    <row r="1127" spans="1:69" x14ac:dyDescent="0.35">
      <c r="A1127" s="1"/>
      <c r="B1127" s="1"/>
      <c r="C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</row>
    <row r="1128" spans="1:69" x14ac:dyDescent="0.35">
      <c r="A1128" s="1"/>
      <c r="B1128" s="1"/>
      <c r="C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</row>
    <row r="1129" spans="1:69" x14ac:dyDescent="0.35">
      <c r="A1129" s="1"/>
      <c r="B1129" s="1"/>
      <c r="C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</row>
    <row r="1130" spans="1:69" x14ac:dyDescent="0.35">
      <c r="A1130" s="1"/>
      <c r="B1130" s="1"/>
      <c r="C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</row>
    <row r="1131" spans="1:69" x14ac:dyDescent="0.35">
      <c r="A1131" s="1"/>
      <c r="B1131" s="1"/>
      <c r="C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</row>
    <row r="1132" spans="1:69" x14ac:dyDescent="0.35">
      <c r="A1132" s="1"/>
      <c r="B1132" s="1"/>
      <c r="C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</row>
    <row r="1133" spans="1:69" x14ac:dyDescent="0.35">
      <c r="A1133" s="1"/>
      <c r="B1133" s="1"/>
      <c r="C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</row>
    <row r="1134" spans="1:69" x14ac:dyDescent="0.35">
      <c r="A1134" s="1"/>
      <c r="B1134" s="1"/>
      <c r="C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</row>
    <row r="1135" spans="1:69" x14ac:dyDescent="0.35">
      <c r="A1135" s="1"/>
      <c r="B1135" s="1"/>
      <c r="C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</row>
    <row r="1136" spans="1:69" x14ac:dyDescent="0.35">
      <c r="A1136" s="1"/>
      <c r="B1136" s="1"/>
      <c r="C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</row>
    <row r="1137" spans="1:69" x14ac:dyDescent="0.35">
      <c r="A1137" s="1"/>
      <c r="B1137" s="1"/>
      <c r="C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</row>
    <row r="1138" spans="1:69" x14ac:dyDescent="0.35">
      <c r="A1138" s="1"/>
      <c r="B1138" s="1"/>
      <c r="C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</row>
    <row r="1139" spans="1:69" x14ac:dyDescent="0.35">
      <c r="A1139" s="1"/>
      <c r="B1139" s="1"/>
      <c r="C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</row>
    <row r="1140" spans="1:69" x14ac:dyDescent="0.35">
      <c r="A1140" s="1"/>
      <c r="B1140" s="1"/>
      <c r="C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</row>
    <row r="1141" spans="1:69" x14ac:dyDescent="0.35">
      <c r="A1141" s="1"/>
      <c r="B1141" s="1"/>
      <c r="C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</row>
    <row r="1142" spans="1:69" x14ac:dyDescent="0.35">
      <c r="A1142" s="1"/>
      <c r="B1142" s="1"/>
      <c r="C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</row>
    <row r="1143" spans="1:69" x14ac:dyDescent="0.35">
      <c r="A1143" s="1"/>
      <c r="B1143" s="1"/>
      <c r="C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</row>
    <row r="1144" spans="1:69" x14ac:dyDescent="0.35">
      <c r="A1144" s="1"/>
      <c r="B1144" s="1"/>
      <c r="C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</row>
    <row r="1145" spans="1:69" x14ac:dyDescent="0.35">
      <c r="A1145" s="1"/>
      <c r="B1145" s="1"/>
      <c r="C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</row>
    <row r="1146" spans="1:69" x14ac:dyDescent="0.35">
      <c r="A1146" s="1"/>
      <c r="B1146" s="1"/>
      <c r="C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</row>
    <row r="1147" spans="1:69" x14ac:dyDescent="0.35">
      <c r="A1147" s="1"/>
      <c r="B1147" s="1"/>
      <c r="C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</row>
    <row r="1148" spans="1:69" x14ac:dyDescent="0.35">
      <c r="A1148" s="1"/>
      <c r="B1148" s="1"/>
      <c r="C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</row>
    <row r="1149" spans="1:69" x14ac:dyDescent="0.35">
      <c r="A1149" s="1"/>
      <c r="B1149" s="1"/>
      <c r="C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</row>
    <row r="1150" spans="1:69" x14ac:dyDescent="0.35">
      <c r="A1150" s="1"/>
      <c r="B1150" s="1"/>
      <c r="C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</row>
    <row r="1151" spans="1:69" x14ac:dyDescent="0.35">
      <c r="A1151" s="1"/>
      <c r="B1151" s="1"/>
      <c r="C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</row>
    <row r="1152" spans="1:69" x14ac:dyDescent="0.35">
      <c r="A1152" s="1"/>
      <c r="B1152" s="1"/>
      <c r="C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</row>
    <row r="1153" spans="1:69" x14ac:dyDescent="0.35">
      <c r="A1153" s="1"/>
      <c r="B1153" s="1"/>
      <c r="C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</row>
    <row r="1154" spans="1:69" x14ac:dyDescent="0.35">
      <c r="A1154" s="1"/>
      <c r="B1154" s="1"/>
      <c r="C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</row>
    <row r="1155" spans="1:69" x14ac:dyDescent="0.35">
      <c r="A1155" s="1"/>
      <c r="B1155" s="1"/>
      <c r="C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</row>
    <row r="1156" spans="1:69" x14ac:dyDescent="0.35">
      <c r="A1156" s="1"/>
      <c r="B1156" s="1"/>
      <c r="C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</row>
    <row r="1157" spans="1:69" x14ac:dyDescent="0.35">
      <c r="A1157" s="1"/>
      <c r="B1157" s="1"/>
      <c r="C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</row>
    <row r="1158" spans="1:69" x14ac:dyDescent="0.35">
      <c r="A1158" s="1"/>
      <c r="B1158" s="1"/>
      <c r="C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</row>
    <row r="1159" spans="1:69" x14ac:dyDescent="0.35">
      <c r="A1159" s="1"/>
      <c r="B1159" s="1"/>
      <c r="C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</row>
    <row r="1160" spans="1:69" x14ac:dyDescent="0.35">
      <c r="A1160" s="1"/>
      <c r="B1160" s="1"/>
      <c r="C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</row>
    <row r="1161" spans="1:69" x14ac:dyDescent="0.35">
      <c r="A1161" s="1"/>
      <c r="B1161" s="1"/>
      <c r="C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</row>
    <row r="1162" spans="1:69" x14ac:dyDescent="0.35">
      <c r="A1162" s="1"/>
      <c r="B1162" s="1"/>
      <c r="C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</row>
    <row r="1163" spans="1:69" x14ac:dyDescent="0.35">
      <c r="A1163" s="1"/>
      <c r="B1163" s="1"/>
      <c r="C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</row>
    <row r="1164" spans="1:69" x14ac:dyDescent="0.35">
      <c r="A1164" s="1"/>
      <c r="B1164" s="1"/>
      <c r="C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</row>
    <row r="1165" spans="1:69" x14ac:dyDescent="0.35">
      <c r="A1165" s="1"/>
      <c r="B1165" s="1"/>
      <c r="C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</row>
    <row r="1166" spans="1:69" x14ac:dyDescent="0.35">
      <c r="A1166" s="1"/>
      <c r="B1166" s="1"/>
      <c r="C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</row>
    <row r="1167" spans="1:69" x14ac:dyDescent="0.35">
      <c r="A1167" s="1"/>
      <c r="B1167" s="1"/>
      <c r="C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</row>
    <row r="1168" spans="1:69" x14ac:dyDescent="0.35">
      <c r="A1168" s="1"/>
      <c r="B1168" s="1"/>
      <c r="C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</row>
    <row r="1169" spans="1:69" x14ac:dyDescent="0.35">
      <c r="A1169" s="1"/>
      <c r="B1169" s="1"/>
      <c r="C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</row>
    <row r="1170" spans="1:69" x14ac:dyDescent="0.35">
      <c r="A1170" s="1"/>
      <c r="B1170" s="1"/>
      <c r="C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</row>
    <row r="1171" spans="1:69" x14ac:dyDescent="0.35">
      <c r="A1171" s="1"/>
      <c r="B1171" s="1"/>
      <c r="C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</row>
    <row r="1172" spans="1:69" x14ac:dyDescent="0.35">
      <c r="A1172" s="1"/>
      <c r="B1172" s="1"/>
      <c r="C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</row>
    <row r="1173" spans="1:69" x14ac:dyDescent="0.35">
      <c r="A1173" s="1"/>
      <c r="B1173" s="1"/>
      <c r="C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</row>
    <row r="1174" spans="1:69" x14ac:dyDescent="0.35">
      <c r="A1174" s="1"/>
      <c r="B1174" s="1"/>
      <c r="C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</row>
    <row r="1175" spans="1:69" x14ac:dyDescent="0.35">
      <c r="A1175" s="1"/>
      <c r="B1175" s="1"/>
      <c r="C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</row>
    <row r="1176" spans="1:69" x14ac:dyDescent="0.35">
      <c r="A1176" s="1"/>
      <c r="B1176" s="1"/>
      <c r="C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</row>
    <row r="1177" spans="1:69" x14ac:dyDescent="0.35">
      <c r="A1177" s="1"/>
      <c r="B1177" s="1"/>
      <c r="C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</row>
    <row r="1178" spans="1:69" x14ac:dyDescent="0.35">
      <c r="A1178" s="1"/>
      <c r="B1178" s="1"/>
      <c r="C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</row>
    <row r="1179" spans="1:69" x14ac:dyDescent="0.35">
      <c r="A1179" s="1"/>
      <c r="B1179" s="1"/>
      <c r="C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</row>
    <row r="1180" spans="1:69" x14ac:dyDescent="0.35">
      <c r="A1180" s="1"/>
      <c r="B1180" s="1"/>
      <c r="C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</row>
    <row r="1181" spans="1:69" x14ac:dyDescent="0.35">
      <c r="A1181" s="1"/>
      <c r="B1181" s="1"/>
      <c r="C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</row>
    <row r="1182" spans="1:69" x14ac:dyDescent="0.35">
      <c r="A1182" s="1"/>
      <c r="B1182" s="1"/>
      <c r="C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</row>
    <row r="1183" spans="1:69" x14ac:dyDescent="0.35">
      <c r="A1183" s="1"/>
      <c r="B1183" s="1"/>
      <c r="C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</row>
    <row r="1184" spans="1:69" x14ac:dyDescent="0.35">
      <c r="A1184" s="1"/>
      <c r="B1184" s="1"/>
      <c r="C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</row>
    <row r="1185" spans="1:69" x14ac:dyDescent="0.35">
      <c r="A1185" s="1"/>
      <c r="B1185" s="1"/>
      <c r="C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</row>
    <row r="1186" spans="1:69" x14ac:dyDescent="0.35">
      <c r="A1186" s="1"/>
      <c r="B1186" s="1"/>
      <c r="C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</row>
    <row r="1187" spans="1:69" x14ac:dyDescent="0.35">
      <c r="A1187" s="1"/>
      <c r="B1187" s="1"/>
      <c r="C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</row>
    <row r="1188" spans="1:69" x14ac:dyDescent="0.35">
      <c r="A1188" s="1"/>
      <c r="B1188" s="1"/>
      <c r="C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</row>
    <row r="1189" spans="1:69" x14ac:dyDescent="0.35">
      <c r="A1189" s="1"/>
      <c r="B1189" s="1"/>
      <c r="C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</row>
    <row r="1190" spans="1:69" x14ac:dyDescent="0.35">
      <c r="A1190" s="1"/>
      <c r="B1190" s="1"/>
      <c r="C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</row>
    <row r="1191" spans="1:69" x14ac:dyDescent="0.35">
      <c r="A1191" s="1"/>
      <c r="B1191" s="1"/>
      <c r="C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</row>
    <row r="1192" spans="1:69" x14ac:dyDescent="0.35">
      <c r="A1192" s="1"/>
      <c r="B1192" s="1"/>
      <c r="C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</row>
    <row r="1193" spans="1:69" x14ac:dyDescent="0.35">
      <c r="A1193" s="1"/>
      <c r="B1193" s="1"/>
      <c r="C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</row>
    <row r="1194" spans="1:69" x14ac:dyDescent="0.35">
      <c r="A1194" s="1"/>
      <c r="B1194" s="1"/>
      <c r="C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</row>
    <row r="1195" spans="1:69" x14ac:dyDescent="0.35">
      <c r="A1195" s="1"/>
      <c r="B1195" s="1"/>
      <c r="C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</row>
    <row r="1196" spans="1:69" x14ac:dyDescent="0.35">
      <c r="A1196" s="1"/>
      <c r="B1196" s="1"/>
      <c r="C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</row>
    <row r="1197" spans="1:69" x14ac:dyDescent="0.35">
      <c r="A1197" s="1"/>
      <c r="B1197" s="1"/>
      <c r="C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</row>
    <row r="1198" spans="1:69" x14ac:dyDescent="0.35">
      <c r="A1198" s="1"/>
      <c r="B1198" s="1"/>
      <c r="C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</row>
    <row r="1199" spans="1:69" x14ac:dyDescent="0.35">
      <c r="A1199" s="1"/>
      <c r="B1199" s="1"/>
      <c r="C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</row>
    <row r="1200" spans="1:69" x14ac:dyDescent="0.35">
      <c r="A1200" s="1"/>
      <c r="B1200" s="1"/>
      <c r="C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</row>
    <row r="1201" spans="1:69" x14ac:dyDescent="0.35">
      <c r="A1201" s="1"/>
      <c r="B1201" s="1"/>
      <c r="C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</row>
    <row r="1202" spans="1:69" x14ac:dyDescent="0.35">
      <c r="A1202" s="1"/>
      <c r="B1202" s="1"/>
      <c r="C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</row>
    <row r="1203" spans="1:69" x14ac:dyDescent="0.35">
      <c r="A1203" s="1"/>
      <c r="B1203" s="1"/>
      <c r="C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</row>
    <row r="1204" spans="1:69" x14ac:dyDescent="0.35">
      <c r="A1204" s="1"/>
      <c r="B1204" s="1"/>
      <c r="C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</row>
    <row r="1205" spans="1:69" x14ac:dyDescent="0.35">
      <c r="A1205" s="1"/>
      <c r="B1205" s="1"/>
      <c r="C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</row>
    <row r="1206" spans="1:69" x14ac:dyDescent="0.35">
      <c r="A1206" s="1"/>
      <c r="B1206" s="1"/>
      <c r="C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</row>
    <row r="1207" spans="1:69" x14ac:dyDescent="0.35">
      <c r="A1207" s="1"/>
      <c r="B1207" s="1"/>
      <c r="C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</row>
    <row r="1208" spans="1:69" x14ac:dyDescent="0.35">
      <c r="A1208" s="1"/>
      <c r="B1208" s="1"/>
      <c r="C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</row>
    <row r="1209" spans="1:69" x14ac:dyDescent="0.35">
      <c r="A1209" s="1"/>
      <c r="B1209" s="1"/>
      <c r="C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</row>
    <row r="1210" spans="1:69" x14ac:dyDescent="0.35">
      <c r="A1210" s="1"/>
      <c r="B1210" s="1"/>
      <c r="C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</row>
    <row r="1211" spans="1:69" x14ac:dyDescent="0.35">
      <c r="A1211" s="1"/>
      <c r="B1211" s="1"/>
      <c r="C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</row>
    <row r="1212" spans="1:69" x14ac:dyDescent="0.35">
      <c r="A1212" s="1"/>
      <c r="B1212" s="1"/>
      <c r="C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</row>
    <row r="1213" spans="1:69" x14ac:dyDescent="0.35">
      <c r="A1213" s="1"/>
      <c r="B1213" s="1"/>
      <c r="C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</row>
    <row r="1214" spans="1:69" x14ac:dyDescent="0.35">
      <c r="A1214" s="1"/>
      <c r="B1214" s="1"/>
      <c r="C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</row>
    <row r="1215" spans="1:69" x14ac:dyDescent="0.35">
      <c r="A1215" s="1"/>
      <c r="B1215" s="1"/>
      <c r="C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</row>
    <row r="1216" spans="1:69" x14ac:dyDescent="0.35">
      <c r="A1216" s="1"/>
      <c r="B1216" s="1"/>
      <c r="C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</row>
    <row r="1217" spans="1:69" x14ac:dyDescent="0.35">
      <c r="A1217" s="1"/>
      <c r="B1217" s="1"/>
      <c r="C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</row>
    <row r="1218" spans="1:69" x14ac:dyDescent="0.35">
      <c r="A1218" s="1"/>
      <c r="B1218" s="1"/>
      <c r="C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</row>
    <row r="1219" spans="1:69" x14ac:dyDescent="0.35">
      <c r="A1219" s="1"/>
      <c r="B1219" s="1"/>
      <c r="C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</row>
    <row r="1220" spans="1:69" x14ac:dyDescent="0.35">
      <c r="A1220" s="1"/>
      <c r="B1220" s="1"/>
      <c r="C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</row>
    <row r="1221" spans="1:69" x14ac:dyDescent="0.35">
      <c r="A1221" s="1"/>
      <c r="B1221" s="1"/>
      <c r="C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</row>
    <row r="1222" spans="1:69" x14ac:dyDescent="0.35">
      <c r="A1222" s="1"/>
      <c r="B1222" s="1"/>
      <c r="C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</row>
    <row r="1223" spans="1:69" x14ac:dyDescent="0.35">
      <c r="A1223" s="1"/>
      <c r="B1223" s="1"/>
      <c r="C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</row>
    <row r="1224" spans="1:69" x14ac:dyDescent="0.35">
      <c r="A1224" s="1"/>
      <c r="B1224" s="1"/>
      <c r="C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</row>
    <row r="1225" spans="1:69" x14ac:dyDescent="0.35">
      <c r="A1225" s="1"/>
      <c r="B1225" s="1"/>
      <c r="C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</row>
    <row r="1226" spans="1:69" x14ac:dyDescent="0.35">
      <c r="A1226" s="1"/>
      <c r="B1226" s="1"/>
      <c r="C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</row>
    <row r="1227" spans="1:69" x14ac:dyDescent="0.35">
      <c r="A1227" s="1"/>
      <c r="B1227" s="1"/>
      <c r="C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</row>
    <row r="1228" spans="1:69" x14ac:dyDescent="0.35">
      <c r="A1228" s="1"/>
      <c r="B1228" s="1"/>
      <c r="C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</row>
    <row r="1229" spans="1:69" x14ac:dyDescent="0.35">
      <c r="A1229" s="1"/>
      <c r="B1229" s="1"/>
      <c r="C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</row>
    <row r="1230" spans="1:69" x14ac:dyDescent="0.35">
      <c r="A1230" s="1"/>
      <c r="B1230" s="1"/>
      <c r="C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</row>
    <row r="1231" spans="1:69" x14ac:dyDescent="0.35">
      <c r="A1231" s="1"/>
      <c r="B1231" s="1"/>
      <c r="C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</row>
    <row r="1232" spans="1:69" x14ac:dyDescent="0.35">
      <c r="A1232" s="1"/>
      <c r="B1232" s="1"/>
      <c r="C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</row>
    <row r="1233" spans="1:69" x14ac:dyDescent="0.35">
      <c r="A1233" s="1"/>
      <c r="B1233" s="1"/>
      <c r="C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</row>
    <row r="1234" spans="1:69" x14ac:dyDescent="0.35">
      <c r="A1234" s="1"/>
      <c r="B1234" s="1"/>
      <c r="C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</row>
    <row r="1235" spans="1:69" x14ac:dyDescent="0.35">
      <c r="A1235" s="1"/>
      <c r="B1235" s="1"/>
      <c r="C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</row>
    <row r="1236" spans="1:69" x14ac:dyDescent="0.35">
      <c r="A1236" s="1"/>
      <c r="B1236" s="1"/>
      <c r="C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</row>
    <row r="1237" spans="1:69" x14ac:dyDescent="0.35">
      <c r="A1237" s="1"/>
      <c r="B1237" s="1"/>
      <c r="C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</row>
    <row r="1238" spans="1:69" x14ac:dyDescent="0.35"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</row>
    <row r="1239" spans="1:69" x14ac:dyDescent="0.35"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</row>
    <row r="1240" spans="1:69" x14ac:dyDescent="0.35"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</row>
    <row r="1241" spans="1:69" x14ac:dyDescent="0.35"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</row>
    <row r="1242" spans="1:69" x14ac:dyDescent="0.35"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</row>
    <row r="1243" spans="1:69" x14ac:dyDescent="0.35"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</row>
    <row r="1244" spans="1:69" x14ac:dyDescent="0.35"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</row>
    <row r="1245" spans="1:69" x14ac:dyDescent="0.35"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</row>
    <row r="1246" spans="1:69" x14ac:dyDescent="0.35"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</row>
    <row r="1247" spans="1:69" x14ac:dyDescent="0.35"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</row>
    <row r="1248" spans="1:69" x14ac:dyDescent="0.35"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</row>
    <row r="1249" spans="50:69" x14ac:dyDescent="0.35"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</row>
    <row r="1250" spans="50:69" x14ac:dyDescent="0.35"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</row>
    <row r="1251" spans="50:69" x14ac:dyDescent="0.35"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</row>
    <row r="1252" spans="50:69" x14ac:dyDescent="0.35"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</row>
    <row r="1253" spans="50:69" x14ac:dyDescent="0.35"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</row>
    <row r="1254" spans="50:69" x14ac:dyDescent="0.35"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</row>
    <row r="1255" spans="50:69" x14ac:dyDescent="0.35"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</row>
    <row r="1256" spans="50:69" x14ac:dyDescent="0.35"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</row>
    <row r="1257" spans="50:69" x14ac:dyDescent="0.35"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</row>
    <row r="1258" spans="50:69" x14ac:dyDescent="0.35"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</row>
    <row r="1259" spans="50:69" x14ac:dyDescent="0.35"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</row>
    <row r="1260" spans="50:69" x14ac:dyDescent="0.35"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</row>
    <row r="1261" spans="50:69" x14ac:dyDescent="0.35"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</row>
    <row r="1262" spans="50:69" x14ac:dyDescent="0.35"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</row>
    <row r="1263" spans="50:69" x14ac:dyDescent="0.35"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</row>
    <row r="1264" spans="50:69" x14ac:dyDescent="0.35"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</row>
    <row r="1265" spans="50:69" x14ac:dyDescent="0.35"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</row>
    <row r="1266" spans="50:69" x14ac:dyDescent="0.35"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</row>
    <row r="1267" spans="50:69" x14ac:dyDescent="0.35"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</row>
    <row r="1268" spans="50:69" x14ac:dyDescent="0.35"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</row>
    <row r="1269" spans="50:69" x14ac:dyDescent="0.35"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</row>
    <row r="1270" spans="50:69" x14ac:dyDescent="0.35"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</row>
    <row r="1271" spans="50:69" x14ac:dyDescent="0.35"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</row>
    <row r="1272" spans="50:69" x14ac:dyDescent="0.35"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</row>
    <row r="1273" spans="50:69" x14ac:dyDescent="0.35"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</row>
    <row r="1274" spans="50:69" x14ac:dyDescent="0.35"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</row>
    <row r="1275" spans="50:69" x14ac:dyDescent="0.35"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</row>
    <row r="1276" spans="50:69" x14ac:dyDescent="0.35"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</row>
    <row r="1277" spans="50:69" x14ac:dyDescent="0.35"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</row>
    <row r="1278" spans="50:69" x14ac:dyDescent="0.35"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</row>
    <row r="1279" spans="50:69" x14ac:dyDescent="0.35"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</row>
    <row r="1280" spans="50:69" x14ac:dyDescent="0.35"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</row>
    <row r="1281" spans="50:69" x14ac:dyDescent="0.35"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</row>
    <row r="1282" spans="50:69" x14ac:dyDescent="0.35"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</row>
    <row r="1283" spans="50:69" x14ac:dyDescent="0.35"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</row>
    <row r="1284" spans="50:69" x14ac:dyDescent="0.35"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</row>
    <row r="1285" spans="50:69" x14ac:dyDescent="0.35"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</row>
    <row r="1286" spans="50:69" x14ac:dyDescent="0.35"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</row>
    <row r="1287" spans="50:69" x14ac:dyDescent="0.35"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</row>
    <row r="1288" spans="50:69" x14ac:dyDescent="0.35"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</row>
    <row r="1289" spans="50:69" x14ac:dyDescent="0.35"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</row>
    <row r="1290" spans="50:69" x14ac:dyDescent="0.35"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</row>
    <row r="1291" spans="50:69" x14ac:dyDescent="0.35"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</row>
    <row r="1292" spans="50:69" x14ac:dyDescent="0.35"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</row>
    <row r="1293" spans="50:69" x14ac:dyDescent="0.35"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</row>
  </sheetData>
  <mergeCells count="10">
    <mergeCell ref="AP10:AQ10"/>
    <mergeCell ref="K6:L7"/>
    <mergeCell ref="V9:Y9"/>
    <mergeCell ref="V10:Y10"/>
    <mergeCell ref="AA10:AD10"/>
    <mergeCell ref="Q36:T36"/>
    <mergeCell ref="Q34:T34"/>
    <mergeCell ref="AF10:AH10"/>
    <mergeCell ref="AJ10:AK10"/>
    <mergeCell ref="AM10:AN10"/>
  </mergeCells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&amp;C&amp;1#&amp;"Calibri"&amp;10 Restricted - External</oddFooter>
  </headerFooter>
  <ignoredErrors>
    <ignoredError sqref="H12:H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39"/>
  <sheetViews>
    <sheetView zoomScale="90" zoomScaleNormal="90" workbookViewId="0">
      <pane xSplit="5" ySplit="7" topLeftCell="F8" activePane="bottomRight" state="frozen"/>
      <selection activeCell="B1" sqref="B1"/>
      <selection pane="topRight" activeCell="G1" sqref="G1"/>
      <selection pane="bottomLeft" activeCell="B8" sqref="B8"/>
      <selection pane="bottomRight" activeCell="K12" sqref="K12"/>
    </sheetView>
  </sheetViews>
  <sheetFormatPr defaultColWidth="8.81640625" defaultRowHeight="14.5" x14ac:dyDescent="0.35"/>
  <cols>
    <col min="1" max="1" width="2.1796875" style="82" customWidth="1"/>
    <col min="2" max="2" width="12.08984375" style="82" customWidth="1"/>
    <col min="3" max="5" width="11.90625" style="82" bestFit="1" customWidth="1"/>
    <col min="6" max="9" width="10.08984375" style="82" customWidth="1"/>
    <col min="10" max="10" width="7" style="82" bestFit="1" customWidth="1"/>
    <col min="11" max="11" width="11.1796875" style="82" customWidth="1"/>
    <col min="12" max="12" width="13.1796875" style="82" customWidth="1"/>
    <col min="13" max="13" width="14.1796875" style="82" customWidth="1"/>
    <col min="14" max="14" width="16.54296875" style="82" customWidth="1"/>
    <col min="15" max="15" width="15.6328125" style="82" customWidth="1"/>
    <col min="16" max="16" width="1" style="82" customWidth="1"/>
    <col min="17" max="17" width="11" style="82" bestFit="1" customWidth="1"/>
    <col min="18" max="18" width="1" style="82" customWidth="1"/>
    <col min="19" max="19" width="17.1796875" style="82" customWidth="1"/>
    <col min="20" max="20" width="1" style="82" customWidth="1"/>
    <col min="21" max="21" width="14.1796875" style="82" customWidth="1"/>
    <col min="22" max="24" width="11.1796875" style="82" customWidth="1"/>
    <col min="25" max="25" width="1" style="82" customWidth="1"/>
    <col min="26" max="16384" width="8.81640625" style="82"/>
  </cols>
  <sheetData>
    <row r="1" spans="1:33" ht="9" customHeight="1" x14ac:dyDescent="0.35">
      <c r="A1" s="14"/>
      <c r="B1" s="14"/>
      <c r="C1" s="14"/>
      <c r="D1" s="85"/>
      <c r="E1" s="85"/>
      <c r="F1" s="85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5.75" customHeight="1" x14ac:dyDescent="0.35">
      <c r="A2" s="14"/>
      <c r="B2" s="14"/>
      <c r="C2" s="14"/>
      <c r="D2" s="14"/>
      <c r="E2" s="14"/>
      <c r="G2" s="21"/>
      <c r="H2" s="116" t="s">
        <v>80</v>
      </c>
      <c r="I2" s="90"/>
      <c r="J2" s="90"/>
      <c r="K2" s="90"/>
      <c r="L2" s="90"/>
      <c r="M2" s="90"/>
      <c r="N2" s="9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"/>
      <c r="AA2" s="14"/>
      <c r="AB2" s="14"/>
      <c r="AC2" s="14"/>
      <c r="AD2" s="14"/>
      <c r="AE2" s="14"/>
      <c r="AF2" s="14"/>
      <c r="AG2" s="14"/>
    </row>
    <row r="3" spans="1:33" s="21" customFormat="1" ht="15.75" customHeight="1" thickBot="1" x14ac:dyDescent="0.4">
      <c r="B3" s="14"/>
      <c r="U3" s="29"/>
      <c r="V3" s="29"/>
      <c r="W3" s="29"/>
      <c r="X3" s="29"/>
      <c r="Y3" s="29"/>
    </row>
    <row r="4" spans="1:33" s="21" customFormat="1" ht="15.75" customHeight="1" x14ac:dyDescent="0.35">
      <c r="B4" s="14"/>
      <c r="C4" s="120" t="s">
        <v>42</v>
      </c>
      <c r="D4" s="83">
        <v>5</v>
      </c>
      <c r="I4" s="157" t="s">
        <v>0</v>
      </c>
      <c r="J4" s="158"/>
      <c r="K4" s="25" t="s">
        <v>1</v>
      </c>
      <c r="L4" s="25" t="s">
        <v>1</v>
      </c>
      <c r="M4" s="26" t="s">
        <v>2</v>
      </c>
      <c r="N4" s="25" t="s">
        <v>1</v>
      </c>
      <c r="O4" s="25" t="s">
        <v>1</v>
      </c>
      <c r="U4" s="29"/>
      <c r="V4" s="29"/>
      <c r="W4" s="29"/>
      <c r="X4" s="29"/>
      <c r="Y4" s="29"/>
    </row>
    <row r="5" spans="1:33" s="21" customFormat="1" ht="15.75" customHeight="1" thickBot="1" x14ac:dyDescent="0.4">
      <c r="C5" s="121" t="s">
        <v>3</v>
      </c>
      <c r="D5" s="84">
        <v>365</v>
      </c>
      <c r="I5" s="159"/>
      <c r="J5" s="160"/>
      <c r="K5" s="33" t="s">
        <v>4</v>
      </c>
      <c r="L5" s="33" t="s">
        <v>4</v>
      </c>
      <c r="M5" s="33" t="s">
        <v>5</v>
      </c>
      <c r="N5" s="33" t="s">
        <v>4</v>
      </c>
      <c r="O5" s="33" t="s">
        <v>4</v>
      </c>
      <c r="P5" s="38"/>
      <c r="Q5" s="39"/>
      <c r="S5" s="29"/>
      <c r="U5" s="29"/>
      <c r="V5" s="29"/>
      <c r="W5" s="29"/>
      <c r="X5" s="29"/>
      <c r="Y5" s="29"/>
    </row>
    <row r="6" spans="1:33" s="21" customFormat="1" ht="30" customHeight="1" x14ac:dyDescent="0.5">
      <c r="D6" s="91"/>
      <c r="E6" s="91"/>
      <c r="F6" s="92"/>
      <c r="I6" s="92"/>
      <c r="J6" s="93"/>
      <c r="K6" s="94"/>
      <c r="L6" s="119"/>
      <c r="M6" s="161" t="s">
        <v>43</v>
      </c>
      <c r="N6" s="162"/>
      <c r="O6" s="95" t="s">
        <v>44</v>
      </c>
      <c r="P6" s="47"/>
      <c r="Q6" s="39"/>
      <c r="R6" s="48"/>
      <c r="S6" s="39"/>
      <c r="T6" s="36"/>
      <c r="U6" s="151" t="s">
        <v>9</v>
      </c>
      <c r="V6" s="151"/>
      <c r="W6" s="151"/>
      <c r="X6" s="151"/>
      <c r="Y6" s="49"/>
    </row>
    <row r="7" spans="1:33" s="97" customFormat="1" ht="51" customHeight="1" x14ac:dyDescent="0.35">
      <c r="A7" s="14"/>
      <c r="B7" s="51" t="s">
        <v>14</v>
      </c>
      <c r="C7" s="51" t="s">
        <v>15</v>
      </c>
      <c r="D7" s="51" t="s">
        <v>16</v>
      </c>
      <c r="E7" s="51" t="s">
        <v>17</v>
      </c>
      <c r="F7" s="51" t="s">
        <v>18</v>
      </c>
      <c r="G7" s="51" t="s">
        <v>19</v>
      </c>
      <c r="H7" s="51" t="s">
        <v>36</v>
      </c>
      <c r="I7" s="96" t="s">
        <v>37</v>
      </c>
      <c r="J7" s="51" t="s">
        <v>20</v>
      </c>
      <c r="K7" s="51" t="s">
        <v>71</v>
      </c>
      <c r="L7" s="51" t="s">
        <v>54</v>
      </c>
      <c r="M7" s="51" t="s">
        <v>62</v>
      </c>
      <c r="N7" s="51" t="s">
        <v>63</v>
      </c>
      <c r="O7" s="51" t="s">
        <v>64</v>
      </c>
      <c r="P7" s="52"/>
      <c r="Q7" s="51" t="s">
        <v>24</v>
      </c>
      <c r="R7" s="53"/>
      <c r="S7" s="54" t="s">
        <v>25</v>
      </c>
      <c r="T7" s="21"/>
      <c r="U7" s="54" t="s">
        <v>26</v>
      </c>
      <c r="V7" s="54" t="s">
        <v>27</v>
      </c>
      <c r="W7" s="54" t="s">
        <v>28</v>
      </c>
      <c r="X7" s="54" t="s">
        <v>29</v>
      </c>
      <c r="Y7" s="55"/>
      <c r="Z7" s="53"/>
      <c r="AA7" s="53"/>
      <c r="AB7" s="53"/>
      <c r="AC7" s="53"/>
      <c r="AD7" s="53"/>
      <c r="AE7" s="53"/>
      <c r="AF7" s="53"/>
      <c r="AG7" s="53"/>
    </row>
    <row r="8" spans="1:33" x14ac:dyDescent="0.35">
      <c r="A8" s="14"/>
      <c r="B8" s="10">
        <f>C9</f>
        <v>43893</v>
      </c>
      <c r="C8" s="10">
        <v>43892</v>
      </c>
      <c r="D8" s="10">
        <v>43899</v>
      </c>
      <c r="E8" s="10">
        <v>43900</v>
      </c>
      <c r="F8" s="6">
        <f>E8-D8</f>
        <v>1</v>
      </c>
      <c r="G8" s="6">
        <f>B8-C8</f>
        <v>1</v>
      </c>
      <c r="H8" s="6">
        <f>+F8</f>
        <v>1</v>
      </c>
      <c r="I8" s="6">
        <f>G8</f>
        <v>1</v>
      </c>
      <c r="J8" s="66">
        <v>0.70889999999999997</v>
      </c>
      <c r="K8" s="67">
        <f t="shared" ref="K8:K26" si="0">G8*J8/$D$5/100</f>
        <v>1.9421917808219178E-5</v>
      </c>
      <c r="L8" s="67">
        <f>1+K8</f>
        <v>1.0000194219178082</v>
      </c>
      <c r="M8" s="68">
        <f>(L8-1)*$D$5*100/I8</f>
        <v>0.70890000000067843</v>
      </c>
      <c r="N8" s="67">
        <f t="shared" ref="N8:N26" si="1">+M8*H8/$D$5/100</f>
        <v>1.9421917808237765E-5</v>
      </c>
      <c r="O8" s="67">
        <f>+N8*$D$5*100/F8</f>
        <v>0.70890000000067843</v>
      </c>
      <c r="P8" s="62"/>
      <c r="Q8" s="7">
        <v>100000000</v>
      </c>
      <c r="R8" s="63"/>
      <c r="S8" s="7">
        <f>Q8*O8*F8/$D$5/100</f>
        <v>1942.1917808237765</v>
      </c>
      <c r="T8" s="21"/>
      <c r="U8" s="64"/>
      <c r="V8" s="64"/>
      <c r="W8" s="64"/>
      <c r="X8" s="64"/>
      <c r="Y8" s="63"/>
      <c r="Z8" s="14"/>
      <c r="AA8" s="14"/>
      <c r="AB8" s="14"/>
      <c r="AC8" s="14"/>
      <c r="AD8" s="14"/>
      <c r="AE8" s="14"/>
      <c r="AF8" s="14"/>
      <c r="AG8" s="14"/>
    </row>
    <row r="9" spans="1:33" x14ac:dyDescent="0.35">
      <c r="A9" s="14"/>
      <c r="B9" s="10">
        <f t="shared" ref="B9:B25" si="2">C10</f>
        <v>43894</v>
      </c>
      <c r="C9" s="10">
        <v>43893</v>
      </c>
      <c r="D9" s="10">
        <v>43900</v>
      </c>
      <c r="E9" s="10">
        <v>43901</v>
      </c>
      <c r="F9" s="6">
        <f>E9-D9</f>
        <v>1</v>
      </c>
      <c r="G9" s="6">
        <f t="shared" ref="G9:G26" si="3">B9-C9</f>
        <v>1</v>
      </c>
      <c r="H9" s="6">
        <f>+H8+F9</f>
        <v>2</v>
      </c>
      <c r="I9" s="6">
        <f>+G9+I8</f>
        <v>2</v>
      </c>
      <c r="J9" s="66">
        <v>0.70979999999999999</v>
      </c>
      <c r="K9" s="67">
        <f t="shared" si="0"/>
        <v>1.9446575342465754E-5</v>
      </c>
      <c r="L9" s="67">
        <f>(1+K9)*L8</f>
        <v>1.0000388688708406</v>
      </c>
      <c r="M9" s="68">
        <f t="shared" ref="M9:M26" si="4">ROUND((L9-1)*$D$5*100/I9,4)</f>
        <v>0.70940000000000003</v>
      </c>
      <c r="N9" s="67">
        <f t="shared" si="1"/>
        <v>3.8871232876712327E-5</v>
      </c>
      <c r="O9" s="67">
        <f t="shared" ref="O9:O26" si="5">+(N9-N8)*$D$5*100/F9</f>
        <v>0.70989999999932152</v>
      </c>
      <c r="P9" s="62"/>
      <c r="Q9" s="7">
        <f t="shared" ref="Q9:Q26" si="6">Q8+U9</f>
        <v>100000000</v>
      </c>
      <c r="R9" s="63"/>
      <c r="S9" s="7">
        <f>Q9*O9*F9/$D$5/100</f>
        <v>1944.9315068474564</v>
      </c>
      <c r="T9" s="21"/>
      <c r="U9" s="69"/>
      <c r="V9" s="7">
        <f>ROUND(-U9*(N8),2)</f>
        <v>0</v>
      </c>
      <c r="W9" s="69">
        <f>V9</f>
        <v>0</v>
      </c>
      <c r="X9" s="7">
        <f>V9-W9</f>
        <v>0</v>
      </c>
      <c r="Y9" s="63"/>
      <c r="Z9" s="14"/>
      <c r="AA9" s="14"/>
      <c r="AB9" s="14"/>
      <c r="AC9" s="14"/>
      <c r="AD9" s="14"/>
      <c r="AE9" s="14"/>
      <c r="AF9" s="14"/>
      <c r="AG9" s="14"/>
    </row>
    <row r="10" spans="1:33" x14ac:dyDescent="0.35">
      <c r="A10" s="14"/>
      <c r="B10" s="10">
        <f t="shared" si="2"/>
        <v>43895</v>
      </c>
      <c r="C10" s="10">
        <v>43894</v>
      </c>
      <c r="D10" s="10">
        <v>43901</v>
      </c>
      <c r="E10" s="10">
        <v>43902</v>
      </c>
      <c r="F10" s="6">
        <f>E10-D10</f>
        <v>1</v>
      </c>
      <c r="G10" s="6">
        <f t="shared" si="3"/>
        <v>1</v>
      </c>
      <c r="H10" s="6">
        <f t="shared" ref="H10:H26" si="7">+H9+F10</f>
        <v>3</v>
      </c>
      <c r="I10" s="6">
        <f t="shared" ref="I10:I26" si="8">+G10+I9</f>
        <v>3</v>
      </c>
      <c r="J10" s="66">
        <v>0.71</v>
      </c>
      <c r="K10" s="67">
        <f t="shared" si="0"/>
        <v>1.9452054794520547E-5</v>
      </c>
      <c r="L10" s="67">
        <f t="shared" ref="L10:L26" si="9">(1+K10)*L9</f>
        <v>1.0000583216817145</v>
      </c>
      <c r="M10" s="68">
        <f t="shared" si="4"/>
        <v>0.70960000000000001</v>
      </c>
      <c r="N10" s="67">
        <f t="shared" si="1"/>
        <v>5.8323287671232881E-5</v>
      </c>
      <c r="O10" s="67">
        <f t="shared" si="5"/>
        <v>0.71000000000000019</v>
      </c>
      <c r="P10" s="62"/>
      <c r="Q10" s="7">
        <f t="shared" si="6"/>
        <v>100000000</v>
      </c>
      <c r="R10" s="63"/>
      <c r="S10" s="7">
        <f t="shared" ref="S10:S26" si="10">Q10*O10*F10/$D$5/100</f>
        <v>1945.2054794520552</v>
      </c>
      <c r="T10" s="21"/>
      <c r="U10" s="69"/>
      <c r="V10" s="7">
        <f t="shared" ref="V10:V26" si="11">ROUND(-U10*(N9),2)</f>
        <v>0</v>
      </c>
      <c r="W10" s="69">
        <f t="shared" ref="W10:W26" si="12">V10</f>
        <v>0</v>
      </c>
      <c r="X10" s="7">
        <f t="shared" ref="X10:X26" si="13">V10-W10</f>
        <v>0</v>
      </c>
      <c r="Y10" s="63"/>
      <c r="Z10" s="14"/>
      <c r="AA10" s="14"/>
      <c r="AB10" s="14"/>
      <c r="AC10" s="14"/>
      <c r="AD10" s="14"/>
      <c r="AE10" s="14"/>
      <c r="AF10" s="14"/>
      <c r="AG10" s="14"/>
    </row>
    <row r="11" spans="1:33" x14ac:dyDescent="0.35">
      <c r="A11" s="14"/>
      <c r="B11" s="10">
        <f t="shared" si="2"/>
        <v>43896</v>
      </c>
      <c r="C11" s="10">
        <v>43895</v>
      </c>
      <c r="D11" s="10">
        <v>43902</v>
      </c>
      <c r="E11" s="10">
        <v>43903</v>
      </c>
      <c r="F11" s="6">
        <f t="shared" ref="F11:F26" si="14">E11-D11</f>
        <v>1</v>
      </c>
      <c r="G11" s="6">
        <f t="shared" si="3"/>
        <v>1</v>
      </c>
      <c r="H11" s="6">
        <f t="shared" si="7"/>
        <v>4</v>
      </c>
      <c r="I11" s="6">
        <f t="shared" si="8"/>
        <v>4</v>
      </c>
      <c r="J11" s="66">
        <v>0.70889999999999997</v>
      </c>
      <c r="K11" s="67">
        <f t="shared" si="0"/>
        <v>1.9421917808219178E-5</v>
      </c>
      <c r="L11" s="67">
        <f t="shared" si="9"/>
        <v>1.0000777447322415</v>
      </c>
      <c r="M11" s="68">
        <f t="shared" si="4"/>
        <v>0.70940000000000003</v>
      </c>
      <c r="N11" s="67">
        <f t="shared" si="1"/>
        <v>7.7742465753424654E-5</v>
      </c>
      <c r="O11" s="67">
        <f t="shared" si="5"/>
        <v>0.70879999999999965</v>
      </c>
      <c r="P11" s="62"/>
      <c r="Q11" s="7">
        <f t="shared" si="6"/>
        <v>100000000</v>
      </c>
      <c r="R11" s="63"/>
      <c r="S11" s="7">
        <f t="shared" si="10"/>
        <v>1941.9178082191772</v>
      </c>
      <c r="T11" s="21"/>
      <c r="U11" s="69"/>
      <c r="V11" s="7">
        <f t="shared" si="11"/>
        <v>0</v>
      </c>
      <c r="W11" s="69">
        <f t="shared" si="12"/>
        <v>0</v>
      </c>
      <c r="X11" s="7">
        <f t="shared" si="13"/>
        <v>0</v>
      </c>
      <c r="Y11" s="63"/>
      <c r="Z11" s="14"/>
      <c r="AA11" s="14"/>
      <c r="AB11" s="14"/>
      <c r="AC11" s="14"/>
      <c r="AD11" s="14"/>
      <c r="AE11" s="14"/>
      <c r="AF11" s="14"/>
      <c r="AG11" s="14"/>
    </row>
    <row r="12" spans="1:33" s="98" customFormat="1" x14ac:dyDescent="0.35">
      <c r="A12" s="14"/>
      <c r="B12" s="10">
        <f t="shared" si="2"/>
        <v>43899</v>
      </c>
      <c r="C12" s="10">
        <v>43896</v>
      </c>
      <c r="D12" s="10">
        <v>43903</v>
      </c>
      <c r="E12" s="10">
        <v>43906</v>
      </c>
      <c r="F12" s="6">
        <f t="shared" si="14"/>
        <v>3</v>
      </c>
      <c r="G12" s="6">
        <f t="shared" si="3"/>
        <v>3</v>
      </c>
      <c r="H12" s="6">
        <f t="shared" si="7"/>
        <v>7</v>
      </c>
      <c r="I12" s="6">
        <f t="shared" si="8"/>
        <v>7</v>
      </c>
      <c r="J12" s="66">
        <v>0.7087</v>
      </c>
      <c r="K12" s="67">
        <f t="shared" si="0"/>
        <v>5.824931506849315E-5</v>
      </c>
      <c r="L12" s="67">
        <f t="shared" si="9"/>
        <v>1.0001359985758875</v>
      </c>
      <c r="M12" s="68">
        <f t="shared" si="4"/>
        <v>0.70909999999999995</v>
      </c>
      <c r="N12" s="67">
        <f t="shared" si="1"/>
        <v>1.359917808219178E-4</v>
      </c>
      <c r="O12" s="67">
        <f t="shared" si="5"/>
        <v>0.70869999999999989</v>
      </c>
      <c r="P12" s="62"/>
      <c r="Q12" s="7">
        <f t="shared" si="6"/>
        <v>100000000</v>
      </c>
      <c r="R12" s="63"/>
      <c r="S12" s="7">
        <f t="shared" si="10"/>
        <v>5824.9315068493133</v>
      </c>
      <c r="T12" s="21"/>
      <c r="U12" s="69"/>
      <c r="V12" s="7">
        <f t="shared" si="11"/>
        <v>0</v>
      </c>
      <c r="W12" s="69">
        <f t="shared" si="12"/>
        <v>0</v>
      </c>
      <c r="X12" s="7">
        <f t="shared" si="13"/>
        <v>0</v>
      </c>
      <c r="Y12" s="63"/>
      <c r="Z12" s="65"/>
      <c r="AA12" s="65"/>
      <c r="AB12" s="65"/>
      <c r="AC12" s="65"/>
      <c r="AD12" s="65"/>
      <c r="AE12" s="65"/>
      <c r="AF12" s="65"/>
      <c r="AG12" s="65"/>
    </row>
    <row r="13" spans="1:33" x14ac:dyDescent="0.35">
      <c r="A13" s="14"/>
      <c r="B13" s="10">
        <f t="shared" si="2"/>
        <v>43900</v>
      </c>
      <c r="C13" s="10">
        <v>43899</v>
      </c>
      <c r="D13" s="10">
        <v>43906</v>
      </c>
      <c r="E13" s="10">
        <v>43907</v>
      </c>
      <c r="F13" s="6">
        <f t="shared" si="14"/>
        <v>1</v>
      </c>
      <c r="G13" s="6">
        <f t="shared" si="3"/>
        <v>1</v>
      </c>
      <c r="H13" s="6">
        <f t="shared" si="7"/>
        <v>8</v>
      </c>
      <c r="I13" s="6">
        <f t="shared" si="8"/>
        <v>8</v>
      </c>
      <c r="J13" s="66">
        <v>0.70909999999999995</v>
      </c>
      <c r="K13" s="67">
        <f t="shared" si="0"/>
        <v>1.9427397260273971E-5</v>
      </c>
      <c r="L13" s="67">
        <f t="shared" si="9"/>
        <v>1.0001554286152461</v>
      </c>
      <c r="M13" s="68">
        <f t="shared" si="4"/>
        <v>0.70909999999999995</v>
      </c>
      <c r="N13" s="67">
        <f t="shared" si="1"/>
        <v>1.5541917808219177E-4</v>
      </c>
      <c r="O13" s="67">
        <f t="shared" si="5"/>
        <v>0.70909999999999984</v>
      </c>
      <c r="P13" s="62"/>
      <c r="Q13" s="7">
        <f t="shared" si="6"/>
        <v>100000000</v>
      </c>
      <c r="R13" s="63"/>
      <c r="S13" s="7">
        <f t="shared" si="10"/>
        <v>1942.739726027397</v>
      </c>
      <c r="T13" s="21"/>
      <c r="U13" s="69"/>
      <c r="V13" s="7">
        <f t="shared" si="11"/>
        <v>0</v>
      </c>
      <c r="W13" s="69">
        <f t="shared" si="12"/>
        <v>0</v>
      </c>
      <c r="X13" s="7">
        <f t="shared" si="13"/>
        <v>0</v>
      </c>
      <c r="Y13" s="63"/>
      <c r="Z13" s="14"/>
      <c r="AA13" s="14"/>
      <c r="AB13" s="14"/>
      <c r="AC13" s="14"/>
      <c r="AD13" s="14"/>
      <c r="AE13" s="14"/>
      <c r="AF13" s="14"/>
      <c r="AG13" s="14"/>
    </row>
    <row r="14" spans="1:33" x14ac:dyDescent="0.35">
      <c r="A14" s="14"/>
      <c r="B14" s="10">
        <f t="shared" si="2"/>
        <v>43901</v>
      </c>
      <c r="C14" s="10">
        <v>43900</v>
      </c>
      <c r="D14" s="10">
        <v>43907</v>
      </c>
      <c r="E14" s="10">
        <v>43908</v>
      </c>
      <c r="F14" s="6">
        <f t="shared" si="14"/>
        <v>1</v>
      </c>
      <c r="G14" s="6">
        <f t="shared" si="3"/>
        <v>1</v>
      </c>
      <c r="H14" s="6">
        <f t="shared" si="7"/>
        <v>9</v>
      </c>
      <c r="I14" s="6">
        <f t="shared" si="8"/>
        <v>9</v>
      </c>
      <c r="J14" s="66">
        <v>0.70909999999999995</v>
      </c>
      <c r="K14" s="67">
        <f t="shared" si="0"/>
        <v>1.9427397260273971E-5</v>
      </c>
      <c r="L14" s="67">
        <f t="shared" si="9"/>
        <v>1.0001748590320798</v>
      </c>
      <c r="M14" s="68">
        <f t="shared" si="4"/>
        <v>0.70920000000000005</v>
      </c>
      <c r="N14" s="67">
        <f t="shared" si="1"/>
        <v>1.7487123287671235E-4</v>
      </c>
      <c r="O14" s="67">
        <f t="shared" si="5"/>
        <v>0.7100000000000013</v>
      </c>
      <c r="P14" s="62"/>
      <c r="Q14" s="7">
        <f t="shared" si="6"/>
        <v>100000000</v>
      </c>
      <c r="R14" s="63"/>
      <c r="S14" s="7">
        <f t="shared" si="10"/>
        <v>1945.2054794520584</v>
      </c>
      <c r="T14" s="21"/>
      <c r="U14" s="69"/>
      <c r="V14" s="7">
        <f t="shared" si="11"/>
        <v>0</v>
      </c>
      <c r="W14" s="69">
        <f t="shared" si="12"/>
        <v>0</v>
      </c>
      <c r="X14" s="7">
        <f t="shared" si="13"/>
        <v>0</v>
      </c>
      <c r="Y14" s="63"/>
      <c r="Z14" s="14"/>
      <c r="AA14" s="14"/>
      <c r="AB14" s="14"/>
      <c r="AC14" s="14"/>
      <c r="AD14" s="14"/>
      <c r="AE14" s="14"/>
      <c r="AF14" s="14"/>
      <c r="AG14" s="14"/>
    </row>
    <row r="15" spans="1:33" x14ac:dyDescent="0.35">
      <c r="A15" s="14"/>
      <c r="B15" s="10">
        <f t="shared" si="2"/>
        <v>43902</v>
      </c>
      <c r="C15" s="99">
        <v>43901</v>
      </c>
      <c r="D15" s="10">
        <v>43908</v>
      </c>
      <c r="E15" s="10">
        <v>43909</v>
      </c>
      <c r="F15" s="6">
        <f t="shared" si="14"/>
        <v>1</v>
      </c>
      <c r="G15" s="6">
        <f t="shared" si="3"/>
        <v>1</v>
      </c>
      <c r="H15" s="6">
        <f t="shared" si="7"/>
        <v>10</v>
      </c>
      <c r="I15" s="6">
        <f t="shared" si="8"/>
        <v>10</v>
      </c>
      <c r="J15" s="100">
        <v>0.2092</v>
      </c>
      <c r="K15" s="67">
        <f t="shared" si="0"/>
        <v>5.7315068493150682E-6</v>
      </c>
      <c r="L15" s="67">
        <f t="shared" si="9"/>
        <v>1.0001805915411348</v>
      </c>
      <c r="M15" s="68">
        <f t="shared" si="4"/>
        <v>0.65920000000000001</v>
      </c>
      <c r="N15" s="67">
        <f t="shared" si="1"/>
        <v>1.806027397260274E-4</v>
      </c>
      <c r="O15" s="67">
        <f t="shared" si="5"/>
        <v>0.20919999999999914</v>
      </c>
      <c r="P15" s="62"/>
      <c r="Q15" s="7">
        <f t="shared" si="6"/>
        <v>100000000</v>
      </c>
      <c r="R15" s="63"/>
      <c r="S15" s="7">
        <f t="shared" si="10"/>
        <v>573.15068493150454</v>
      </c>
      <c r="T15" s="21"/>
      <c r="U15" s="69"/>
      <c r="V15" s="7">
        <f t="shared" si="11"/>
        <v>0</v>
      </c>
      <c r="W15" s="69">
        <f t="shared" si="12"/>
        <v>0</v>
      </c>
      <c r="X15" s="7">
        <f t="shared" si="13"/>
        <v>0</v>
      </c>
      <c r="Y15" s="63"/>
      <c r="Z15" s="14"/>
      <c r="AA15" s="14"/>
      <c r="AB15" s="14"/>
      <c r="AC15" s="14"/>
      <c r="AD15" s="14"/>
      <c r="AE15" s="14"/>
      <c r="AF15" s="14"/>
      <c r="AG15" s="14"/>
    </row>
    <row r="16" spans="1:33" x14ac:dyDescent="0.35">
      <c r="A16" s="14"/>
      <c r="B16" s="10">
        <f t="shared" si="2"/>
        <v>43903</v>
      </c>
      <c r="C16" s="10">
        <v>43902</v>
      </c>
      <c r="D16" s="10">
        <v>43909</v>
      </c>
      <c r="E16" s="10">
        <v>43910</v>
      </c>
      <c r="F16" s="6">
        <f t="shared" si="14"/>
        <v>1</v>
      </c>
      <c r="G16" s="6">
        <f t="shared" si="3"/>
        <v>1</v>
      </c>
      <c r="H16" s="6">
        <f t="shared" si="7"/>
        <v>11</v>
      </c>
      <c r="I16" s="6">
        <f t="shared" si="8"/>
        <v>11</v>
      </c>
      <c r="J16" s="100">
        <v>0.20930000000000001</v>
      </c>
      <c r="K16" s="67">
        <f t="shared" si="0"/>
        <v>5.7342465753424657E-6</v>
      </c>
      <c r="L16" s="67">
        <f t="shared" si="9"/>
        <v>1.0001863268232667</v>
      </c>
      <c r="M16" s="68">
        <f t="shared" si="4"/>
        <v>0.61829999999999996</v>
      </c>
      <c r="N16" s="67">
        <f t="shared" si="1"/>
        <v>1.8633698630136984E-4</v>
      </c>
      <c r="O16" s="67">
        <f t="shared" si="5"/>
        <v>0.20929999999999915</v>
      </c>
      <c r="P16" s="62"/>
      <c r="Q16" s="7">
        <f t="shared" si="6"/>
        <v>100000000</v>
      </c>
      <c r="R16" s="63"/>
      <c r="S16" s="7">
        <f t="shared" si="10"/>
        <v>573.42465753424426</v>
      </c>
      <c r="T16" s="21"/>
      <c r="U16" s="69"/>
      <c r="V16" s="7">
        <f t="shared" si="11"/>
        <v>0</v>
      </c>
      <c r="W16" s="69">
        <f t="shared" si="12"/>
        <v>0</v>
      </c>
      <c r="X16" s="7">
        <f t="shared" si="13"/>
        <v>0</v>
      </c>
      <c r="Y16" s="63"/>
      <c r="Z16" s="14"/>
      <c r="AA16" s="14"/>
      <c r="AB16" s="14"/>
      <c r="AC16" s="14"/>
      <c r="AD16" s="14"/>
      <c r="AE16" s="14"/>
      <c r="AF16" s="14"/>
      <c r="AG16" s="14"/>
    </row>
    <row r="17" spans="1:33" x14ac:dyDescent="0.35">
      <c r="A17" s="14"/>
      <c r="B17" s="10">
        <f t="shared" si="2"/>
        <v>43906</v>
      </c>
      <c r="C17" s="10">
        <v>43903</v>
      </c>
      <c r="D17" s="10">
        <v>43910</v>
      </c>
      <c r="E17" s="10">
        <v>43913</v>
      </c>
      <c r="F17" s="6">
        <f t="shared" ref="F17:F23" si="15">E17-D17</f>
        <v>3</v>
      </c>
      <c r="G17" s="6">
        <f t="shared" si="3"/>
        <v>3</v>
      </c>
      <c r="H17" s="6">
        <f t="shared" si="7"/>
        <v>14</v>
      </c>
      <c r="I17" s="6">
        <f t="shared" si="8"/>
        <v>14</v>
      </c>
      <c r="J17" s="100">
        <v>0.20930000000000001</v>
      </c>
      <c r="K17" s="67">
        <f t="shared" si="0"/>
        <v>1.7202739726027396E-5</v>
      </c>
      <c r="L17" s="67">
        <f t="shared" si="9"/>
        <v>1.0002035327683245</v>
      </c>
      <c r="M17" s="68">
        <f t="shared" si="4"/>
        <v>0.53059999999999996</v>
      </c>
      <c r="N17" s="67">
        <f t="shared" si="1"/>
        <v>2.0351780821917809E-4</v>
      </c>
      <c r="O17" s="67">
        <f t="shared" si="5"/>
        <v>0.20903333333333371</v>
      </c>
      <c r="P17" s="62"/>
      <c r="Q17" s="7">
        <f t="shared" si="6"/>
        <v>100000000</v>
      </c>
      <c r="R17" s="63"/>
      <c r="S17" s="7">
        <f t="shared" si="10"/>
        <v>1718.0821917808248</v>
      </c>
      <c r="T17" s="21"/>
      <c r="U17" s="69"/>
      <c r="V17" s="7">
        <f t="shared" si="11"/>
        <v>0</v>
      </c>
      <c r="W17" s="69">
        <f t="shared" si="12"/>
        <v>0</v>
      </c>
      <c r="X17" s="7">
        <f t="shared" si="13"/>
        <v>0</v>
      </c>
      <c r="Y17" s="63"/>
      <c r="Z17" s="14"/>
      <c r="AA17" s="14"/>
      <c r="AB17" s="14"/>
      <c r="AC17" s="14"/>
      <c r="AD17" s="14"/>
      <c r="AE17" s="14"/>
      <c r="AF17" s="14"/>
      <c r="AG17" s="14"/>
    </row>
    <row r="18" spans="1:33" x14ac:dyDescent="0.35">
      <c r="A18" s="14"/>
      <c r="B18" s="10">
        <f t="shared" si="2"/>
        <v>43907</v>
      </c>
      <c r="C18" s="10">
        <v>43906</v>
      </c>
      <c r="D18" s="10">
        <v>43913</v>
      </c>
      <c r="E18" s="10">
        <v>43914</v>
      </c>
      <c r="F18" s="6">
        <f t="shared" si="15"/>
        <v>1</v>
      </c>
      <c r="G18" s="6">
        <f t="shared" si="3"/>
        <v>1</v>
      </c>
      <c r="H18" s="6">
        <f t="shared" si="7"/>
        <v>15</v>
      </c>
      <c r="I18" s="6">
        <f t="shared" si="8"/>
        <v>15</v>
      </c>
      <c r="J18" s="100">
        <v>0.20960000000000001</v>
      </c>
      <c r="K18" s="67">
        <f t="shared" si="0"/>
        <v>5.7424657534246577E-6</v>
      </c>
      <c r="L18" s="67">
        <f t="shared" si="9"/>
        <v>1.0002092764028578</v>
      </c>
      <c r="M18" s="68">
        <f t="shared" si="4"/>
        <v>0.50919999999999999</v>
      </c>
      <c r="N18" s="67">
        <f t="shared" si="1"/>
        <v>2.0926027397260273E-4</v>
      </c>
      <c r="O18" s="67">
        <f t="shared" si="5"/>
        <v>0.20959999999999929</v>
      </c>
      <c r="P18" s="62"/>
      <c r="Q18" s="7">
        <f t="shared" si="6"/>
        <v>100000000</v>
      </c>
      <c r="R18" s="63"/>
      <c r="S18" s="7">
        <f t="shared" si="10"/>
        <v>574.24657534246387</v>
      </c>
      <c r="T18" s="21"/>
      <c r="U18" s="69"/>
      <c r="V18" s="7">
        <f t="shared" si="11"/>
        <v>0</v>
      </c>
      <c r="W18" s="69">
        <f t="shared" si="12"/>
        <v>0</v>
      </c>
      <c r="X18" s="7">
        <f t="shared" si="13"/>
        <v>0</v>
      </c>
      <c r="Y18" s="63"/>
      <c r="Z18" s="14"/>
      <c r="AA18" s="14"/>
      <c r="AB18" s="14"/>
      <c r="AC18" s="14"/>
      <c r="AD18" s="14"/>
      <c r="AE18" s="14"/>
      <c r="AF18" s="14"/>
      <c r="AG18" s="14"/>
    </row>
    <row r="19" spans="1:33" x14ac:dyDescent="0.35">
      <c r="A19" s="14"/>
      <c r="B19" s="10">
        <f t="shared" si="2"/>
        <v>43908</v>
      </c>
      <c r="C19" s="10">
        <v>43907</v>
      </c>
      <c r="D19" s="10">
        <v>43914</v>
      </c>
      <c r="E19" s="10">
        <v>43915</v>
      </c>
      <c r="F19" s="6">
        <f t="shared" si="15"/>
        <v>1</v>
      </c>
      <c r="G19" s="6">
        <f t="shared" si="3"/>
        <v>1</v>
      </c>
      <c r="H19" s="6">
        <f t="shared" si="7"/>
        <v>16</v>
      </c>
      <c r="I19" s="6">
        <f t="shared" si="8"/>
        <v>16</v>
      </c>
      <c r="J19" s="100">
        <v>0.2135</v>
      </c>
      <c r="K19" s="67">
        <f t="shared" si="0"/>
        <v>5.8493150684931503E-6</v>
      </c>
      <c r="L19" s="67">
        <f t="shared" si="9"/>
        <v>1.0002151269420501</v>
      </c>
      <c r="M19" s="68">
        <f t="shared" si="4"/>
        <v>0.49080000000000001</v>
      </c>
      <c r="N19" s="67">
        <f t="shared" si="1"/>
        <v>2.1514520547945206E-4</v>
      </c>
      <c r="O19" s="67">
        <f t="shared" si="5"/>
        <v>0.21480000000000055</v>
      </c>
      <c r="P19" s="62"/>
      <c r="Q19" s="7">
        <f t="shared" si="6"/>
        <v>100000000</v>
      </c>
      <c r="R19" s="63"/>
      <c r="S19" s="7">
        <f t="shared" si="10"/>
        <v>588.49315068493308</v>
      </c>
      <c r="T19" s="21"/>
      <c r="U19" s="69"/>
      <c r="V19" s="7">
        <f t="shared" si="11"/>
        <v>0</v>
      </c>
      <c r="W19" s="69">
        <f t="shared" si="12"/>
        <v>0</v>
      </c>
      <c r="X19" s="7">
        <f t="shared" si="13"/>
        <v>0</v>
      </c>
      <c r="Y19" s="63"/>
      <c r="Z19" s="14"/>
      <c r="AA19" s="14"/>
      <c r="AB19" s="14"/>
      <c r="AC19" s="14"/>
      <c r="AD19" s="14"/>
      <c r="AE19" s="14"/>
      <c r="AF19" s="14"/>
      <c r="AG19" s="14"/>
    </row>
    <row r="20" spans="1:33" x14ac:dyDescent="0.35">
      <c r="A20" s="14"/>
      <c r="B20" s="10">
        <f t="shared" si="2"/>
        <v>43909</v>
      </c>
      <c r="C20" s="10">
        <v>43908</v>
      </c>
      <c r="D20" s="10">
        <v>43915</v>
      </c>
      <c r="E20" s="10">
        <v>43916</v>
      </c>
      <c r="F20" s="6">
        <f t="shared" si="15"/>
        <v>1</v>
      </c>
      <c r="G20" s="6">
        <f t="shared" si="3"/>
        <v>1</v>
      </c>
      <c r="H20" s="6">
        <f t="shared" si="7"/>
        <v>17</v>
      </c>
      <c r="I20" s="6">
        <f t="shared" si="8"/>
        <v>17</v>
      </c>
      <c r="J20" s="100">
        <v>0.21479999999999999</v>
      </c>
      <c r="K20" s="67">
        <f t="shared" si="0"/>
        <v>5.8849315068493148E-6</v>
      </c>
      <c r="L20" s="67">
        <f t="shared" si="9"/>
        <v>1.0002210131395641</v>
      </c>
      <c r="M20" s="68">
        <f t="shared" si="4"/>
        <v>0.47449999999999998</v>
      </c>
      <c r="N20" s="67">
        <f t="shared" si="1"/>
        <v>2.2099999999999998E-4</v>
      </c>
      <c r="O20" s="67">
        <f t="shared" si="5"/>
        <v>0.21369999999999909</v>
      </c>
      <c r="P20" s="62"/>
      <c r="Q20" s="7">
        <f t="shared" si="6"/>
        <v>100000000</v>
      </c>
      <c r="R20" s="63"/>
      <c r="S20" s="7">
        <f t="shared" si="10"/>
        <v>585.47945205479198</v>
      </c>
      <c r="T20" s="21"/>
      <c r="U20" s="69"/>
      <c r="V20" s="7">
        <f t="shared" si="11"/>
        <v>0</v>
      </c>
      <c r="W20" s="69">
        <f t="shared" si="12"/>
        <v>0</v>
      </c>
      <c r="X20" s="7">
        <f t="shared" si="13"/>
        <v>0</v>
      </c>
      <c r="Y20" s="63"/>
      <c r="Z20" s="14"/>
      <c r="AA20" s="14"/>
      <c r="AB20" s="14"/>
      <c r="AC20" s="14"/>
      <c r="AD20" s="14"/>
      <c r="AE20" s="14"/>
      <c r="AF20" s="14"/>
      <c r="AG20" s="14"/>
    </row>
    <row r="21" spans="1:33" x14ac:dyDescent="0.35">
      <c r="A21" s="14"/>
      <c r="B21" s="10">
        <f t="shared" si="2"/>
        <v>43910</v>
      </c>
      <c r="C21" s="10">
        <v>43909</v>
      </c>
      <c r="D21" s="10">
        <v>43916</v>
      </c>
      <c r="E21" s="10">
        <v>43917</v>
      </c>
      <c r="F21" s="6">
        <f t="shared" si="15"/>
        <v>1</v>
      </c>
      <c r="G21" s="6">
        <f t="shared" si="3"/>
        <v>1</v>
      </c>
      <c r="H21" s="6">
        <f t="shared" si="7"/>
        <v>18</v>
      </c>
      <c r="I21" s="6">
        <f t="shared" si="8"/>
        <v>18</v>
      </c>
      <c r="J21" s="100">
        <v>0.21340000000000001</v>
      </c>
      <c r="K21" s="67">
        <f t="shared" si="0"/>
        <v>5.8465753424657544E-6</v>
      </c>
      <c r="L21" s="67">
        <f t="shared" si="9"/>
        <v>1.0002268610070766</v>
      </c>
      <c r="M21" s="68">
        <f t="shared" si="4"/>
        <v>0.46</v>
      </c>
      <c r="N21" s="67">
        <f t="shared" si="1"/>
        <v>2.2684931506849318E-4</v>
      </c>
      <c r="O21" s="67">
        <f t="shared" si="5"/>
        <v>0.21350000000000197</v>
      </c>
      <c r="P21" s="62"/>
      <c r="Q21" s="7">
        <f t="shared" si="6"/>
        <v>100000000</v>
      </c>
      <c r="R21" s="63"/>
      <c r="S21" s="7">
        <f t="shared" si="10"/>
        <v>584.9315068493205</v>
      </c>
      <c r="T21" s="21"/>
      <c r="U21" s="69"/>
      <c r="V21" s="7">
        <f t="shared" si="11"/>
        <v>0</v>
      </c>
      <c r="W21" s="69">
        <f t="shared" si="12"/>
        <v>0</v>
      </c>
      <c r="X21" s="7">
        <f t="shared" si="13"/>
        <v>0</v>
      </c>
      <c r="Y21" s="63"/>
      <c r="Z21" s="14"/>
      <c r="AA21" s="14"/>
      <c r="AB21" s="14"/>
      <c r="AC21" s="14"/>
      <c r="AD21" s="14"/>
      <c r="AE21" s="14"/>
      <c r="AF21" s="14"/>
      <c r="AG21" s="14"/>
    </row>
    <row r="22" spans="1:33" x14ac:dyDescent="0.35">
      <c r="A22" s="14"/>
      <c r="B22" s="10">
        <f t="shared" si="2"/>
        <v>43913</v>
      </c>
      <c r="C22" s="101">
        <v>43910</v>
      </c>
      <c r="D22" s="10">
        <v>43917</v>
      </c>
      <c r="E22" s="10">
        <v>43920</v>
      </c>
      <c r="F22" s="6">
        <f t="shared" si="15"/>
        <v>3</v>
      </c>
      <c r="G22" s="6">
        <f t="shared" si="3"/>
        <v>3</v>
      </c>
      <c r="H22" s="6">
        <f t="shared" si="7"/>
        <v>21</v>
      </c>
      <c r="I22" s="6">
        <f t="shared" si="8"/>
        <v>21</v>
      </c>
      <c r="J22" s="102">
        <v>7.0599999999999996E-2</v>
      </c>
      <c r="K22" s="67">
        <f t="shared" si="0"/>
        <v>5.8027397260273971E-6</v>
      </c>
      <c r="L22" s="67">
        <f t="shared" si="9"/>
        <v>1.0002326650632181</v>
      </c>
      <c r="M22" s="68">
        <f t="shared" si="4"/>
        <v>0.40439999999999998</v>
      </c>
      <c r="N22" s="67">
        <f t="shared" si="1"/>
        <v>2.3266849315068492E-4</v>
      </c>
      <c r="O22" s="67">
        <f t="shared" si="5"/>
        <v>7.0799999999999516E-2</v>
      </c>
      <c r="P22" s="62"/>
      <c r="Q22" s="7">
        <f t="shared" si="6"/>
        <v>100000000</v>
      </c>
      <c r="R22" s="63"/>
      <c r="S22" s="7">
        <f t="shared" si="10"/>
        <v>581.91780821917416</v>
      </c>
      <c r="T22" s="21"/>
      <c r="U22" s="69"/>
      <c r="V22" s="7">
        <f t="shared" si="11"/>
        <v>0</v>
      </c>
      <c r="W22" s="69">
        <f t="shared" si="12"/>
        <v>0</v>
      </c>
      <c r="X22" s="7">
        <f t="shared" si="13"/>
        <v>0</v>
      </c>
      <c r="Y22" s="63"/>
      <c r="Z22" s="14"/>
      <c r="AA22" s="14"/>
      <c r="AB22" s="14"/>
      <c r="AC22" s="14"/>
      <c r="AD22" s="14"/>
      <c r="AE22" s="14"/>
      <c r="AF22" s="14"/>
      <c r="AG22" s="14"/>
    </row>
    <row r="23" spans="1:33" x14ac:dyDescent="0.35">
      <c r="A23" s="14"/>
      <c r="B23" s="10">
        <f t="shared" si="2"/>
        <v>43914</v>
      </c>
      <c r="C23" s="10">
        <v>43913</v>
      </c>
      <c r="D23" s="10">
        <v>43920</v>
      </c>
      <c r="E23" s="10">
        <v>43921</v>
      </c>
      <c r="F23" s="6">
        <f t="shared" si="15"/>
        <v>1</v>
      </c>
      <c r="G23" s="6">
        <f t="shared" si="3"/>
        <v>1</v>
      </c>
      <c r="H23" s="6">
        <f t="shared" si="7"/>
        <v>22</v>
      </c>
      <c r="I23" s="6">
        <f t="shared" si="8"/>
        <v>22</v>
      </c>
      <c r="J23" s="102">
        <v>7.2300000000000003E-2</v>
      </c>
      <c r="K23" s="67">
        <f t="shared" si="0"/>
        <v>1.9808219178082193E-6</v>
      </c>
      <c r="L23" s="67">
        <f t="shared" si="9"/>
        <v>1.0002346463460039</v>
      </c>
      <c r="M23" s="68">
        <f t="shared" si="4"/>
        <v>0.38929999999999998</v>
      </c>
      <c r="N23" s="67">
        <f t="shared" si="1"/>
        <v>2.346465753424657E-4</v>
      </c>
      <c r="O23" s="67">
        <f t="shared" si="5"/>
        <v>7.219999999999846E-2</v>
      </c>
      <c r="P23" s="62"/>
      <c r="Q23" s="7">
        <f t="shared" si="6"/>
        <v>100000000</v>
      </c>
      <c r="R23" s="63"/>
      <c r="S23" s="7">
        <f t="shared" si="10"/>
        <v>197.80821917807799</v>
      </c>
      <c r="T23" s="21"/>
      <c r="U23" s="69"/>
      <c r="V23" s="7">
        <f t="shared" si="11"/>
        <v>0</v>
      </c>
      <c r="W23" s="69">
        <f t="shared" si="12"/>
        <v>0</v>
      </c>
      <c r="X23" s="7">
        <f t="shared" si="13"/>
        <v>0</v>
      </c>
      <c r="Y23" s="63"/>
      <c r="Z23" s="14"/>
      <c r="AA23" s="14"/>
      <c r="AB23" s="14"/>
      <c r="AC23" s="14"/>
      <c r="AD23" s="14"/>
      <c r="AE23" s="14"/>
      <c r="AF23" s="14"/>
      <c r="AG23" s="14"/>
    </row>
    <row r="24" spans="1:33" x14ac:dyDescent="0.35">
      <c r="A24" s="14"/>
      <c r="B24" s="10">
        <f t="shared" si="2"/>
        <v>43915</v>
      </c>
      <c r="C24" s="10">
        <v>43914</v>
      </c>
      <c r="D24" s="10">
        <v>43921</v>
      </c>
      <c r="E24" s="10">
        <v>43922</v>
      </c>
      <c r="F24" s="6">
        <f t="shared" si="14"/>
        <v>1</v>
      </c>
      <c r="G24" s="6">
        <f t="shared" si="3"/>
        <v>1</v>
      </c>
      <c r="H24" s="6">
        <f t="shared" si="7"/>
        <v>23</v>
      </c>
      <c r="I24" s="6">
        <f t="shared" si="8"/>
        <v>23</v>
      </c>
      <c r="J24" s="102">
        <v>7.3599999999999999E-2</v>
      </c>
      <c r="K24" s="67">
        <f t="shared" si="0"/>
        <v>2.0164383561643834E-6</v>
      </c>
      <c r="L24" s="67">
        <f t="shared" si="9"/>
        <v>1.0002366632575099</v>
      </c>
      <c r="M24" s="68">
        <f t="shared" si="4"/>
        <v>0.37559999999999999</v>
      </c>
      <c r="N24" s="67">
        <f t="shared" si="1"/>
        <v>2.3667945205479453E-4</v>
      </c>
      <c r="O24" s="67">
        <f t="shared" si="5"/>
        <v>7.4200000000002292E-2</v>
      </c>
      <c r="P24" s="62"/>
      <c r="Q24" s="7">
        <f t="shared" si="6"/>
        <v>100000000</v>
      </c>
      <c r="R24" s="63"/>
      <c r="S24" s="7">
        <f t="shared" si="10"/>
        <v>203.28767123288301</v>
      </c>
      <c r="T24" s="21"/>
      <c r="U24" s="69"/>
      <c r="V24" s="7">
        <f t="shared" si="11"/>
        <v>0</v>
      </c>
      <c r="W24" s="69">
        <f t="shared" si="12"/>
        <v>0</v>
      </c>
      <c r="X24" s="7">
        <f t="shared" si="13"/>
        <v>0</v>
      </c>
      <c r="Y24" s="63"/>
      <c r="Z24" s="14"/>
      <c r="AA24" s="14"/>
      <c r="AB24" s="14"/>
      <c r="AC24" s="14"/>
      <c r="AD24" s="14"/>
      <c r="AE24" s="14"/>
      <c r="AF24" s="14"/>
      <c r="AG24" s="14"/>
    </row>
    <row r="25" spans="1:33" x14ac:dyDescent="0.35">
      <c r="A25" s="14"/>
      <c r="B25" s="10">
        <f t="shared" si="2"/>
        <v>43916</v>
      </c>
      <c r="C25" s="10">
        <v>43915</v>
      </c>
      <c r="D25" s="10">
        <v>43922</v>
      </c>
      <c r="E25" s="10">
        <v>43923</v>
      </c>
      <c r="F25" s="6">
        <f t="shared" si="14"/>
        <v>1</v>
      </c>
      <c r="G25" s="6">
        <f t="shared" si="3"/>
        <v>1</v>
      </c>
      <c r="H25" s="6">
        <f t="shared" si="7"/>
        <v>24</v>
      </c>
      <c r="I25" s="6">
        <f t="shared" si="8"/>
        <v>24</v>
      </c>
      <c r="J25" s="102">
        <v>7.4999999999999997E-2</v>
      </c>
      <c r="K25" s="67">
        <f t="shared" si="0"/>
        <v>2.054794520547945E-6</v>
      </c>
      <c r="L25" s="67">
        <f t="shared" si="9"/>
        <v>1.0002387185383248</v>
      </c>
      <c r="M25" s="68">
        <f t="shared" si="4"/>
        <v>0.36309999999999998</v>
      </c>
      <c r="N25" s="67">
        <f t="shared" si="1"/>
        <v>2.3875068493150683E-4</v>
      </c>
      <c r="O25" s="67">
        <f t="shared" si="5"/>
        <v>7.5599999999998932E-2</v>
      </c>
      <c r="P25" s="62"/>
      <c r="Q25" s="7">
        <f t="shared" si="6"/>
        <v>100000000</v>
      </c>
      <c r="R25" s="63"/>
      <c r="S25" s="7">
        <f t="shared" si="10"/>
        <v>207.12328767122995</v>
      </c>
      <c r="T25" s="21"/>
      <c r="U25" s="69"/>
      <c r="V25" s="7">
        <f t="shared" si="11"/>
        <v>0</v>
      </c>
      <c r="W25" s="69">
        <f t="shared" si="12"/>
        <v>0</v>
      </c>
      <c r="X25" s="7">
        <f t="shared" si="13"/>
        <v>0</v>
      </c>
      <c r="Y25" s="63"/>
      <c r="Z25" s="14"/>
      <c r="AA25" s="14"/>
      <c r="AB25" s="14"/>
      <c r="AC25" s="14"/>
      <c r="AD25" s="14"/>
      <c r="AE25" s="14"/>
      <c r="AF25" s="14"/>
      <c r="AG25" s="14"/>
    </row>
    <row r="26" spans="1:33" x14ac:dyDescent="0.35">
      <c r="A26" s="14"/>
      <c r="B26" s="10">
        <v>43917</v>
      </c>
      <c r="C26" s="10">
        <v>43916</v>
      </c>
      <c r="D26" s="10">
        <v>43923</v>
      </c>
      <c r="E26" s="10">
        <v>43924</v>
      </c>
      <c r="F26" s="6">
        <f t="shared" si="14"/>
        <v>1</v>
      </c>
      <c r="G26" s="6">
        <f t="shared" si="3"/>
        <v>1</v>
      </c>
      <c r="H26" s="6">
        <f t="shared" si="7"/>
        <v>25</v>
      </c>
      <c r="I26" s="6">
        <f t="shared" si="8"/>
        <v>25</v>
      </c>
      <c r="J26" s="102">
        <v>7.2900000000000006E-2</v>
      </c>
      <c r="K26" s="67">
        <f t="shared" si="0"/>
        <v>1.9972602739726032E-6</v>
      </c>
      <c r="L26" s="67">
        <f t="shared" si="9"/>
        <v>1.0002407162753819</v>
      </c>
      <c r="M26" s="68">
        <f t="shared" si="4"/>
        <v>0.35139999999999999</v>
      </c>
      <c r="N26" s="67">
        <f t="shared" si="1"/>
        <v>2.4068493150684932E-4</v>
      </c>
      <c r="O26" s="67">
        <f t="shared" si="5"/>
        <v>7.0600000000000745E-2</v>
      </c>
      <c r="P26" s="62"/>
      <c r="Q26" s="7">
        <f t="shared" si="6"/>
        <v>100000000</v>
      </c>
      <c r="R26" s="63"/>
      <c r="S26" s="7">
        <f t="shared" si="10"/>
        <v>193.42465753424861</v>
      </c>
      <c r="T26" s="21"/>
      <c r="U26" s="69"/>
      <c r="V26" s="7">
        <f t="shared" si="11"/>
        <v>0</v>
      </c>
      <c r="W26" s="69">
        <f t="shared" si="12"/>
        <v>0</v>
      </c>
      <c r="X26" s="7">
        <f t="shared" si="13"/>
        <v>0</v>
      </c>
      <c r="Y26" s="63"/>
      <c r="Z26" s="14"/>
      <c r="AA26" s="14"/>
      <c r="AB26" s="14"/>
      <c r="AC26" s="14"/>
      <c r="AD26" s="14"/>
      <c r="AE26" s="14"/>
      <c r="AF26" s="14"/>
      <c r="AG26" s="14"/>
    </row>
    <row r="27" spans="1:33" ht="4.5" customHeight="1" x14ac:dyDescent="0.35">
      <c r="A27" s="14"/>
      <c r="B27" s="14"/>
      <c r="C27" s="14"/>
      <c r="D27" s="14"/>
      <c r="E27" s="70"/>
      <c r="F27" s="70"/>
      <c r="G27" s="70"/>
      <c r="H27" s="70"/>
      <c r="I27" s="70"/>
      <c r="J27" s="70"/>
      <c r="K27" s="71"/>
      <c r="L27" s="71"/>
      <c r="M27" s="71"/>
      <c r="N27" s="71"/>
      <c r="O27" s="71"/>
      <c r="P27" s="71"/>
      <c r="Q27" s="71"/>
      <c r="R27" s="63"/>
      <c r="S27" s="14"/>
      <c r="T27" s="2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x14ac:dyDescent="0.35">
      <c r="A28" s="14"/>
      <c r="B28" s="14"/>
      <c r="C28" s="14"/>
      <c r="D28" s="72"/>
      <c r="E28" s="72"/>
      <c r="F28" s="73">
        <f>SUM(F8:F26)</f>
        <v>25</v>
      </c>
      <c r="G28" s="73">
        <f>SUM(G8:G26)</f>
        <v>25</v>
      </c>
      <c r="H28" s="72"/>
      <c r="I28" s="72"/>
      <c r="J28" s="72"/>
      <c r="K28" s="70"/>
      <c r="L28" s="70"/>
      <c r="M28" s="70"/>
      <c r="N28" s="70"/>
      <c r="O28" s="70"/>
      <c r="P28" s="70"/>
      <c r="Q28" s="70"/>
      <c r="R28" s="14"/>
      <c r="S28" s="75">
        <f>SUM(S8:S26)</f>
        <v>24068.493150684928</v>
      </c>
      <c r="T28" s="21"/>
      <c r="U28" s="75">
        <f>SUM(U8:U26)</f>
        <v>0</v>
      </c>
      <c r="V28" s="75">
        <f>SUM(V8:V26)</f>
        <v>0</v>
      </c>
      <c r="W28" s="75">
        <f>SUM(W8:W26)</f>
        <v>0</v>
      </c>
      <c r="X28" s="75">
        <f>SUM(X8:X26)</f>
        <v>0</v>
      </c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5" customHeight="1" x14ac:dyDescent="0.35">
      <c r="A29" s="14"/>
      <c r="B29" s="14"/>
      <c r="C29" s="14"/>
      <c r="D29" s="72"/>
      <c r="E29" s="72"/>
      <c r="F29" s="70"/>
      <c r="G29" s="70"/>
      <c r="H29" s="70"/>
      <c r="I29" s="70"/>
      <c r="J29" s="77"/>
      <c r="K29" s="70"/>
      <c r="L29" s="70"/>
      <c r="M29" s="70"/>
      <c r="N29" s="70"/>
      <c r="O29" s="70"/>
      <c r="P29" s="70"/>
      <c r="Q29" s="70"/>
      <c r="R29" s="14"/>
      <c r="S29" s="14"/>
      <c r="T29" s="2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70"/>
      <c r="M30" s="14"/>
      <c r="N30" s="14"/>
      <c r="O30" s="14"/>
      <c r="P30" s="14"/>
      <c r="Q30" s="14"/>
      <c r="R30" s="14"/>
      <c r="S30" s="14"/>
      <c r="T30" s="2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1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1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1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1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1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1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x14ac:dyDescent="0.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x14ac:dyDescent="0.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x14ac:dyDescent="0.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x14ac:dyDescent="0.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x14ac:dyDescent="0.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x14ac:dyDescent="0.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x14ac:dyDescent="0.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x14ac:dyDescent="0.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33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1:33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1:33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33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33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33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33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1:33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1:33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1:33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1:33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33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1:33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1:33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33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1:33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1:33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:33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:33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x14ac:dyDescent="0.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:33" x14ac:dyDescent="0.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x14ac:dyDescent="0.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:33" x14ac:dyDescent="0.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:33" x14ac:dyDescent="0.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:33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:33" x14ac:dyDescent="0.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:33" x14ac:dyDescent="0.3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:33" x14ac:dyDescent="0.3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:33" x14ac:dyDescent="0.3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:33" x14ac:dyDescent="0.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:33" x14ac:dyDescent="0.3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:33" x14ac:dyDescent="0.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:33" x14ac:dyDescent="0.3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:33" x14ac:dyDescent="0.3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:33" x14ac:dyDescent="0.3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:33" x14ac:dyDescent="0.3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:33" x14ac:dyDescent="0.3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:33" x14ac:dyDescent="0.3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:33" x14ac:dyDescent="0.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x14ac:dyDescent="0.3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x14ac:dyDescent="0.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:33" x14ac:dyDescent="0.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:33" x14ac:dyDescent="0.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x14ac:dyDescent="0.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:33" x14ac:dyDescent="0.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:33" x14ac:dyDescent="0.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:33" x14ac:dyDescent="0.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:33" x14ac:dyDescent="0.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:33" x14ac:dyDescent="0.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:33" x14ac:dyDescent="0.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:33" x14ac:dyDescent="0.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:33" x14ac:dyDescent="0.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:33" x14ac:dyDescent="0.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x14ac:dyDescent="0.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x14ac:dyDescent="0.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:33" x14ac:dyDescent="0.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:33" x14ac:dyDescent="0.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:33" x14ac:dyDescent="0.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:33" x14ac:dyDescent="0.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:33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:33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:33" x14ac:dyDescent="0.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:33" x14ac:dyDescent="0.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:33" x14ac:dyDescent="0.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:33" x14ac:dyDescent="0.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x14ac:dyDescent="0.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x14ac:dyDescent="0.3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x14ac:dyDescent="0.3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x14ac:dyDescent="0.3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x14ac:dyDescent="0.3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x14ac:dyDescent="0.3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x14ac:dyDescent="0.3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x14ac:dyDescent="0.3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x14ac:dyDescent="0.3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x14ac:dyDescent="0.3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x14ac:dyDescent="0.3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x14ac:dyDescent="0.3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x14ac:dyDescent="0.3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1:33" x14ac:dyDescent="0.3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1:33" x14ac:dyDescent="0.3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1:33" x14ac:dyDescent="0.3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1:33" x14ac:dyDescent="0.3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1:33" x14ac:dyDescent="0.3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1:33" x14ac:dyDescent="0.3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1:33" x14ac:dyDescent="0.3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1:33" x14ac:dyDescent="0.3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1:33" x14ac:dyDescent="0.3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1:33" x14ac:dyDescent="0.3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1:33" x14ac:dyDescent="0.3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1:33" x14ac:dyDescent="0.3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1:33" x14ac:dyDescent="0.3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1:33" x14ac:dyDescent="0.3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1:33" x14ac:dyDescent="0.3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1:33" x14ac:dyDescent="0.3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1:33" x14ac:dyDescent="0.3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1:33" x14ac:dyDescent="0.3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1:33" x14ac:dyDescent="0.3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1:33" x14ac:dyDescent="0.3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1:33" x14ac:dyDescent="0.3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1:33" x14ac:dyDescent="0.3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1:33" x14ac:dyDescent="0.3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1:33" x14ac:dyDescent="0.3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1:33" x14ac:dyDescent="0.3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1:33" x14ac:dyDescent="0.3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x14ac:dyDescent="0.3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x14ac:dyDescent="0.3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x14ac:dyDescent="0.3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x14ac:dyDescent="0.3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x14ac:dyDescent="0.3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x14ac:dyDescent="0.3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x14ac:dyDescent="0.3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x14ac:dyDescent="0.3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x14ac:dyDescent="0.3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x14ac:dyDescent="0.3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x14ac:dyDescent="0.3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x14ac:dyDescent="0.3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x14ac:dyDescent="0.3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x14ac:dyDescent="0.3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x14ac:dyDescent="0.3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x14ac:dyDescent="0.3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x14ac:dyDescent="0.3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x14ac:dyDescent="0.3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</row>
    <row r="334" spans="1:33" x14ac:dyDescent="0.3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</row>
    <row r="335" spans="1:33" x14ac:dyDescent="0.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</row>
    <row r="336" spans="1:33" x14ac:dyDescent="0.3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</row>
    <row r="337" spans="1:33" x14ac:dyDescent="0.3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</row>
    <row r="338" spans="1:33" x14ac:dyDescent="0.3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</row>
    <row r="339" spans="1:33" x14ac:dyDescent="0.3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</row>
    <row r="340" spans="1:33" x14ac:dyDescent="0.3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</row>
    <row r="341" spans="1:33" x14ac:dyDescent="0.3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</row>
    <row r="342" spans="1:33" x14ac:dyDescent="0.3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</row>
    <row r="343" spans="1:33" x14ac:dyDescent="0.3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</row>
    <row r="344" spans="1:33" x14ac:dyDescent="0.3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</row>
    <row r="345" spans="1:33" x14ac:dyDescent="0.3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</row>
    <row r="346" spans="1:33" x14ac:dyDescent="0.3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</row>
    <row r="347" spans="1:33" x14ac:dyDescent="0.3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</row>
    <row r="348" spans="1:33" x14ac:dyDescent="0.3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</row>
    <row r="349" spans="1:33" x14ac:dyDescent="0.3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</row>
    <row r="350" spans="1:33" x14ac:dyDescent="0.3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</row>
    <row r="351" spans="1:33" x14ac:dyDescent="0.3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</row>
    <row r="352" spans="1:33" x14ac:dyDescent="0.3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</row>
    <row r="353" spans="1:33" x14ac:dyDescent="0.3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</row>
    <row r="354" spans="1:33" x14ac:dyDescent="0.3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</row>
    <row r="355" spans="1:33" x14ac:dyDescent="0.3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</row>
    <row r="356" spans="1:33" x14ac:dyDescent="0.3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</row>
    <row r="357" spans="1:33" x14ac:dyDescent="0.3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</row>
    <row r="358" spans="1:33" x14ac:dyDescent="0.3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</row>
    <row r="359" spans="1:33" x14ac:dyDescent="0.3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</row>
    <row r="360" spans="1:33" x14ac:dyDescent="0.3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</row>
    <row r="361" spans="1:33" x14ac:dyDescent="0.3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</row>
    <row r="362" spans="1:33" x14ac:dyDescent="0.3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</row>
    <row r="363" spans="1:33" x14ac:dyDescent="0.3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</row>
    <row r="364" spans="1:33" x14ac:dyDescent="0.3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</row>
    <row r="365" spans="1:33" x14ac:dyDescent="0.3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</row>
    <row r="366" spans="1:33" x14ac:dyDescent="0.3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</row>
    <row r="367" spans="1:33" x14ac:dyDescent="0.3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</row>
    <row r="368" spans="1:33" x14ac:dyDescent="0.3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</row>
    <row r="369" spans="1:33" x14ac:dyDescent="0.3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</row>
    <row r="370" spans="1:33" x14ac:dyDescent="0.3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</row>
    <row r="371" spans="1:33" x14ac:dyDescent="0.3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</row>
    <row r="372" spans="1:33" x14ac:dyDescent="0.3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</row>
    <row r="373" spans="1:33" x14ac:dyDescent="0.3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</row>
    <row r="374" spans="1:33" x14ac:dyDescent="0.3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</row>
    <row r="375" spans="1:33" x14ac:dyDescent="0.3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</row>
    <row r="376" spans="1:33" x14ac:dyDescent="0.3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</row>
    <row r="377" spans="1:33" x14ac:dyDescent="0.3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</row>
    <row r="378" spans="1:33" x14ac:dyDescent="0.3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</row>
    <row r="379" spans="1:33" x14ac:dyDescent="0.3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</row>
    <row r="380" spans="1:33" x14ac:dyDescent="0.3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</row>
    <row r="381" spans="1:33" x14ac:dyDescent="0.3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</row>
    <row r="382" spans="1:33" x14ac:dyDescent="0.3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</row>
    <row r="383" spans="1:33" x14ac:dyDescent="0.3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</row>
    <row r="384" spans="1:33" x14ac:dyDescent="0.3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</row>
    <row r="385" spans="1:33" x14ac:dyDescent="0.3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</row>
    <row r="386" spans="1:33" x14ac:dyDescent="0.3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</row>
    <row r="387" spans="1:33" x14ac:dyDescent="0.3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</row>
    <row r="388" spans="1:33" x14ac:dyDescent="0.3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</row>
    <row r="389" spans="1:33" x14ac:dyDescent="0.3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</row>
    <row r="390" spans="1:33" x14ac:dyDescent="0.3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</row>
    <row r="391" spans="1:33" x14ac:dyDescent="0.3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</row>
    <row r="392" spans="1:33" x14ac:dyDescent="0.3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</row>
    <row r="393" spans="1:33" x14ac:dyDescent="0.3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</row>
    <row r="394" spans="1:33" x14ac:dyDescent="0.3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</row>
    <row r="395" spans="1:33" x14ac:dyDescent="0.3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</row>
    <row r="396" spans="1:33" x14ac:dyDescent="0.3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</row>
    <row r="397" spans="1:33" x14ac:dyDescent="0.3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</row>
    <row r="398" spans="1:33" x14ac:dyDescent="0.3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</row>
    <row r="399" spans="1:33" x14ac:dyDescent="0.3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</row>
    <row r="400" spans="1:33" x14ac:dyDescent="0.3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</row>
    <row r="401" spans="1:33" x14ac:dyDescent="0.3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</row>
    <row r="402" spans="1:33" x14ac:dyDescent="0.3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</row>
    <row r="403" spans="1:33" x14ac:dyDescent="0.3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</row>
    <row r="404" spans="1:33" x14ac:dyDescent="0.3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</row>
    <row r="405" spans="1:33" x14ac:dyDescent="0.3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</row>
    <row r="406" spans="1:33" x14ac:dyDescent="0.3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</row>
    <row r="407" spans="1:33" x14ac:dyDescent="0.3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</row>
    <row r="408" spans="1:33" x14ac:dyDescent="0.3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</row>
    <row r="409" spans="1:33" x14ac:dyDescent="0.3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</row>
    <row r="410" spans="1:33" x14ac:dyDescent="0.3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</row>
    <row r="411" spans="1:33" x14ac:dyDescent="0.3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</row>
    <row r="412" spans="1:33" x14ac:dyDescent="0.3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</row>
    <row r="413" spans="1:33" x14ac:dyDescent="0.3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</row>
    <row r="414" spans="1:33" x14ac:dyDescent="0.3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</row>
    <row r="415" spans="1:33" x14ac:dyDescent="0.3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</row>
    <row r="416" spans="1:33" x14ac:dyDescent="0.3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</row>
    <row r="417" spans="1:33" x14ac:dyDescent="0.3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</row>
    <row r="418" spans="1:33" x14ac:dyDescent="0.3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</row>
    <row r="419" spans="1:33" x14ac:dyDescent="0.3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</row>
    <row r="420" spans="1:33" x14ac:dyDescent="0.3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</row>
    <row r="421" spans="1:33" x14ac:dyDescent="0.3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</row>
    <row r="422" spans="1:33" x14ac:dyDescent="0.3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</row>
    <row r="423" spans="1:33" x14ac:dyDescent="0.3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</row>
    <row r="424" spans="1:33" x14ac:dyDescent="0.3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</row>
    <row r="425" spans="1:33" x14ac:dyDescent="0.3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</row>
    <row r="426" spans="1:33" x14ac:dyDescent="0.3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</row>
    <row r="427" spans="1:33" x14ac:dyDescent="0.3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</row>
    <row r="428" spans="1:33" x14ac:dyDescent="0.3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</row>
    <row r="429" spans="1:33" x14ac:dyDescent="0.3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</row>
    <row r="430" spans="1:33" x14ac:dyDescent="0.3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</row>
    <row r="431" spans="1:33" x14ac:dyDescent="0.3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</row>
    <row r="432" spans="1:33" x14ac:dyDescent="0.3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</row>
    <row r="433" spans="1:33" x14ac:dyDescent="0.3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</row>
    <row r="434" spans="1:33" x14ac:dyDescent="0.3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</row>
    <row r="435" spans="1:33" x14ac:dyDescent="0.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</row>
    <row r="436" spans="1:33" x14ac:dyDescent="0.3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</row>
    <row r="437" spans="1:33" x14ac:dyDescent="0.3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</row>
    <row r="438" spans="1:33" x14ac:dyDescent="0.3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</row>
    <row r="439" spans="1:33" x14ac:dyDescent="0.3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</row>
    <row r="440" spans="1:33" x14ac:dyDescent="0.3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</row>
    <row r="441" spans="1:33" x14ac:dyDescent="0.3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</row>
    <row r="442" spans="1:33" x14ac:dyDescent="0.3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</row>
    <row r="443" spans="1:33" x14ac:dyDescent="0.3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</row>
    <row r="444" spans="1:33" x14ac:dyDescent="0.3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</row>
    <row r="445" spans="1:33" x14ac:dyDescent="0.3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</row>
    <row r="446" spans="1:33" x14ac:dyDescent="0.3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</row>
    <row r="447" spans="1:33" x14ac:dyDescent="0.3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</row>
    <row r="448" spans="1:33" x14ac:dyDescent="0.3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</row>
    <row r="449" spans="1:33" x14ac:dyDescent="0.3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</row>
    <row r="450" spans="1:33" x14ac:dyDescent="0.3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</row>
    <row r="451" spans="1:33" x14ac:dyDescent="0.3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</row>
    <row r="452" spans="1:33" x14ac:dyDescent="0.3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</row>
    <row r="453" spans="1:33" x14ac:dyDescent="0.3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</row>
    <row r="454" spans="1:33" x14ac:dyDescent="0.3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</row>
    <row r="455" spans="1:33" x14ac:dyDescent="0.3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</row>
    <row r="456" spans="1:33" x14ac:dyDescent="0.3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</row>
    <row r="457" spans="1:33" x14ac:dyDescent="0.3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</row>
    <row r="458" spans="1:33" x14ac:dyDescent="0.3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</row>
    <row r="459" spans="1:33" x14ac:dyDescent="0.3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</row>
    <row r="460" spans="1:33" x14ac:dyDescent="0.3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</row>
    <row r="461" spans="1:33" x14ac:dyDescent="0.3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</row>
    <row r="462" spans="1:33" x14ac:dyDescent="0.3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</row>
    <row r="463" spans="1:33" x14ac:dyDescent="0.3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</row>
    <row r="464" spans="1:33" x14ac:dyDescent="0.3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</row>
    <row r="465" spans="1:33" x14ac:dyDescent="0.3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</row>
    <row r="466" spans="1:33" x14ac:dyDescent="0.3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</row>
    <row r="467" spans="1:33" x14ac:dyDescent="0.3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</row>
    <row r="468" spans="1:33" x14ac:dyDescent="0.3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</row>
    <row r="469" spans="1:33" x14ac:dyDescent="0.3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</row>
    <row r="470" spans="1:33" x14ac:dyDescent="0.3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</row>
    <row r="471" spans="1:33" x14ac:dyDescent="0.3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</row>
    <row r="472" spans="1:33" x14ac:dyDescent="0.3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</row>
    <row r="473" spans="1:33" x14ac:dyDescent="0.3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</row>
    <row r="474" spans="1:33" x14ac:dyDescent="0.3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</row>
    <row r="475" spans="1:33" x14ac:dyDescent="0.3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</row>
    <row r="476" spans="1:33" x14ac:dyDescent="0.3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</row>
    <row r="477" spans="1:33" x14ac:dyDescent="0.3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</row>
    <row r="478" spans="1:33" x14ac:dyDescent="0.3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</row>
    <row r="479" spans="1:33" x14ac:dyDescent="0.3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</row>
    <row r="480" spans="1:33" x14ac:dyDescent="0.3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</row>
    <row r="481" spans="1:33" x14ac:dyDescent="0.3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</row>
    <row r="482" spans="1:33" x14ac:dyDescent="0.3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</row>
    <row r="483" spans="1:33" x14ac:dyDescent="0.3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</row>
    <row r="484" spans="1:33" x14ac:dyDescent="0.3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</row>
    <row r="485" spans="1:33" x14ac:dyDescent="0.3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</row>
    <row r="486" spans="1:33" x14ac:dyDescent="0.3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</row>
    <row r="487" spans="1:33" x14ac:dyDescent="0.3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</row>
    <row r="488" spans="1:33" x14ac:dyDescent="0.3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</row>
    <row r="489" spans="1:33" x14ac:dyDescent="0.3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</row>
    <row r="490" spans="1:33" x14ac:dyDescent="0.3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</row>
    <row r="491" spans="1:33" x14ac:dyDescent="0.3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</row>
    <row r="492" spans="1:33" x14ac:dyDescent="0.3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</row>
    <row r="493" spans="1:33" x14ac:dyDescent="0.3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</row>
    <row r="494" spans="1:33" x14ac:dyDescent="0.3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</row>
    <row r="495" spans="1:33" x14ac:dyDescent="0.3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</row>
    <row r="496" spans="1:33" x14ac:dyDescent="0.3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</row>
    <row r="497" spans="1:33" x14ac:dyDescent="0.3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</row>
    <row r="498" spans="1:33" x14ac:dyDescent="0.3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</row>
    <row r="499" spans="1:33" x14ac:dyDescent="0.3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</row>
    <row r="500" spans="1:33" x14ac:dyDescent="0.3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</row>
    <row r="501" spans="1:33" x14ac:dyDescent="0.3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</row>
    <row r="502" spans="1:33" x14ac:dyDescent="0.3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</row>
    <row r="503" spans="1:33" x14ac:dyDescent="0.3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</row>
    <row r="504" spans="1:33" x14ac:dyDescent="0.3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</row>
    <row r="505" spans="1:33" x14ac:dyDescent="0.3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</row>
    <row r="506" spans="1:33" x14ac:dyDescent="0.3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</row>
    <row r="507" spans="1:33" x14ac:dyDescent="0.3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</row>
    <row r="508" spans="1:33" x14ac:dyDescent="0.3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</row>
    <row r="509" spans="1:33" x14ac:dyDescent="0.3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</row>
    <row r="510" spans="1:33" x14ac:dyDescent="0.3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</row>
    <row r="511" spans="1:33" x14ac:dyDescent="0.3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</row>
    <row r="512" spans="1:33" x14ac:dyDescent="0.3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</row>
    <row r="513" spans="1:33" x14ac:dyDescent="0.3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</row>
    <row r="514" spans="1:33" x14ac:dyDescent="0.3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</row>
    <row r="515" spans="1:33" x14ac:dyDescent="0.3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</row>
    <row r="516" spans="1:33" x14ac:dyDescent="0.3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</row>
    <row r="517" spans="1:33" x14ac:dyDescent="0.3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</row>
    <row r="518" spans="1:33" x14ac:dyDescent="0.3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</row>
    <row r="519" spans="1:33" x14ac:dyDescent="0.3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</row>
    <row r="520" spans="1:33" x14ac:dyDescent="0.3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</row>
    <row r="521" spans="1:33" x14ac:dyDescent="0.3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</row>
    <row r="522" spans="1:33" x14ac:dyDescent="0.3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</row>
    <row r="523" spans="1:33" x14ac:dyDescent="0.3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</row>
    <row r="524" spans="1:33" x14ac:dyDescent="0.3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</row>
    <row r="525" spans="1:33" x14ac:dyDescent="0.3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</row>
    <row r="526" spans="1:33" x14ac:dyDescent="0.3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</row>
    <row r="527" spans="1:33" x14ac:dyDescent="0.3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</row>
    <row r="528" spans="1:33" x14ac:dyDescent="0.3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</row>
    <row r="529" spans="1:33" x14ac:dyDescent="0.3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</row>
    <row r="530" spans="1:33" x14ac:dyDescent="0.3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</row>
    <row r="531" spans="1:33" x14ac:dyDescent="0.3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</row>
    <row r="532" spans="1:33" x14ac:dyDescent="0.3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</row>
    <row r="533" spans="1:33" x14ac:dyDescent="0.3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</row>
    <row r="534" spans="1:33" x14ac:dyDescent="0.3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</row>
    <row r="535" spans="1:33" x14ac:dyDescent="0.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</row>
    <row r="536" spans="1:33" x14ac:dyDescent="0.3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</row>
    <row r="537" spans="1:33" x14ac:dyDescent="0.3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</row>
    <row r="538" spans="1:33" x14ac:dyDescent="0.3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</row>
    <row r="539" spans="1:33" x14ac:dyDescent="0.3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</row>
    <row r="540" spans="1:33" x14ac:dyDescent="0.3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</row>
    <row r="541" spans="1:33" x14ac:dyDescent="0.3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</row>
    <row r="542" spans="1:33" x14ac:dyDescent="0.3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</row>
    <row r="543" spans="1:33" x14ac:dyDescent="0.3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</row>
    <row r="544" spans="1:33" x14ac:dyDescent="0.3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</row>
    <row r="545" spans="1:33" x14ac:dyDescent="0.3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</row>
    <row r="546" spans="1:33" x14ac:dyDescent="0.3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</row>
    <row r="547" spans="1:33" x14ac:dyDescent="0.3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</row>
    <row r="548" spans="1:33" x14ac:dyDescent="0.3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</row>
    <row r="549" spans="1:33" x14ac:dyDescent="0.3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</row>
    <row r="550" spans="1:33" x14ac:dyDescent="0.3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</row>
    <row r="551" spans="1:33" x14ac:dyDescent="0.3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</row>
    <row r="552" spans="1:33" x14ac:dyDescent="0.3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</row>
    <row r="553" spans="1:33" x14ac:dyDescent="0.3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</row>
    <row r="554" spans="1:33" x14ac:dyDescent="0.3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</row>
    <row r="555" spans="1:33" x14ac:dyDescent="0.3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</row>
    <row r="556" spans="1:33" x14ac:dyDescent="0.3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</row>
    <row r="557" spans="1:33" x14ac:dyDescent="0.3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</row>
    <row r="558" spans="1:33" x14ac:dyDescent="0.3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</row>
    <row r="559" spans="1:33" x14ac:dyDescent="0.3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</row>
    <row r="560" spans="1:33" x14ac:dyDescent="0.3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</row>
    <row r="561" spans="1:33" x14ac:dyDescent="0.3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</row>
    <row r="562" spans="1:33" x14ac:dyDescent="0.3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</row>
    <row r="563" spans="1:33" x14ac:dyDescent="0.3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</row>
    <row r="564" spans="1:33" x14ac:dyDescent="0.3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</row>
    <row r="565" spans="1:33" x14ac:dyDescent="0.3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</row>
    <row r="566" spans="1:33" x14ac:dyDescent="0.3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</row>
    <row r="567" spans="1:33" x14ac:dyDescent="0.3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</row>
    <row r="568" spans="1:33" x14ac:dyDescent="0.3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</row>
    <row r="569" spans="1:33" x14ac:dyDescent="0.3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</row>
    <row r="570" spans="1:33" x14ac:dyDescent="0.3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</row>
    <row r="571" spans="1:33" x14ac:dyDescent="0.3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</row>
    <row r="572" spans="1:33" x14ac:dyDescent="0.3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</row>
    <row r="573" spans="1:33" x14ac:dyDescent="0.3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</row>
    <row r="574" spans="1:33" x14ac:dyDescent="0.3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</row>
    <row r="575" spans="1:33" x14ac:dyDescent="0.3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</row>
    <row r="576" spans="1:33" x14ac:dyDescent="0.3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</row>
    <row r="577" spans="1:33" x14ac:dyDescent="0.3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</row>
    <row r="578" spans="1:33" x14ac:dyDescent="0.3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</row>
    <row r="579" spans="1:33" x14ac:dyDescent="0.3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</row>
    <row r="580" spans="1:33" x14ac:dyDescent="0.3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</row>
    <row r="581" spans="1:33" x14ac:dyDescent="0.3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</row>
    <row r="582" spans="1:33" x14ac:dyDescent="0.3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</row>
    <row r="583" spans="1:33" x14ac:dyDescent="0.3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</row>
    <row r="584" spans="1:33" x14ac:dyDescent="0.3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</row>
    <row r="585" spans="1:33" x14ac:dyDescent="0.3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</row>
    <row r="586" spans="1:33" x14ac:dyDescent="0.3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</row>
    <row r="587" spans="1:33" x14ac:dyDescent="0.3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</row>
    <row r="588" spans="1:33" x14ac:dyDescent="0.3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</row>
    <row r="589" spans="1:33" x14ac:dyDescent="0.3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</row>
    <row r="590" spans="1:33" x14ac:dyDescent="0.3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</row>
    <row r="591" spans="1:33" x14ac:dyDescent="0.3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</row>
    <row r="592" spans="1:33" x14ac:dyDescent="0.3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</row>
    <row r="593" spans="1:33" x14ac:dyDescent="0.35">
      <c r="A593" s="14"/>
      <c r="B593" s="14"/>
      <c r="C593" s="14"/>
      <c r="Z593" s="14"/>
      <c r="AA593" s="14"/>
      <c r="AB593" s="14"/>
      <c r="AC593" s="14"/>
      <c r="AD593" s="14"/>
      <c r="AE593" s="14"/>
      <c r="AF593" s="14"/>
      <c r="AG593" s="14"/>
    </row>
    <row r="594" spans="1:33" x14ac:dyDescent="0.35">
      <c r="A594" s="14"/>
      <c r="B594" s="14"/>
      <c r="C594" s="14"/>
      <c r="Z594" s="14"/>
      <c r="AA594" s="14"/>
      <c r="AB594" s="14"/>
      <c r="AC594" s="14"/>
      <c r="AD594" s="14"/>
      <c r="AE594" s="14"/>
      <c r="AF594" s="14"/>
      <c r="AG594" s="14"/>
    </row>
    <row r="595" spans="1:33" x14ac:dyDescent="0.35">
      <c r="A595" s="14"/>
      <c r="B595" s="14"/>
      <c r="C595" s="14"/>
      <c r="Z595" s="14"/>
      <c r="AA595" s="14"/>
      <c r="AB595" s="14"/>
      <c r="AC595" s="14"/>
      <c r="AD595" s="14"/>
      <c r="AE595" s="14"/>
      <c r="AF595" s="14"/>
      <c r="AG595" s="14"/>
    </row>
    <row r="596" spans="1:33" x14ac:dyDescent="0.35">
      <c r="A596" s="14"/>
      <c r="B596" s="14"/>
      <c r="C596" s="14"/>
      <c r="Z596" s="14"/>
      <c r="AA596" s="14"/>
      <c r="AB596" s="14"/>
      <c r="AC596" s="14"/>
      <c r="AD596" s="14"/>
      <c r="AE596" s="14"/>
      <c r="AF596" s="14"/>
      <c r="AG596" s="14"/>
    </row>
    <row r="597" spans="1:33" x14ac:dyDescent="0.35">
      <c r="A597" s="14"/>
      <c r="B597" s="14"/>
      <c r="C597" s="14"/>
      <c r="Z597" s="14"/>
      <c r="AA597" s="14"/>
      <c r="AB597" s="14"/>
      <c r="AC597" s="14"/>
      <c r="AD597" s="14"/>
      <c r="AE597" s="14"/>
      <c r="AF597" s="14"/>
      <c r="AG597" s="14"/>
    </row>
    <row r="598" spans="1:33" x14ac:dyDescent="0.35">
      <c r="A598" s="14"/>
      <c r="B598" s="14"/>
      <c r="C598" s="14"/>
      <c r="Z598" s="14"/>
      <c r="AA598" s="14"/>
      <c r="AB598" s="14"/>
      <c r="AC598" s="14"/>
      <c r="AD598" s="14"/>
      <c r="AE598" s="14"/>
      <c r="AF598" s="14"/>
      <c r="AG598" s="14"/>
    </row>
    <row r="599" spans="1:33" x14ac:dyDescent="0.35">
      <c r="A599" s="14"/>
      <c r="B599" s="14"/>
      <c r="C599" s="14"/>
      <c r="Z599" s="14"/>
      <c r="AA599" s="14"/>
      <c r="AB599" s="14"/>
      <c r="AC599" s="14"/>
      <c r="AD599" s="14"/>
      <c r="AE599" s="14"/>
      <c r="AF599" s="14"/>
      <c r="AG599" s="14"/>
    </row>
    <row r="600" spans="1:33" x14ac:dyDescent="0.35">
      <c r="A600" s="14"/>
      <c r="B600" s="14"/>
      <c r="C600" s="14"/>
      <c r="Z600" s="14"/>
      <c r="AA600" s="14"/>
      <c r="AB600" s="14"/>
      <c r="AC600" s="14"/>
      <c r="AD600" s="14"/>
      <c r="AE600" s="14"/>
      <c r="AF600" s="14"/>
      <c r="AG600" s="14"/>
    </row>
    <row r="601" spans="1:33" x14ac:dyDescent="0.35">
      <c r="A601" s="14"/>
      <c r="B601" s="14"/>
      <c r="C601" s="14"/>
      <c r="Z601" s="14"/>
      <c r="AA601" s="14"/>
      <c r="AB601" s="14"/>
      <c r="AC601" s="14"/>
      <c r="AD601" s="14"/>
      <c r="AE601" s="14"/>
      <c r="AF601" s="14"/>
      <c r="AG601" s="14"/>
    </row>
    <row r="602" spans="1:33" x14ac:dyDescent="0.35">
      <c r="A602" s="14"/>
      <c r="B602" s="14"/>
      <c r="C602" s="14"/>
      <c r="Z602" s="14"/>
      <c r="AA602" s="14"/>
      <c r="AB602" s="14"/>
      <c r="AC602" s="14"/>
      <c r="AD602" s="14"/>
      <c r="AE602" s="14"/>
      <c r="AF602" s="14"/>
      <c r="AG602" s="14"/>
    </row>
    <row r="603" spans="1:33" x14ac:dyDescent="0.35">
      <c r="A603" s="14"/>
      <c r="B603" s="14"/>
      <c r="C603" s="14"/>
      <c r="Z603" s="14"/>
      <c r="AA603" s="14"/>
      <c r="AB603" s="14"/>
      <c r="AC603" s="14"/>
      <c r="AD603" s="14"/>
      <c r="AE603" s="14"/>
      <c r="AF603" s="14"/>
      <c r="AG603" s="14"/>
    </row>
    <row r="604" spans="1:33" x14ac:dyDescent="0.35">
      <c r="A604" s="14"/>
      <c r="B604" s="14"/>
      <c r="C604" s="14"/>
      <c r="Z604" s="14"/>
      <c r="AA604" s="14"/>
      <c r="AB604" s="14"/>
      <c r="AC604" s="14"/>
      <c r="AD604" s="14"/>
      <c r="AE604" s="14"/>
      <c r="AF604" s="14"/>
      <c r="AG604" s="14"/>
    </row>
    <row r="605" spans="1:33" x14ac:dyDescent="0.35">
      <c r="A605" s="14"/>
      <c r="B605" s="14"/>
      <c r="C605" s="14"/>
      <c r="Z605" s="14"/>
      <c r="AA605" s="14"/>
      <c r="AB605" s="14"/>
      <c r="AC605" s="14"/>
      <c r="AD605" s="14"/>
      <c r="AE605" s="14"/>
      <c r="AF605" s="14"/>
      <c r="AG605" s="14"/>
    </row>
    <row r="606" spans="1:33" x14ac:dyDescent="0.35">
      <c r="A606" s="14"/>
      <c r="B606" s="14"/>
      <c r="C606" s="14"/>
      <c r="Z606" s="14"/>
      <c r="AA606" s="14"/>
      <c r="AB606" s="14"/>
      <c r="AC606" s="14"/>
      <c r="AD606" s="14"/>
      <c r="AE606" s="14"/>
      <c r="AF606" s="14"/>
      <c r="AG606" s="14"/>
    </row>
    <row r="607" spans="1:33" x14ac:dyDescent="0.35">
      <c r="A607" s="14"/>
      <c r="B607" s="14"/>
      <c r="C607" s="14"/>
      <c r="Z607" s="14"/>
      <c r="AA607" s="14"/>
      <c r="AB607" s="14"/>
      <c r="AC607" s="14"/>
      <c r="AD607" s="14"/>
      <c r="AE607" s="14"/>
      <c r="AF607" s="14"/>
      <c r="AG607" s="14"/>
    </row>
    <row r="608" spans="1:33" x14ac:dyDescent="0.35">
      <c r="A608" s="14"/>
      <c r="B608" s="14"/>
      <c r="C608" s="14"/>
      <c r="Z608" s="14"/>
      <c r="AA608" s="14"/>
      <c r="AB608" s="14"/>
      <c r="AC608" s="14"/>
      <c r="AD608" s="14"/>
      <c r="AE608" s="14"/>
      <c r="AF608" s="14"/>
      <c r="AG608" s="14"/>
    </row>
    <row r="609" spans="1:33" x14ac:dyDescent="0.35">
      <c r="A609" s="14"/>
      <c r="B609" s="14"/>
      <c r="C609" s="14"/>
      <c r="Z609" s="14"/>
      <c r="AA609" s="14"/>
      <c r="AB609" s="14"/>
      <c r="AC609" s="14"/>
      <c r="AD609" s="14"/>
      <c r="AE609" s="14"/>
      <c r="AF609" s="14"/>
      <c r="AG609" s="14"/>
    </row>
    <row r="610" spans="1:33" x14ac:dyDescent="0.35">
      <c r="A610" s="14"/>
      <c r="B610" s="14"/>
      <c r="C610" s="14"/>
      <c r="Z610" s="14"/>
      <c r="AA610" s="14"/>
      <c r="AB610" s="14"/>
      <c r="AC610" s="14"/>
      <c r="AD610" s="14"/>
      <c r="AE610" s="14"/>
      <c r="AF610" s="14"/>
      <c r="AG610" s="14"/>
    </row>
    <row r="611" spans="1:33" x14ac:dyDescent="0.35">
      <c r="A611" s="14"/>
      <c r="B611" s="14"/>
      <c r="C611" s="14"/>
      <c r="Z611" s="14"/>
      <c r="AA611" s="14"/>
      <c r="AB611" s="14"/>
      <c r="AC611" s="14"/>
      <c r="AD611" s="14"/>
      <c r="AE611" s="14"/>
      <c r="AF611" s="14"/>
      <c r="AG611" s="14"/>
    </row>
    <row r="612" spans="1:33" x14ac:dyDescent="0.35">
      <c r="A612" s="14"/>
      <c r="B612" s="14"/>
      <c r="C612" s="14"/>
      <c r="Z612" s="14"/>
      <c r="AA612" s="14"/>
      <c r="AB612" s="14"/>
      <c r="AC612" s="14"/>
      <c r="AD612" s="14"/>
      <c r="AE612" s="14"/>
      <c r="AF612" s="14"/>
      <c r="AG612" s="14"/>
    </row>
    <row r="613" spans="1:33" x14ac:dyDescent="0.35">
      <c r="A613" s="14"/>
      <c r="B613" s="14"/>
      <c r="C613" s="14"/>
      <c r="Z613" s="14"/>
      <c r="AA613" s="14"/>
      <c r="AB613" s="14"/>
      <c r="AC613" s="14"/>
      <c r="AD613" s="14"/>
      <c r="AE613" s="14"/>
      <c r="AF613" s="14"/>
      <c r="AG613" s="14"/>
    </row>
    <row r="614" spans="1:33" x14ac:dyDescent="0.35">
      <c r="A614" s="14"/>
      <c r="B614" s="14"/>
      <c r="C614" s="14"/>
      <c r="Z614" s="14"/>
      <c r="AA614" s="14"/>
      <c r="AB614" s="14"/>
      <c r="AC614" s="14"/>
      <c r="AD614" s="14"/>
      <c r="AE614" s="14"/>
      <c r="AF614" s="14"/>
      <c r="AG614" s="14"/>
    </row>
    <row r="615" spans="1:33" x14ac:dyDescent="0.35">
      <c r="A615" s="14"/>
      <c r="B615" s="14"/>
      <c r="C615" s="14"/>
      <c r="Z615" s="14"/>
      <c r="AA615" s="14"/>
      <c r="AB615" s="14"/>
      <c r="AC615" s="14"/>
      <c r="AD615" s="14"/>
      <c r="AE615" s="14"/>
      <c r="AF615" s="14"/>
      <c r="AG615" s="14"/>
    </row>
    <row r="616" spans="1:33" x14ac:dyDescent="0.35">
      <c r="A616" s="14"/>
      <c r="B616" s="14"/>
      <c r="C616" s="14"/>
      <c r="Z616" s="14"/>
      <c r="AA616" s="14"/>
      <c r="AB616" s="14"/>
      <c r="AC616" s="14"/>
      <c r="AD616" s="14"/>
      <c r="AE616" s="14"/>
      <c r="AF616" s="14"/>
      <c r="AG616" s="14"/>
    </row>
    <row r="617" spans="1:33" x14ac:dyDescent="0.35">
      <c r="A617" s="14"/>
      <c r="B617" s="14"/>
      <c r="C617" s="14"/>
      <c r="Z617" s="14"/>
      <c r="AA617" s="14"/>
      <c r="AB617" s="14"/>
      <c r="AC617" s="14"/>
      <c r="AD617" s="14"/>
      <c r="AE617" s="14"/>
      <c r="AF617" s="14"/>
      <c r="AG617" s="14"/>
    </row>
    <row r="618" spans="1:33" x14ac:dyDescent="0.35">
      <c r="A618" s="14"/>
      <c r="B618" s="14"/>
      <c r="C618" s="14"/>
      <c r="Z618" s="14"/>
      <c r="AA618" s="14"/>
      <c r="AB618" s="14"/>
      <c r="AC618" s="14"/>
      <c r="AD618" s="14"/>
      <c r="AE618" s="14"/>
      <c r="AF618" s="14"/>
      <c r="AG618" s="14"/>
    </row>
    <row r="619" spans="1:33" x14ac:dyDescent="0.35">
      <c r="A619" s="14"/>
      <c r="B619" s="14"/>
      <c r="C619" s="14"/>
      <c r="Z619" s="14"/>
      <c r="AA619" s="14"/>
      <c r="AB619" s="14"/>
      <c r="AC619" s="14"/>
      <c r="AD619" s="14"/>
      <c r="AE619" s="14"/>
      <c r="AF619" s="14"/>
      <c r="AG619" s="14"/>
    </row>
    <row r="620" spans="1:33" x14ac:dyDescent="0.35">
      <c r="A620" s="14"/>
      <c r="B620" s="14"/>
      <c r="C620" s="14"/>
      <c r="Z620" s="14"/>
      <c r="AA620" s="14"/>
      <c r="AB620" s="14"/>
      <c r="AC620" s="14"/>
      <c r="AD620" s="14"/>
      <c r="AE620" s="14"/>
      <c r="AF620" s="14"/>
      <c r="AG620" s="14"/>
    </row>
    <row r="621" spans="1:33" x14ac:dyDescent="0.35">
      <c r="A621" s="14"/>
      <c r="B621" s="14"/>
      <c r="C621" s="14"/>
      <c r="Z621" s="14"/>
      <c r="AA621" s="14"/>
      <c r="AB621" s="14"/>
      <c r="AC621" s="14"/>
      <c r="AD621" s="14"/>
      <c r="AE621" s="14"/>
      <c r="AF621" s="14"/>
      <c r="AG621" s="14"/>
    </row>
    <row r="622" spans="1:33" x14ac:dyDescent="0.35">
      <c r="A622" s="14"/>
      <c r="B622" s="14"/>
      <c r="C622" s="14"/>
      <c r="Z622" s="14"/>
      <c r="AA622" s="14"/>
      <c r="AB622" s="14"/>
      <c r="AC622" s="14"/>
      <c r="AD622" s="14"/>
      <c r="AE622" s="14"/>
      <c r="AF622" s="14"/>
      <c r="AG622" s="14"/>
    </row>
    <row r="623" spans="1:33" x14ac:dyDescent="0.35">
      <c r="A623" s="14"/>
      <c r="B623" s="14"/>
      <c r="C623" s="14"/>
      <c r="Z623" s="14"/>
      <c r="AA623" s="14"/>
      <c r="AB623" s="14"/>
      <c r="AC623" s="14"/>
      <c r="AD623" s="14"/>
      <c r="AE623" s="14"/>
      <c r="AF623" s="14"/>
      <c r="AG623" s="14"/>
    </row>
    <row r="624" spans="1:33" x14ac:dyDescent="0.35">
      <c r="A624" s="14"/>
      <c r="B624" s="14"/>
      <c r="C624" s="14"/>
      <c r="Z624" s="14"/>
      <c r="AA624" s="14"/>
      <c r="AB624" s="14"/>
      <c r="AC624" s="14"/>
      <c r="AD624" s="14"/>
      <c r="AE624" s="14"/>
      <c r="AF624" s="14"/>
      <c r="AG624" s="14"/>
    </row>
    <row r="625" spans="1:33" x14ac:dyDescent="0.35">
      <c r="A625" s="14"/>
      <c r="B625" s="14"/>
      <c r="C625" s="14"/>
      <c r="Z625" s="14"/>
      <c r="AA625" s="14"/>
      <c r="AB625" s="14"/>
      <c r="AC625" s="14"/>
      <c r="AD625" s="14"/>
      <c r="AE625" s="14"/>
      <c r="AF625" s="14"/>
      <c r="AG625" s="14"/>
    </row>
    <row r="626" spans="1:33" x14ac:dyDescent="0.35">
      <c r="A626" s="14"/>
      <c r="B626" s="14"/>
      <c r="C626" s="14"/>
      <c r="Z626" s="14"/>
      <c r="AA626" s="14"/>
      <c r="AB626" s="14"/>
      <c r="AC626" s="14"/>
      <c r="AD626" s="14"/>
      <c r="AE626" s="14"/>
      <c r="AF626" s="14"/>
      <c r="AG626" s="14"/>
    </row>
    <row r="627" spans="1:33" x14ac:dyDescent="0.35">
      <c r="A627" s="14"/>
      <c r="B627" s="14"/>
      <c r="C627" s="14"/>
      <c r="Z627" s="14"/>
      <c r="AA627" s="14"/>
      <c r="AB627" s="14"/>
      <c r="AC627" s="14"/>
      <c r="AD627" s="14"/>
      <c r="AE627" s="14"/>
      <c r="AF627" s="14"/>
      <c r="AG627" s="14"/>
    </row>
    <row r="628" spans="1:33" x14ac:dyDescent="0.35">
      <c r="A628" s="14"/>
      <c r="B628" s="14"/>
      <c r="C628" s="14"/>
      <c r="Z628" s="14"/>
      <c r="AA628" s="14"/>
      <c r="AB628" s="14"/>
      <c r="AC628" s="14"/>
      <c r="AD628" s="14"/>
      <c r="AE628" s="14"/>
      <c r="AF628" s="14"/>
      <c r="AG628" s="14"/>
    </row>
    <row r="629" spans="1:33" x14ac:dyDescent="0.35">
      <c r="A629" s="14"/>
      <c r="B629" s="14"/>
      <c r="C629" s="14"/>
      <c r="Z629" s="14"/>
      <c r="AA629" s="14"/>
      <c r="AB629" s="14"/>
      <c r="AC629" s="14"/>
      <c r="AD629" s="14"/>
      <c r="AE629" s="14"/>
      <c r="AF629" s="14"/>
      <c r="AG629" s="14"/>
    </row>
    <row r="630" spans="1:33" x14ac:dyDescent="0.35">
      <c r="A630" s="14"/>
      <c r="B630" s="14"/>
      <c r="C630" s="14"/>
      <c r="Z630" s="14"/>
      <c r="AA630" s="14"/>
      <c r="AB630" s="14"/>
      <c r="AC630" s="14"/>
      <c r="AD630" s="14"/>
      <c r="AE630" s="14"/>
      <c r="AF630" s="14"/>
      <c r="AG630" s="14"/>
    </row>
    <row r="631" spans="1:33" x14ac:dyDescent="0.35">
      <c r="A631" s="14"/>
      <c r="B631" s="14"/>
      <c r="C631" s="14"/>
      <c r="Z631" s="14"/>
      <c r="AA631" s="14"/>
      <c r="AB631" s="14"/>
      <c r="AC631" s="14"/>
      <c r="AD631" s="14"/>
      <c r="AE631" s="14"/>
      <c r="AF631" s="14"/>
      <c r="AG631" s="14"/>
    </row>
    <row r="632" spans="1:33" x14ac:dyDescent="0.35">
      <c r="A632" s="14"/>
      <c r="B632" s="14"/>
      <c r="C632" s="14"/>
      <c r="Z632" s="14"/>
      <c r="AA632" s="14"/>
      <c r="AB632" s="14"/>
      <c r="AC632" s="14"/>
      <c r="AD632" s="14"/>
      <c r="AE632" s="14"/>
      <c r="AF632" s="14"/>
      <c r="AG632" s="14"/>
    </row>
    <row r="633" spans="1:33" x14ac:dyDescent="0.35">
      <c r="A633" s="14"/>
      <c r="B633" s="14"/>
      <c r="C633" s="14"/>
      <c r="Z633" s="14"/>
      <c r="AA633" s="14"/>
      <c r="AB633" s="14"/>
      <c r="AC633" s="14"/>
      <c r="AD633" s="14"/>
      <c r="AE633" s="14"/>
      <c r="AF633" s="14"/>
      <c r="AG633" s="14"/>
    </row>
    <row r="634" spans="1:33" x14ac:dyDescent="0.35">
      <c r="A634" s="14"/>
      <c r="B634" s="14"/>
      <c r="C634" s="14"/>
      <c r="Z634" s="14"/>
      <c r="AA634" s="14"/>
      <c r="AB634" s="14"/>
      <c r="AC634" s="14"/>
      <c r="AD634" s="14"/>
      <c r="AE634" s="14"/>
      <c r="AF634" s="14"/>
      <c r="AG634" s="14"/>
    </row>
    <row r="635" spans="1:33" x14ac:dyDescent="0.35">
      <c r="A635" s="14"/>
      <c r="B635" s="14"/>
      <c r="C635" s="14"/>
      <c r="Z635" s="14"/>
      <c r="AA635" s="14"/>
      <c r="AB635" s="14"/>
      <c r="AC635" s="14"/>
      <c r="AD635" s="14"/>
      <c r="AE635" s="14"/>
      <c r="AF635" s="14"/>
      <c r="AG635" s="14"/>
    </row>
    <row r="636" spans="1:33" x14ac:dyDescent="0.35">
      <c r="A636" s="14"/>
      <c r="B636" s="14"/>
      <c r="C636" s="14"/>
      <c r="Z636" s="14"/>
      <c r="AA636" s="14"/>
      <c r="AB636" s="14"/>
      <c r="AC636" s="14"/>
      <c r="AD636" s="14"/>
      <c r="AE636" s="14"/>
      <c r="AF636" s="14"/>
      <c r="AG636" s="14"/>
    </row>
    <row r="637" spans="1:33" x14ac:dyDescent="0.35">
      <c r="A637" s="14"/>
      <c r="B637" s="14"/>
      <c r="C637" s="14"/>
      <c r="Z637" s="14"/>
      <c r="AA637" s="14"/>
      <c r="AB637" s="14"/>
      <c r="AC637" s="14"/>
      <c r="AD637" s="14"/>
      <c r="AE637" s="14"/>
      <c r="AF637" s="14"/>
      <c r="AG637" s="14"/>
    </row>
    <row r="638" spans="1:33" x14ac:dyDescent="0.35">
      <c r="A638" s="14"/>
      <c r="B638" s="14"/>
      <c r="C638" s="14"/>
      <c r="Z638" s="14"/>
      <c r="AA638" s="14"/>
      <c r="AB638" s="14"/>
      <c r="AC638" s="14"/>
      <c r="AD638" s="14"/>
      <c r="AE638" s="14"/>
      <c r="AF638" s="14"/>
      <c r="AG638" s="14"/>
    </row>
    <row r="639" spans="1:33" x14ac:dyDescent="0.35">
      <c r="A639" s="14"/>
      <c r="B639" s="14"/>
      <c r="C639" s="14"/>
      <c r="Z639" s="14"/>
      <c r="AA639" s="14"/>
      <c r="AB639" s="14"/>
      <c r="AC639" s="14"/>
      <c r="AD639" s="14"/>
      <c r="AE639" s="14"/>
      <c r="AF639" s="14"/>
      <c r="AG639" s="14"/>
    </row>
    <row r="640" spans="1:33" x14ac:dyDescent="0.35">
      <c r="A640" s="14"/>
      <c r="B640" s="14"/>
      <c r="C640" s="14"/>
      <c r="Z640" s="14"/>
      <c r="AA640" s="14"/>
      <c r="AB640" s="14"/>
      <c r="AC640" s="14"/>
      <c r="AD640" s="14"/>
      <c r="AE640" s="14"/>
      <c r="AF640" s="14"/>
      <c r="AG640" s="14"/>
    </row>
    <row r="641" spans="1:33" x14ac:dyDescent="0.35">
      <c r="A641" s="14"/>
      <c r="B641" s="14"/>
      <c r="C641" s="14"/>
      <c r="Z641" s="14"/>
      <c r="AA641" s="14"/>
      <c r="AB641" s="14"/>
      <c r="AC641" s="14"/>
      <c r="AD641" s="14"/>
      <c r="AE641" s="14"/>
      <c r="AF641" s="14"/>
      <c r="AG641" s="14"/>
    </row>
    <row r="642" spans="1:33" x14ac:dyDescent="0.35">
      <c r="A642" s="14"/>
      <c r="B642" s="14"/>
      <c r="C642" s="14"/>
      <c r="Z642" s="14"/>
      <c r="AA642" s="14"/>
      <c r="AB642" s="14"/>
      <c r="AC642" s="14"/>
      <c r="AD642" s="14"/>
      <c r="AE642" s="14"/>
      <c r="AF642" s="14"/>
      <c r="AG642" s="14"/>
    </row>
    <row r="643" spans="1:33" x14ac:dyDescent="0.35">
      <c r="A643" s="14"/>
      <c r="B643" s="14"/>
      <c r="C643" s="14"/>
      <c r="Z643" s="14"/>
      <c r="AA643" s="14"/>
      <c r="AB643" s="14"/>
      <c r="AC643" s="14"/>
      <c r="AD643" s="14"/>
      <c r="AE643" s="14"/>
      <c r="AF643" s="14"/>
      <c r="AG643" s="14"/>
    </row>
    <row r="644" spans="1:33" x14ac:dyDescent="0.35">
      <c r="A644" s="14"/>
      <c r="B644" s="14"/>
      <c r="C644" s="14"/>
      <c r="Z644" s="14"/>
      <c r="AA644" s="14"/>
      <c r="AB644" s="14"/>
      <c r="AC644" s="14"/>
      <c r="AD644" s="14"/>
      <c r="AE644" s="14"/>
      <c r="AF644" s="14"/>
      <c r="AG644" s="14"/>
    </row>
    <row r="645" spans="1:33" x14ac:dyDescent="0.35">
      <c r="A645" s="14"/>
      <c r="B645" s="14"/>
      <c r="C645" s="14"/>
      <c r="Z645" s="14"/>
      <c r="AA645" s="14"/>
      <c r="AB645" s="14"/>
      <c r="AC645" s="14"/>
      <c r="AD645" s="14"/>
      <c r="AE645" s="14"/>
      <c r="AF645" s="14"/>
      <c r="AG645" s="14"/>
    </row>
    <row r="646" spans="1:33" x14ac:dyDescent="0.35">
      <c r="A646" s="14"/>
      <c r="B646" s="14"/>
      <c r="C646" s="14"/>
      <c r="Z646" s="14"/>
      <c r="AA646" s="14"/>
      <c r="AB646" s="14"/>
      <c r="AC646" s="14"/>
      <c r="AD646" s="14"/>
      <c r="AE646" s="14"/>
      <c r="AF646" s="14"/>
      <c r="AG646" s="14"/>
    </row>
    <row r="647" spans="1:33" x14ac:dyDescent="0.35">
      <c r="A647" s="14"/>
      <c r="B647" s="14"/>
      <c r="C647" s="14"/>
      <c r="Z647" s="14"/>
      <c r="AA647" s="14"/>
      <c r="AB647" s="14"/>
      <c r="AC647" s="14"/>
      <c r="AD647" s="14"/>
      <c r="AE647" s="14"/>
      <c r="AF647" s="14"/>
      <c r="AG647" s="14"/>
    </row>
    <row r="648" spans="1:33" x14ac:dyDescent="0.35">
      <c r="A648" s="14"/>
      <c r="B648" s="14"/>
      <c r="C648" s="14"/>
      <c r="Z648" s="14"/>
      <c r="AA648" s="14"/>
      <c r="AB648" s="14"/>
      <c r="AC648" s="14"/>
      <c r="AD648" s="14"/>
      <c r="AE648" s="14"/>
      <c r="AF648" s="14"/>
      <c r="AG648" s="14"/>
    </row>
    <row r="649" spans="1:33" x14ac:dyDescent="0.35">
      <c r="A649" s="14"/>
      <c r="B649" s="14"/>
      <c r="C649" s="14"/>
      <c r="Z649" s="14"/>
      <c r="AA649" s="14"/>
      <c r="AB649" s="14"/>
      <c r="AC649" s="14"/>
      <c r="AD649" s="14"/>
      <c r="AE649" s="14"/>
      <c r="AF649" s="14"/>
      <c r="AG649" s="14"/>
    </row>
    <row r="650" spans="1:33" x14ac:dyDescent="0.35">
      <c r="A650" s="14"/>
      <c r="B650" s="14"/>
      <c r="C650" s="14"/>
      <c r="Z650" s="14"/>
      <c r="AA650" s="14"/>
      <c r="AB650" s="14"/>
      <c r="AC650" s="14"/>
      <c r="AD650" s="14"/>
      <c r="AE650" s="14"/>
      <c r="AF650" s="14"/>
      <c r="AG650" s="14"/>
    </row>
    <row r="651" spans="1:33" x14ac:dyDescent="0.35">
      <c r="A651" s="14"/>
      <c r="B651" s="14"/>
      <c r="C651" s="14"/>
      <c r="Z651" s="14"/>
      <c r="AA651" s="14"/>
      <c r="AB651" s="14"/>
      <c r="AC651" s="14"/>
      <c r="AD651" s="14"/>
      <c r="AE651" s="14"/>
      <c r="AF651" s="14"/>
      <c r="AG651" s="14"/>
    </row>
    <row r="652" spans="1:33" x14ac:dyDescent="0.35">
      <c r="A652" s="14"/>
      <c r="B652" s="14"/>
      <c r="C652" s="14"/>
      <c r="Z652" s="14"/>
      <c r="AA652" s="14"/>
      <c r="AB652" s="14"/>
      <c r="AC652" s="14"/>
      <c r="AD652" s="14"/>
      <c r="AE652" s="14"/>
      <c r="AF652" s="14"/>
      <c r="AG652" s="14"/>
    </row>
    <row r="653" spans="1:33" x14ac:dyDescent="0.35">
      <c r="A653" s="14"/>
      <c r="B653" s="14"/>
      <c r="C653" s="14"/>
      <c r="Z653" s="14"/>
      <c r="AA653" s="14"/>
      <c r="AB653" s="14"/>
      <c r="AC653" s="14"/>
      <c r="AD653" s="14"/>
      <c r="AE653" s="14"/>
      <c r="AF653" s="14"/>
      <c r="AG653" s="14"/>
    </row>
    <row r="654" spans="1:33" x14ac:dyDescent="0.35">
      <c r="A654" s="14"/>
      <c r="B654" s="14"/>
      <c r="C654" s="14"/>
      <c r="Z654" s="14"/>
      <c r="AA654" s="14"/>
      <c r="AB654" s="14"/>
      <c r="AC654" s="14"/>
      <c r="AD654" s="14"/>
      <c r="AE654" s="14"/>
      <c r="AF654" s="14"/>
      <c r="AG654" s="14"/>
    </row>
    <row r="655" spans="1:33" x14ac:dyDescent="0.35">
      <c r="A655" s="14"/>
      <c r="B655" s="14"/>
      <c r="C655" s="14"/>
      <c r="Z655" s="14"/>
      <c r="AA655" s="14"/>
      <c r="AB655" s="14"/>
      <c r="AC655" s="14"/>
      <c r="AD655" s="14"/>
      <c r="AE655" s="14"/>
      <c r="AF655" s="14"/>
      <c r="AG655" s="14"/>
    </row>
    <row r="656" spans="1:33" x14ac:dyDescent="0.35">
      <c r="A656" s="14"/>
      <c r="B656" s="14"/>
      <c r="C656" s="14"/>
      <c r="Z656" s="14"/>
      <c r="AA656" s="14"/>
      <c r="AB656" s="14"/>
      <c r="AC656" s="14"/>
      <c r="AD656" s="14"/>
      <c r="AE656" s="14"/>
      <c r="AF656" s="14"/>
      <c r="AG656" s="14"/>
    </row>
    <row r="657" spans="1:33" x14ac:dyDescent="0.35">
      <c r="A657" s="14"/>
      <c r="B657" s="14"/>
      <c r="C657" s="14"/>
      <c r="Z657" s="14"/>
      <c r="AA657" s="14"/>
      <c r="AB657" s="14"/>
      <c r="AC657" s="14"/>
      <c r="AD657" s="14"/>
      <c r="AE657" s="14"/>
      <c r="AF657" s="14"/>
      <c r="AG657" s="14"/>
    </row>
    <row r="658" spans="1:33" x14ac:dyDescent="0.35">
      <c r="A658" s="14"/>
      <c r="B658" s="14"/>
      <c r="C658" s="14"/>
      <c r="Z658" s="14"/>
      <c r="AA658" s="14"/>
      <c r="AB658" s="14"/>
      <c r="AC658" s="14"/>
      <c r="AD658" s="14"/>
      <c r="AE658" s="14"/>
      <c r="AF658" s="14"/>
      <c r="AG658" s="14"/>
    </row>
    <row r="659" spans="1:33" x14ac:dyDescent="0.35">
      <c r="A659" s="14"/>
      <c r="B659" s="14"/>
      <c r="C659" s="14"/>
      <c r="Z659" s="14"/>
      <c r="AA659" s="14"/>
      <c r="AB659" s="14"/>
      <c r="AC659" s="14"/>
      <c r="AD659" s="14"/>
      <c r="AE659" s="14"/>
      <c r="AF659" s="14"/>
      <c r="AG659" s="14"/>
    </row>
    <row r="660" spans="1:33" x14ac:dyDescent="0.35">
      <c r="A660" s="14"/>
      <c r="B660" s="14"/>
      <c r="C660" s="14"/>
      <c r="Z660" s="14"/>
      <c r="AA660" s="14"/>
      <c r="AB660" s="14"/>
      <c r="AC660" s="14"/>
      <c r="AD660" s="14"/>
      <c r="AE660" s="14"/>
      <c r="AF660" s="14"/>
      <c r="AG660" s="14"/>
    </row>
    <row r="661" spans="1:33" x14ac:dyDescent="0.35">
      <c r="A661" s="14"/>
      <c r="B661" s="14"/>
      <c r="C661" s="14"/>
      <c r="Z661" s="14"/>
      <c r="AA661" s="14"/>
      <c r="AB661" s="14"/>
      <c r="AC661" s="14"/>
      <c r="AD661" s="14"/>
      <c r="AE661" s="14"/>
      <c r="AF661" s="14"/>
      <c r="AG661" s="14"/>
    </row>
    <row r="662" spans="1:33" x14ac:dyDescent="0.35">
      <c r="A662" s="14"/>
      <c r="B662" s="14"/>
      <c r="C662" s="14"/>
      <c r="Z662" s="14"/>
      <c r="AA662" s="14"/>
      <c r="AB662" s="14"/>
      <c r="AC662" s="14"/>
      <c r="AD662" s="14"/>
      <c r="AE662" s="14"/>
      <c r="AF662" s="14"/>
      <c r="AG662" s="14"/>
    </row>
    <row r="663" spans="1:33" x14ac:dyDescent="0.35">
      <c r="A663" s="14"/>
      <c r="B663" s="14"/>
      <c r="C663" s="14"/>
      <c r="Z663" s="14"/>
      <c r="AA663" s="14"/>
      <c r="AB663" s="14"/>
      <c r="AC663" s="14"/>
      <c r="AD663" s="14"/>
      <c r="AE663" s="14"/>
      <c r="AF663" s="14"/>
      <c r="AG663" s="14"/>
    </row>
    <row r="664" spans="1:33" x14ac:dyDescent="0.35">
      <c r="A664" s="14"/>
      <c r="B664" s="14"/>
      <c r="C664" s="14"/>
      <c r="Z664" s="14"/>
      <c r="AA664" s="14"/>
      <c r="AB664" s="14"/>
      <c r="AC664" s="14"/>
      <c r="AD664" s="14"/>
      <c r="AE664" s="14"/>
      <c r="AF664" s="14"/>
      <c r="AG664" s="14"/>
    </row>
    <row r="665" spans="1:33" x14ac:dyDescent="0.35">
      <c r="A665" s="14"/>
      <c r="B665" s="14"/>
      <c r="C665" s="14"/>
      <c r="Z665" s="14"/>
      <c r="AA665" s="14"/>
      <c r="AB665" s="14"/>
      <c r="AC665" s="14"/>
      <c r="AD665" s="14"/>
      <c r="AE665" s="14"/>
      <c r="AF665" s="14"/>
      <c r="AG665" s="14"/>
    </row>
    <row r="666" spans="1:33" x14ac:dyDescent="0.35">
      <c r="A666" s="14"/>
      <c r="B666" s="14"/>
      <c r="C666" s="14"/>
      <c r="Z666" s="14"/>
      <c r="AA666" s="14"/>
      <c r="AB666" s="14"/>
      <c r="AC666" s="14"/>
      <c r="AD666" s="14"/>
      <c r="AE666" s="14"/>
      <c r="AF666" s="14"/>
      <c r="AG666" s="14"/>
    </row>
    <row r="667" spans="1:33" x14ac:dyDescent="0.35">
      <c r="A667" s="14"/>
      <c r="B667" s="14"/>
      <c r="C667" s="14"/>
      <c r="Z667" s="14"/>
      <c r="AA667" s="14"/>
      <c r="AB667" s="14"/>
      <c r="AC667" s="14"/>
      <c r="AD667" s="14"/>
      <c r="AE667" s="14"/>
      <c r="AF667" s="14"/>
      <c r="AG667" s="14"/>
    </row>
    <row r="668" spans="1:33" x14ac:dyDescent="0.35">
      <c r="A668" s="14"/>
      <c r="B668" s="14"/>
      <c r="C668" s="14"/>
      <c r="Z668" s="14"/>
      <c r="AA668" s="14"/>
      <c r="AB668" s="14"/>
      <c r="AC668" s="14"/>
      <c r="AD668" s="14"/>
      <c r="AE668" s="14"/>
      <c r="AF668" s="14"/>
      <c r="AG668" s="14"/>
    </row>
    <row r="669" spans="1:33" x14ac:dyDescent="0.35">
      <c r="A669" s="14"/>
      <c r="B669" s="14"/>
      <c r="C669" s="14"/>
      <c r="Z669" s="14"/>
      <c r="AA669" s="14"/>
      <c r="AB669" s="14"/>
      <c r="AC669" s="14"/>
      <c r="AD669" s="14"/>
      <c r="AE669" s="14"/>
      <c r="AF669" s="14"/>
      <c r="AG669" s="14"/>
    </row>
    <row r="670" spans="1:33" x14ac:dyDescent="0.35">
      <c r="A670" s="14"/>
      <c r="B670" s="14"/>
      <c r="C670" s="14"/>
      <c r="Z670" s="14"/>
      <c r="AA670" s="14"/>
      <c r="AB670" s="14"/>
      <c r="AC670" s="14"/>
      <c r="AD670" s="14"/>
      <c r="AE670" s="14"/>
      <c r="AF670" s="14"/>
      <c r="AG670" s="14"/>
    </row>
    <row r="671" spans="1:33" x14ac:dyDescent="0.35">
      <c r="A671" s="14"/>
      <c r="B671" s="14"/>
      <c r="C671" s="14"/>
      <c r="Z671" s="14"/>
      <c r="AA671" s="14"/>
      <c r="AB671" s="14"/>
      <c r="AC671" s="14"/>
      <c r="AD671" s="14"/>
      <c r="AE671" s="14"/>
      <c r="AF671" s="14"/>
      <c r="AG671" s="14"/>
    </row>
    <row r="672" spans="1:33" x14ac:dyDescent="0.35">
      <c r="A672" s="14"/>
      <c r="B672" s="14"/>
      <c r="C672" s="14"/>
      <c r="Z672" s="14"/>
      <c r="AA672" s="14"/>
      <c r="AB672" s="14"/>
      <c r="AC672" s="14"/>
      <c r="AD672" s="14"/>
      <c r="AE672" s="14"/>
      <c r="AF672" s="14"/>
      <c r="AG672" s="14"/>
    </row>
    <row r="673" spans="1:33" x14ac:dyDescent="0.35">
      <c r="A673" s="14"/>
      <c r="B673" s="14"/>
      <c r="C673" s="14"/>
      <c r="Z673" s="14"/>
      <c r="AA673" s="14"/>
      <c r="AB673" s="14"/>
      <c r="AC673" s="14"/>
      <c r="AD673" s="14"/>
      <c r="AE673" s="14"/>
      <c r="AF673" s="14"/>
      <c r="AG673" s="14"/>
    </row>
    <row r="674" spans="1:33" x14ac:dyDescent="0.35">
      <c r="A674" s="14"/>
      <c r="B674" s="14"/>
      <c r="C674" s="14"/>
      <c r="Z674" s="14"/>
      <c r="AA674" s="14"/>
      <c r="AB674" s="14"/>
      <c r="AC674" s="14"/>
      <c r="AD674" s="14"/>
      <c r="AE674" s="14"/>
      <c r="AF674" s="14"/>
      <c r="AG674" s="14"/>
    </row>
    <row r="675" spans="1:33" x14ac:dyDescent="0.35">
      <c r="A675" s="14"/>
      <c r="B675" s="14"/>
      <c r="C675" s="14"/>
      <c r="Z675" s="14"/>
      <c r="AA675" s="14"/>
      <c r="AB675" s="14"/>
      <c r="AC675" s="14"/>
      <c r="AD675" s="14"/>
      <c r="AE675" s="14"/>
      <c r="AF675" s="14"/>
      <c r="AG675" s="14"/>
    </row>
    <row r="676" spans="1:33" x14ac:dyDescent="0.35">
      <c r="A676" s="14"/>
      <c r="B676" s="14"/>
      <c r="C676" s="14"/>
      <c r="Z676" s="14"/>
      <c r="AA676" s="14"/>
      <c r="AB676" s="14"/>
      <c r="AC676" s="14"/>
      <c r="AD676" s="14"/>
      <c r="AE676" s="14"/>
      <c r="AF676" s="14"/>
      <c r="AG676" s="14"/>
    </row>
    <row r="677" spans="1:33" x14ac:dyDescent="0.35">
      <c r="A677" s="14"/>
      <c r="B677" s="14"/>
      <c r="C677" s="14"/>
      <c r="Z677" s="14"/>
      <c r="AA677" s="14"/>
      <c r="AB677" s="14"/>
      <c r="AC677" s="14"/>
      <c r="AD677" s="14"/>
      <c r="AE677" s="14"/>
      <c r="AF677" s="14"/>
      <c r="AG677" s="14"/>
    </row>
    <row r="678" spans="1:33" x14ac:dyDescent="0.35">
      <c r="A678" s="14"/>
      <c r="B678" s="14"/>
      <c r="C678" s="14"/>
      <c r="Z678" s="14"/>
      <c r="AA678" s="14"/>
      <c r="AB678" s="14"/>
      <c r="AC678" s="14"/>
      <c r="AD678" s="14"/>
      <c r="AE678" s="14"/>
      <c r="AF678" s="14"/>
      <c r="AG678" s="14"/>
    </row>
    <row r="679" spans="1:33" x14ac:dyDescent="0.35">
      <c r="A679" s="14"/>
      <c r="B679" s="14"/>
      <c r="C679" s="14"/>
      <c r="Z679" s="14"/>
      <c r="AA679" s="14"/>
      <c r="AB679" s="14"/>
      <c r="AC679" s="14"/>
      <c r="AD679" s="14"/>
      <c r="AE679" s="14"/>
      <c r="AF679" s="14"/>
      <c r="AG679" s="14"/>
    </row>
    <row r="680" spans="1:33" x14ac:dyDescent="0.35">
      <c r="A680" s="14"/>
      <c r="B680" s="14"/>
      <c r="C680" s="14"/>
      <c r="Z680" s="14"/>
      <c r="AA680" s="14"/>
      <c r="AB680" s="14"/>
      <c r="AC680" s="14"/>
      <c r="AD680" s="14"/>
      <c r="AE680" s="14"/>
      <c r="AF680" s="14"/>
      <c r="AG680" s="14"/>
    </row>
    <row r="681" spans="1:33" x14ac:dyDescent="0.35">
      <c r="A681" s="14"/>
      <c r="B681" s="14"/>
      <c r="C681" s="14"/>
      <c r="Z681" s="14"/>
      <c r="AA681" s="14"/>
      <c r="AB681" s="14"/>
      <c r="AC681" s="14"/>
      <c r="AD681" s="14"/>
      <c r="AE681" s="14"/>
      <c r="AF681" s="14"/>
      <c r="AG681" s="14"/>
    </row>
    <row r="682" spans="1:33" x14ac:dyDescent="0.35">
      <c r="A682" s="14"/>
      <c r="B682" s="14"/>
      <c r="C682" s="14"/>
      <c r="Z682" s="14"/>
      <c r="AA682" s="14"/>
      <c r="AB682" s="14"/>
      <c r="AC682" s="14"/>
      <c r="AD682" s="14"/>
      <c r="AE682" s="14"/>
      <c r="AF682" s="14"/>
      <c r="AG682" s="14"/>
    </row>
    <row r="683" spans="1:33" x14ac:dyDescent="0.35">
      <c r="A683" s="14"/>
      <c r="B683" s="14"/>
      <c r="C683" s="14"/>
      <c r="Z683" s="14"/>
      <c r="AA683" s="14"/>
      <c r="AB683" s="14"/>
      <c r="AC683" s="14"/>
      <c r="AD683" s="14"/>
      <c r="AE683" s="14"/>
      <c r="AF683" s="14"/>
      <c r="AG683" s="14"/>
    </row>
    <row r="684" spans="1:33" x14ac:dyDescent="0.35">
      <c r="A684" s="14"/>
      <c r="B684" s="14"/>
      <c r="C684" s="14"/>
      <c r="Z684" s="14"/>
      <c r="AA684" s="14"/>
      <c r="AB684" s="14"/>
      <c r="AC684" s="14"/>
      <c r="AD684" s="14"/>
      <c r="AE684" s="14"/>
      <c r="AF684" s="14"/>
      <c r="AG684" s="14"/>
    </row>
    <row r="685" spans="1:33" x14ac:dyDescent="0.35">
      <c r="A685" s="14"/>
      <c r="B685" s="14"/>
      <c r="C685" s="14"/>
      <c r="Z685" s="14"/>
      <c r="AA685" s="14"/>
      <c r="AB685" s="14"/>
      <c r="AC685" s="14"/>
      <c r="AD685" s="14"/>
      <c r="AE685" s="14"/>
      <c r="AF685" s="14"/>
      <c r="AG685" s="14"/>
    </row>
    <row r="686" spans="1:33" x14ac:dyDescent="0.35">
      <c r="A686" s="14"/>
      <c r="B686" s="14"/>
      <c r="C686" s="14"/>
      <c r="Z686" s="14"/>
      <c r="AA686" s="14"/>
      <c r="AB686" s="14"/>
      <c r="AC686" s="14"/>
      <c r="AD686" s="14"/>
      <c r="AE686" s="14"/>
      <c r="AF686" s="14"/>
      <c r="AG686" s="14"/>
    </row>
    <row r="687" spans="1:33" x14ac:dyDescent="0.35">
      <c r="A687" s="14"/>
      <c r="B687" s="14"/>
      <c r="C687" s="14"/>
      <c r="Z687" s="14"/>
      <c r="AA687" s="14"/>
      <c r="AB687" s="14"/>
      <c r="AC687" s="14"/>
      <c r="AD687" s="14"/>
      <c r="AE687" s="14"/>
      <c r="AF687" s="14"/>
      <c r="AG687" s="14"/>
    </row>
    <row r="688" spans="1:33" x14ac:dyDescent="0.35">
      <c r="A688" s="14"/>
      <c r="B688" s="14"/>
      <c r="C688" s="14"/>
      <c r="Z688" s="14"/>
      <c r="AA688" s="14"/>
      <c r="AB688" s="14"/>
      <c r="AC688" s="14"/>
      <c r="AD688" s="14"/>
      <c r="AE688" s="14"/>
      <c r="AF688" s="14"/>
      <c r="AG688" s="14"/>
    </row>
    <row r="689" spans="1:33" x14ac:dyDescent="0.35">
      <c r="A689" s="14"/>
      <c r="B689" s="14"/>
      <c r="C689" s="14"/>
      <c r="Z689" s="14"/>
      <c r="AA689" s="14"/>
      <c r="AB689" s="14"/>
      <c r="AC689" s="14"/>
      <c r="AD689" s="14"/>
      <c r="AE689" s="14"/>
      <c r="AF689" s="14"/>
      <c r="AG689" s="14"/>
    </row>
    <row r="690" spans="1:33" x14ac:dyDescent="0.35">
      <c r="A690" s="14"/>
      <c r="B690" s="14"/>
      <c r="C690" s="14"/>
      <c r="Z690" s="14"/>
      <c r="AA690" s="14"/>
      <c r="AB690" s="14"/>
      <c r="AC690" s="14"/>
      <c r="AD690" s="14"/>
      <c r="AE690" s="14"/>
      <c r="AF690" s="14"/>
      <c r="AG690" s="14"/>
    </row>
    <row r="691" spans="1:33" x14ac:dyDescent="0.35">
      <c r="A691" s="14"/>
      <c r="B691" s="14"/>
      <c r="C691" s="14"/>
      <c r="Z691" s="14"/>
      <c r="AA691" s="14"/>
      <c r="AB691" s="14"/>
      <c r="AC691" s="14"/>
      <c r="AD691" s="14"/>
      <c r="AE691" s="14"/>
      <c r="AF691" s="14"/>
      <c r="AG691" s="14"/>
    </row>
    <row r="692" spans="1:33" x14ac:dyDescent="0.35">
      <c r="A692" s="14"/>
      <c r="B692" s="14"/>
      <c r="C692" s="14"/>
      <c r="Z692" s="14"/>
      <c r="AA692" s="14"/>
      <c r="AB692" s="14"/>
      <c r="AC692" s="14"/>
      <c r="AD692" s="14"/>
      <c r="AE692" s="14"/>
      <c r="AF692" s="14"/>
      <c r="AG692" s="14"/>
    </row>
    <row r="693" spans="1:33" x14ac:dyDescent="0.35">
      <c r="A693" s="14"/>
      <c r="B693" s="14"/>
      <c r="C693" s="14"/>
      <c r="Z693" s="14"/>
      <c r="AA693" s="14"/>
      <c r="AB693" s="14"/>
      <c r="AC693" s="14"/>
      <c r="AD693" s="14"/>
      <c r="AE693" s="14"/>
      <c r="AF693" s="14"/>
      <c r="AG693" s="14"/>
    </row>
    <row r="694" spans="1:33" x14ac:dyDescent="0.35">
      <c r="A694" s="14"/>
      <c r="B694" s="14"/>
      <c r="C694" s="14"/>
      <c r="Z694" s="14"/>
      <c r="AA694" s="14"/>
      <c r="AB694" s="14"/>
      <c r="AC694" s="14"/>
      <c r="AD694" s="14"/>
      <c r="AE694" s="14"/>
      <c r="AF694" s="14"/>
      <c r="AG694" s="14"/>
    </row>
    <row r="695" spans="1:33" x14ac:dyDescent="0.35">
      <c r="A695" s="14"/>
      <c r="B695" s="14"/>
      <c r="C695" s="14"/>
      <c r="Z695" s="14"/>
      <c r="AA695" s="14"/>
      <c r="AB695" s="14"/>
      <c r="AC695" s="14"/>
      <c r="AD695" s="14"/>
      <c r="AE695" s="14"/>
      <c r="AF695" s="14"/>
      <c r="AG695" s="14"/>
    </row>
    <row r="696" spans="1:33" x14ac:dyDescent="0.35">
      <c r="A696" s="14"/>
      <c r="B696" s="14"/>
      <c r="C696" s="14"/>
      <c r="Z696" s="14"/>
      <c r="AA696" s="14"/>
      <c r="AB696" s="14"/>
      <c r="AC696" s="14"/>
      <c r="AD696" s="14"/>
      <c r="AE696" s="14"/>
      <c r="AF696" s="14"/>
      <c r="AG696" s="14"/>
    </row>
    <row r="697" spans="1:33" x14ac:dyDescent="0.35">
      <c r="A697" s="14"/>
      <c r="B697" s="14"/>
      <c r="C697" s="14"/>
      <c r="Z697" s="14"/>
      <c r="AA697" s="14"/>
      <c r="AB697" s="14"/>
      <c r="AC697" s="14"/>
      <c r="AD697" s="14"/>
      <c r="AE697" s="14"/>
      <c r="AF697" s="14"/>
      <c r="AG697" s="14"/>
    </row>
    <row r="698" spans="1:33" x14ac:dyDescent="0.35">
      <c r="A698" s="14"/>
      <c r="B698" s="14"/>
      <c r="C698" s="14"/>
      <c r="Z698" s="14"/>
      <c r="AA698" s="14"/>
      <c r="AB698" s="14"/>
      <c r="AC698" s="14"/>
      <c r="AD698" s="14"/>
      <c r="AE698" s="14"/>
      <c r="AF698" s="14"/>
      <c r="AG698" s="14"/>
    </row>
    <row r="699" spans="1:33" x14ac:dyDescent="0.35">
      <c r="A699" s="14"/>
      <c r="B699" s="14"/>
      <c r="C699" s="14"/>
      <c r="Z699" s="14"/>
      <c r="AA699" s="14"/>
      <c r="AB699" s="14"/>
      <c r="AC699" s="14"/>
      <c r="AD699" s="14"/>
      <c r="AE699" s="14"/>
      <c r="AF699" s="14"/>
      <c r="AG699" s="14"/>
    </row>
    <row r="700" spans="1:33" x14ac:dyDescent="0.35">
      <c r="A700" s="14"/>
      <c r="B700" s="14"/>
      <c r="C700" s="14"/>
      <c r="Z700" s="14"/>
      <c r="AA700" s="14"/>
      <c r="AB700" s="14"/>
      <c r="AC700" s="14"/>
      <c r="AD700" s="14"/>
      <c r="AE700" s="14"/>
      <c r="AF700" s="14"/>
      <c r="AG700" s="14"/>
    </row>
    <row r="701" spans="1:33" x14ac:dyDescent="0.35">
      <c r="A701" s="14"/>
      <c r="B701" s="14"/>
      <c r="C701" s="14"/>
      <c r="Z701" s="14"/>
      <c r="AA701" s="14"/>
      <c r="AB701" s="14"/>
      <c r="AC701" s="14"/>
      <c r="AD701" s="14"/>
      <c r="AE701" s="14"/>
      <c r="AF701" s="14"/>
      <c r="AG701" s="14"/>
    </row>
    <row r="702" spans="1:33" x14ac:dyDescent="0.35">
      <c r="A702" s="14"/>
      <c r="B702" s="14"/>
      <c r="C702" s="14"/>
      <c r="Z702" s="14"/>
      <c r="AA702" s="14"/>
      <c r="AB702" s="14"/>
      <c r="AC702" s="14"/>
      <c r="AD702" s="14"/>
      <c r="AE702" s="14"/>
      <c r="AF702" s="14"/>
      <c r="AG702" s="14"/>
    </row>
    <row r="703" spans="1:33" x14ac:dyDescent="0.35">
      <c r="A703" s="14"/>
      <c r="B703" s="14"/>
      <c r="C703" s="14"/>
      <c r="Z703" s="14"/>
      <c r="AA703" s="14"/>
      <c r="AB703" s="14"/>
      <c r="AC703" s="14"/>
      <c r="AD703" s="14"/>
      <c r="AE703" s="14"/>
      <c r="AF703" s="14"/>
      <c r="AG703" s="14"/>
    </row>
    <row r="704" spans="1:33" x14ac:dyDescent="0.35">
      <c r="A704" s="14"/>
      <c r="B704" s="14"/>
      <c r="C704" s="14"/>
      <c r="Z704" s="14"/>
      <c r="AA704" s="14"/>
      <c r="AB704" s="14"/>
      <c r="AC704" s="14"/>
      <c r="AD704" s="14"/>
      <c r="AE704" s="14"/>
      <c r="AF704" s="14"/>
      <c r="AG704" s="14"/>
    </row>
    <row r="705" spans="1:33" x14ac:dyDescent="0.35">
      <c r="A705" s="14"/>
      <c r="B705" s="14"/>
      <c r="C705" s="14"/>
      <c r="Z705" s="14"/>
      <c r="AA705" s="14"/>
      <c r="AB705" s="14"/>
      <c r="AC705" s="14"/>
      <c r="AD705" s="14"/>
      <c r="AE705" s="14"/>
      <c r="AF705" s="14"/>
      <c r="AG705" s="14"/>
    </row>
    <row r="706" spans="1:33" x14ac:dyDescent="0.35">
      <c r="A706" s="14"/>
      <c r="B706" s="14"/>
      <c r="C706" s="14"/>
      <c r="Z706" s="14"/>
      <c r="AA706" s="14"/>
      <c r="AB706" s="14"/>
      <c r="AC706" s="14"/>
      <c r="AD706" s="14"/>
      <c r="AE706" s="14"/>
      <c r="AF706" s="14"/>
      <c r="AG706" s="14"/>
    </row>
    <row r="707" spans="1:33" x14ac:dyDescent="0.35">
      <c r="A707" s="14"/>
      <c r="B707" s="14"/>
      <c r="C707" s="14"/>
      <c r="Z707" s="14"/>
      <c r="AA707" s="14"/>
      <c r="AB707" s="14"/>
      <c r="AC707" s="14"/>
      <c r="AD707" s="14"/>
      <c r="AE707" s="14"/>
      <c r="AF707" s="14"/>
      <c r="AG707" s="14"/>
    </row>
    <row r="708" spans="1:33" x14ac:dyDescent="0.35">
      <c r="A708" s="14"/>
      <c r="B708" s="14"/>
      <c r="C708" s="14"/>
      <c r="Z708" s="14"/>
      <c r="AA708" s="14"/>
      <c r="AB708" s="14"/>
      <c r="AC708" s="14"/>
      <c r="AD708" s="14"/>
      <c r="AE708" s="14"/>
      <c r="AF708" s="14"/>
      <c r="AG708" s="14"/>
    </row>
    <row r="709" spans="1:33" x14ac:dyDescent="0.35">
      <c r="A709" s="14"/>
      <c r="B709" s="14"/>
      <c r="C709" s="14"/>
      <c r="Z709" s="14"/>
      <c r="AA709" s="14"/>
      <c r="AB709" s="14"/>
      <c r="AC709" s="14"/>
      <c r="AD709" s="14"/>
      <c r="AE709" s="14"/>
      <c r="AF709" s="14"/>
      <c r="AG709" s="14"/>
    </row>
    <row r="710" spans="1:33" x14ac:dyDescent="0.35">
      <c r="A710" s="14"/>
      <c r="B710" s="14"/>
      <c r="C710" s="14"/>
      <c r="Z710" s="14"/>
      <c r="AA710" s="14"/>
      <c r="AB710" s="14"/>
      <c r="AC710" s="14"/>
      <c r="AD710" s="14"/>
      <c r="AE710" s="14"/>
      <c r="AF710" s="14"/>
      <c r="AG710" s="14"/>
    </row>
    <row r="711" spans="1:33" x14ac:dyDescent="0.35">
      <c r="A711" s="14"/>
      <c r="B711" s="14"/>
      <c r="C711" s="14"/>
      <c r="Z711" s="14"/>
      <c r="AA711" s="14"/>
      <c r="AB711" s="14"/>
      <c r="AC711" s="14"/>
      <c r="AD711" s="14"/>
      <c r="AE711" s="14"/>
      <c r="AF711" s="14"/>
      <c r="AG711" s="14"/>
    </row>
    <row r="712" spans="1:33" x14ac:dyDescent="0.35">
      <c r="A712" s="14"/>
      <c r="B712" s="14"/>
      <c r="C712" s="14"/>
      <c r="Z712" s="14"/>
      <c r="AA712" s="14"/>
      <c r="AB712" s="14"/>
      <c r="AC712" s="14"/>
      <c r="AD712" s="14"/>
      <c r="AE712" s="14"/>
      <c r="AF712" s="14"/>
      <c r="AG712" s="14"/>
    </row>
    <row r="713" spans="1:33" x14ac:dyDescent="0.35">
      <c r="A713" s="14"/>
      <c r="B713" s="14"/>
      <c r="C713" s="14"/>
      <c r="Z713" s="14"/>
      <c r="AA713" s="14"/>
      <c r="AB713" s="14"/>
      <c r="AC713" s="14"/>
      <c r="AD713" s="14"/>
      <c r="AE713" s="14"/>
      <c r="AF713" s="14"/>
      <c r="AG713" s="14"/>
    </row>
    <row r="714" spans="1:33" x14ac:dyDescent="0.35">
      <c r="A714" s="14"/>
      <c r="B714" s="14"/>
      <c r="C714" s="14"/>
      <c r="Z714" s="14"/>
      <c r="AA714" s="14"/>
      <c r="AB714" s="14"/>
      <c r="AC714" s="14"/>
      <c r="AD714" s="14"/>
      <c r="AE714" s="14"/>
      <c r="AF714" s="14"/>
      <c r="AG714" s="14"/>
    </row>
    <row r="715" spans="1:33" x14ac:dyDescent="0.35">
      <c r="A715" s="14"/>
      <c r="B715" s="14"/>
      <c r="C715" s="14"/>
      <c r="Z715" s="14"/>
      <c r="AA715" s="14"/>
      <c r="AB715" s="14"/>
      <c r="AC715" s="14"/>
      <c r="AD715" s="14"/>
      <c r="AE715" s="14"/>
      <c r="AF715" s="14"/>
      <c r="AG715" s="14"/>
    </row>
    <row r="716" spans="1:33" x14ac:dyDescent="0.35">
      <c r="A716" s="14"/>
      <c r="B716" s="14"/>
      <c r="C716" s="14"/>
      <c r="Z716" s="14"/>
      <c r="AA716" s="14"/>
      <c r="AB716" s="14"/>
      <c r="AC716" s="14"/>
      <c r="AD716" s="14"/>
      <c r="AE716" s="14"/>
      <c r="AF716" s="14"/>
      <c r="AG716" s="14"/>
    </row>
    <row r="717" spans="1:33" x14ac:dyDescent="0.35">
      <c r="A717" s="14"/>
      <c r="B717" s="14"/>
      <c r="C717" s="14"/>
      <c r="Z717" s="14"/>
      <c r="AA717" s="14"/>
      <c r="AB717" s="14"/>
      <c r="AC717" s="14"/>
      <c r="AD717" s="14"/>
      <c r="AE717" s="14"/>
      <c r="AF717" s="14"/>
      <c r="AG717" s="14"/>
    </row>
    <row r="718" spans="1:33" x14ac:dyDescent="0.35">
      <c r="A718" s="14"/>
      <c r="B718" s="14"/>
      <c r="C718" s="14"/>
      <c r="Z718" s="14"/>
      <c r="AA718" s="14"/>
      <c r="AB718" s="14"/>
      <c r="AC718" s="14"/>
      <c r="AD718" s="14"/>
      <c r="AE718" s="14"/>
      <c r="AF718" s="14"/>
      <c r="AG718" s="14"/>
    </row>
    <row r="719" spans="1:33" x14ac:dyDescent="0.35">
      <c r="A719" s="14"/>
      <c r="B719" s="14"/>
      <c r="C719" s="14"/>
      <c r="Z719" s="14"/>
      <c r="AA719" s="14"/>
      <c r="AB719" s="14"/>
      <c r="AC719" s="14"/>
      <c r="AD719" s="14"/>
      <c r="AE719" s="14"/>
      <c r="AF719" s="14"/>
      <c r="AG719" s="14"/>
    </row>
    <row r="720" spans="1:33" x14ac:dyDescent="0.35">
      <c r="A720" s="14"/>
      <c r="B720" s="14"/>
      <c r="C720" s="14"/>
      <c r="Z720" s="14"/>
      <c r="AA720" s="14"/>
      <c r="AB720" s="14"/>
      <c r="AC720" s="14"/>
      <c r="AD720" s="14"/>
      <c r="AE720" s="14"/>
      <c r="AF720" s="14"/>
      <c r="AG720" s="14"/>
    </row>
    <row r="721" spans="1:33" x14ac:dyDescent="0.35">
      <c r="A721" s="14"/>
      <c r="B721" s="14"/>
      <c r="C721" s="14"/>
      <c r="Z721" s="14"/>
      <c r="AA721" s="14"/>
      <c r="AB721" s="14"/>
      <c r="AC721" s="14"/>
      <c r="AD721" s="14"/>
      <c r="AE721" s="14"/>
      <c r="AF721" s="14"/>
      <c r="AG721" s="14"/>
    </row>
    <row r="722" spans="1:33" x14ac:dyDescent="0.35">
      <c r="A722" s="14"/>
      <c r="B722" s="14"/>
      <c r="C722" s="14"/>
      <c r="Z722" s="14"/>
      <c r="AA722" s="14"/>
      <c r="AB722" s="14"/>
      <c r="AC722" s="14"/>
      <c r="AD722" s="14"/>
      <c r="AE722" s="14"/>
      <c r="AF722" s="14"/>
      <c r="AG722" s="14"/>
    </row>
    <row r="723" spans="1:33" x14ac:dyDescent="0.35">
      <c r="A723" s="14"/>
      <c r="B723" s="14"/>
      <c r="C723" s="14"/>
      <c r="Z723" s="14"/>
      <c r="AA723" s="14"/>
      <c r="AB723" s="14"/>
      <c r="AC723" s="14"/>
      <c r="AD723" s="14"/>
      <c r="AE723" s="14"/>
      <c r="AF723" s="14"/>
      <c r="AG723" s="14"/>
    </row>
    <row r="724" spans="1:33" x14ac:dyDescent="0.35">
      <c r="A724" s="14"/>
      <c r="B724" s="14"/>
      <c r="C724" s="14"/>
      <c r="Z724" s="14"/>
      <c r="AA724" s="14"/>
      <c r="AB724" s="14"/>
      <c r="AC724" s="14"/>
      <c r="AD724" s="14"/>
      <c r="AE724" s="14"/>
      <c r="AF724" s="14"/>
      <c r="AG724" s="14"/>
    </row>
    <row r="725" spans="1:33" x14ac:dyDescent="0.35">
      <c r="A725" s="14"/>
      <c r="B725" s="14"/>
      <c r="C725" s="14"/>
      <c r="Z725" s="14"/>
      <c r="AA725" s="14"/>
      <c r="AB725" s="14"/>
      <c r="AC725" s="14"/>
      <c r="AD725" s="14"/>
      <c r="AE725" s="14"/>
      <c r="AF725" s="14"/>
      <c r="AG725" s="14"/>
    </row>
    <row r="726" spans="1:33" x14ac:dyDescent="0.35">
      <c r="A726" s="14"/>
      <c r="B726" s="14"/>
      <c r="C726" s="14"/>
      <c r="Z726" s="14"/>
      <c r="AA726" s="14"/>
      <c r="AB726" s="14"/>
      <c r="AC726" s="14"/>
      <c r="AD726" s="14"/>
      <c r="AE726" s="14"/>
      <c r="AF726" s="14"/>
      <c r="AG726" s="14"/>
    </row>
    <row r="727" spans="1:33" x14ac:dyDescent="0.35">
      <c r="A727" s="14"/>
      <c r="B727" s="14"/>
      <c r="C727" s="14"/>
      <c r="Z727" s="14"/>
      <c r="AA727" s="14"/>
      <c r="AB727" s="14"/>
      <c r="AC727" s="14"/>
      <c r="AD727" s="14"/>
      <c r="AE727" s="14"/>
      <c r="AF727" s="14"/>
      <c r="AG727" s="14"/>
    </row>
    <row r="728" spans="1:33" x14ac:dyDescent="0.35">
      <c r="A728" s="14"/>
      <c r="B728" s="14"/>
      <c r="C728" s="14"/>
      <c r="Z728" s="14"/>
      <c r="AA728" s="14"/>
      <c r="AB728" s="14"/>
      <c r="AC728" s="14"/>
      <c r="AD728" s="14"/>
      <c r="AE728" s="14"/>
      <c r="AF728" s="14"/>
      <c r="AG728" s="14"/>
    </row>
    <row r="729" spans="1:33" x14ac:dyDescent="0.35">
      <c r="A729" s="14"/>
      <c r="B729" s="14"/>
      <c r="C729" s="14"/>
      <c r="Z729" s="14"/>
      <c r="AA729" s="14"/>
      <c r="AB729" s="14"/>
      <c r="AC729" s="14"/>
      <c r="AD729" s="14"/>
      <c r="AE729" s="14"/>
      <c r="AF729" s="14"/>
      <c r="AG729" s="14"/>
    </row>
    <row r="730" spans="1:33" x14ac:dyDescent="0.35">
      <c r="A730" s="14"/>
      <c r="B730" s="14"/>
      <c r="C730" s="14"/>
      <c r="Z730" s="14"/>
      <c r="AA730" s="14"/>
      <c r="AB730" s="14"/>
      <c r="AC730" s="14"/>
      <c r="AD730" s="14"/>
      <c r="AE730" s="14"/>
      <c r="AF730" s="14"/>
      <c r="AG730" s="14"/>
    </row>
    <row r="731" spans="1:33" x14ac:dyDescent="0.35">
      <c r="A731" s="14"/>
      <c r="B731" s="14"/>
      <c r="C731" s="14"/>
      <c r="Z731" s="14"/>
      <c r="AA731" s="14"/>
      <c r="AB731" s="14"/>
      <c r="AC731" s="14"/>
      <c r="AD731" s="14"/>
      <c r="AE731" s="14"/>
      <c r="AF731" s="14"/>
      <c r="AG731" s="14"/>
    </row>
    <row r="732" spans="1:33" x14ac:dyDescent="0.35">
      <c r="A732" s="14"/>
      <c r="B732" s="14"/>
      <c r="C732" s="14"/>
      <c r="Z732" s="14"/>
      <c r="AA732" s="14"/>
      <c r="AB732" s="14"/>
      <c r="AC732" s="14"/>
      <c r="AD732" s="14"/>
      <c r="AE732" s="14"/>
      <c r="AF732" s="14"/>
      <c r="AG732" s="14"/>
    </row>
    <row r="733" spans="1:33" x14ac:dyDescent="0.35">
      <c r="A733" s="14"/>
      <c r="B733" s="14"/>
      <c r="C733" s="14"/>
      <c r="Z733" s="14"/>
      <c r="AA733" s="14"/>
      <c r="AB733" s="14"/>
      <c r="AC733" s="14"/>
      <c r="AD733" s="14"/>
      <c r="AE733" s="14"/>
      <c r="AF733" s="14"/>
      <c r="AG733" s="14"/>
    </row>
    <row r="734" spans="1:33" x14ac:dyDescent="0.35">
      <c r="A734" s="14"/>
      <c r="B734" s="14"/>
      <c r="C734" s="14"/>
      <c r="Z734" s="14"/>
      <c r="AA734" s="14"/>
      <c r="AB734" s="14"/>
      <c r="AC734" s="14"/>
      <c r="AD734" s="14"/>
      <c r="AE734" s="14"/>
      <c r="AF734" s="14"/>
      <c r="AG734" s="14"/>
    </row>
    <row r="735" spans="1:33" x14ac:dyDescent="0.35">
      <c r="A735" s="14"/>
      <c r="B735" s="14"/>
      <c r="C735" s="14"/>
      <c r="Z735" s="14"/>
      <c r="AA735" s="14"/>
      <c r="AB735" s="14"/>
      <c r="AC735" s="14"/>
      <c r="AD735" s="14"/>
      <c r="AE735" s="14"/>
      <c r="AF735" s="14"/>
      <c r="AG735" s="14"/>
    </row>
    <row r="736" spans="1:33" x14ac:dyDescent="0.35">
      <c r="A736" s="14"/>
      <c r="B736" s="14"/>
      <c r="C736" s="14"/>
      <c r="Z736" s="14"/>
      <c r="AA736" s="14"/>
      <c r="AB736" s="14"/>
      <c r="AC736" s="14"/>
      <c r="AD736" s="14"/>
      <c r="AE736" s="14"/>
      <c r="AF736" s="14"/>
      <c r="AG736" s="14"/>
    </row>
    <row r="737" spans="1:33" x14ac:dyDescent="0.35">
      <c r="A737" s="14"/>
      <c r="B737" s="14"/>
      <c r="C737" s="14"/>
      <c r="Z737" s="14"/>
      <c r="AA737" s="14"/>
      <c r="AB737" s="14"/>
      <c r="AC737" s="14"/>
      <c r="AD737" s="14"/>
      <c r="AE737" s="14"/>
      <c r="AF737" s="14"/>
      <c r="AG737" s="14"/>
    </row>
    <row r="738" spans="1:33" x14ac:dyDescent="0.35">
      <c r="A738" s="14"/>
      <c r="B738" s="14"/>
      <c r="C738" s="14"/>
      <c r="Z738" s="14"/>
      <c r="AA738" s="14"/>
      <c r="AB738" s="14"/>
      <c r="AC738" s="14"/>
      <c r="AD738" s="14"/>
      <c r="AE738" s="14"/>
      <c r="AF738" s="14"/>
      <c r="AG738" s="14"/>
    </row>
    <row r="739" spans="1:33" x14ac:dyDescent="0.35">
      <c r="A739" s="14"/>
      <c r="B739" s="14"/>
      <c r="C739" s="14"/>
      <c r="Z739" s="14"/>
      <c r="AA739" s="14"/>
      <c r="AB739" s="14"/>
      <c r="AC739" s="14"/>
      <c r="AD739" s="14"/>
      <c r="AE739" s="14"/>
      <c r="AF739" s="14"/>
      <c r="AG739" s="14"/>
    </row>
    <row r="740" spans="1:33" x14ac:dyDescent="0.35">
      <c r="A740" s="14"/>
      <c r="B740" s="14"/>
      <c r="C740" s="14"/>
      <c r="Z740" s="14"/>
      <c r="AA740" s="14"/>
      <c r="AB740" s="14"/>
      <c r="AC740" s="14"/>
      <c r="AD740" s="14"/>
      <c r="AE740" s="14"/>
      <c r="AF740" s="14"/>
      <c r="AG740" s="14"/>
    </row>
    <row r="741" spans="1:33" x14ac:dyDescent="0.35">
      <c r="A741" s="14"/>
      <c r="B741" s="14"/>
      <c r="C741" s="14"/>
      <c r="Z741" s="14"/>
      <c r="AA741" s="14"/>
      <c r="AB741" s="14"/>
      <c r="AC741" s="14"/>
      <c r="AD741" s="14"/>
      <c r="AE741" s="14"/>
      <c r="AF741" s="14"/>
      <c r="AG741" s="14"/>
    </row>
    <row r="742" spans="1:33" x14ac:dyDescent="0.35">
      <c r="A742" s="14"/>
      <c r="B742" s="14"/>
      <c r="C742" s="14"/>
      <c r="Z742" s="14"/>
      <c r="AA742" s="14"/>
      <c r="AB742" s="14"/>
      <c r="AC742" s="14"/>
      <c r="AD742" s="14"/>
      <c r="AE742" s="14"/>
      <c r="AF742" s="14"/>
      <c r="AG742" s="14"/>
    </row>
    <row r="743" spans="1:33" x14ac:dyDescent="0.35">
      <c r="A743" s="14"/>
      <c r="B743" s="14"/>
      <c r="C743" s="14"/>
      <c r="Z743" s="14"/>
      <c r="AA743" s="14"/>
      <c r="AB743" s="14"/>
      <c r="AC743" s="14"/>
      <c r="AD743" s="14"/>
      <c r="AE743" s="14"/>
      <c r="AF743" s="14"/>
      <c r="AG743" s="14"/>
    </row>
    <row r="744" spans="1:33" x14ac:dyDescent="0.35">
      <c r="A744" s="14"/>
      <c r="B744" s="14"/>
      <c r="C744" s="14"/>
      <c r="Z744" s="14"/>
      <c r="AA744" s="14"/>
      <c r="AB744" s="14"/>
      <c r="AC744" s="14"/>
      <c r="AD744" s="14"/>
      <c r="AE744" s="14"/>
      <c r="AF744" s="14"/>
      <c r="AG744" s="14"/>
    </row>
    <row r="745" spans="1:33" x14ac:dyDescent="0.35">
      <c r="A745" s="14"/>
      <c r="B745" s="14"/>
      <c r="C745" s="14"/>
      <c r="Z745" s="14"/>
      <c r="AA745" s="14"/>
      <c r="AB745" s="14"/>
      <c r="AC745" s="14"/>
      <c r="AD745" s="14"/>
      <c r="AE745" s="14"/>
      <c r="AF745" s="14"/>
      <c r="AG745" s="14"/>
    </row>
    <row r="746" spans="1:33" x14ac:dyDescent="0.35">
      <c r="A746" s="14"/>
      <c r="B746" s="14"/>
      <c r="C746" s="14"/>
      <c r="Z746" s="14"/>
      <c r="AA746" s="14"/>
      <c r="AB746" s="14"/>
      <c r="AC746" s="14"/>
      <c r="AD746" s="14"/>
      <c r="AE746" s="14"/>
      <c r="AF746" s="14"/>
      <c r="AG746" s="14"/>
    </row>
    <row r="747" spans="1:33" x14ac:dyDescent="0.35">
      <c r="A747" s="14"/>
      <c r="B747" s="14"/>
      <c r="C747" s="14"/>
      <c r="Z747" s="14"/>
      <c r="AA747" s="14"/>
      <c r="AB747" s="14"/>
      <c r="AC747" s="14"/>
      <c r="AD747" s="14"/>
      <c r="AE747" s="14"/>
      <c r="AF747" s="14"/>
      <c r="AG747" s="14"/>
    </row>
    <row r="748" spans="1:33" x14ac:dyDescent="0.35">
      <c r="A748" s="14"/>
      <c r="B748" s="14"/>
      <c r="C748" s="14"/>
      <c r="Z748" s="14"/>
      <c r="AA748" s="14"/>
      <c r="AB748" s="14"/>
      <c r="AC748" s="14"/>
      <c r="AD748" s="14"/>
      <c r="AE748" s="14"/>
      <c r="AF748" s="14"/>
      <c r="AG748" s="14"/>
    </row>
    <row r="749" spans="1:33" x14ac:dyDescent="0.35">
      <c r="A749" s="14"/>
      <c r="B749" s="14"/>
      <c r="C749" s="14"/>
      <c r="Z749" s="14"/>
      <c r="AA749" s="14"/>
      <c r="AB749" s="14"/>
      <c r="AC749" s="14"/>
      <c r="AD749" s="14"/>
      <c r="AE749" s="14"/>
      <c r="AF749" s="14"/>
      <c r="AG749" s="14"/>
    </row>
    <row r="750" spans="1:33" x14ac:dyDescent="0.35">
      <c r="A750" s="14"/>
      <c r="B750" s="14"/>
      <c r="C750" s="14"/>
      <c r="Z750" s="14"/>
      <c r="AA750" s="14"/>
      <c r="AB750" s="14"/>
      <c r="AC750" s="14"/>
      <c r="AD750" s="14"/>
      <c r="AE750" s="14"/>
      <c r="AF750" s="14"/>
      <c r="AG750" s="14"/>
    </row>
    <row r="751" spans="1:33" x14ac:dyDescent="0.35">
      <c r="A751" s="14"/>
      <c r="B751" s="14"/>
      <c r="C751" s="14"/>
      <c r="Z751" s="14"/>
      <c r="AA751" s="14"/>
      <c r="AB751" s="14"/>
      <c r="AC751" s="14"/>
      <c r="AD751" s="14"/>
      <c r="AE751" s="14"/>
      <c r="AF751" s="14"/>
      <c r="AG751" s="14"/>
    </row>
    <row r="752" spans="1:33" x14ac:dyDescent="0.35">
      <c r="A752" s="14"/>
      <c r="B752" s="14"/>
      <c r="C752" s="14"/>
      <c r="Z752" s="14"/>
      <c r="AA752" s="14"/>
      <c r="AB752" s="14"/>
      <c r="AC752" s="14"/>
      <c r="AD752" s="14"/>
      <c r="AE752" s="14"/>
      <c r="AF752" s="14"/>
      <c r="AG752" s="14"/>
    </row>
    <row r="753" spans="1:33" x14ac:dyDescent="0.35">
      <c r="A753" s="14"/>
      <c r="B753" s="14"/>
      <c r="C753" s="14"/>
      <c r="Z753" s="14"/>
      <c r="AA753" s="14"/>
      <c r="AB753" s="14"/>
      <c r="AC753" s="14"/>
      <c r="AD753" s="14"/>
      <c r="AE753" s="14"/>
      <c r="AF753" s="14"/>
      <c r="AG753" s="14"/>
    </row>
    <row r="754" spans="1:33" x14ac:dyDescent="0.35">
      <c r="A754" s="14"/>
      <c r="B754" s="14"/>
      <c r="C754" s="14"/>
      <c r="Z754" s="14"/>
      <c r="AA754" s="14"/>
      <c r="AB754" s="14"/>
      <c r="AC754" s="14"/>
      <c r="AD754" s="14"/>
      <c r="AE754" s="14"/>
      <c r="AF754" s="14"/>
      <c r="AG754" s="14"/>
    </row>
    <row r="755" spans="1:33" x14ac:dyDescent="0.35">
      <c r="A755" s="14"/>
      <c r="B755" s="14"/>
      <c r="C755" s="14"/>
      <c r="Z755" s="14"/>
      <c r="AA755" s="14"/>
      <c r="AB755" s="14"/>
      <c r="AC755" s="14"/>
      <c r="AD755" s="14"/>
      <c r="AE755" s="14"/>
      <c r="AF755" s="14"/>
      <c r="AG755" s="14"/>
    </row>
    <row r="756" spans="1:33" x14ac:dyDescent="0.35">
      <c r="A756" s="14"/>
      <c r="B756" s="14"/>
      <c r="C756" s="14"/>
      <c r="Z756" s="14"/>
      <c r="AA756" s="14"/>
      <c r="AB756" s="14"/>
      <c r="AC756" s="14"/>
      <c r="AD756" s="14"/>
      <c r="AE756" s="14"/>
      <c r="AF756" s="14"/>
      <c r="AG756" s="14"/>
    </row>
    <row r="757" spans="1:33" x14ac:dyDescent="0.35">
      <c r="A757" s="14"/>
      <c r="B757" s="14"/>
      <c r="C757" s="14"/>
      <c r="Z757" s="14"/>
      <c r="AA757" s="14"/>
      <c r="AB757" s="14"/>
      <c r="AC757" s="14"/>
      <c r="AD757" s="14"/>
      <c r="AE757" s="14"/>
      <c r="AF757" s="14"/>
      <c r="AG757" s="14"/>
    </row>
    <row r="758" spans="1:33" x14ac:dyDescent="0.35">
      <c r="A758" s="14"/>
      <c r="B758" s="14"/>
      <c r="C758" s="14"/>
      <c r="Z758" s="14"/>
      <c r="AA758" s="14"/>
      <c r="AB758" s="14"/>
      <c r="AC758" s="14"/>
      <c r="AD758" s="14"/>
      <c r="AE758" s="14"/>
      <c r="AF758" s="14"/>
      <c r="AG758" s="14"/>
    </row>
    <row r="759" spans="1:33" x14ac:dyDescent="0.35">
      <c r="A759" s="14"/>
      <c r="B759" s="14"/>
      <c r="C759" s="14"/>
      <c r="Z759" s="14"/>
      <c r="AA759" s="14"/>
      <c r="AB759" s="14"/>
      <c r="AC759" s="14"/>
      <c r="AD759" s="14"/>
      <c r="AE759" s="14"/>
      <c r="AF759" s="14"/>
      <c r="AG759" s="14"/>
    </row>
    <row r="760" spans="1:33" x14ac:dyDescent="0.35">
      <c r="A760" s="14"/>
      <c r="B760" s="14"/>
      <c r="C760" s="14"/>
      <c r="Z760" s="14"/>
      <c r="AA760" s="14"/>
      <c r="AB760" s="14"/>
      <c r="AC760" s="14"/>
      <c r="AD760" s="14"/>
      <c r="AE760" s="14"/>
      <c r="AF760" s="14"/>
      <c r="AG760" s="14"/>
    </row>
    <row r="761" spans="1:33" x14ac:dyDescent="0.35">
      <c r="A761" s="14"/>
      <c r="B761" s="14"/>
      <c r="C761" s="14"/>
      <c r="Z761" s="14"/>
      <c r="AA761" s="14"/>
      <c r="AB761" s="14"/>
      <c r="AC761" s="14"/>
      <c r="AD761" s="14"/>
      <c r="AE761" s="14"/>
      <c r="AF761" s="14"/>
      <c r="AG761" s="14"/>
    </row>
    <row r="762" spans="1:33" x14ac:dyDescent="0.35">
      <c r="A762" s="14"/>
      <c r="B762" s="14"/>
      <c r="C762" s="14"/>
      <c r="Z762" s="14"/>
      <c r="AA762" s="14"/>
      <c r="AB762" s="14"/>
      <c r="AC762" s="14"/>
      <c r="AD762" s="14"/>
      <c r="AE762" s="14"/>
      <c r="AF762" s="14"/>
      <c r="AG762" s="14"/>
    </row>
    <row r="763" spans="1:33" x14ac:dyDescent="0.35">
      <c r="A763" s="14"/>
      <c r="B763" s="14"/>
      <c r="C763" s="14"/>
      <c r="Z763" s="14"/>
      <c r="AA763" s="14"/>
      <c r="AB763" s="14"/>
      <c r="AC763" s="14"/>
      <c r="AD763" s="14"/>
      <c r="AE763" s="14"/>
      <c r="AF763" s="14"/>
      <c r="AG763" s="14"/>
    </row>
    <row r="764" spans="1:33" x14ac:dyDescent="0.35">
      <c r="A764" s="14"/>
      <c r="B764" s="14"/>
      <c r="C764" s="14"/>
      <c r="Z764" s="14"/>
      <c r="AA764" s="14"/>
      <c r="AB764" s="14"/>
      <c r="AC764" s="14"/>
      <c r="AD764" s="14"/>
      <c r="AE764" s="14"/>
      <c r="AF764" s="14"/>
      <c r="AG764" s="14"/>
    </row>
    <row r="765" spans="1:33" x14ac:dyDescent="0.35">
      <c r="A765" s="14"/>
      <c r="B765" s="14"/>
      <c r="C765" s="14"/>
      <c r="Z765" s="14"/>
      <c r="AA765" s="14"/>
      <c r="AB765" s="14"/>
      <c r="AC765" s="14"/>
      <c r="AD765" s="14"/>
      <c r="AE765" s="14"/>
      <c r="AF765" s="14"/>
      <c r="AG765" s="14"/>
    </row>
    <row r="766" spans="1:33" x14ac:dyDescent="0.35">
      <c r="A766" s="14"/>
      <c r="B766" s="14"/>
      <c r="C766" s="14"/>
      <c r="Z766" s="14"/>
      <c r="AA766" s="14"/>
      <c r="AB766" s="14"/>
      <c r="AC766" s="14"/>
      <c r="AD766" s="14"/>
      <c r="AE766" s="14"/>
      <c r="AF766" s="14"/>
      <c r="AG766" s="14"/>
    </row>
    <row r="767" spans="1:33" x14ac:dyDescent="0.35">
      <c r="A767" s="14"/>
      <c r="B767" s="14"/>
      <c r="C767" s="14"/>
      <c r="Z767" s="14"/>
      <c r="AA767" s="14"/>
      <c r="AB767" s="14"/>
      <c r="AC767" s="14"/>
      <c r="AD767" s="14"/>
      <c r="AE767" s="14"/>
      <c r="AF767" s="14"/>
      <c r="AG767" s="14"/>
    </row>
    <row r="768" spans="1:33" x14ac:dyDescent="0.35">
      <c r="A768" s="14"/>
      <c r="B768" s="14"/>
      <c r="C768" s="14"/>
      <c r="Z768" s="14"/>
      <c r="AA768" s="14"/>
      <c r="AB768" s="14"/>
      <c r="AC768" s="14"/>
      <c r="AD768" s="14"/>
      <c r="AE768" s="14"/>
      <c r="AF768" s="14"/>
      <c r="AG768" s="14"/>
    </row>
    <row r="769" spans="1:33" x14ac:dyDescent="0.35">
      <c r="A769" s="14"/>
      <c r="B769" s="14"/>
      <c r="C769" s="14"/>
      <c r="Z769" s="14"/>
      <c r="AA769" s="14"/>
      <c r="AB769" s="14"/>
      <c r="AC769" s="14"/>
      <c r="AD769" s="14"/>
      <c r="AE769" s="14"/>
      <c r="AF769" s="14"/>
      <c r="AG769" s="14"/>
    </row>
    <row r="770" spans="1:33" x14ac:dyDescent="0.35">
      <c r="A770" s="14"/>
      <c r="B770" s="14"/>
      <c r="C770" s="14"/>
      <c r="Z770" s="14"/>
      <c r="AA770" s="14"/>
      <c r="AB770" s="14"/>
      <c r="AC770" s="14"/>
      <c r="AD770" s="14"/>
      <c r="AE770" s="14"/>
      <c r="AF770" s="14"/>
      <c r="AG770" s="14"/>
    </row>
    <row r="771" spans="1:33" x14ac:dyDescent="0.35">
      <c r="A771" s="14"/>
      <c r="B771" s="14"/>
      <c r="C771" s="14"/>
      <c r="Z771" s="14"/>
      <c r="AA771" s="14"/>
      <c r="AB771" s="14"/>
      <c r="AC771" s="14"/>
      <c r="AD771" s="14"/>
      <c r="AE771" s="14"/>
      <c r="AF771" s="14"/>
      <c r="AG771" s="14"/>
    </row>
    <row r="772" spans="1:33" x14ac:dyDescent="0.35">
      <c r="A772" s="14"/>
      <c r="B772" s="14"/>
      <c r="C772" s="14"/>
      <c r="Z772" s="14"/>
      <c r="AA772" s="14"/>
      <c r="AB772" s="14"/>
      <c r="AC772" s="14"/>
      <c r="AD772" s="14"/>
      <c r="AE772" s="14"/>
      <c r="AF772" s="14"/>
      <c r="AG772" s="14"/>
    </row>
    <row r="773" spans="1:33" x14ac:dyDescent="0.35">
      <c r="A773" s="14"/>
      <c r="B773" s="14"/>
      <c r="C773" s="14"/>
      <c r="Z773" s="14"/>
      <c r="AA773" s="14"/>
      <c r="AB773" s="14"/>
      <c r="AC773" s="14"/>
      <c r="AD773" s="14"/>
      <c r="AE773" s="14"/>
      <c r="AF773" s="14"/>
      <c r="AG773" s="14"/>
    </row>
    <row r="774" spans="1:33" x14ac:dyDescent="0.35">
      <c r="A774" s="14"/>
      <c r="B774" s="14"/>
      <c r="C774" s="14"/>
      <c r="Z774" s="14"/>
      <c r="AA774" s="14"/>
      <c r="AB774" s="14"/>
      <c r="AC774" s="14"/>
      <c r="AD774" s="14"/>
      <c r="AE774" s="14"/>
      <c r="AF774" s="14"/>
      <c r="AG774" s="14"/>
    </row>
    <row r="775" spans="1:33" x14ac:dyDescent="0.35">
      <c r="A775" s="14"/>
      <c r="B775" s="14"/>
      <c r="C775" s="14"/>
      <c r="Z775" s="14"/>
      <c r="AA775" s="14"/>
      <c r="AB775" s="14"/>
      <c r="AC775" s="14"/>
      <c r="AD775" s="14"/>
      <c r="AE775" s="14"/>
      <c r="AF775" s="14"/>
      <c r="AG775" s="14"/>
    </row>
    <row r="776" spans="1:33" x14ac:dyDescent="0.35">
      <c r="A776" s="14"/>
      <c r="B776" s="14"/>
      <c r="C776" s="14"/>
      <c r="Z776" s="14"/>
      <c r="AA776" s="14"/>
      <c r="AB776" s="14"/>
      <c r="AC776" s="14"/>
      <c r="AD776" s="14"/>
      <c r="AE776" s="14"/>
      <c r="AF776" s="14"/>
      <c r="AG776" s="14"/>
    </row>
    <row r="777" spans="1:33" x14ac:dyDescent="0.35">
      <c r="A777" s="14"/>
      <c r="B777" s="14"/>
      <c r="C777" s="14"/>
      <c r="Z777" s="14"/>
      <c r="AA777" s="14"/>
      <c r="AB777" s="14"/>
      <c r="AC777" s="14"/>
      <c r="AD777" s="14"/>
      <c r="AE777" s="14"/>
      <c r="AF777" s="14"/>
      <c r="AG777" s="14"/>
    </row>
    <row r="778" spans="1:33" x14ac:dyDescent="0.35">
      <c r="A778" s="14"/>
      <c r="B778" s="14"/>
      <c r="C778" s="14"/>
      <c r="Z778" s="14"/>
      <c r="AA778" s="14"/>
      <c r="AB778" s="14"/>
      <c r="AC778" s="14"/>
      <c r="AD778" s="14"/>
      <c r="AE778" s="14"/>
      <c r="AF778" s="14"/>
      <c r="AG778" s="14"/>
    </row>
    <row r="779" spans="1:33" x14ac:dyDescent="0.35">
      <c r="A779" s="14"/>
      <c r="B779" s="14"/>
      <c r="C779" s="14"/>
      <c r="Z779" s="14"/>
      <c r="AA779" s="14"/>
      <c r="AB779" s="14"/>
      <c r="AC779" s="14"/>
      <c r="AD779" s="14"/>
      <c r="AE779" s="14"/>
      <c r="AF779" s="14"/>
      <c r="AG779" s="14"/>
    </row>
    <row r="780" spans="1:33" x14ac:dyDescent="0.35">
      <c r="A780" s="14"/>
      <c r="B780" s="14"/>
      <c r="C780" s="14"/>
      <c r="Z780" s="14"/>
      <c r="AA780" s="14"/>
      <c r="AB780" s="14"/>
      <c r="AC780" s="14"/>
      <c r="AD780" s="14"/>
      <c r="AE780" s="14"/>
      <c r="AF780" s="14"/>
      <c r="AG780" s="14"/>
    </row>
    <row r="781" spans="1:33" x14ac:dyDescent="0.35">
      <c r="A781" s="14"/>
      <c r="B781" s="14"/>
      <c r="C781" s="14"/>
      <c r="Z781" s="14"/>
      <c r="AA781" s="14"/>
      <c r="AB781" s="14"/>
      <c r="AC781" s="14"/>
      <c r="AD781" s="14"/>
      <c r="AE781" s="14"/>
      <c r="AF781" s="14"/>
      <c r="AG781" s="14"/>
    </row>
    <row r="782" spans="1:33" x14ac:dyDescent="0.35">
      <c r="A782" s="14"/>
      <c r="B782" s="14"/>
      <c r="C782" s="14"/>
      <c r="Z782" s="14"/>
      <c r="AA782" s="14"/>
      <c r="AB782" s="14"/>
      <c r="AC782" s="14"/>
      <c r="AD782" s="14"/>
      <c r="AE782" s="14"/>
      <c r="AF782" s="14"/>
      <c r="AG782" s="14"/>
    </row>
    <row r="783" spans="1:33" x14ac:dyDescent="0.35">
      <c r="A783" s="14"/>
      <c r="B783" s="14"/>
      <c r="C783" s="14"/>
      <c r="Z783" s="14"/>
      <c r="AA783" s="14"/>
      <c r="AB783" s="14"/>
      <c r="AC783" s="14"/>
      <c r="AD783" s="14"/>
      <c r="AE783" s="14"/>
      <c r="AF783" s="14"/>
      <c r="AG783" s="14"/>
    </row>
    <row r="784" spans="1:33" x14ac:dyDescent="0.35">
      <c r="A784" s="14"/>
      <c r="B784" s="14"/>
      <c r="C784" s="14"/>
      <c r="Z784" s="14"/>
      <c r="AA784" s="14"/>
      <c r="AB784" s="14"/>
      <c r="AC784" s="14"/>
      <c r="AD784" s="14"/>
      <c r="AE784" s="14"/>
      <c r="AF784" s="14"/>
      <c r="AG784" s="14"/>
    </row>
    <row r="785" spans="1:33" x14ac:dyDescent="0.35">
      <c r="A785" s="14"/>
      <c r="B785" s="14"/>
      <c r="C785" s="14"/>
      <c r="Z785" s="14"/>
      <c r="AA785" s="14"/>
      <c r="AB785" s="14"/>
      <c r="AC785" s="14"/>
      <c r="AD785" s="14"/>
      <c r="AE785" s="14"/>
      <c r="AF785" s="14"/>
      <c r="AG785" s="14"/>
    </row>
    <row r="786" spans="1:33" x14ac:dyDescent="0.35">
      <c r="A786" s="14"/>
      <c r="B786" s="14"/>
      <c r="C786" s="14"/>
      <c r="Z786" s="14"/>
      <c r="AA786" s="14"/>
      <c r="AB786" s="14"/>
      <c r="AC786" s="14"/>
      <c r="AD786" s="14"/>
      <c r="AE786" s="14"/>
      <c r="AF786" s="14"/>
      <c r="AG786" s="14"/>
    </row>
    <row r="787" spans="1:33" x14ac:dyDescent="0.35">
      <c r="A787" s="14"/>
      <c r="B787" s="14"/>
      <c r="C787" s="14"/>
      <c r="Z787" s="14"/>
      <c r="AA787" s="14"/>
      <c r="AB787" s="14"/>
      <c r="AC787" s="14"/>
      <c r="AD787" s="14"/>
      <c r="AE787" s="14"/>
      <c r="AF787" s="14"/>
      <c r="AG787" s="14"/>
    </row>
    <row r="788" spans="1:33" x14ac:dyDescent="0.35">
      <c r="A788" s="14"/>
      <c r="B788" s="14"/>
      <c r="C788" s="14"/>
      <c r="Z788" s="14"/>
      <c r="AA788" s="14"/>
      <c r="AB788" s="14"/>
      <c r="AC788" s="14"/>
      <c r="AD788" s="14"/>
      <c r="AE788" s="14"/>
      <c r="AF788" s="14"/>
      <c r="AG788" s="14"/>
    </row>
    <row r="789" spans="1:33" x14ac:dyDescent="0.35">
      <c r="A789" s="14"/>
      <c r="B789" s="14"/>
      <c r="C789" s="14"/>
      <c r="Z789" s="14"/>
      <c r="AA789" s="14"/>
      <c r="AB789" s="14"/>
      <c r="AC789" s="14"/>
      <c r="AD789" s="14"/>
      <c r="AE789" s="14"/>
      <c r="AF789" s="14"/>
      <c r="AG789" s="14"/>
    </row>
    <row r="790" spans="1:33" x14ac:dyDescent="0.35">
      <c r="A790" s="14"/>
      <c r="B790" s="14"/>
      <c r="C790" s="14"/>
      <c r="Z790" s="14"/>
      <c r="AA790" s="14"/>
      <c r="AB790" s="14"/>
      <c r="AC790" s="14"/>
      <c r="AD790" s="14"/>
      <c r="AE790" s="14"/>
      <c r="AF790" s="14"/>
      <c r="AG790" s="14"/>
    </row>
    <row r="791" spans="1:33" x14ac:dyDescent="0.35">
      <c r="A791" s="14"/>
      <c r="B791" s="14"/>
      <c r="C791" s="14"/>
      <c r="Z791" s="14"/>
      <c r="AA791" s="14"/>
      <c r="AB791" s="14"/>
      <c r="AC791" s="14"/>
      <c r="AD791" s="14"/>
      <c r="AE791" s="14"/>
      <c r="AF791" s="14"/>
      <c r="AG791" s="14"/>
    </row>
    <row r="792" spans="1:33" x14ac:dyDescent="0.35">
      <c r="A792" s="14"/>
      <c r="B792" s="14"/>
      <c r="C792" s="14"/>
      <c r="Z792" s="14"/>
      <c r="AA792" s="14"/>
      <c r="AB792" s="14"/>
      <c r="AC792" s="14"/>
      <c r="AD792" s="14"/>
      <c r="AE792" s="14"/>
      <c r="AF792" s="14"/>
      <c r="AG792" s="14"/>
    </row>
    <row r="793" spans="1:33" x14ac:dyDescent="0.35">
      <c r="A793" s="14"/>
      <c r="B793" s="14"/>
      <c r="C793" s="14"/>
      <c r="Z793" s="14"/>
      <c r="AA793" s="14"/>
      <c r="AB793" s="14"/>
      <c r="AC793" s="14"/>
      <c r="AD793" s="14"/>
      <c r="AE793" s="14"/>
      <c r="AF793" s="14"/>
      <c r="AG793" s="14"/>
    </row>
    <row r="794" spans="1:33" x14ac:dyDescent="0.35">
      <c r="A794" s="14"/>
      <c r="B794" s="14"/>
      <c r="C794" s="14"/>
      <c r="Z794" s="14"/>
      <c r="AA794" s="14"/>
      <c r="AB794" s="14"/>
      <c r="AC794" s="14"/>
      <c r="AD794" s="14"/>
      <c r="AE794" s="14"/>
      <c r="AF794" s="14"/>
      <c r="AG794" s="14"/>
    </row>
    <row r="795" spans="1:33" x14ac:dyDescent="0.35">
      <c r="A795" s="14"/>
      <c r="B795" s="14"/>
      <c r="C795" s="14"/>
      <c r="Z795" s="14"/>
      <c r="AA795" s="14"/>
      <c r="AB795" s="14"/>
      <c r="AC795" s="14"/>
      <c r="AD795" s="14"/>
      <c r="AE795" s="14"/>
      <c r="AF795" s="14"/>
      <c r="AG795" s="14"/>
    </row>
    <row r="796" spans="1:33" x14ac:dyDescent="0.35">
      <c r="A796" s="14"/>
      <c r="B796" s="14"/>
      <c r="C796" s="14"/>
      <c r="Z796" s="14"/>
      <c r="AA796" s="14"/>
      <c r="AB796" s="14"/>
      <c r="AC796" s="14"/>
      <c r="AD796" s="14"/>
      <c r="AE796" s="14"/>
      <c r="AF796" s="14"/>
      <c r="AG796" s="14"/>
    </row>
    <row r="797" spans="1:33" x14ac:dyDescent="0.35">
      <c r="A797" s="14"/>
      <c r="B797" s="14"/>
      <c r="C797" s="14"/>
      <c r="Z797" s="14"/>
      <c r="AA797" s="14"/>
      <c r="AB797" s="14"/>
      <c r="AC797" s="14"/>
      <c r="AD797" s="14"/>
      <c r="AE797" s="14"/>
      <c r="AF797" s="14"/>
      <c r="AG797" s="14"/>
    </row>
    <row r="798" spans="1:33" x14ac:dyDescent="0.35">
      <c r="A798" s="14"/>
      <c r="B798" s="14"/>
      <c r="C798" s="14"/>
      <c r="Z798" s="14"/>
      <c r="AA798" s="14"/>
      <c r="AB798" s="14"/>
      <c r="AC798" s="14"/>
      <c r="AD798" s="14"/>
      <c r="AE798" s="14"/>
      <c r="AF798" s="14"/>
      <c r="AG798" s="14"/>
    </row>
    <row r="799" spans="1:33" x14ac:dyDescent="0.35">
      <c r="A799" s="14"/>
      <c r="B799" s="14"/>
      <c r="C799" s="14"/>
      <c r="Z799" s="14"/>
      <c r="AA799" s="14"/>
      <c r="AB799" s="14"/>
      <c r="AC799" s="14"/>
      <c r="AD799" s="14"/>
      <c r="AE799" s="14"/>
      <c r="AF799" s="14"/>
      <c r="AG799" s="14"/>
    </row>
    <row r="800" spans="1:33" x14ac:dyDescent="0.35">
      <c r="A800" s="14"/>
      <c r="B800" s="14"/>
      <c r="C800" s="14"/>
      <c r="Z800" s="14"/>
      <c r="AA800" s="14"/>
      <c r="AB800" s="14"/>
      <c r="AC800" s="14"/>
      <c r="AD800" s="14"/>
      <c r="AE800" s="14"/>
      <c r="AF800" s="14"/>
      <c r="AG800" s="14"/>
    </row>
    <row r="801" spans="1:33" x14ac:dyDescent="0.35">
      <c r="A801" s="14"/>
      <c r="B801" s="14"/>
      <c r="C801" s="14"/>
      <c r="Z801" s="14"/>
      <c r="AA801" s="14"/>
      <c r="AB801" s="14"/>
      <c r="AC801" s="14"/>
      <c r="AD801" s="14"/>
      <c r="AE801" s="14"/>
      <c r="AF801" s="14"/>
      <c r="AG801" s="14"/>
    </row>
    <row r="802" spans="1:33" x14ac:dyDescent="0.35">
      <c r="A802" s="14"/>
      <c r="B802" s="14"/>
      <c r="C802" s="14"/>
      <c r="Z802" s="14"/>
      <c r="AA802" s="14"/>
      <c r="AB802" s="14"/>
      <c r="AC802" s="14"/>
      <c r="AD802" s="14"/>
      <c r="AE802" s="14"/>
      <c r="AF802" s="14"/>
      <c r="AG802" s="14"/>
    </row>
    <row r="803" spans="1:33" x14ac:dyDescent="0.35">
      <c r="A803" s="14"/>
      <c r="B803" s="14"/>
      <c r="C803" s="14"/>
      <c r="Z803" s="14"/>
      <c r="AA803" s="14"/>
      <c r="AB803" s="14"/>
      <c r="AC803" s="14"/>
      <c r="AD803" s="14"/>
      <c r="AE803" s="14"/>
      <c r="AF803" s="14"/>
      <c r="AG803" s="14"/>
    </row>
    <row r="804" spans="1:33" x14ac:dyDescent="0.35">
      <c r="A804" s="14"/>
      <c r="B804" s="14"/>
      <c r="C804" s="14"/>
      <c r="Z804" s="14"/>
      <c r="AA804" s="14"/>
      <c r="AB804" s="14"/>
      <c r="AC804" s="14"/>
      <c r="AD804" s="14"/>
      <c r="AE804" s="14"/>
      <c r="AF804" s="14"/>
      <c r="AG804" s="14"/>
    </row>
    <row r="805" spans="1:33" x14ac:dyDescent="0.35">
      <c r="A805" s="14"/>
      <c r="B805" s="14"/>
      <c r="C805" s="14"/>
      <c r="Z805" s="14"/>
      <c r="AA805" s="14"/>
      <c r="AB805" s="14"/>
      <c r="AC805" s="14"/>
      <c r="AD805" s="14"/>
      <c r="AE805" s="14"/>
      <c r="AF805" s="14"/>
      <c r="AG805" s="14"/>
    </row>
    <row r="806" spans="1:33" x14ac:dyDescent="0.35">
      <c r="A806" s="14"/>
      <c r="B806" s="14"/>
      <c r="C806" s="14"/>
      <c r="Z806" s="14"/>
      <c r="AA806" s="14"/>
      <c r="AB806" s="14"/>
      <c r="AC806" s="14"/>
      <c r="AD806" s="14"/>
      <c r="AE806" s="14"/>
      <c r="AF806" s="14"/>
      <c r="AG806" s="14"/>
    </row>
    <row r="807" spans="1:33" x14ac:dyDescent="0.35">
      <c r="A807" s="14"/>
      <c r="B807" s="14"/>
      <c r="C807" s="14"/>
      <c r="Z807" s="14"/>
      <c r="AA807" s="14"/>
      <c r="AB807" s="14"/>
      <c r="AC807" s="14"/>
      <c r="AD807" s="14"/>
      <c r="AE807" s="14"/>
      <c r="AF807" s="14"/>
      <c r="AG807" s="14"/>
    </row>
    <row r="808" spans="1:33" x14ac:dyDescent="0.35">
      <c r="A808" s="14"/>
      <c r="B808" s="14"/>
      <c r="C808" s="14"/>
      <c r="Z808" s="14"/>
      <c r="AA808" s="14"/>
      <c r="AB808" s="14"/>
      <c r="AC808" s="14"/>
      <c r="AD808" s="14"/>
      <c r="AE808" s="14"/>
      <c r="AF808" s="14"/>
      <c r="AG808" s="14"/>
    </row>
    <row r="809" spans="1:33" x14ac:dyDescent="0.35">
      <c r="A809" s="14"/>
      <c r="B809" s="14"/>
      <c r="C809" s="14"/>
      <c r="Z809" s="14"/>
      <c r="AA809" s="14"/>
      <c r="AB809" s="14"/>
      <c r="AC809" s="14"/>
      <c r="AD809" s="14"/>
      <c r="AE809" s="14"/>
      <c r="AF809" s="14"/>
      <c r="AG809" s="14"/>
    </row>
    <row r="810" spans="1:33" x14ac:dyDescent="0.35">
      <c r="A810" s="14"/>
      <c r="B810" s="14"/>
      <c r="C810" s="14"/>
      <c r="Z810" s="14"/>
      <c r="AA810" s="14"/>
      <c r="AB810" s="14"/>
      <c r="AC810" s="14"/>
      <c r="AD810" s="14"/>
      <c r="AE810" s="14"/>
      <c r="AF810" s="14"/>
      <c r="AG810" s="14"/>
    </row>
    <row r="811" spans="1:33" x14ac:dyDescent="0.35">
      <c r="A811" s="14"/>
      <c r="B811" s="14"/>
      <c r="C811" s="14"/>
      <c r="Z811" s="14"/>
      <c r="AA811" s="14"/>
      <c r="AB811" s="14"/>
      <c r="AC811" s="14"/>
      <c r="AD811" s="14"/>
      <c r="AE811" s="14"/>
      <c r="AF811" s="14"/>
      <c r="AG811" s="14"/>
    </row>
    <row r="812" spans="1:33" x14ac:dyDescent="0.35">
      <c r="A812" s="14"/>
      <c r="B812" s="14"/>
      <c r="C812" s="14"/>
      <c r="Z812" s="14"/>
      <c r="AA812" s="14"/>
      <c r="AB812" s="14"/>
      <c r="AC812" s="14"/>
      <c r="AD812" s="14"/>
      <c r="AE812" s="14"/>
      <c r="AF812" s="14"/>
      <c r="AG812" s="14"/>
    </row>
    <row r="813" spans="1:33" x14ac:dyDescent="0.35">
      <c r="A813" s="14"/>
      <c r="B813" s="14"/>
      <c r="C813" s="14"/>
      <c r="Z813" s="14"/>
      <c r="AA813" s="14"/>
      <c r="AB813" s="14"/>
      <c r="AC813" s="14"/>
      <c r="AD813" s="14"/>
      <c r="AE813" s="14"/>
      <c r="AF813" s="14"/>
      <c r="AG813" s="14"/>
    </row>
    <row r="814" spans="1:33" x14ac:dyDescent="0.35">
      <c r="A814" s="14"/>
      <c r="B814" s="14"/>
      <c r="C814" s="14"/>
      <c r="Z814" s="14"/>
      <c r="AA814" s="14"/>
      <c r="AB814" s="14"/>
      <c r="AC814" s="14"/>
      <c r="AD814" s="14"/>
      <c r="AE814" s="14"/>
      <c r="AF814" s="14"/>
      <c r="AG814" s="14"/>
    </row>
    <row r="815" spans="1:33" x14ac:dyDescent="0.35">
      <c r="A815" s="14"/>
      <c r="B815" s="14"/>
      <c r="C815" s="14"/>
      <c r="Z815" s="14"/>
      <c r="AA815" s="14"/>
      <c r="AB815" s="14"/>
      <c r="AC815" s="14"/>
      <c r="AD815" s="14"/>
      <c r="AE815" s="14"/>
      <c r="AF815" s="14"/>
      <c r="AG815" s="14"/>
    </row>
    <row r="816" spans="1:33" x14ac:dyDescent="0.35">
      <c r="A816" s="14"/>
      <c r="B816" s="14"/>
      <c r="C816" s="14"/>
      <c r="Z816" s="14"/>
      <c r="AA816" s="14"/>
      <c r="AB816" s="14"/>
      <c r="AC816" s="14"/>
      <c r="AD816" s="14"/>
      <c r="AE816" s="14"/>
      <c r="AF816" s="14"/>
      <c r="AG816" s="14"/>
    </row>
    <row r="817" spans="1:33" x14ac:dyDescent="0.35">
      <c r="A817" s="14"/>
      <c r="B817" s="14"/>
      <c r="C817" s="14"/>
      <c r="Z817" s="14"/>
      <c r="AA817" s="14"/>
      <c r="AB817" s="14"/>
      <c r="AC817" s="14"/>
      <c r="AD817" s="14"/>
      <c r="AE817" s="14"/>
      <c r="AF817" s="14"/>
      <c r="AG817" s="14"/>
    </row>
    <row r="818" spans="1:33" x14ac:dyDescent="0.35">
      <c r="A818" s="14"/>
      <c r="B818" s="14"/>
      <c r="C818" s="14"/>
      <c r="Z818" s="14"/>
      <c r="AA818" s="14"/>
      <c r="AB818" s="14"/>
      <c r="AC818" s="14"/>
      <c r="AD818" s="14"/>
      <c r="AE818" s="14"/>
      <c r="AF818" s="14"/>
      <c r="AG818" s="14"/>
    </row>
    <row r="819" spans="1:33" x14ac:dyDescent="0.35">
      <c r="A819" s="14"/>
      <c r="B819" s="14"/>
      <c r="C819" s="14"/>
      <c r="Z819" s="14"/>
      <c r="AA819" s="14"/>
      <c r="AB819" s="14"/>
      <c r="AC819" s="14"/>
      <c r="AD819" s="14"/>
      <c r="AE819" s="14"/>
      <c r="AF819" s="14"/>
      <c r="AG819" s="14"/>
    </row>
    <row r="820" spans="1:33" x14ac:dyDescent="0.35">
      <c r="A820" s="14"/>
      <c r="B820" s="14"/>
      <c r="C820" s="14"/>
      <c r="Z820" s="14"/>
      <c r="AA820" s="14"/>
      <c r="AB820" s="14"/>
      <c r="AC820" s="14"/>
      <c r="AD820" s="14"/>
      <c r="AE820" s="14"/>
      <c r="AF820" s="14"/>
      <c r="AG820" s="14"/>
    </row>
    <row r="821" spans="1:33" x14ac:dyDescent="0.35">
      <c r="A821" s="14"/>
      <c r="B821" s="14"/>
      <c r="C821" s="14"/>
      <c r="Z821" s="14"/>
      <c r="AA821" s="14"/>
      <c r="AB821" s="14"/>
      <c r="AC821" s="14"/>
      <c r="AD821" s="14"/>
      <c r="AE821" s="14"/>
      <c r="AF821" s="14"/>
      <c r="AG821" s="14"/>
    </row>
    <row r="822" spans="1:33" x14ac:dyDescent="0.35">
      <c r="A822" s="14"/>
      <c r="B822" s="14"/>
      <c r="C822" s="14"/>
      <c r="Z822" s="14"/>
      <c r="AA822" s="14"/>
      <c r="AB822" s="14"/>
      <c r="AC822" s="14"/>
      <c r="AD822" s="14"/>
      <c r="AE822" s="14"/>
      <c r="AF822" s="14"/>
      <c r="AG822" s="14"/>
    </row>
    <row r="823" spans="1:33" x14ac:dyDescent="0.35">
      <c r="A823" s="14"/>
      <c r="B823" s="14"/>
      <c r="C823" s="14"/>
      <c r="Z823" s="14"/>
      <c r="AA823" s="14"/>
      <c r="AB823" s="14"/>
      <c r="AC823" s="14"/>
      <c r="AD823" s="14"/>
      <c r="AE823" s="14"/>
      <c r="AF823" s="14"/>
      <c r="AG823" s="14"/>
    </row>
    <row r="824" spans="1:33" x14ac:dyDescent="0.35">
      <c r="A824" s="14"/>
      <c r="B824" s="14"/>
      <c r="C824" s="14"/>
      <c r="Z824" s="14"/>
      <c r="AA824" s="14"/>
      <c r="AB824" s="14"/>
      <c r="AC824" s="14"/>
      <c r="AD824" s="14"/>
      <c r="AE824" s="14"/>
      <c r="AF824" s="14"/>
      <c r="AG824" s="14"/>
    </row>
    <row r="825" spans="1:33" x14ac:dyDescent="0.35">
      <c r="A825" s="14"/>
      <c r="B825" s="14"/>
      <c r="C825" s="14"/>
      <c r="Z825" s="14"/>
      <c r="AA825" s="14"/>
      <c r="AB825" s="14"/>
      <c r="AC825" s="14"/>
      <c r="AD825" s="14"/>
      <c r="AE825" s="14"/>
      <c r="AF825" s="14"/>
      <c r="AG825" s="14"/>
    </row>
    <row r="826" spans="1:33" x14ac:dyDescent="0.35">
      <c r="A826" s="14"/>
      <c r="B826" s="14"/>
      <c r="C826" s="14"/>
      <c r="Z826" s="14"/>
      <c r="AA826" s="14"/>
      <c r="AB826" s="14"/>
      <c r="AC826" s="14"/>
      <c r="AD826" s="14"/>
      <c r="AE826" s="14"/>
      <c r="AF826" s="14"/>
      <c r="AG826" s="14"/>
    </row>
    <row r="827" spans="1:33" x14ac:dyDescent="0.35">
      <c r="A827" s="14"/>
      <c r="B827" s="14"/>
      <c r="C827" s="14"/>
      <c r="Z827" s="14"/>
      <c r="AA827" s="14"/>
      <c r="AB827" s="14"/>
      <c r="AC827" s="14"/>
      <c r="AD827" s="14"/>
      <c r="AE827" s="14"/>
      <c r="AF827" s="14"/>
      <c r="AG827" s="14"/>
    </row>
    <row r="828" spans="1:33" x14ac:dyDescent="0.35">
      <c r="A828" s="14"/>
      <c r="B828" s="14"/>
      <c r="C828" s="14"/>
      <c r="Z828" s="14"/>
      <c r="AA828" s="14"/>
      <c r="AB828" s="14"/>
      <c r="AC828" s="14"/>
      <c r="AD828" s="14"/>
      <c r="AE828" s="14"/>
      <c r="AF828" s="14"/>
      <c r="AG828" s="14"/>
    </row>
    <row r="829" spans="1:33" x14ac:dyDescent="0.35">
      <c r="A829" s="14"/>
      <c r="B829" s="14"/>
      <c r="C829" s="14"/>
      <c r="Z829" s="14"/>
      <c r="AA829" s="14"/>
      <c r="AB829" s="14"/>
      <c r="AC829" s="14"/>
      <c r="AD829" s="14"/>
      <c r="AE829" s="14"/>
      <c r="AF829" s="14"/>
      <c r="AG829" s="14"/>
    </row>
    <row r="830" spans="1:33" x14ac:dyDescent="0.35">
      <c r="A830" s="14"/>
      <c r="B830" s="14"/>
      <c r="C830" s="14"/>
      <c r="Z830" s="14"/>
      <c r="AA830" s="14"/>
      <c r="AB830" s="14"/>
      <c r="AC830" s="14"/>
      <c r="AD830" s="14"/>
      <c r="AE830" s="14"/>
      <c r="AF830" s="14"/>
      <c r="AG830" s="14"/>
    </row>
    <row r="831" spans="1:33" x14ac:dyDescent="0.35">
      <c r="A831" s="14"/>
      <c r="B831" s="14"/>
      <c r="C831" s="14"/>
      <c r="Z831" s="14"/>
      <c r="AA831" s="14"/>
      <c r="AB831" s="14"/>
      <c r="AC831" s="14"/>
      <c r="AD831" s="14"/>
      <c r="AE831" s="14"/>
      <c r="AF831" s="14"/>
      <c r="AG831" s="14"/>
    </row>
    <row r="832" spans="1:33" x14ac:dyDescent="0.35">
      <c r="A832" s="14"/>
      <c r="B832" s="14"/>
      <c r="C832" s="14"/>
      <c r="Z832" s="14"/>
      <c r="AA832" s="14"/>
      <c r="AB832" s="14"/>
      <c r="AC832" s="14"/>
      <c r="AD832" s="14"/>
      <c r="AE832" s="14"/>
      <c r="AF832" s="14"/>
      <c r="AG832" s="14"/>
    </row>
    <row r="833" spans="1:33" x14ac:dyDescent="0.35">
      <c r="A833" s="14"/>
      <c r="B833" s="14"/>
      <c r="C833" s="14"/>
      <c r="Z833" s="14"/>
      <c r="AA833" s="14"/>
      <c r="AB833" s="14"/>
      <c r="AC833" s="14"/>
      <c r="AD833" s="14"/>
      <c r="AE833" s="14"/>
      <c r="AF833" s="14"/>
      <c r="AG833" s="14"/>
    </row>
    <row r="834" spans="1:33" x14ac:dyDescent="0.35">
      <c r="A834" s="14"/>
      <c r="B834" s="14"/>
      <c r="C834" s="14"/>
      <c r="Z834" s="14"/>
      <c r="AA834" s="14"/>
      <c r="AB834" s="14"/>
      <c r="AC834" s="14"/>
      <c r="AD834" s="14"/>
      <c r="AE834" s="14"/>
      <c r="AF834" s="14"/>
      <c r="AG834" s="14"/>
    </row>
    <row r="835" spans="1:33" x14ac:dyDescent="0.35">
      <c r="A835" s="14"/>
      <c r="B835" s="14"/>
      <c r="C835" s="14"/>
      <c r="Z835" s="14"/>
      <c r="AA835" s="14"/>
      <c r="AB835" s="14"/>
      <c r="AC835" s="14"/>
      <c r="AD835" s="14"/>
      <c r="AE835" s="14"/>
      <c r="AF835" s="14"/>
      <c r="AG835" s="14"/>
    </row>
    <row r="836" spans="1:33" x14ac:dyDescent="0.35">
      <c r="A836" s="14"/>
      <c r="B836" s="14"/>
      <c r="C836" s="14"/>
      <c r="Z836" s="14"/>
      <c r="AA836" s="14"/>
      <c r="AB836" s="14"/>
      <c r="AC836" s="14"/>
      <c r="AD836" s="14"/>
      <c r="AE836" s="14"/>
      <c r="AF836" s="14"/>
      <c r="AG836" s="14"/>
    </row>
    <row r="837" spans="1:33" x14ac:dyDescent="0.35">
      <c r="A837" s="14"/>
      <c r="B837" s="14"/>
      <c r="C837" s="14"/>
      <c r="Z837" s="14"/>
      <c r="AA837" s="14"/>
      <c r="AB837" s="14"/>
      <c r="AC837" s="14"/>
      <c r="AD837" s="14"/>
      <c r="AE837" s="14"/>
      <c r="AF837" s="14"/>
      <c r="AG837" s="14"/>
    </row>
    <row r="838" spans="1:33" x14ac:dyDescent="0.35">
      <c r="A838" s="14"/>
      <c r="B838" s="14"/>
      <c r="C838" s="14"/>
      <c r="Z838" s="14"/>
      <c r="AA838" s="14"/>
      <c r="AB838" s="14"/>
      <c r="AC838" s="14"/>
      <c r="AD838" s="14"/>
      <c r="AE838" s="14"/>
      <c r="AF838" s="14"/>
      <c r="AG838" s="14"/>
    </row>
    <row r="839" spans="1:33" x14ac:dyDescent="0.35">
      <c r="A839" s="14"/>
      <c r="B839" s="14"/>
      <c r="C839" s="14"/>
      <c r="Z839" s="14"/>
      <c r="AA839" s="14"/>
      <c r="AB839" s="14"/>
      <c r="AC839" s="14"/>
      <c r="AD839" s="14"/>
      <c r="AE839" s="14"/>
      <c r="AF839" s="14"/>
      <c r="AG839" s="14"/>
    </row>
    <row r="840" spans="1:33" x14ac:dyDescent="0.35">
      <c r="A840" s="14"/>
      <c r="B840" s="14"/>
      <c r="C840" s="14"/>
      <c r="Z840" s="14"/>
      <c r="AA840" s="14"/>
      <c r="AB840" s="14"/>
      <c r="AC840" s="14"/>
      <c r="AD840" s="14"/>
      <c r="AE840" s="14"/>
      <c r="AF840" s="14"/>
      <c r="AG840" s="14"/>
    </row>
    <row r="841" spans="1:33" x14ac:dyDescent="0.35">
      <c r="A841" s="14"/>
      <c r="B841" s="14"/>
      <c r="C841" s="14"/>
      <c r="Z841" s="14"/>
      <c r="AA841" s="14"/>
      <c r="AB841" s="14"/>
      <c r="AC841" s="14"/>
      <c r="AD841" s="14"/>
      <c r="AE841" s="14"/>
      <c r="AF841" s="14"/>
      <c r="AG841" s="14"/>
    </row>
    <row r="842" spans="1:33" x14ac:dyDescent="0.35">
      <c r="A842" s="14"/>
      <c r="B842" s="14"/>
      <c r="C842" s="14"/>
      <c r="Z842" s="14"/>
      <c r="AA842" s="14"/>
      <c r="AB842" s="14"/>
      <c r="AC842" s="14"/>
      <c r="AD842" s="14"/>
      <c r="AE842" s="14"/>
      <c r="AF842" s="14"/>
      <c r="AG842" s="14"/>
    </row>
    <row r="843" spans="1:33" x14ac:dyDescent="0.35">
      <c r="A843" s="14"/>
      <c r="B843" s="14"/>
      <c r="C843" s="14"/>
      <c r="Z843" s="14"/>
      <c r="AA843" s="14"/>
      <c r="AB843" s="14"/>
      <c r="AC843" s="14"/>
      <c r="AD843" s="14"/>
      <c r="AE843" s="14"/>
      <c r="AF843" s="14"/>
      <c r="AG843" s="14"/>
    </row>
    <row r="844" spans="1:33" x14ac:dyDescent="0.35">
      <c r="A844" s="14"/>
      <c r="B844" s="14"/>
      <c r="C844" s="14"/>
      <c r="Z844" s="14"/>
      <c r="AA844" s="14"/>
      <c r="AB844" s="14"/>
      <c r="AC844" s="14"/>
      <c r="AD844" s="14"/>
      <c r="AE844" s="14"/>
      <c r="AF844" s="14"/>
      <c r="AG844" s="14"/>
    </row>
    <row r="845" spans="1:33" x14ac:dyDescent="0.35">
      <c r="A845" s="14"/>
      <c r="B845" s="14"/>
      <c r="C845" s="14"/>
      <c r="Z845" s="14"/>
      <c r="AA845" s="14"/>
      <c r="AB845" s="14"/>
      <c r="AC845" s="14"/>
      <c r="AD845" s="14"/>
      <c r="AE845" s="14"/>
      <c r="AF845" s="14"/>
      <c r="AG845" s="14"/>
    </row>
    <row r="846" spans="1:33" x14ac:dyDescent="0.35">
      <c r="A846" s="14"/>
      <c r="B846" s="14"/>
      <c r="C846" s="14"/>
      <c r="Z846" s="14"/>
      <c r="AA846" s="14"/>
      <c r="AB846" s="14"/>
      <c r="AC846" s="14"/>
      <c r="AD846" s="14"/>
      <c r="AE846" s="14"/>
      <c r="AF846" s="14"/>
      <c r="AG846" s="14"/>
    </row>
    <row r="847" spans="1:33" x14ac:dyDescent="0.35">
      <c r="A847" s="14"/>
      <c r="B847" s="14"/>
      <c r="C847" s="14"/>
      <c r="Z847" s="14"/>
      <c r="AA847" s="14"/>
      <c r="AB847" s="14"/>
      <c r="AC847" s="14"/>
      <c r="AD847" s="14"/>
      <c r="AE847" s="14"/>
      <c r="AF847" s="14"/>
      <c r="AG847" s="14"/>
    </row>
    <row r="848" spans="1:33" x14ac:dyDescent="0.35">
      <c r="A848" s="14"/>
      <c r="B848" s="14"/>
      <c r="C848" s="14"/>
      <c r="Z848" s="14"/>
      <c r="AA848" s="14"/>
      <c r="AB848" s="14"/>
      <c r="AC848" s="14"/>
      <c r="AD848" s="14"/>
      <c r="AE848" s="14"/>
      <c r="AF848" s="14"/>
      <c r="AG848" s="14"/>
    </row>
    <row r="849" spans="1:33" x14ac:dyDescent="0.35">
      <c r="A849" s="14"/>
      <c r="B849" s="14"/>
      <c r="C849" s="14"/>
      <c r="Z849" s="14"/>
      <c r="AA849" s="14"/>
      <c r="AB849" s="14"/>
      <c r="AC849" s="14"/>
      <c r="AD849" s="14"/>
      <c r="AE849" s="14"/>
      <c r="AF849" s="14"/>
      <c r="AG849" s="14"/>
    </row>
    <row r="850" spans="1:33" x14ac:dyDescent="0.35">
      <c r="A850" s="14"/>
      <c r="B850" s="14"/>
      <c r="C850" s="14"/>
      <c r="Z850" s="14"/>
      <c r="AA850" s="14"/>
      <c r="AB850" s="14"/>
      <c r="AC850" s="14"/>
      <c r="AD850" s="14"/>
      <c r="AE850" s="14"/>
      <c r="AF850" s="14"/>
      <c r="AG850" s="14"/>
    </row>
    <row r="851" spans="1:33" x14ac:dyDescent="0.35">
      <c r="A851" s="14"/>
      <c r="B851" s="14"/>
      <c r="C851" s="14"/>
      <c r="Z851" s="14"/>
      <c r="AA851" s="14"/>
      <c r="AB851" s="14"/>
      <c r="AC851" s="14"/>
      <c r="AD851" s="14"/>
      <c r="AE851" s="14"/>
      <c r="AF851" s="14"/>
      <c r="AG851" s="14"/>
    </row>
    <row r="852" spans="1:33" x14ac:dyDescent="0.35">
      <c r="A852" s="14"/>
      <c r="B852" s="14"/>
      <c r="C852" s="14"/>
      <c r="Z852" s="14"/>
      <c r="AA852" s="14"/>
      <c r="AB852" s="14"/>
      <c r="AC852" s="14"/>
      <c r="AD852" s="14"/>
      <c r="AE852" s="14"/>
      <c r="AF852" s="14"/>
      <c r="AG852" s="14"/>
    </row>
    <row r="853" spans="1:33" x14ac:dyDescent="0.35">
      <c r="A853" s="14"/>
      <c r="B853" s="14"/>
      <c r="C853" s="14"/>
      <c r="Z853" s="14"/>
      <c r="AA853" s="14"/>
      <c r="AB853" s="14"/>
      <c r="AC853" s="14"/>
      <c r="AD853" s="14"/>
      <c r="AE853" s="14"/>
      <c r="AF853" s="14"/>
      <c r="AG853" s="14"/>
    </row>
    <row r="854" spans="1:33" x14ac:dyDescent="0.35">
      <c r="A854" s="14"/>
      <c r="B854" s="14"/>
      <c r="C854" s="14"/>
      <c r="Z854" s="14"/>
      <c r="AA854" s="14"/>
      <c r="AB854" s="14"/>
      <c r="AC854" s="14"/>
      <c r="AD854" s="14"/>
      <c r="AE854" s="14"/>
      <c r="AF854" s="14"/>
      <c r="AG854" s="14"/>
    </row>
    <row r="855" spans="1:33" x14ac:dyDescent="0.35">
      <c r="A855" s="14"/>
      <c r="B855" s="14"/>
      <c r="C855" s="14"/>
      <c r="Z855" s="14"/>
      <c r="AA855" s="14"/>
      <c r="AB855" s="14"/>
      <c r="AC855" s="14"/>
      <c r="AD855" s="14"/>
      <c r="AE855" s="14"/>
      <c r="AF855" s="14"/>
      <c r="AG855" s="14"/>
    </row>
    <row r="856" spans="1:33" x14ac:dyDescent="0.35">
      <c r="A856" s="14"/>
      <c r="B856" s="14"/>
      <c r="C856" s="14"/>
      <c r="Z856" s="14"/>
      <c r="AA856" s="14"/>
      <c r="AB856" s="14"/>
      <c r="AC856" s="14"/>
      <c r="AD856" s="14"/>
      <c r="AE856" s="14"/>
      <c r="AF856" s="14"/>
      <c r="AG856" s="14"/>
    </row>
    <row r="857" spans="1:33" x14ac:dyDescent="0.35">
      <c r="A857" s="14"/>
      <c r="B857" s="14"/>
      <c r="C857" s="14"/>
      <c r="Z857" s="14"/>
      <c r="AA857" s="14"/>
      <c r="AB857" s="14"/>
      <c r="AC857" s="14"/>
      <c r="AD857" s="14"/>
      <c r="AE857" s="14"/>
      <c r="AF857" s="14"/>
      <c r="AG857" s="14"/>
    </row>
    <row r="858" spans="1:33" x14ac:dyDescent="0.35">
      <c r="A858" s="14"/>
      <c r="B858" s="14"/>
      <c r="C858" s="14"/>
      <c r="Z858" s="14"/>
      <c r="AA858" s="14"/>
      <c r="AB858" s="14"/>
      <c r="AC858" s="14"/>
      <c r="AD858" s="14"/>
      <c r="AE858" s="14"/>
      <c r="AF858" s="14"/>
      <c r="AG858" s="14"/>
    </row>
    <row r="859" spans="1:33" x14ac:dyDescent="0.35">
      <c r="A859" s="14"/>
      <c r="B859" s="14"/>
      <c r="C859" s="14"/>
      <c r="Z859" s="14"/>
      <c r="AA859" s="14"/>
      <c r="AB859" s="14"/>
      <c r="AC859" s="14"/>
      <c r="AD859" s="14"/>
      <c r="AE859" s="14"/>
      <c r="AF859" s="14"/>
      <c r="AG859" s="14"/>
    </row>
    <row r="860" spans="1:33" x14ac:dyDescent="0.35">
      <c r="A860" s="14"/>
      <c r="B860" s="14"/>
      <c r="C860" s="14"/>
      <c r="Z860" s="14"/>
      <c r="AA860" s="14"/>
      <c r="AB860" s="14"/>
      <c r="AC860" s="14"/>
      <c r="AD860" s="14"/>
      <c r="AE860" s="14"/>
      <c r="AF860" s="14"/>
      <c r="AG860" s="14"/>
    </row>
    <row r="861" spans="1:33" x14ac:dyDescent="0.35">
      <c r="A861" s="14"/>
      <c r="B861" s="14"/>
      <c r="C861" s="14"/>
      <c r="Z861" s="14"/>
      <c r="AA861" s="14"/>
      <c r="AB861" s="14"/>
      <c r="AC861" s="14"/>
      <c r="AD861" s="14"/>
      <c r="AE861" s="14"/>
      <c r="AF861" s="14"/>
      <c r="AG861" s="14"/>
    </row>
    <row r="862" spans="1:33" x14ac:dyDescent="0.35">
      <c r="A862" s="14"/>
      <c r="B862" s="14"/>
      <c r="C862" s="14"/>
      <c r="Z862" s="14"/>
      <c r="AA862" s="14"/>
      <c r="AB862" s="14"/>
      <c r="AC862" s="14"/>
      <c r="AD862" s="14"/>
      <c r="AE862" s="14"/>
      <c r="AF862" s="14"/>
      <c r="AG862" s="14"/>
    </row>
    <row r="863" spans="1:33" x14ac:dyDescent="0.35">
      <c r="A863" s="14"/>
      <c r="B863" s="14"/>
      <c r="C863" s="14"/>
      <c r="Z863" s="14"/>
      <c r="AA863" s="14"/>
      <c r="AB863" s="14"/>
      <c r="AC863" s="14"/>
      <c r="AD863" s="14"/>
      <c r="AE863" s="14"/>
      <c r="AF863" s="14"/>
      <c r="AG863" s="14"/>
    </row>
    <row r="864" spans="1:33" x14ac:dyDescent="0.35">
      <c r="A864" s="14"/>
      <c r="B864" s="14"/>
      <c r="C864" s="14"/>
      <c r="Z864" s="14"/>
      <c r="AA864" s="14"/>
      <c r="AB864" s="14"/>
      <c r="AC864" s="14"/>
      <c r="AD864" s="14"/>
      <c r="AE864" s="14"/>
      <c r="AF864" s="14"/>
      <c r="AG864" s="14"/>
    </row>
    <row r="865" spans="1:33" x14ac:dyDescent="0.35">
      <c r="A865" s="14"/>
      <c r="B865" s="14"/>
      <c r="C865" s="14"/>
      <c r="Z865" s="14"/>
      <c r="AA865" s="14"/>
      <c r="AB865" s="14"/>
      <c r="AC865" s="14"/>
      <c r="AD865" s="14"/>
      <c r="AE865" s="14"/>
      <c r="AF865" s="14"/>
      <c r="AG865" s="14"/>
    </row>
    <row r="866" spans="1:33" x14ac:dyDescent="0.35">
      <c r="A866" s="14"/>
      <c r="B866" s="14"/>
      <c r="C866" s="14"/>
      <c r="Z866" s="14"/>
      <c r="AA866" s="14"/>
      <c r="AB866" s="14"/>
      <c r="AC866" s="14"/>
      <c r="AD866" s="14"/>
      <c r="AE866" s="14"/>
      <c r="AF866" s="14"/>
      <c r="AG866" s="14"/>
    </row>
    <row r="867" spans="1:33" x14ac:dyDescent="0.35">
      <c r="A867" s="14"/>
      <c r="B867" s="14"/>
      <c r="C867" s="14"/>
      <c r="Z867" s="14"/>
      <c r="AA867" s="14"/>
      <c r="AB867" s="14"/>
      <c r="AC867" s="14"/>
      <c r="AD867" s="14"/>
      <c r="AE867" s="14"/>
      <c r="AF867" s="14"/>
      <c r="AG867" s="14"/>
    </row>
    <row r="868" spans="1:33" x14ac:dyDescent="0.35">
      <c r="A868" s="14"/>
      <c r="B868" s="14"/>
      <c r="C868" s="14"/>
      <c r="Z868" s="14"/>
      <c r="AA868" s="14"/>
      <c r="AB868" s="14"/>
      <c r="AC868" s="14"/>
      <c r="AD868" s="14"/>
      <c r="AE868" s="14"/>
      <c r="AF868" s="14"/>
      <c r="AG868" s="14"/>
    </row>
    <row r="869" spans="1:33" x14ac:dyDescent="0.35">
      <c r="A869" s="14"/>
      <c r="B869" s="14"/>
      <c r="C869" s="14"/>
      <c r="Z869" s="14"/>
      <c r="AA869" s="14"/>
      <c r="AB869" s="14"/>
      <c r="AC869" s="14"/>
      <c r="AD869" s="14"/>
      <c r="AE869" s="14"/>
      <c r="AF869" s="14"/>
      <c r="AG869" s="14"/>
    </row>
    <row r="870" spans="1:33" x14ac:dyDescent="0.35">
      <c r="A870" s="14"/>
      <c r="B870" s="14"/>
      <c r="C870" s="14"/>
      <c r="Z870" s="14"/>
      <c r="AA870" s="14"/>
      <c r="AB870" s="14"/>
      <c r="AC870" s="14"/>
      <c r="AD870" s="14"/>
      <c r="AE870" s="14"/>
      <c r="AF870" s="14"/>
      <c r="AG870" s="14"/>
    </row>
    <row r="871" spans="1:33" x14ac:dyDescent="0.35">
      <c r="A871" s="14"/>
      <c r="B871" s="14"/>
      <c r="C871" s="14"/>
      <c r="Z871" s="14"/>
      <c r="AA871" s="14"/>
      <c r="AB871" s="14"/>
      <c r="AC871" s="14"/>
      <c r="AD871" s="14"/>
      <c r="AE871" s="14"/>
      <c r="AF871" s="14"/>
      <c r="AG871" s="14"/>
    </row>
    <row r="872" spans="1:33" x14ac:dyDescent="0.35">
      <c r="A872" s="14"/>
      <c r="B872" s="14"/>
      <c r="C872" s="14"/>
      <c r="Z872" s="14"/>
      <c r="AA872" s="14"/>
      <c r="AB872" s="14"/>
      <c r="AC872" s="14"/>
      <c r="AD872" s="14"/>
      <c r="AE872" s="14"/>
      <c r="AF872" s="14"/>
      <c r="AG872" s="14"/>
    </row>
    <row r="873" spans="1:33" x14ac:dyDescent="0.35">
      <c r="A873" s="14"/>
      <c r="B873" s="14"/>
      <c r="C873" s="14"/>
      <c r="Z873" s="14"/>
      <c r="AA873" s="14"/>
      <c r="AB873" s="14"/>
      <c r="AC873" s="14"/>
      <c r="AD873" s="14"/>
      <c r="AE873" s="14"/>
      <c r="AF873" s="14"/>
      <c r="AG873" s="14"/>
    </row>
    <row r="874" spans="1:33" x14ac:dyDescent="0.35">
      <c r="A874" s="14"/>
      <c r="B874" s="14"/>
      <c r="C874" s="14"/>
      <c r="Z874" s="14"/>
      <c r="AA874" s="14"/>
      <c r="AB874" s="14"/>
      <c r="AC874" s="14"/>
      <c r="AD874" s="14"/>
      <c r="AE874" s="14"/>
      <c r="AF874" s="14"/>
      <c r="AG874" s="14"/>
    </row>
    <row r="875" spans="1:33" x14ac:dyDescent="0.35">
      <c r="A875" s="14"/>
      <c r="B875" s="14"/>
      <c r="C875" s="14"/>
      <c r="Z875" s="14"/>
      <c r="AA875" s="14"/>
      <c r="AB875" s="14"/>
      <c r="AC875" s="14"/>
      <c r="AD875" s="14"/>
      <c r="AE875" s="14"/>
      <c r="AF875" s="14"/>
      <c r="AG875" s="14"/>
    </row>
    <row r="876" spans="1:33" x14ac:dyDescent="0.35">
      <c r="A876" s="14"/>
      <c r="B876" s="14"/>
      <c r="C876" s="14"/>
      <c r="Z876" s="14"/>
      <c r="AA876" s="14"/>
      <c r="AB876" s="14"/>
      <c r="AC876" s="14"/>
      <c r="AD876" s="14"/>
      <c r="AE876" s="14"/>
      <c r="AF876" s="14"/>
      <c r="AG876" s="14"/>
    </row>
    <row r="877" spans="1:33" x14ac:dyDescent="0.35">
      <c r="A877" s="14"/>
      <c r="B877" s="14"/>
      <c r="C877" s="14"/>
      <c r="Z877" s="14"/>
      <c r="AA877" s="14"/>
      <c r="AB877" s="14"/>
      <c r="AC877" s="14"/>
      <c r="AD877" s="14"/>
      <c r="AE877" s="14"/>
      <c r="AF877" s="14"/>
      <c r="AG877" s="14"/>
    </row>
    <row r="878" spans="1:33" x14ac:dyDescent="0.35">
      <c r="A878" s="14"/>
      <c r="B878" s="14"/>
      <c r="C878" s="14"/>
      <c r="Z878" s="14"/>
      <c r="AA878" s="14"/>
      <c r="AB878" s="14"/>
      <c r="AC878" s="14"/>
      <c r="AD878" s="14"/>
      <c r="AE878" s="14"/>
      <c r="AF878" s="14"/>
      <c r="AG878" s="14"/>
    </row>
    <row r="879" spans="1:33" x14ac:dyDescent="0.35">
      <c r="A879" s="14"/>
      <c r="B879" s="14"/>
      <c r="C879" s="14"/>
      <c r="Z879" s="14"/>
      <c r="AA879" s="14"/>
      <c r="AB879" s="14"/>
      <c r="AC879" s="14"/>
      <c r="AD879" s="14"/>
      <c r="AE879" s="14"/>
      <c r="AF879" s="14"/>
      <c r="AG879" s="14"/>
    </row>
    <row r="880" spans="1:33" x14ac:dyDescent="0.35">
      <c r="A880" s="14"/>
      <c r="B880" s="14"/>
      <c r="C880" s="14"/>
      <c r="Z880" s="14"/>
      <c r="AA880" s="14"/>
      <c r="AB880" s="14"/>
      <c r="AC880" s="14"/>
      <c r="AD880" s="14"/>
      <c r="AE880" s="14"/>
      <c r="AF880" s="14"/>
      <c r="AG880" s="14"/>
    </row>
    <row r="881" spans="1:33" x14ac:dyDescent="0.35">
      <c r="A881" s="14"/>
      <c r="B881" s="14"/>
      <c r="C881" s="14"/>
      <c r="Z881" s="14"/>
      <c r="AA881" s="14"/>
      <c r="AB881" s="14"/>
      <c r="AC881" s="14"/>
      <c r="AD881" s="14"/>
      <c r="AE881" s="14"/>
      <c r="AF881" s="14"/>
      <c r="AG881" s="14"/>
    </row>
    <row r="882" spans="1:33" x14ac:dyDescent="0.35">
      <c r="A882" s="14"/>
      <c r="B882" s="14"/>
      <c r="C882" s="14"/>
      <c r="Z882" s="14"/>
      <c r="AA882" s="14"/>
      <c r="AB882" s="14"/>
      <c r="AC882" s="14"/>
      <c r="AD882" s="14"/>
      <c r="AE882" s="14"/>
      <c r="AF882" s="14"/>
      <c r="AG882" s="14"/>
    </row>
    <row r="883" spans="1:33" x14ac:dyDescent="0.35">
      <c r="A883" s="14"/>
      <c r="B883" s="14"/>
      <c r="C883" s="14"/>
      <c r="Z883" s="14"/>
      <c r="AA883" s="14"/>
      <c r="AB883" s="14"/>
      <c r="AC883" s="14"/>
      <c r="AD883" s="14"/>
      <c r="AE883" s="14"/>
      <c r="AF883" s="14"/>
      <c r="AG883" s="14"/>
    </row>
    <row r="884" spans="1:33" x14ac:dyDescent="0.35">
      <c r="A884" s="14"/>
      <c r="B884" s="14"/>
      <c r="C884" s="14"/>
      <c r="Z884" s="14"/>
      <c r="AA884" s="14"/>
      <c r="AB884" s="14"/>
      <c r="AC884" s="14"/>
      <c r="AD884" s="14"/>
      <c r="AE884" s="14"/>
      <c r="AF884" s="14"/>
      <c r="AG884" s="14"/>
    </row>
    <row r="885" spans="1:33" x14ac:dyDescent="0.35">
      <c r="A885" s="14"/>
      <c r="B885" s="14"/>
      <c r="C885" s="14"/>
      <c r="Z885" s="14"/>
      <c r="AA885" s="14"/>
      <c r="AB885" s="14"/>
      <c r="AC885" s="14"/>
      <c r="AD885" s="14"/>
      <c r="AE885" s="14"/>
      <c r="AF885" s="14"/>
      <c r="AG885" s="14"/>
    </row>
    <row r="886" spans="1:33" x14ac:dyDescent="0.35">
      <c r="A886" s="14"/>
      <c r="B886" s="14"/>
      <c r="C886" s="14"/>
      <c r="Z886" s="14"/>
      <c r="AA886" s="14"/>
      <c r="AB886" s="14"/>
      <c r="AC886" s="14"/>
      <c r="AD886" s="14"/>
      <c r="AE886" s="14"/>
      <c r="AF886" s="14"/>
      <c r="AG886" s="14"/>
    </row>
    <row r="887" spans="1:33" x14ac:dyDescent="0.35">
      <c r="A887" s="14"/>
      <c r="B887" s="14"/>
      <c r="C887" s="14"/>
      <c r="Z887" s="14"/>
      <c r="AA887" s="14"/>
      <c r="AB887" s="14"/>
      <c r="AC887" s="14"/>
      <c r="AD887" s="14"/>
      <c r="AE887" s="14"/>
      <c r="AF887" s="14"/>
      <c r="AG887" s="14"/>
    </row>
    <row r="888" spans="1:33" x14ac:dyDescent="0.35">
      <c r="A888" s="14"/>
      <c r="B888" s="14"/>
      <c r="C888" s="14"/>
      <c r="Z888" s="14"/>
      <c r="AA888" s="14"/>
      <c r="AB888" s="14"/>
      <c r="AC888" s="14"/>
      <c r="AD888" s="14"/>
      <c r="AE888" s="14"/>
      <c r="AF888" s="14"/>
      <c r="AG888" s="14"/>
    </row>
    <row r="889" spans="1:33" x14ac:dyDescent="0.35">
      <c r="A889" s="14"/>
      <c r="B889" s="14"/>
      <c r="C889" s="14"/>
      <c r="Z889" s="14"/>
      <c r="AA889" s="14"/>
      <c r="AB889" s="14"/>
      <c r="AC889" s="14"/>
      <c r="AD889" s="14"/>
      <c r="AE889" s="14"/>
      <c r="AF889" s="14"/>
      <c r="AG889" s="14"/>
    </row>
    <row r="890" spans="1:33" x14ac:dyDescent="0.35">
      <c r="A890" s="14"/>
      <c r="B890" s="14"/>
      <c r="C890" s="14"/>
      <c r="Z890" s="14"/>
      <c r="AA890" s="14"/>
      <c r="AB890" s="14"/>
      <c r="AC890" s="14"/>
      <c r="AD890" s="14"/>
      <c r="AE890" s="14"/>
      <c r="AF890" s="14"/>
      <c r="AG890" s="14"/>
    </row>
    <row r="891" spans="1:33" x14ac:dyDescent="0.35">
      <c r="A891" s="14"/>
      <c r="B891" s="14"/>
      <c r="C891" s="14"/>
      <c r="Z891" s="14"/>
      <c r="AA891" s="14"/>
      <c r="AB891" s="14"/>
      <c r="AC891" s="14"/>
      <c r="AD891" s="14"/>
      <c r="AE891" s="14"/>
      <c r="AF891" s="14"/>
      <c r="AG891" s="14"/>
    </row>
    <row r="892" spans="1:33" x14ac:dyDescent="0.35">
      <c r="A892" s="14"/>
      <c r="B892" s="14"/>
      <c r="C892" s="14"/>
      <c r="Z892" s="14"/>
      <c r="AA892" s="14"/>
      <c r="AB892" s="14"/>
      <c r="AC892" s="14"/>
      <c r="AD892" s="14"/>
      <c r="AE892" s="14"/>
      <c r="AF892" s="14"/>
      <c r="AG892" s="14"/>
    </row>
    <row r="893" spans="1:33" x14ac:dyDescent="0.35">
      <c r="A893" s="14"/>
      <c r="B893" s="14"/>
      <c r="C893" s="14"/>
      <c r="Z893" s="14"/>
      <c r="AA893" s="14"/>
      <c r="AB893" s="14"/>
      <c r="AC893" s="14"/>
      <c r="AD893" s="14"/>
      <c r="AE893" s="14"/>
      <c r="AF893" s="14"/>
      <c r="AG893" s="14"/>
    </row>
    <row r="894" spans="1:33" x14ac:dyDescent="0.35">
      <c r="A894" s="14"/>
      <c r="B894" s="14"/>
      <c r="C894" s="14"/>
      <c r="Z894" s="14"/>
      <c r="AA894" s="14"/>
      <c r="AB894" s="14"/>
      <c r="AC894" s="14"/>
      <c r="AD894" s="14"/>
      <c r="AE894" s="14"/>
      <c r="AF894" s="14"/>
      <c r="AG894" s="14"/>
    </row>
    <row r="895" spans="1:33" x14ac:dyDescent="0.35">
      <c r="A895" s="14"/>
      <c r="B895" s="14"/>
      <c r="C895" s="14"/>
      <c r="Z895" s="14"/>
      <c r="AA895" s="14"/>
      <c r="AB895" s="14"/>
      <c r="AC895" s="14"/>
      <c r="AD895" s="14"/>
      <c r="AE895" s="14"/>
      <c r="AF895" s="14"/>
      <c r="AG895" s="14"/>
    </row>
    <row r="896" spans="1:33" x14ac:dyDescent="0.35">
      <c r="A896" s="14"/>
      <c r="B896" s="14"/>
      <c r="C896" s="14"/>
      <c r="Z896" s="14"/>
      <c r="AA896" s="14"/>
      <c r="AB896" s="14"/>
      <c r="AC896" s="14"/>
      <c r="AD896" s="14"/>
      <c r="AE896" s="14"/>
      <c r="AF896" s="14"/>
      <c r="AG896" s="14"/>
    </row>
    <row r="897" spans="1:33" x14ac:dyDescent="0.35">
      <c r="A897" s="14"/>
      <c r="B897" s="14"/>
      <c r="C897" s="14"/>
      <c r="Z897" s="14"/>
      <c r="AA897" s="14"/>
      <c r="AB897" s="14"/>
      <c r="AC897" s="14"/>
      <c r="AD897" s="14"/>
      <c r="AE897" s="14"/>
      <c r="AF897" s="14"/>
      <c r="AG897" s="14"/>
    </row>
    <row r="898" spans="1:33" x14ac:dyDescent="0.35">
      <c r="A898" s="14"/>
      <c r="B898" s="14"/>
      <c r="C898" s="14"/>
      <c r="Z898" s="14"/>
      <c r="AA898" s="14"/>
      <c r="AB898" s="14"/>
      <c r="AC898" s="14"/>
      <c r="AD898" s="14"/>
      <c r="AE898" s="14"/>
      <c r="AF898" s="14"/>
      <c r="AG898" s="14"/>
    </row>
    <row r="899" spans="1:33" x14ac:dyDescent="0.35">
      <c r="A899" s="14"/>
      <c r="B899" s="14"/>
      <c r="C899" s="14"/>
      <c r="Z899" s="14"/>
      <c r="AA899" s="14"/>
      <c r="AB899" s="14"/>
      <c r="AC899" s="14"/>
      <c r="AD899" s="14"/>
      <c r="AE899" s="14"/>
      <c r="AF899" s="14"/>
      <c r="AG899" s="14"/>
    </row>
    <row r="900" spans="1:33" x14ac:dyDescent="0.35">
      <c r="A900" s="14"/>
      <c r="B900" s="14"/>
      <c r="C900" s="14"/>
      <c r="Z900" s="14"/>
      <c r="AA900" s="14"/>
      <c r="AB900" s="14"/>
      <c r="AC900" s="14"/>
      <c r="AD900" s="14"/>
      <c r="AE900" s="14"/>
      <c r="AF900" s="14"/>
      <c r="AG900" s="14"/>
    </row>
    <row r="901" spans="1:33" x14ac:dyDescent="0.35">
      <c r="A901" s="14"/>
      <c r="B901" s="14"/>
      <c r="C901" s="14"/>
      <c r="Z901" s="14"/>
      <c r="AA901" s="14"/>
      <c r="AB901" s="14"/>
      <c r="AC901" s="14"/>
      <c r="AD901" s="14"/>
      <c r="AE901" s="14"/>
      <c r="AF901" s="14"/>
      <c r="AG901" s="14"/>
    </row>
    <row r="902" spans="1:33" x14ac:dyDescent="0.35">
      <c r="A902" s="14"/>
      <c r="B902" s="14"/>
      <c r="C902" s="14"/>
      <c r="Z902" s="14"/>
      <c r="AA902" s="14"/>
      <c r="AB902" s="14"/>
      <c r="AC902" s="14"/>
      <c r="AD902" s="14"/>
      <c r="AE902" s="14"/>
      <c r="AF902" s="14"/>
      <c r="AG902" s="14"/>
    </row>
    <row r="903" spans="1:33" x14ac:dyDescent="0.35">
      <c r="A903" s="14"/>
      <c r="B903" s="14"/>
      <c r="C903" s="14"/>
      <c r="Z903" s="14"/>
      <c r="AA903" s="14"/>
      <c r="AB903" s="14"/>
      <c r="AC903" s="14"/>
      <c r="AD903" s="14"/>
      <c r="AE903" s="14"/>
      <c r="AF903" s="14"/>
      <c r="AG903" s="14"/>
    </row>
    <row r="904" spans="1:33" x14ac:dyDescent="0.35">
      <c r="A904" s="14"/>
      <c r="B904" s="14"/>
      <c r="C904" s="14"/>
      <c r="Z904" s="14"/>
      <c r="AA904" s="14"/>
      <c r="AB904" s="14"/>
      <c r="AC904" s="14"/>
      <c r="AD904" s="14"/>
      <c r="AE904" s="14"/>
      <c r="AF904" s="14"/>
      <c r="AG904" s="14"/>
    </row>
    <row r="905" spans="1:33" x14ac:dyDescent="0.35">
      <c r="A905" s="14"/>
      <c r="B905" s="14"/>
      <c r="C905" s="14"/>
      <c r="Z905" s="14"/>
      <c r="AA905" s="14"/>
      <c r="AB905" s="14"/>
      <c r="AC905" s="14"/>
      <c r="AD905" s="14"/>
      <c r="AE905" s="14"/>
      <c r="AF905" s="14"/>
      <c r="AG905" s="14"/>
    </row>
    <row r="906" spans="1:33" x14ac:dyDescent="0.35">
      <c r="A906" s="14"/>
      <c r="B906" s="14"/>
      <c r="C906" s="14"/>
      <c r="Z906" s="14"/>
      <c r="AA906" s="14"/>
      <c r="AB906" s="14"/>
      <c r="AC906" s="14"/>
      <c r="AD906" s="14"/>
      <c r="AE906" s="14"/>
      <c r="AF906" s="14"/>
      <c r="AG906" s="14"/>
    </row>
    <row r="907" spans="1:33" x14ac:dyDescent="0.35">
      <c r="A907" s="14"/>
      <c r="B907" s="14"/>
      <c r="C907" s="14"/>
      <c r="Z907" s="14"/>
      <c r="AA907" s="14"/>
      <c r="AB907" s="14"/>
      <c r="AC907" s="14"/>
      <c r="AD907" s="14"/>
      <c r="AE907" s="14"/>
      <c r="AF907" s="14"/>
      <c r="AG907" s="14"/>
    </row>
    <row r="908" spans="1:33" x14ac:dyDescent="0.35">
      <c r="A908" s="14"/>
      <c r="B908" s="14"/>
      <c r="C908" s="14"/>
      <c r="Z908" s="14"/>
      <c r="AA908" s="14"/>
      <c r="AB908" s="14"/>
      <c r="AC908" s="14"/>
      <c r="AD908" s="14"/>
      <c r="AE908" s="14"/>
      <c r="AF908" s="14"/>
      <c r="AG908" s="14"/>
    </row>
    <row r="909" spans="1:33" x14ac:dyDescent="0.35">
      <c r="A909" s="14"/>
      <c r="B909" s="14"/>
      <c r="C909" s="14"/>
      <c r="Z909" s="14"/>
      <c r="AA909" s="14"/>
      <c r="AB909" s="14"/>
      <c r="AC909" s="14"/>
      <c r="AD909" s="14"/>
      <c r="AE909" s="14"/>
      <c r="AF909" s="14"/>
      <c r="AG909" s="14"/>
    </row>
    <row r="910" spans="1:33" x14ac:dyDescent="0.35">
      <c r="A910" s="14"/>
      <c r="B910" s="14"/>
      <c r="C910" s="14"/>
      <c r="Z910" s="14"/>
      <c r="AA910" s="14"/>
      <c r="AB910" s="14"/>
      <c r="AC910" s="14"/>
      <c r="AD910" s="14"/>
      <c r="AE910" s="14"/>
      <c r="AF910" s="14"/>
      <c r="AG910" s="14"/>
    </row>
    <row r="911" spans="1:33" x14ac:dyDescent="0.35">
      <c r="A911" s="14"/>
      <c r="B911" s="14"/>
      <c r="C911" s="14"/>
      <c r="Z911" s="14"/>
      <c r="AA911" s="14"/>
      <c r="AB911" s="14"/>
      <c r="AC911" s="14"/>
      <c r="AD911" s="14"/>
      <c r="AE911" s="14"/>
      <c r="AF911" s="14"/>
      <c r="AG911" s="14"/>
    </row>
    <row r="912" spans="1:33" x14ac:dyDescent="0.35">
      <c r="A912" s="14"/>
      <c r="B912" s="14"/>
      <c r="C912" s="14"/>
      <c r="Z912" s="14"/>
      <c r="AA912" s="14"/>
      <c r="AB912" s="14"/>
      <c r="AC912" s="14"/>
      <c r="AD912" s="14"/>
      <c r="AE912" s="14"/>
      <c r="AF912" s="14"/>
      <c r="AG912" s="14"/>
    </row>
    <row r="913" spans="1:33" x14ac:dyDescent="0.35">
      <c r="A913" s="14"/>
      <c r="B913" s="14"/>
      <c r="C913" s="14"/>
      <c r="Z913" s="14"/>
      <c r="AA913" s="14"/>
      <c r="AB913" s="14"/>
      <c r="AC913" s="14"/>
      <c r="AD913" s="14"/>
      <c r="AE913" s="14"/>
      <c r="AF913" s="14"/>
      <c r="AG913" s="14"/>
    </row>
    <row r="914" spans="1:33" x14ac:dyDescent="0.35">
      <c r="A914" s="14"/>
      <c r="B914" s="14"/>
      <c r="C914" s="14"/>
      <c r="Z914" s="14"/>
      <c r="AA914" s="14"/>
      <c r="AB914" s="14"/>
      <c r="AC914" s="14"/>
      <c r="AD914" s="14"/>
      <c r="AE914" s="14"/>
      <c r="AF914" s="14"/>
      <c r="AG914" s="14"/>
    </row>
    <row r="915" spans="1:33" x14ac:dyDescent="0.35">
      <c r="A915" s="14"/>
      <c r="B915" s="14"/>
      <c r="C915" s="14"/>
      <c r="Z915" s="14"/>
      <c r="AA915" s="14"/>
      <c r="AB915" s="14"/>
      <c r="AC915" s="14"/>
      <c r="AD915" s="14"/>
      <c r="AE915" s="14"/>
      <c r="AF915" s="14"/>
      <c r="AG915" s="14"/>
    </row>
    <row r="916" spans="1:33" x14ac:dyDescent="0.35">
      <c r="A916" s="14"/>
      <c r="B916" s="14"/>
      <c r="C916" s="14"/>
      <c r="Z916" s="14"/>
      <c r="AA916" s="14"/>
      <c r="AB916" s="14"/>
      <c r="AC916" s="14"/>
      <c r="AD916" s="14"/>
      <c r="AE916" s="14"/>
      <c r="AF916" s="14"/>
      <c r="AG916" s="14"/>
    </row>
    <row r="917" spans="1:33" x14ac:dyDescent="0.35">
      <c r="A917" s="14"/>
      <c r="B917" s="14"/>
      <c r="C917" s="14"/>
      <c r="Z917" s="14"/>
      <c r="AA917" s="14"/>
      <c r="AB917" s="14"/>
      <c r="AC917" s="14"/>
      <c r="AD917" s="14"/>
      <c r="AE917" s="14"/>
      <c r="AF917" s="14"/>
      <c r="AG917" s="14"/>
    </row>
    <row r="918" spans="1:33" x14ac:dyDescent="0.35">
      <c r="A918" s="14"/>
      <c r="B918" s="14"/>
      <c r="C918" s="14"/>
      <c r="Z918" s="14"/>
      <c r="AA918" s="14"/>
      <c r="AB918" s="14"/>
      <c r="AC918" s="14"/>
      <c r="AD918" s="14"/>
      <c r="AE918" s="14"/>
      <c r="AF918" s="14"/>
      <c r="AG918" s="14"/>
    </row>
    <row r="919" spans="1:33" x14ac:dyDescent="0.35">
      <c r="A919" s="14"/>
      <c r="B919" s="14"/>
      <c r="C919" s="14"/>
      <c r="Z919" s="14"/>
      <c r="AA919" s="14"/>
      <c r="AB919" s="14"/>
      <c r="AC919" s="14"/>
      <c r="AD919" s="14"/>
      <c r="AE919" s="14"/>
      <c r="AF919" s="14"/>
      <c r="AG919" s="14"/>
    </row>
    <row r="920" spans="1:33" x14ac:dyDescent="0.35">
      <c r="A920" s="14"/>
      <c r="B920" s="14"/>
      <c r="C920" s="14"/>
      <c r="Z920" s="14"/>
      <c r="AA920" s="14"/>
      <c r="AB920" s="14"/>
      <c r="AC920" s="14"/>
      <c r="AD920" s="14"/>
      <c r="AE920" s="14"/>
      <c r="AF920" s="14"/>
      <c r="AG920" s="14"/>
    </row>
    <row r="921" spans="1:33" x14ac:dyDescent="0.35">
      <c r="A921" s="14"/>
      <c r="B921" s="14"/>
      <c r="C921" s="14"/>
      <c r="Z921" s="14"/>
      <c r="AA921" s="14"/>
      <c r="AB921" s="14"/>
      <c r="AC921" s="14"/>
      <c r="AD921" s="14"/>
      <c r="AE921" s="14"/>
      <c r="AF921" s="14"/>
      <c r="AG921" s="14"/>
    </row>
    <row r="922" spans="1:33" x14ac:dyDescent="0.35">
      <c r="A922" s="14"/>
      <c r="B922" s="14"/>
      <c r="C922" s="14"/>
      <c r="Z922" s="14"/>
      <c r="AA922" s="14"/>
      <c r="AB922" s="14"/>
      <c r="AC922" s="14"/>
      <c r="AD922" s="14"/>
      <c r="AE922" s="14"/>
      <c r="AF922" s="14"/>
      <c r="AG922" s="14"/>
    </row>
    <row r="923" spans="1:33" x14ac:dyDescent="0.35">
      <c r="A923" s="14"/>
      <c r="B923" s="14"/>
      <c r="C923" s="14"/>
      <c r="Z923" s="14"/>
      <c r="AA923" s="14"/>
      <c r="AB923" s="14"/>
      <c r="AC923" s="14"/>
      <c r="AD923" s="14"/>
      <c r="AE923" s="14"/>
      <c r="AF923" s="14"/>
      <c r="AG923" s="14"/>
    </row>
    <row r="924" spans="1:33" x14ac:dyDescent="0.35">
      <c r="A924" s="14"/>
      <c r="B924" s="14"/>
      <c r="C924" s="14"/>
      <c r="Z924" s="14"/>
      <c r="AA924" s="14"/>
      <c r="AB924" s="14"/>
      <c r="AC924" s="14"/>
      <c r="AD924" s="14"/>
      <c r="AE924" s="14"/>
      <c r="AF924" s="14"/>
      <c r="AG924" s="14"/>
    </row>
    <row r="925" spans="1:33" x14ac:dyDescent="0.35">
      <c r="A925" s="14"/>
      <c r="B925" s="14"/>
      <c r="C925" s="14"/>
      <c r="Z925" s="14"/>
      <c r="AA925" s="14"/>
      <c r="AB925" s="14"/>
      <c r="AC925" s="14"/>
      <c r="AD925" s="14"/>
      <c r="AE925" s="14"/>
      <c r="AF925" s="14"/>
      <c r="AG925" s="14"/>
    </row>
    <row r="926" spans="1:33" x14ac:dyDescent="0.35">
      <c r="A926" s="14"/>
      <c r="B926" s="14"/>
      <c r="C926" s="14"/>
      <c r="Z926" s="14"/>
      <c r="AA926" s="14"/>
      <c r="AB926" s="14"/>
      <c r="AC926" s="14"/>
      <c r="AD926" s="14"/>
      <c r="AE926" s="14"/>
      <c r="AF926" s="14"/>
      <c r="AG926" s="14"/>
    </row>
    <row r="927" spans="1:33" x14ac:dyDescent="0.35">
      <c r="A927" s="14"/>
      <c r="B927" s="14"/>
      <c r="C927" s="14"/>
      <c r="Z927" s="14"/>
      <c r="AA927" s="14"/>
      <c r="AB927" s="14"/>
      <c r="AC927" s="14"/>
      <c r="AD927" s="14"/>
      <c r="AE927" s="14"/>
      <c r="AF927" s="14"/>
      <c r="AG927" s="14"/>
    </row>
    <row r="928" spans="1:33" x14ac:dyDescent="0.35">
      <c r="A928" s="14"/>
      <c r="B928" s="14"/>
      <c r="C928" s="14"/>
      <c r="Z928" s="14"/>
      <c r="AA928" s="14"/>
      <c r="AB928" s="14"/>
      <c r="AC928" s="14"/>
      <c r="AD928" s="14"/>
      <c r="AE928" s="14"/>
      <c r="AF928" s="14"/>
      <c r="AG928" s="14"/>
    </row>
    <row r="929" spans="1:33" x14ac:dyDescent="0.35">
      <c r="A929" s="14"/>
      <c r="B929" s="14"/>
      <c r="C929" s="14"/>
      <c r="Z929" s="14"/>
      <c r="AA929" s="14"/>
      <c r="AB929" s="14"/>
      <c r="AC929" s="14"/>
      <c r="AD929" s="14"/>
      <c r="AE929" s="14"/>
      <c r="AF929" s="14"/>
      <c r="AG929" s="14"/>
    </row>
    <row r="930" spans="1:33" x14ac:dyDescent="0.35">
      <c r="A930" s="14"/>
      <c r="B930" s="14"/>
      <c r="C930" s="14"/>
      <c r="Z930" s="14"/>
      <c r="AA930" s="14"/>
      <c r="AB930" s="14"/>
      <c r="AC930" s="14"/>
      <c r="AD930" s="14"/>
      <c r="AE930" s="14"/>
      <c r="AF930" s="14"/>
      <c r="AG930" s="14"/>
    </row>
    <row r="931" spans="1:33" x14ac:dyDescent="0.35">
      <c r="A931" s="14"/>
      <c r="B931" s="14"/>
      <c r="C931" s="14"/>
      <c r="Z931" s="14"/>
      <c r="AA931" s="14"/>
      <c r="AB931" s="14"/>
      <c r="AC931" s="14"/>
      <c r="AD931" s="14"/>
      <c r="AE931" s="14"/>
      <c r="AF931" s="14"/>
      <c r="AG931" s="14"/>
    </row>
    <row r="932" spans="1:33" x14ac:dyDescent="0.35">
      <c r="A932" s="14"/>
      <c r="B932" s="14"/>
      <c r="C932" s="14"/>
      <c r="Z932" s="14"/>
      <c r="AA932" s="14"/>
      <c r="AB932" s="14"/>
      <c r="AC932" s="14"/>
      <c r="AD932" s="14"/>
      <c r="AE932" s="14"/>
      <c r="AF932" s="14"/>
      <c r="AG932" s="14"/>
    </row>
    <row r="933" spans="1:33" x14ac:dyDescent="0.35">
      <c r="A933" s="14"/>
      <c r="B933" s="14"/>
      <c r="C933" s="14"/>
      <c r="Z933" s="14"/>
      <c r="AA933" s="14"/>
      <c r="AB933" s="14"/>
      <c r="AC933" s="14"/>
      <c r="AD933" s="14"/>
      <c r="AE933" s="14"/>
      <c r="AF933" s="14"/>
      <c r="AG933" s="14"/>
    </row>
    <row r="934" spans="1:33" x14ac:dyDescent="0.35">
      <c r="A934" s="14"/>
      <c r="B934" s="14"/>
      <c r="C934" s="14"/>
      <c r="Z934" s="14"/>
      <c r="AA934" s="14"/>
      <c r="AB934" s="14"/>
      <c r="AC934" s="14"/>
      <c r="AD934" s="14"/>
      <c r="AE934" s="14"/>
      <c r="AF934" s="14"/>
      <c r="AG934" s="14"/>
    </row>
    <row r="935" spans="1:33" x14ac:dyDescent="0.35">
      <c r="A935" s="14"/>
      <c r="B935" s="14"/>
      <c r="C935" s="14"/>
      <c r="Z935" s="14"/>
      <c r="AA935" s="14"/>
      <c r="AB935" s="14"/>
      <c r="AC935" s="14"/>
      <c r="AD935" s="14"/>
      <c r="AE935" s="14"/>
      <c r="AF935" s="14"/>
      <c r="AG935" s="14"/>
    </row>
    <row r="936" spans="1:33" x14ac:dyDescent="0.35">
      <c r="A936" s="14"/>
      <c r="B936" s="14"/>
      <c r="C936" s="14"/>
      <c r="Z936" s="14"/>
      <c r="AA936" s="14"/>
      <c r="AB936" s="14"/>
      <c r="AC936" s="14"/>
      <c r="AD936" s="14"/>
      <c r="AE936" s="14"/>
      <c r="AF936" s="14"/>
      <c r="AG936" s="14"/>
    </row>
    <row r="937" spans="1:33" x14ac:dyDescent="0.35">
      <c r="A937" s="14"/>
      <c r="B937" s="14"/>
      <c r="C937" s="14"/>
      <c r="Z937" s="14"/>
      <c r="AA937" s="14"/>
      <c r="AB937" s="14"/>
      <c r="AC937" s="14"/>
      <c r="AD937" s="14"/>
      <c r="AE937" s="14"/>
      <c r="AF937" s="14"/>
      <c r="AG937" s="14"/>
    </row>
    <row r="938" spans="1:33" x14ac:dyDescent="0.35">
      <c r="A938" s="14"/>
      <c r="B938" s="14"/>
      <c r="C938" s="14"/>
      <c r="Z938" s="14"/>
      <c r="AA938" s="14"/>
      <c r="AB938" s="14"/>
      <c r="AC938" s="14"/>
      <c r="AD938" s="14"/>
      <c r="AE938" s="14"/>
      <c r="AF938" s="14"/>
      <c r="AG938" s="14"/>
    </row>
    <row r="939" spans="1:33" x14ac:dyDescent="0.35">
      <c r="A939" s="14"/>
      <c r="B939" s="14"/>
      <c r="C939" s="14"/>
      <c r="Z939" s="14"/>
      <c r="AA939" s="14"/>
      <c r="AB939" s="14"/>
      <c r="AC939" s="14"/>
      <c r="AD939" s="14"/>
      <c r="AE939" s="14"/>
      <c r="AF939" s="14"/>
      <c r="AG939" s="14"/>
    </row>
    <row r="940" spans="1:33" x14ac:dyDescent="0.35">
      <c r="A940" s="14"/>
      <c r="B940" s="14"/>
      <c r="C940" s="14"/>
      <c r="Z940" s="14"/>
      <c r="AA940" s="14"/>
      <c r="AB940" s="14"/>
      <c r="AC940" s="14"/>
      <c r="AD940" s="14"/>
      <c r="AE940" s="14"/>
      <c r="AF940" s="14"/>
      <c r="AG940" s="14"/>
    </row>
    <row r="941" spans="1:33" x14ac:dyDescent="0.35">
      <c r="A941" s="14"/>
      <c r="B941" s="14"/>
      <c r="C941" s="14"/>
      <c r="Z941" s="14"/>
      <c r="AA941" s="14"/>
      <c r="AB941" s="14"/>
      <c r="AC941" s="14"/>
      <c r="AD941" s="14"/>
      <c r="AE941" s="14"/>
      <c r="AF941" s="14"/>
      <c r="AG941" s="14"/>
    </row>
    <row r="942" spans="1:33" x14ac:dyDescent="0.35">
      <c r="A942" s="14"/>
      <c r="B942" s="14"/>
      <c r="C942" s="14"/>
      <c r="Z942" s="14"/>
      <c r="AA942" s="14"/>
      <c r="AB942" s="14"/>
      <c r="AC942" s="14"/>
      <c r="AD942" s="14"/>
      <c r="AE942" s="14"/>
      <c r="AF942" s="14"/>
      <c r="AG942" s="14"/>
    </row>
    <row r="943" spans="1:33" x14ac:dyDescent="0.35">
      <c r="A943" s="14"/>
      <c r="B943" s="14"/>
      <c r="C943" s="14"/>
      <c r="Z943" s="14"/>
      <c r="AA943" s="14"/>
      <c r="AB943" s="14"/>
      <c r="AC943" s="14"/>
      <c r="AD943" s="14"/>
      <c r="AE943" s="14"/>
      <c r="AF943" s="14"/>
      <c r="AG943" s="14"/>
    </row>
    <row r="944" spans="1:33" x14ac:dyDescent="0.35">
      <c r="A944" s="14"/>
      <c r="B944" s="14"/>
      <c r="C944" s="14"/>
      <c r="Z944" s="14"/>
      <c r="AA944" s="14"/>
      <c r="AB944" s="14"/>
      <c r="AC944" s="14"/>
      <c r="AD944" s="14"/>
      <c r="AE944" s="14"/>
      <c r="AF944" s="14"/>
      <c r="AG944" s="14"/>
    </row>
    <row r="945" spans="1:33" x14ac:dyDescent="0.35">
      <c r="A945" s="14"/>
      <c r="B945" s="14"/>
      <c r="C945" s="14"/>
      <c r="Z945" s="14"/>
      <c r="AA945" s="14"/>
      <c r="AB945" s="14"/>
      <c r="AC945" s="14"/>
      <c r="AD945" s="14"/>
      <c r="AE945" s="14"/>
      <c r="AF945" s="14"/>
      <c r="AG945" s="14"/>
    </row>
    <row r="946" spans="1:33" x14ac:dyDescent="0.35">
      <c r="A946" s="14"/>
      <c r="B946" s="14"/>
      <c r="C946" s="14"/>
      <c r="Z946" s="14"/>
      <c r="AA946" s="14"/>
      <c r="AB946" s="14"/>
      <c r="AC946" s="14"/>
      <c r="AD946" s="14"/>
      <c r="AE946" s="14"/>
      <c r="AF946" s="14"/>
      <c r="AG946" s="14"/>
    </row>
    <row r="947" spans="1:33" x14ac:dyDescent="0.35">
      <c r="A947" s="14"/>
      <c r="B947" s="14"/>
      <c r="C947" s="14"/>
      <c r="Z947" s="14"/>
      <c r="AA947" s="14"/>
      <c r="AB947" s="14"/>
      <c r="AC947" s="14"/>
      <c r="AD947" s="14"/>
      <c r="AE947" s="14"/>
      <c r="AF947" s="14"/>
      <c r="AG947" s="14"/>
    </row>
    <row r="948" spans="1:33" x14ac:dyDescent="0.35">
      <c r="A948" s="14"/>
      <c r="B948" s="14"/>
      <c r="C948" s="14"/>
      <c r="Z948" s="14"/>
      <c r="AA948" s="14"/>
      <c r="AB948" s="14"/>
      <c r="AC948" s="14"/>
      <c r="AD948" s="14"/>
      <c r="AE948" s="14"/>
      <c r="AF948" s="14"/>
      <c r="AG948" s="14"/>
    </row>
    <row r="949" spans="1:33" x14ac:dyDescent="0.35">
      <c r="A949" s="14"/>
      <c r="B949" s="14"/>
      <c r="C949" s="14"/>
      <c r="Z949" s="14"/>
      <c r="AA949" s="14"/>
      <c r="AB949" s="14"/>
      <c r="AC949" s="14"/>
      <c r="AD949" s="14"/>
      <c r="AE949" s="14"/>
      <c r="AF949" s="14"/>
      <c r="AG949" s="14"/>
    </row>
    <row r="950" spans="1:33" x14ac:dyDescent="0.35">
      <c r="A950" s="14"/>
      <c r="B950" s="14"/>
      <c r="C950" s="14"/>
      <c r="Z950" s="14"/>
      <c r="AA950" s="14"/>
      <c r="AB950" s="14"/>
      <c r="AC950" s="14"/>
      <c r="AD950" s="14"/>
      <c r="AE950" s="14"/>
      <c r="AF950" s="14"/>
      <c r="AG950" s="14"/>
    </row>
    <row r="951" spans="1:33" x14ac:dyDescent="0.35">
      <c r="A951" s="14"/>
      <c r="B951" s="14"/>
      <c r="C951" s="14"/>
      <c r="Z951" s="14"/>
      <c r="AA951" s="14"/>
      <c r="AB951" s="14"/>
      <c r="AC951" s="14"/>
      <c r="AD951" s="14"/>
      <c r="AE951" s="14"/>
      <c r="AF951" s="14"/>
      <c r="AG951" s="14"/>
    </row>
    <row r="952" spans="1:33" x14ac:dyDescent="0.35">
      <c r="A952" s="14"/>
      <c r="B952" s="14"/>
      <c r="C952" s="14"/>
      <c r="Z952" s="14"/>
      <c r="AA952" s="14"/>
      <c r="AB952" s="14"/>
      <c r="AC952" s="14"/>
      <c r="AD952" s="14"/>
      <c r="AE952" s="14"/>
      <c r="AF952" s="14"/>
      <c r="AG952" s="14"/>
    </row>
    <row r="953" spans="1:33" x14ac:dyDescent="0.35">
      <c r="A953" s="14"/>
      <c r="B953" s="14"/>
      <c r="C953" s="14"/>
      <c r="Z953" s="14"/>
      <c r="AA953" s="14"/>
      <c r="AB953" s="14"/>
      <c r="AC953" s="14"/>
      <c r="AD953" s="14"/>
      <c r="AE953" s="14"/>
      <c r="AF953" s="14"/>
      <c r="AG953" s="14"/>
    </row>
    <row r="954" spans="1:33" x14ac:dyDescent="0.35">
      <c r="A954" s="14"/>
      <c r="B954" s="14"/>
      <c r="C954" s="14"/>
      <c r="Z954" s="14"/>
      <c r="AA954" s="14"/>
      <c r="AB954" s="14"/>
      <c r="AC954" s="14"/>
      <c r="AD954" s="14"/>
      <c r="AE954" s="14"/>
      <c r="AF954" s="14"/>
      <c r="AG954" s="14"/>
    </row>
    <row r="955" spans="1:33" x14ac:dyDescent="0.35">
      <c r="A955" s="14"/>
      <c r="B955" s="14"/>
      <c r="C955" s="14"/>
      <c r="Z955" s="14"/>
      <c r="AA955" s="14"/>
      <c r="AB955" s="14"/>
      <c r="AC955" s="14"/>
      <c r="AD955" s="14"/>
      <c r="AE955" s="14"/>
      <c r="AF955" s="14"/>
      <c r="AG955" s="14"/>
    </row>
    <row r="956" spans="1:33" x14ac:dyDescent="0.35">
      <c r="A956" s="14"/>
      <c r="B956" s="14"/>
      <c r="C956" s="14"/>
      <c r="Z956" s="14"/>
      <c r="AA956" s="14"/>
      <c r="AB956" s="14"/>
      <c r="AC956" s="14"/>
      <c r="AD956" s="14"/>
      <c r="AE956" s="14"/>
      <c r="AF956" s="14"/>
      <c r="AG956" s="14"/>
    </row>
    <row r="957" spans="1:33" x14ac:dyDescent="0.35">
      <c r="A957" s="14"/>
      <c r="B957" s="14"/>
      <c r="C957" s="14"/>
      <c r="Z957" s="14"/>
      <c r="AA957" s="14"/>
      <c r="AB957" s="14"/>
      <c r="AC957" s="14"/>
      <c r="AD957" s="14"/>
      <c r="AE957" s="14"/>
      <c r="AF957" s="14"/>
      <c r="AG957" s="14"/>
    </row>
    <row r="958" spans="1:33" x14ac:dyDescent="0.35">
      <c r="A958" s="14"/>
      <c r="B958" s="14"/>
      <c r="C958" s="14"/>
      <c r="Z958" s="14"/>
      <c r="AA958" s="14"/>
      <c r="AB958" s="14"/>
      <c r="AC958" s="14"/>
      <c r="AD958" s="14"/>
      <c r="AE958" s="14"/>
      <c r="AF958" s="14"/>
      <c r="AG958" s="14"/>
    </row>
    <row r="959" spans="1:33" x14ac:dyDescent="0.35">
      <c r="A959" s="14"/>
      <c r="B959" s="14"/>
      <c r="C959" s="14"/>
      <c r="Z959" s="14"/>
      <c r="AA959" s="14"/>
      <c r="AB959" s="14"/>
      <c r="AC959" s="14"/>
      <c r="AD959" s="14"/>
      <c r="AE959" s="14"/>
      <c r="AF959" s="14"/>
      <c r="AG959" s="14"/>
    </row>
    <row r="960" spans="1:33" x14ac:dyDescent="0.35">
      <c r="A960" s="14"/>
      <c r="B960" s="14"/>
      <c r="C960" s="14"/>
      <c r="Z960" s="14"/>
      <c r="AA960" s="14"/>
      <c r="AB960" s="14"/>
      <c r="AC960" s="14"/>
      <c r="AD960" s="14"/>
      <c r="AE960" s="14"/>
      <c r="AF960" s="14"/>
      <c r="AG960" s="14"/>
    </row>
    <row r="961" spans="1:33" x14ac:dyDescent="0.35">
      <c r="A961" s="14"/>
      <c r="B961" s="14"/>
      <c r="C961" s="14"/>
      <c r="Z961" s="14"/>
      <c r="AA961" s="14"/>
      <c r="AB961" s="14"/>
      <c r="AC961" s="14"/>
      <c r="AD961" s="14"/>
      <c r="AE961" s="14"/>
      <c r="AF961" s="14"/>
      <c r="AG961" s="14"/>
    </row>
    <row r="962" spans="1:33" x14ac:dyDescent="0.35">
      <c r="A962" s="14"/>
      <c r="B962" s="14"/>
      <c r="C962" s="14"/>
      <c r="Z962" s="14"/>
      <c r="AA962" s="14"/>
      <c r="AB962" s="14"/>
      <c r="AC962" s="14"/>
      <c r="AD962" s="14"/>
      <c r="AE962" s="14"/>
      <c r="AF962" s="14"/>
      <c r="AG962" s="14"/>
    </row>
    <row r="963" spans="1:33" x14ac:dyDescent="0.35">
      <c r="A963" s="14"/>
      <c r="B963" s="14"/>
      <c r="C963" s="14"/>
      <c r="Z963" s="14"/>
      <c r="AA963" s="14"/>
      <c r="AB963" s="14"/>
      <c r="AC963" s="14"/>
      <c r="AD963" s="14"/>
      <c r="AE963" s="14"/>
      <c r="AF963" s="14"/>
      <c r="AG963" s="14"/>
    </row>
    <row r="964" spans="1:33" x14ac:dyDescent="0.35">
      <c r="A964" s="14"/>
      <c r="B964" s="14"/>
      <c r="C964" s="14"/>
      <c r="Z964" s="14"/>
      <c r="AA964" s="14"/>
      <c r="AB964" s="14"/>
      <c r="AC964" s="14"/>
      <c r="AD964" s="14"/>
      <c r="AE964" s="14"/>
      <c r="AF964" s="14"/>
      <c r="AG964" s="14"/>
    </row>
    <row r="965" spans="1:33" x14ac:dyDescent="0.35">
      <c r="A965" s="14"/>
      <c r="B965" s="14"/>
      <c r="C965" s="14"/>
      <c r="Z965" s="14"/>
      <c r="AA965" s="14"/>
      <c r="AB965" s="14"/>
      <c r="AC965" s="14"/>
      <c r="AD965" s="14"/>
      <c r="AE965" s="14"/>
      <c r="AF965" s="14"/>
      <c r="AG965" s="14"/>
    </row>
    <row r="966" spans="1:33" x14ac:dyDescent="0.35">
      <c r="A966" s="14"/>
      <c r="B966" s="14"/>
      <c r="C966" s="14"/>
      <c r="Z966" s="14"/>
      <c r="AA966" s="14"/>
      <c r="AB966" s="14"/>
      <c r="AC966" s="14"/>
      <c r="AD966" s="14"/>
      <c r="AE966" s="14"/>
      <c r="AF966" s="14"/>
      <c r="AG966" s="14"/>
    </row>
    <row r="967" spans="1:33" x14ac:dyDescent="0.35">
      <c r="A967" s="14"/>
      <c r="B967" s="14"/>
      <c r="C967" s="14"/>
      <c r="Z967" s="14"/>
      <c r="AA967" s="14"/>
      <c r="AB967" s="14"/>
      <c r="AC967" s="14"/>
      <c r="AD967" s="14"/>
      <c r="AE967" s="14"/>
      <c r="AF967" s="14"/>
      <c r="AG967" s="14"/>
    </row>
    <row r="968" spans="1:33" x14ac:dyDescent="0.35">
      <c r="A968" s="14"/>
      <c r="B968" s="14"/>
      <c r="C968" s="14"/>
      <c r="Z968" s="14"/>
      <c r="AA968" s="14"/>
      <c r="AB968" s="14"/>
      <c r="AC968" s="14"/>
      <c r="AD968" s="14"/>
      <c r="AE968" s="14"/>
      <c r="AF968" s="14"/>
      <c r="AG968" s="14"/>
    </row>
    <row r="969" spans="1:33" x14ac:dyDescent="0.35">
      <c r="A969" s="14"/>
      <c r="B969" s="14"/>
      <c r="C969" s="14"/>
      <c r="Z969" s="14"/>
      <c r="AA969" s="14"/>
      <c r="AB969" s="14"/>
      <c r="AC969" s="14"/>
      <c r="AD969" s="14"/>
      <c r="AE969" s="14"/>
      <c r="AF969" s="14"/>
      <c r="AG969" s="14"/>
    </row>
    <row r="970" spans="1:33" x14ac:dyDescent="0.35">
      <c r="A970" s="14"/>
      <c r="B970" s="14"/>
      <c r="C970" s="14"/>
      <c r="Z970" s="14"/>
      <c r="AA970" s="14"/>
      <c r="AB970" s="14"/>
      <c r="AC970" s="14"/>
      <c r="AD970" s="14"/>
      <c r="AE970" s="14"/>
      <c r="AF970" s="14"/>
      <c r="AG970" s="14"/>
    </row>
    <row r="971" spans="1:33" x14ac:dyDescent="0.35">
      <c r="A971" s="14"/>
      <c r="B971" s="14"/>
      <c r="C971" s="14"/>
      <c r="Z971" s="14"/>
      <c r="AA971" s="14"/>
      <c r="AB971" s="14"/>
      <c r="AC971" s="14"/>
      <c r="AD971" s="14"/>
      <c r="AE971" s="14"/>
      <c r="AF971" s="14"/>
      <c r="AG971" s="14"/>
    </row>
    <row r="972" spans="1:33" x14ac:dyDescent="0.35">
      <c r="A972" s="14"/>
      <c r="B972" s="14"/>
      <c r="C972" s="14"/>
      <c r="Z972" s="14"/>
      <c r="AA972" s="14"/>
      <c r="AB972" s="14"/>
      <c r="AC972" s="14"/>
      <c r="AD972" s="14"/>
      <c r="AE972" s="14"/>
      <c r="AF972" s="14"/>
      <c r="AG972" s="14"/>
    </row>
    <row r="973" spans="1:33" x14ac:dyDescent="0.35">
      <c r="A973" s="14"/>
      <c r="B973" s="14"/>
      <c r="C973" s="14"/>
      <c r="Z973" s="14"/>
      <c r="AA973" s="14"/>
      <c r="AB973" s="14"/>
      <c r="AC973" s="14"/>
      <c r="AD973" s="14"/>
      <c r="AE973" s="14"/>
      <c r="AF973" s="14"/>
      <c r="AG973" s="14"/>
    </row>
    <row r="974" spans="1:33" x14ac:dyDescent="0.35">
      <c r="A974" s="14"/>
      <c r="B974" s="14"/>
      <c r="C974" s="14"/>
      <c r="Z974" s="14"/>
      <c r="AA974" s="14"/>
      <c r="AB974" s="14"/>
      <c r="AC974" s="14"/>
      <c r="AD974" s="14"/>
      <c r="AE974" s="14"/>
      <c r="AF974" s="14"/>
      <c r="AG974" s="14"/>
    </row>
    <row r="975" spans="1:33" x14ac:dyDescent="0.35">
      <c r="A975" s="14"/>
      <c r="B975" s="14"/>
      <c r="C975" s="14"/>
    </row>
    <row r="976" spans="1:33" x14ac:dyDescent="0.35">
      <c r="A976" s="14"/>
      <c r="B976" s="14"/>
      <c r="C976" s="14"/>
    </row>
    <row r="977" spans="1:3" x14ac:dyDescent="0.35">
      <c r="A977" s="14"/>
      <c r="B977" s="14"/>
      <c r="C977" s="14"/>
    </row>
    <row r="978" spans="1:3" x14ac:dyDescent="0.35">
      <c r="A978" s="14"/>
      <c r="B978" s="14"/>
      <c r="C978" s="14"/>
    </row>
    <row r="979" spans="1:3" x14ac:dyDescent="0.35">
      <c r="A979" s="14"/>
      <c r="B979" s="14"/>
      <c r="C979" s="14"/>
    </row>
    <row r="980" spans="1:3" x14ac:dyDescent="0.35">
      <c r="A980" s="14"/>
      <c r="B980" s="14"/>
      <c r="C980" s="14"/>
    </row>
    <row r="981" spans="1:3" x14ac:dyDescent="0.35">
      <c r="A981" s="14"/>
      <c r="B981" s="14"/>
      <c r="C981" s="14"/>
    </row>
    <row r="982" spans="1:3" x14ac:dyDescent="0.35">
      <c r="A982" s="14"/>
      <c r="B982" s="14"/>
      <c r="C982" s="14"/>
    </row>
    <row r="983" spans="1:3" x14ac:dyDescent="0.35">
      <c r="A983" s="14"/>
      <c r="B983" s="14"/>
      <c r="C983" s="14"/>
    </row>
    <row r="984" spans="1:3" x14ac:dyDescent="0.35">
      <c r="A984" s="14"/>
      <c r="B984" s="14"/>
      <c r="C984" s="14"/>
    </row>
    <row r="985" spans="1:3" x14ac:dyDescent="0.35">
      <c r="A985" s="14"/>
      <c r="B985" s="14"/>
      <c r="C985" s="14"/>
    </row>
    <row r="986" spans="1:3" x14ac:dyDescent="0.35">
      <c r="A986" s="14"/>
      <c r="B986" s="14"/>
      <c r="C986" s="14"/>
    </row>
    <row r="987" spans="1:3" x14ac:dyDescent="0.35">
      <c r="A987" s="14"/>
      <c r="B987" s="14"/>
      <c r="C987" s="14"/>
    </row>
    <row r="988" spans="1:3" x14ac:dyDescent="0.35">
      <c r="A988" s="14"/>
      <c r="B988" s="14"/>
      <c r="C988" s="14"/>
    </row>
    <row r="989" spans="1:3" x14ac:dyDescent="0.35">
      <c r="A989" s="14"/>
      <c r="B989" s="14"/>
      <c r="C989" s="14"/>
    </row>
    <row r="990" spans="1:3" x14ac:dyDescent="0.35">
      <c r="A990" s="14"/>
      <c r="B990" s="14"/>
      <c r="C990" s="14"/>
    </row>
    <row r="991" spans="1:3" x14ac:dyDescent="0.35">
      <c r="A991" s="14"/>
      <c r="B991" s="14"/>
      <c r="C991" s="14"/>
    </row>
    <row r="992" spans="1:3" x14ac:dyDescent="0.35">
      <c r="A992" s="14"/>
      <c r="B992" s="14"/>
      <c r="C992" s="14"/>
    </row>
    <row r="993" spans="1:3" x14ac:dyDescent="0.35">
      <c r="A993" s="14"/>
      <c r="B993" s="14"/>
      <c r="C993" s="14"/>
    </row>
    <row r="994" spans="1:3" x14ac:dyDescent="0.35">
      <c r="A994" s="14"/>
      <c r="B994" s="14"/>
      <c r="C994" s="14"/>
    </row>
    <row r="995" spans="1:3" x14ac:dyDescent="0.35">
      <c r="A995" s="14"/>
      <c r="B995" s="14"/>
      <c r="C995" s="14"/>
    </row>
    <row r="996" spans="1:3" x14ac:dyDescent="0.35">
      <c r="A996" s="14"/>
      <c r="B996" s="14"/>
      <c r="C996" s="14"/>
    </row>
    <row r="997" spans="1:3" x14ac:dyDescent="0.35">
      <c r="A997" s="14"/>
      <c r="B997" s="14"/>
      <c r="C997" s="14"/>
    </row>
    <row r="998" spans="1:3" x14ac:dyDescent="0.35">
      <c r="A998" s="14"/>
      <c r="B998" s="14"/>
      <c r="C998" s="14"/>
    </row>
    <row r="999" spans="1:3" x14ac:dyDescent="0.35">
      <c r="A999" s="14"/>
      <c r="B999" s="14"/>
      <c r="C999" s="14"/>
    </row>
    <row r="1000" spans="1:3" x14ac:dyDescent="0.35">
      <c r="A1000" s="14"/>
      <c r="B1000" s="14"/>
      <c r="C1000" s="14"/>
    </row>
    <row r="1001" spans="1:3" x14ac:dyDescent="0.35">
      <c r="A1001" s="14"/>
      <c r="B1001" s="14"/>
      <c r="C1001" s="14"/>
    </row>
    <row r="1002" spans="1:3" x14ac:dyDescent="0.35">
      <c r="A1002" s="14"/>
      <c r="B1002" s="14"/>
      <c r="C1002" s="14"/>
    </row>
    <row r="1003" spans="1:3" x14ac:dyDescent="0.35">
      <c r="A1003" s="14"/>
      <c r="B1003" s="14"/>
      <c r="C1003" s="14"/>
    </row>
    <row r="1004" spans="1:3" x14ac:dyDescent="0.35">
      <c r="A1004" s="14"/>
      <c r="B1004" s="14"/>
      <c r="C1004" s="14"/>
    </row>
    <row r="1005" spans="1:3" x14ac:dyDescent="0.35">
      <c r="A1005" s="14"/>
      <c r="B1005" s="14"/>
      <c r="C1005" s="14"/>
    </row>
    <row r="1006" spans="1:3" x14ac:dyDescent="0.35">
      <c r="A1006" s="14"/>
      <c r="B1006" s="14"/>
      <c r="C1006" s="14"/>
    </row>
    <row r="1007" spans="1:3" x14ac:dyDescent="0.35">
      <c r="A1007" s="14"/>
      <c r="B1007" s="14"/>
      <c r="C1007" s="14"/>
    </row>
    <row r="1008" spans="1:3" x14ac:dyDescent="0.35">
      <c r="A1008" s="14"/>
      <c r="B1008" s="14"/>
      <c r="C1008" s="14"/>
    </row>
    <row r="1009" spans="1:3" x14ac:dyDescent="0.35">
      <c r="A1009" s="14"/>
      <c r="B1009" s="14"/>
      <c r="C1009" s="14"/>
    </row>
    <row r="1010" spans="1:3" x14ac:dyDescent="0.35">
      <c r="A1010" s="14"/>
      <c r="B1010" s="14"/>
      <c r="C1010" s="14"/>
    </row>
    <row r="1011" spans="1:3" x14ac:dyDescent="0.35">
      <c r="A1011" s="14"/>
      <c r="B1011" s="14"/>
      <c r="C1011" s="14"/>
    </row>
    <row r="1012" spans="1:3" x14ac:dyDescent="0.35">
      <c r="A1012" s="14"/>
      <c r="B1012" s="14"/>
      <c r="C1012" s="14"/>
    </row>
    <row r="1013" spans="1:3" x14ac:dyDescent="0.35">
      <c r="A1013" s="14"/>
      <c r="B1013" s="14"/>
      <c r="C1013" s="14"/>
    </row>
    <row r="1014" spans="1:3" x14ac:dyDescent="0.35">
      <c r="A1014" s="14"/>
      <c r="B1014" s="14"/>
      <c r="C1014" s="14"/>
    </row>
    <row r="1015" spans="1:3" x14ac:dyDescent="0.35">
      <c r="A1015" s="14"/>
      <c r="B1015" s="14"/>
      <c r="C1015" s="14"/>
    </row>
    <row r="1016" spans="1:3" x14ac:dyDescent="0.35">
      <c r="A1016" s="14"/>
      <c r="B1016" s="14"/>
      <c r="C1016" s="14"/>
    </row>
    <row r="1017" spans="1:3" x14ac:dyDescent="0.35">
      <c r="A1017" s="14"/>
      <c r="B1017" s="14"/>
      <c r="C1017" s="14"/>
    </row>
    <row r="1018" spans="1:3" x14ac:dyDescent="0.35">
      <c r="A1018" s="14"/>
      <c r="B1018" s="14"/>
      <c r="C1018" s="14"/>
    </row>
    <row r="1019" spans="1:3" x14ac:dyDescent="0.35">
      <c r="A1019" s="14"/>
      <c r="B1019" s="14"/>
      <c r="C1019" s="14"/>
    </row>
    <row r="1020" spans="1:3" x14ac:dyDescent="0.35">
      <c r="A1020" s="14"/>
      <c r="B1020" s="14"/>
      <c r="C1020" s="14"/>
    </row>
    <row r="1021" spans="1:3" x14ac:dyDescent="0.35">
      <c r="A1021" s="14"/>
      <c r="B1021" s="14"/>
      <c r="C1021" s="14"/>
    </row>
    <row r="1022" spans="1:3" x14ac:dyDescent="0.35">
      <c r="A1022" s="14"/>
      <c r="B1022" s="14"/>
      <c r="C1022" s="14"/>
    </row>
    <row r="1023" spans="1:3" x14ac:dyDescent="0.35">
      <c r="A1023" s="14"/>
      <c r="B1023" s="14"/>
      <c r="C1023" s="14"/>
    </row>
    <row r="1024" spans="1:3" x14ac:dyDescent="0.35">
      <c r="A1024" s="14"/>
      <c r="B1024" s="14"/>
      <c r="C1024" s="14"/>
    </row>
    <row r="1025" spans="1:3" x14ac:dyDescent="0.35">
      <c r="A1025" s="14"/>
      <c r="B1025" s="14"/>
      <c r="C1025" s="14"/>
    </row>
    <row r="1026" spans="1:3" x14ac:dyDescent="0.35">
      <c r="A1026" s="14"/>
      <c r="B1026" s="14"/>
      <c r="C1026" s="14"/>
    </row>
    <row r="1027" spans="1:3" x14ac:dyDescent="0.35">
      <c r="A1027" s="14"/>
      <c r="B1027" s="14"/>
      <c r="C1027" s="14"/>
    </row>
    <row r="1028" spans="1:3" x14ac:dyDescent="0.35">
      <c r="A1028" s="14"/>
      <c r="B1028" s="14"/>
      <c r="C1028" s="14"/>
    </row>
    <row r="1029" spans="1:3" x14ac:dyDescent="0.35">
      <c r="A1029" s="14"/>
      <c r="B1029" s="14"/>
      <c r="C1029" s="14"/>
    </row>
    <row r="1030" spans="1:3" x14ac:dyDescent="0.35">
      <c r="A1030" s="14"/>
      <c r="B1030" s="14"/>
      <c r="C1030" s="14"/>
    </row>
    <row r="1031" spans="1:3" x14ac:dyDescent="0.35">
      <c r="A1031" s="14"/>
      <c r="B1031" s="14"/>
      <c r="C1031" s="14"/>
    </row>
    <row r="1032" spans="1:3" x14ac:dyDescent="0.35">
      <c r="A1032" s="14"/>
      <c r="B1032" s="14"/>
      <c r="C1032" s="14"/>
    </row>
    <row r="1033" spans="1:3" x14ac:dyDescent="0.35">
      <c r="A1033" s="14"/>
      <c r="B1033" s="14"/>
      <c r="C1033" s="14"/>
    </row>
    <row r="1034" spans="1:3" x14ac:dyDescent="0.35">
      <c r="A1034" s="14"/>
      <c r="B1034" s="14"/>
      <c r="C1034" s="14"/>
    </row>
    <row r="1035" spans="1:3" x14ac:dyDescent="0.35">
      <c r="A1035" s="14"/>
      <c r="B1035" s="14"/>
      <c r="C1035" s="14"/>
    </row>
    <row r="1036" spans="1:3" x14ac:dyDescent="0.35">
      <c r="A1036" s="14"/>
      <c r="B1036" s="14"/>
      <c r="C1036" s="14"/>
    </row>
    <row r="1037" spans="1:3" x14ac:dyDescent="0.35">
      <c r="A1037" s="14"/>
      <c r="B1037" s="14"/>
      <c r="C1037" s="14"/>
    </row>
    <row r="1038" spans="1:3" x14ac:dyDescent="0.35">
      <c r="A1038" s="14"/>
      <c r="B1038" s="14"/>
      <c r="C1038" s="14"/>
    </row>
    <row r="1039" spans="1:3" x14ac:dyDescent="0.35">
      <c r="A1039" s="14"/>
      <c r="B1039" s="14"/>
      <c r="C1039" s="14"/>
    </row>
    <row r="1040" spans="1:3" x14ac:dyDescent="0.35">
      <c r="A1040" s="14"/>
      <c r="B1040" s="14"/>
      <c r="C1040" s="14"/>
    </row>
    <row r="1041" spans="1:3" x14ac:dyDescent="0.35">
      <c r="A1041" s="14"/>
      <c r="B1041" s="14"/>
      <c r="C1041" s="14"/>
    </row>
    <row r="1042" spans="1:3" x14ac:dyDescent="0.35">
      <c r="A1042" s="14"/>
      <c r="B1042" s="14"/>
      <c r="C1042" s="14"/>
    </row>
    <row r="1043" spans="1:3" x14ac:dyDescent="0.35">
      <c r="A1043" s="14"/>
      <c r="B1043" s="14"/>
      <c r="C1043" s="14"/>
    </row>
    <row r="1044" spans="1:3" x14ac:dyDescent="0.35">
      <c r="A1044" s="14"/>
      <c r="B1044" s="14"/>
      <c r="C1044" s="14"/>
    </row>
    <row r="1045" spans="1:3" x14ac:dyDescent="0.35">
      <c r="A1045" s="14"/>
      <c r="B1045" s="14"/>
      <c r="C1045" s="14"/>
    </row>
    <row r="1046" spans="1:3" x14ac:dyDescent="0.35">
      <c r="A1046" s="14"/>
      <c r="B1046" s="14"/>
      <c r="C1046" s="14"/>
    </row>
    <row r="1047" spans="1:3" x14ac:dyDescent="0.35">
      <c r="A1047" s="14"/>
      <c r="B1047" s="14"/>
      <c r="C1047" s="14"/>
    </row>
    <row r="1048" spans="1:3" x14ac:dyDescent="0.35">
      <c r="A1048" s="14"/>
      <c r="B1048" s="14"/>
      <c r="C1048" s="14"/>
    </row>
    <row r="1049" spans="1:3" x14ac:dyDescent="0.35">
      <c r="A1049" s="14"/>
      <c r="B1049" s="14"/>
      <c r="C1049" s="14"/>
    </row>
    <row r="1050" spans="1:3" x14ac:dyDescent="0.35">
      <c r="A1050" s="14"/>
      <c r="B1050" s="14"/>
      <c r="C1050" s="14"/>
    </row>
    <row r="1051" spans="1:3" x14ac:dyDescent="0.35">
      <c r="A1051" s="14"/>
      <c r="B1051" s="14"/>
      <c r="C1051" s="14"/>
    </row>
    <row r="1052" spans="1:3" x14ac:dyDescent="0.35">
      <c r="A1052" s="14"/>
      <c r="B1052" s="14"/>
      <c r="C1052" s="14"/>
    </row>
    <row r="1053" spans="1:3" x14ac:dyDescent="0.35">
      <c r="A1053" s="14"/>
      <c r="B1053" s="14"/>
      <c r="C1053" s="14"/>
    </row>
    <row r="1054" spans="1:3" x14ac:dyDescent="0.35">
      <c r="A1054" s="14"/>
      <c r="B1054" s="14"/>
      <c r="C1054" s="14"/>
    </row>
    <row r="1055" spans="1:3" x14ac:dyDescent="0.35">
      <c r="A1055" s="14"/>
      <c r="B1055" s="14"/>
      <c r="C1055" s="14"/>
    </row>
    <row r="1056" spans="1:3" x14ac:dyDescent="0.35">
      <c r="A1056" s="14"/>
      <c r="B1056" s="14"/>
      <c r="C1056" s="14"/>
    </row>
    <row r="1057" spans="1:3" x14ac:dyDescent="0.35">
      <c r="A1057" s="14"/>
      <c r="B1057" s="14"/>
      <c r="C1057" s="14"/>
    </row>
    <row r="1058" spans="1:3" x14ac:dyDescent="0.35">
      <c r="A1058" s="14"/>
      <c r="B1058" s="14"/>
      <c r="C1058" s="14"/>
    </row>
    <row r="1059" spans="1:3" x14ac:dyDescent="0.35">
      <c r="A1059" s="14"/>
      <c r="B1059" s="14"/>
      <c r="C1059" s="14"/>
    </row>
    <row r="1060" spans="1:3" x14ac:dyDescent="0.35">
      <c r="A1060" s="14"/>
      <c r="B1060" s="14"/>
      <c r="C1060" s="14"/>
    </row>
    <row r="1061" spans="1:3" x14ac:dyDescent="0.35">
      <c r="A1061" s="14"/>
      <c r="B1061" s="14"/>
      <c r="C1061" s="14"/>
    </row>
    <row r="1062" spans="1:3" x14ac:dyDescent="0.35">
      <c r="A1062" s="14"/>
      <c r="B1062" s="14"/>
      <c r="C1062" s="14"/>
    </row>
    <row r="1063" spans="1:3" x14ac:dyDescent="0.35">
      <c r="A1063" s="14"/>
      <c r="B1063" s="14"/>
      <c r="C1063" s="14"/>
    </row>
    <row r="1064" spans="1:3" x14ac:dyDescent="0.35">
      <c r="A1064" s="14"/>
      <c r="B1064" s="14"/>
      <c r="C1064" s="14"/>
    </row>
    <row r="1065" spans="1:3" x14ac:dyDescent="0.35">
      <c r="A1065" s="14"/>
      <c r="B1065" s="14"/>
      <c r="C1065" s="14"/>
    </row>
    <row r="1066" spans="1:3" x14ac:dyDescent="0.35">
      <c r="A1066" s="14"/>
      <c r="B1066" s="14"/>
      <c r="C1066" s="14"/>
    </row>
    <row r="1067" spans="1:3" x14ac:dyDescent="0.35">
      <c r="A1067" s="14"/>
      <c r="B1067" s="14"/>
      <c r="C1067" s="14"/>
    </row>
    <row r="1068" spans="1:3" x14ac:dyDescent="0.35">
      <c r="A1068" s="14"/>
      <c r="B1068" s="14"/>
      <c r="C1068" s="14"/>
    </row>
    <row r="1069" spans="1:3" x14ac:dyDescent="0.35">
      <c r="A1069" s="14"/>
      <c r="B1069" s="14"/>
      <c r="C1069" s="14"/>
    </row>
    <row r="1070" spans="1:3" x14ac:dyDescent="0.35">
      <c r="A1070" s="14"/>
      <c r="B1070" s="14"/>
      <c r="C1070" s="14"/>
    </row>
    <row r="1071" spans="1:3" x14ac:dyDescent="0.35">
      <c r="A1071" s="14"/>
      <c r="B1071" s="14"/>
      <c r="C1071" s="14"/>
    </row>
    <row r="1072" spans="1:3" x14ac:dyDescent="0.35">
      <c r="A1072" s="14"/>
      <c r="B1072" s="14"/>
      <c r="C1072" s="14"/>
    </row>
    <row r="1073" spans="1:3" x14ac:dyDescent="0.35">
      <c r="A1073" s="14"/>
      <c r="B1073" s="14"/>
      <c r="C1073" s="14"/>
    </row>
    <row r="1074" spans="1:3" x14ac:dyDescent="0.35">
      <c r="A1074" s="14"/>
      <c r="B1074" s="14"/>
      <c r="C1074" s="14"/>
    </row>
    <row r="1075" spans="1:3" x14ac:dyDescent="0.35">
      <c r="A1075" s="14"/>
      <c r="B1075" s="14"/>
      <c r="C1075" s="14"/>
    </row>
    <row r="1076" spans="1:3" x14ac:dyDescent="0.35">
      <c r="A1076" s="14"/>
      <c r="B1076" s="14"/>
      <c r="C1076" s="14"/>
    </row>
    <row r="1077" spans="1:3" x14ac:dyDescent="0.35">
      <c r="A1077" s="14"/>
      <c r="B1077" s="14"/>
      <c r="C1077" s="14"/>
    </row>
    <row r="1078" spans="1:3" x14ac:dyDescent="0.35">
      <c r="A1078" s="14"/>
      <c r="B1078" s="14"/>
      <c r="C1078" s="14"/>
    </row>
    <row r="1079" spans="1:3" x14ac:dyDescent="0.35">
      <c r="A1079" s="14"/>
      <c r="B1079" s="14"/>
      <c r="C1079" s="14"/>
    </row>
    <row r="1080" spans="1:3" x14ac:dyDescent="0.35">
      <c r="A1080" s="14"/>
      <c r="B1080" s="14"/>
      <c r="C1080" s="14"/>
    </row>
    <row r="1081" spans="1:3" x14ac:dyDescent="0.35">
      <c r="A1081" s="14"/>
      <c r="B1081" s="14"/>
      <c r="C1081" s="14"/>
    </row>
    <row r="1082" spans="1:3" x14ac:dyDescent="0.35">
      <c r="A1082" s="14"/>
      <c r="B1082" s="14"/>
      <c r="C1082" s="14"/>
    </row>
    <row r="1083" spans="1:3" x14ac:dyDescent="0.35">
      <c r="A1083" s="14"/>
      <c r="B1083" s="14"/>
      <c r="C1083" s="14"/>
    </row>
    <row r="1084" spans="1:3" x14ac:dyDescent="0.35">
      <c r="A1084" s="14"/>
      <c r="B1084" s="14"/>
      <c r="C1084" s="14"/>
    </row>
    <row r="1085" spans="1:3" x14ac:dyDescent="0.35">
      <c r="A1085" s="14"/>
      <c r="B1085" s="14"/>
      <c r="C1085" s="14"/>
    </row>
    <row r="1086" spans="1:3" x14ac:dyDescent="0.35">
      <c r="A1086" s="14"/>
      <c r="B1086" s="14"/>
      <c r="C1086" s="14"/>
    </row>
    <row r="1087" spans="1:3" x14ac:dyDescent="0.35">
      <c r="A1087" s="14"/>
      <c r="B1087" s="14"/>
      <c r="C1087" s="14"/>
    </row>
    <row r="1088" spans="1:3" x14ac:dyDescent="0.35">
      <c r="A1088" s="14"/>
      <c r="B1088" s="14"/>
      <c r="C1088" s="14"/>
    </row>
    <row r="1089" spans="1:3" x14ac:dyDescent="0.35">
      <c r="A1089" s="14"/>
      <c r="B1089" s="14"/>
      <c r="C1089" s="14"/>
    </row>
    <row r="1090" spans="1:3" x14ac:dyDescent="0.35">
      <c r="A1090" s="14"/>
      <c r="B1090" s="14"/>
      <c r="C1090" s="14"/>
    </row>
    <row r="1091" spans="1:3" x14ac:dyDescent="0.35">
      <c r="A1091" s="14"/>
      <c r="B1091" s="14"/>
      <c r="C1091" s="14"/>
    </row>
    <row r="1092" spans="1:3" x14ac:dyDescent="0.35">
      <c r="A1092" s="14"/>
      <c r="B1092" s="14"/>
      <c r="C1092" s="14"/>
    </row>
    <row r="1093" spans="1:3" x14ac:dyDescent="0.35">
      <c r="A1093" s="14"/>
      <c r="B1093" s="14"/>
      <c r="C1093" s="14"/>
    </row>
    <row r="1094" spans="1:3" x14ac:dyDescent="0.35">
      <c r="A1094" s="14"/>
      <c r="B1094" s="14"/>
      <c r="C1094" s="14"/>
    </row>
    <row r="1095" spans="1:3" x14ac:dyDescent="0.35">
      <c r="A1095" s="14"/>
      <c r="B1095" s="14"/>
      <c r="C1095" s="14"/>
    </row>
    <row r="1096" spans="1:3" x14ac:dyDescent="0.35">
      <c r="A1096" s="14"/>
      <c r="B1096" s="14"/>
      <c r="C1096" s="14"/>
    </row>
    <row r="1097" spans="1:3" x14ac:dyDescent="0.35">
      <c r="A1097" s="14"/>
      <c r="B1097" s="14"/>
      <c r="C1097" s="14"/>
    </row>
    <row r="1098" spans="1:3" x14ac:dyDescent="0.35">
      <c r="A1098" s="14"/>
      <c r="B1098" s="14"/>
      <c r="C1098" s="14"/>
    </row>
    <row r="1099" spans="1:3" x14ac:dyDescent="0.35">
      <c r="A1099" s="14"/>
      <c r="B1099" s="14"/>
      <c r="C1099" s="14"/>
    </row>
    <row r="1100" spans="1:3" x14ac:dyDescent="0.35">
      <c r="A1100" s="14"/>
      <c r="B1100" s="14"/>
      <c r="C1100" s="14"/>
    </row>
    <row r="1101" spans="1:3" x14ac:dyDescent="0.35">
      <c r="A1101" s="14"/>
      <c r="B1101" s="14"/>
      <c r="C1101" s="14"/>
    </row>
    <row r="1102" spans="1:3" x14ac:dyDescent="0.35">
      <c r="A1102" s="14"/>
      <c r="B1102" s="14"/>
      <c r="C1102" s="14"/>
    </row>
    <row r="1103" spans="1:3" x14ac:dyDescent="0.35">
      <c r="A1103" s="14"/>
      <c r="B1103" s="14"/>
      <c r="C1103" s="14"/>
    </row>
    <row r="1104" spans="1:3" x14ac:dyDescent="0.35">
      <c r="A1104" s="14"/>
      <c r="B1104" s="14"/>
      <c r="C1104" s="14"/>
    </row>
    <row r="1105" spans="1:3" x14ac:dyDescent="0.35">
      <c r="A1105" s="14"/>
      <c r="B1105" s="14"/>
      <c r="C1105" s="14"/>
    </row>
    <row r="1106" spans="1:3" x14ac:dyDescent="0.35">
      <c r="A1106" s="14"/>
      <c r="B1106" s="14"/>
      <c r="C1106" s="14"/>
    </row>
    <row r="1107" spans="1:3" x14ac:dyDescent="0.35">
      <c r="A1107" s="14"/>
      <c r="B1107" s="14"/>
      <c r="C1107" s="14"/>
    </row>
    <row r="1108" spans="1:3" x14ac:dyDescent="0.35">
      <c r="A1108" s="14"/>
      <c r="B1108" s="14"/>
      <c r="C1108" s="14"/>
    </row>
    <row r="1109" spans="1:3" x14ac:dyDescent="0.35">
      <c r="A1109" s="14"/>
      <c r="B1109" s="14"/>
      <c r="C1109" s="14"/>
    </row>
    <row r="1110" spans="1:3" x14ac:dyDescent="0.35">
      <c r="A1110" s="14"/>
      <c r="B1110" s="14"/>
      <c r="C1110" s="14"/>
    </row>
    <row r="1111" spans="1:3" x14ac:dyDescent="0.35">
      <c r="A1111" s="14"/>
      <c r="B1111" s="14"/>
      <c r="C1111" s="14"/>
    </row>
    <row r="1112" spans="1:3" x14ac:dyDescent="0.35">
      <c r="A1112" s="14"/>
      <c r="B1112" s="14"/>
      <c r="C1112" s="14"/>
    </row>
    <row r="1113" spans="1:3" x14ac:dyDescent="0.35">
      <c r="A1113" s="14"/>
      <c r="B1113" s="14"/>
      <c r="C1113" s="14"/>
    </row>
    <row r="1114" spans="1:3" x14ac:dyDescent="0.35">
      <c r="A1114" s="14"/>
      <c r="B1114" s="14"/>
      <c r="C1114" s="14"/>
    </row>
    <row r="1115" spans="1:3" x14ac:dyDescent="0.35">
      <c r="A1115" s="14"/>
      <c r="B1115" s="14"/>
      <c r="C1115" s="14"/>
    </row>
    <row r="1116" spans="1:3" x14ac:dyDescent="0.35">
      <c r="A1116" s="14"/>
      <c r="B1116" s="14"/>
      <c r="C1116" s="14"/>
    </row>
    <row r="1117" spans="1:3" x14ac:dyDescent="0.35">
      <c r="A1117" s="14"/>
      <c r="B1117" s="14"/>
      <c r="C1117" s="14"/>
    </row>
    <row r="1118" spans="1:3" x14ac:dyDescent="0.35">
      <c r="A1118" s="14"/>
      <c r="B1118" s="14"/>
      <c r="C1118" s="14"/>
    </row>
    <row r="1119" spans="1:3" x14ac:dyDescent="0.35">
      <c r="A1119" s="14"/>
      <c r="B1119" s="14"/>
      <c r="C1119" s="14"/>
    </row>
    <row r="1120" spans="1:3" x14ac:dyDescent="0.35">
      <c r="A1120" s="14"/>
      <c r="B1120" s="14"/>
      <c r="C1120" s="14"/>
    </row>
    <row r="1121" spans="1:3" x14ac:dyDescent="0.35">
      <c r="A1121" s="14"/>
      <c r="B1121" s="14"/>
      <c r="C1121" s="14"/>
    </row>
    <row r="1122" spans="1:3" x14ac:dyDescent="0.35">
      <c r="A1122" s="14"/>
      <c r="B1122" s="14"/>
      <c r="C1122" s="14"/>
    </row>
    <row r="1123" spans="1:3" x14ac:dyDescent="0.35">
      <c r="A1123" s="14"/>
      <c r="B1123" s="14"/>
      <c r="C1123" s="14"/>
    </row>
    <row r="1124" spans="1:3" x14ac:dyDescent="0.35">
      <c r="A1124" s="14"/>
      <c r="B1124" s="14"/>
      <c r="C1124" s="14"/>
    </row>
    <row r="1125" spans="1:3" x14ac:dyDescent="0.35">
      <c r="A1125" s="14"/>
      <c r="B1125" s="14"/>
      <c r="C1125" s="14"/>
    </row>
    <row r="1126" spans="1:3" x14ac:dyDescent="0.35">
      <c r="A1126" s="14"/>
      <c r="B1126" s="14"/>
      <c r="C1126" s="14"/>
    </row>
    <row r="1127" spans="1:3" x14ac:dyDescent="0.35">
      <c r="A1127" s="14"/>
      <c r="B1127" s="14"/>
      <c r="C1127" s="14"/>
    </row>
    <row r="1128" spans="1:3" x14ac:dyDescent="0.35">
      <c r="A1128" s="14"/>
      <c r="B1128" s="14"/>
      <c r="C1128" s="14"/>
    </row>
    <row r="1129" spans="1:3" x14ac:dyDescent="0.35">
      <c r="A1129" s="14"/>
      <c r="B1129" s="14"/>
      <c r="C1129" s="14"/>
    </row>
    <row r="1130" spans="1:3" x14ac:dyDescent="0.35">
      <c r="A1130" s="14"/>
      <c r="B1130" s="14"/>
      <c r="C1130" s="14"/>
    </row>
    <row r="1131" spans="1:3" x14ac:dyDescent="0.35">
      <c r="A1131" s="14"/>
      <c r="B1131" s="14"/>
      <c r="C1131" s="14"/>
    </row>
    <row r="1132" spans="1:3" x14ac:dyDescent="0.35">
      <c r="A1132" s="14"/>
      <c r="B1132" s="14"/>
      <c r="C1132" s="14"/>
    </row>
    <row r="1133" spans="1:3" x14ac:dyDescent="0.35">
      <c r="A1133" s="14"/>
      <c r="B1133" s="14"/>
      <c r="C1133" s="14"/>
    </row>
    <row r="1134" spans="1:3" x14ac:dyDescent="0.35">
      <c r="A1134" s="14"/>
      <c r="B1134" s="14"/>
      <c r="C1134" s="14"/>
    </row>
    <row r="1135" spans="1:3" x14ac:dyDescent="0.35">
      <c r="A1135" s="14"/>
      <c r="B1135" s="14"/>
      <c r="C1135" s="14"/>
    </row>
    <row r="1136" spans="1:3" x14ac:dyDescent="0.35">
      <c r="A1136" s="14"/>
      <c r="B1136" s="14"/>
      <c r="C1136" s="14"/>
    </row>
    <row r="1137" spans="1:3" x14ac:dyDescent="0.35">
      <c r="A1137" s="14"/>
      <c r="B1137" s="14"/>
      <c r="C1137" s="14"/>
    </row>
    <row r="1138" spans="1:3" x14ac:dyDescent="0.35">
      <c r="A1138" s="14"/>
      <c r="B1138" s="14"/>
      <c r="C1138" s="14"/>
    </row>
    <row r="1139" spans="1:3" x14ac:dyDescent="0.35">
      <c r="A1139" s="14"/>
      <c r="B1139" s="14"/>
      <c r="C1139" s="14"/>
    </row>
    <row r="1140" spans="1:3" x14ac:dyDescent="0.35">
      <c r="A1140" s="14"/>
      <c r="B1140" s="14"/>
      <c r="C1140" s="14"/>
    </row>
    <row r="1141" spans="1:3" x14ac:dyDescent="0.35">
      <c r="A1141" s="14"/>
      <c r="B1141" s="14"/>
      <c r="C1141" s="14"/>
    </row>
    <row r="1142" spans="1:3" x14ac:dyDescent="0.35">
      <c r="A1142" s="14"/>
      <c r="B1142" s="14"/>
      <c r="C1142" s="14"/>
    </row>
    <row r="1143" spans="1:3" x14ac:dyDescent="0.35">
      <c r="A1143" s="14"/>
      <c r="B1143" s="14"/>
      <c r="C1143" s="14"/>
    </row>
    <row r="1144" spans="1:3" x14ac:dyDescent="0.35">
      <c r="A1144" s="14"/>
      <c r="B1144" s="14"/>
      <c r="C1144" s="14"/>
    </row>
    <row r="1145" spans="1:3" x14ac:dyDescent="0.35">
      <c r="A1145" s="14"/>
      <c r="B1145" s="14"/>
      <c r="C1145" s="14"/>
    </row>
    <row r="1146" spans="1:3" x14ac:dyDescent="0.35">
      <c r="A1146" s="14"/>
      <c r="B1146" s="14"/>
      <c r="C1146" s="14"/>
    </row>
    <row r="1147" spans="1:3" x14ac:dyDescent="0.35">
      <c r="A1147" s="14"/>
      <c r="B1147" s="14"/>
      <c r="C1147" s="14"/>
    </row>
    <row r="1148" spans="1:3" x14ac:dyDescent="0.35">
      <c r="A1148" s="14"/>
      <c r="B1148" s="14"/>
      <c r="C1148" s="14"/>
    </row>
    <row r="1149" spans="1:3" x14ac:dyDescent="0.35">
      <c r="A1149" s="14"/>
      <c r="B1149" s="14"/>
      <c r="C1149" s="14"/>
    </row>
    <row r="1150" spans="1:3" x14ac:dyDescent="0.35">
      <c r="A1150" s="14"/>
      <c r="B1150" s="14"/>
      <c r="C1150" s="14"/>
    </row>
    <row r="1151" spans="1:3" x14ac:dyDescent="0.35">
      <c r="A1151" s="14"/>
      <c r="B1151" s="14"/>
      <c r="C1151" s="14"/>
    </row>
    <row r="1152" spans="1:3" x14ac:dyDescent="0.35">
      <c r="A1152" s="14"/>
      <c r="B1152" s="14"/>
      <c r="C1152" s="14"/>
    </row>
    <row r="1153" spans="1:3" x14ac:dyDescent="0.35">
      <c r="A1153" s="14"/>
      <c r="B1153" s="14"/>
      <c r="C1153" s="14"/>
    </row>
    <row r="1154" spans="1:3" x14ac:dyDescent="0.35">
      <c r="A1154" s="14"/>
      <c r="B1154" s="14"/>
      <c r="C1154" s="14"/>
    </row>
    <row r="1155" spans="1:3" x14ac:dyDescent="0.35">
      <c r="A1155" s="14"/>
      <c r="B1155" s="14"/>
      <c r="C1155" s="14"/>
    </row>
    <row r="1156" spans="1:3" x14ac:dyDescent="0.35">
      <c r="A1156" s="14"/>
      <c r="B1156" s="14"/>
      <c r="C1156" s="14"/>
    </row>
    <row r="1157" spans="1:3" x14ac:dyDescent="0.35">
      <c r="A1157" s="14"/>
      <c r="B1157" s="14"/>
      <c r="C1157" s="14"/>
    </row>
    <row r="1158" spans="1:3" x14ac:dyDescent="0.35">
      <c r="A1158" s="14"/>
      <c r="B1158" s="14"/>
      <c r="C1158" s="14"/>
    </row>
    <row r="1159" spans="1:3" x14ac:dyDescent="0.35">
      <c r="A1159" s="14"/>
      <c r="B1159" s="14"/>
      <c r="C1159" s="14"/>
    </row>
    <row r="1160" spans="1:3" x14ac:dyDescent="0.35">
      <c r="A1160" s="14"/>
      <c r="B1160" s="14"/>
      <c r="C1160" s="14"/>
    </row>
    <row r="1161" spans="1:3" x14ac:dyDescent="0.35">
      <c r="A1161" s="14"/>
      <c r="B1161" s="14"/>
      <c r="C1161" s="14"/>
    </row>
    <row r="1162" spans="1:3" x14ac:dyDescent="0.35">
      <c r="A1162" s="14"/>
      <c r="B1162" s="14"/>
      <c r="C1162" s="14"/>
    </row>
    <row r="1163" spans="1:3" x14ac:dyDescent="0.35">
      <c r="A1163" s="14"/>
      <c r="B1163" s="14"/>
      <c r="C1163" s="14"/>
    </row>
    <row r="1164" spans="1:3" x14ac:dyDescent="0.35">
      <c r="A1164" s="14"/>
      <c r="B1164" s="14"/>
      <c r="C1164" s="14"/>
    </row>
    <row r="1165" spans="1:3" x14ac:dyDescent="0.35">
      <c r="A1165" s="14"/>
      <c r="B1165" s="14"/>
      <c r="C1165" s="14"/>
    </row>
    <row r="1166" spans="1:3" x14ac:dyDescent="0.35">
      <c r="A1166" s="14"/>
      <c r="B1166" s="14"/>
      <c r="C1166" s="14"/>
    </row>
    <row r="1167" spans="1:3" x14ac:dyDescent="0.35">
      <c r="A1167" s="14"/>
      <c r="B1167" s="14"/>
      <c r="C1167" s="14"/>
    </row>
    <row r="1168" spans="1:3" x14ac:dyDescent="0.35">
      <c r="A1168" s="14"/>
      <c r="B1168" s="14"/>
      <c r="C1168" s="14"/>
    </row>
    <row r="1169" spans="1:3" x14ac:dyDescent="0.35">
      <c r="A1169" s="14"/>
      <c r="B1169" s="14"/>
      <c r="C1169" s="14"/>
    </row>
    <row r="1170" spans="1:3" x14ac:dyDescent="0.35">
      <c r="A1170" s="14"/>
      <c r="B1170" s="14"/>
      <c r="C1170" s="14"/>
    </row>
    <row r="1171" spans="1:3" x14ac:dyDescent="0.35">
      <c r="A1171" s="14"/>
      <c r="B1171" s="14"/>
      <c r="C1171" s="14"/>
    </row>
    <row r="1172" spans="1:3" x14ac:dyDescent="0.35">
      <c r="A1172" s="14"/>
      <c r="B1172" s="14"/>
      <c r="C1172" s="14"/>
    </row>
    <row r="1173" spans="1:3" x14ac:dyDescent="0.35">
      <c r="A1173" s="14"/>
      <c r="B1173" s="14"/>
      <c r="C1173" s="14"/>
    </row>
    <row r="1174" spans="1:3" x14ac:dyDescent="0.35">
      <c r="A1174" s="14"/>
      <c r="B1174" s="14"/>
      <c r="C1174" s="14"/>
    </row>
    <row r="1175" spans="1:3" x14ac:dyDescent="0.35">
      <c r="A1175" s="14"/>
      <c r="B1175" s="14"/>
      <c r="C1175" s="14"/>
    </row>
    <row r="1176" spans="1:3" x14ac:dyDescent="0.35">
      <c r="A1176" s="14"/>
      <c r="B1176" s="14"/>
      <c r="C1176" s="14"/>
    </row>
    <row r="1177" spans="1:3" x14ac:dyDescent="0.35">
      <c r="A1177" s="14"/>
      <c r="B1177" s="14"/>
      <c r="C1177" s="14"/>
    </row>
    <row r="1178" spans="1:3" x14ac:dyDescent="0.35">
      <c r="A1178" s="14"/>
      <c r="B1178" s="14"/>
      <c r="C1178" s="14"/>
    </row>
    <row r="1179" spans="1:3" x14ac:dyDescent="0.35">
      <c r="A1179" s="14"/>
      <c r="B1179" s="14"/>
      <c r="C1179" s="14"/>
    </row>
    <row r="1180" spans="1:3" x14ac:dyDescent="0.35">
      <c r="A1180" s="14"/>
      <c r="B1180" s="14"/>
      <c r="C1180" s="14"/>
    </row>
    <row r="1181" spans="1:3" x14ac:dyDescent="0.35">
      <c r="A1181" s="14"/>
      <c r="B1181" s="14"/>
      <c r="C1181" s="14"/>
    </row>
    <row r="1182" spans="1:3" x14ac:dyDescent="0.35">
      <c r="A1182" s="14"/>
      <c r="B1182" s="14"/>
      <c r="C1182" s="14"/>
    </row>
    <row r="1183" spans="1:3" x14ac:dyDescent="0.35">
      <c r="A1183" s="14"/>
      <c r="B1183" s="14"/>
      <c r="C1183" s="14"/>
    </row>
    <row r="1184" spans="1:3" x14ac:dyDescent="0.35">
      <c r="A1184" s="14"/>
      <c r="B1184" s="14"/>
      <c r="C1184" s="14"/>
    </row>
    <row r="1185" spans="1:3" x14ac:dyDescent="0.35">
      <c r="A1185" s="14"/>
      <c r="B1185" s="14"/>
      <c r="C1185" s="14"/>
    </row>
    <row r="1186" spans="1:3" x14ac:dyDescent="0.35">
      <c r="A1186" s="14"/>
      <c r="B1186" s="14"/>
      <c r="C1186" s="14"/>
    </row>
    <row r="1187" spans="1:3" x14ac:dyDescent="0.35">
      <c r="A1187" s="14"/>
      <c r="B1187" s="14"/>
      <c r="C1187" s="14"/>
    </row>
    <row r="1188" spans="1:3" x14ac:dyDescent="0.35">
      <c r="A1188" s="14"/>
      <c r="B1188" s="14"/>
      <c r="C1188" s="14"/>
    </row>
    <row r="1189" spans="1:3" x14ac:dyDescent="0.35">
      <c r="A1189" s="14"/>
      <c r="B1189" s="14"/>
      <c r="C1189" s="14"/>
    </row>
    <row r="1190" spans="1:3" x14ac:dyDescent="0.35">
      <c r="A1190" s="14"/>
      <c r="B1190" s="14"/>
      <c r="C1190" s="14"/>
    </row>
    <row r="1191" spans="1:3" x14ac:dyDescent="0.35">
      <c r="A1191" s="14"/>
      <c r="B1191" s="14"/>
      <c r="C1191" s="14"/>
    </row>
    <row r="1192" spans="1:3" x14ac:dyDescent="0.35">
      <c r="A1192" s="14"/>
      <c r="B1192" s="14"/>
      <c r="C1192" s="14"/>
    </row>
    <row r="1193" spans="1:3" x14ac:dyDescent="0.35">
      <c r="A1193" s="14"/>
      <c r="B1193" s="14"/>
      <c r="C1193" s="14"/>
    </row>
    <row r="1194" spans="1:3" x14ac:dyDescent="0.35">
      <c r="A1194" s="14"/>
      <c r="B1194" s="14"/>
      <c r="C1194" s="14"/>
    </row>
    <row r="1195" spans="1:3" x14ac:dyDescent="0.35">
      <c r="A1195" s="14"/>
      <c r="B1195" s="14"/>
      <c r="C1195" s="14"/>
    </row>
    <row r="1196" spans="1:3" x14ac:dyDescent="0.35">
      <c r="A1196" s="14"/>
      <c r="B1196" s="14"/>
      <c r="C1196" s="14"/>
    </row>
    <row r="1197" spans="1:3" x14ac:dyDescent="0.35">
      <c r="A1197" s="14"/>
      <c r="B1197" s="14"/>
      <c r="C1197" s="14"/>
    </row>
    <row r="1198" spans="1:3" x14ac:dyDescent="0.35">
      <c r="A1198" s="14"/>
      <c r="B1198" s="14"/>
      <c r="C1198" s="14"/>
    </row>
    <row r="1199" spans="1:3" x14ac:dyDescent="0.35">
      <c r="A1199" s="14"/>
      <c r="B1199" s="14"/>
      <c r="C1199" s="14"/>
    </row>
    <row r="1200" spans="1:3" x14ac:dyDescent="0.35">
      <c r="A1200" s="14"/>
      <c r="B1200" s="14"/>
      <c r="C1200" s="14"/>
    </row>
    <row r="1201" spans="1:3" x14ac:dyDescent="0.35">
      <c r="A1201" s="14"/>
      <c r="B1201" s="14"/>
      <c r="C1201" s="14"/>
    </row>
    <row r="1202" spans="1:3" x14ac:dyDescent="0.35">
      <c r="A1202" s="14"/>
      <c r="B1202" s="14"/>
      <c r="C1202" s="14"/>
    </row>
    <row r="1203" spans="1:3" x14ac:dyDescent="0.35">
      <c r="A1203" s="14"/>
      <c r="B1203" s="14"/>
      <c r="C1203" s="14"/>
    </row>
    <row r="1204" spans="1:3" x14ac:dyDescent="0.35">
      <c r="A1204" s="14"/>
      <c r="B1204" s="14"/>
      <c r="C1204" s="14"/>
    </row>
    <row r="1205" spans="1:3" x14ac:dyDescent="0.35">
      <c r="A1205" s="14"/>
      <c r="B1205" s="14"/>
      <c r="C1205" s="14"/>
    </row>
    <row r="1206" spans="1:3" x14ac:dyDescent="0.35">
      <c r="A1206" s="14"/>
      <c r="B1206" s="14"/>
      <c r="C1206" s="14"/>
    </row>
    <row r="1207" spans="1:3" x14ac:dyDescent="0.35">
      <c r="A1207" s="14"/>
      <c r="B1207" s="14"/>
      <c r="C1207" s="14"/>
    </row>
    <row r="1208" spans="1:3" x14ac:dyDescent="0.35">
      <c r="A1208" s="14"/>
      <c r="B1208" s="14"/>
      <c r="C1208" s="14"/>
    </row>
    <row r="1209" spans="1:3" x14ac:dyDescent="0.35">
      <c r="A1209" s="14"/>
      <c r="B1209" s="14"/>
      <c r="C1209" s="14"/>
    </row>
    <row r="1210" spans="1:3" x14ac:dyDescent="0.35">
      <c r="A1210" s="14"/>
      <c r="B1210" s="14"/>
      <c r="C1210" s="14"/>
    </row>
    <row r="1211" spans="1:3" x14ac:dyDescent="0.35">
      <c r="A1211" s="14"/>
      <c r="B1211" s="14"/>
      <c r="C1211" s="14"/>
    </row>
    <row r="1212" spans="1:3" x14ac:dyDescent="0.35">
      <c r="A1212" s="14"/>
      <c r="B1212" s="14"/>
      <c r="C1212" s="14"/>
    </row>
    <row r="1213" spans="1:3" x14ac:dyDescent="0.35">
      <c r="A1213" s="14"/>
      <c r="B1213" s="14"/>
      <c r="C1213" s="14"/>
    </row>
    <row r="1214" spans="1:3" x14ac:dyDescent="0.35">
      <c r="A1214" s="14"/>
      <c r="B1214" s="14"/>
      <c r="C1214" s="14"/>
    </row>
    <row r="1215" spans="1:3" x14ac:dyDescent="0.35">
      <c r="A1215" s="14"/>
      <c r="B1215" s="14"/>
      <c r="C1215" s="14"/>
    </row>
    <row r="1216" spans="1:3" x14ac:dyDescent="0.35">
      <c r="A1216" s="14"/>
      <c r="B1216" s="14"/>
      <c r="C1216" s="14"/>
    </row>
    <row r="1217" spans="1:3" x14ac:dyDescent="0.35">
      <c r="A1217" s="14"/>
      <c r="B1217" s="14"/>
      <c r="C1217" s="14"/>
    </row>
    <row r="1218" spans="1:3" x14ac:dyDescent="0.35">
      <c r="A1218" s="14"/>
      <c r="B1218" s="14"/>
      <c r="C1218" s="14"/>
    </row>
    <row r="1219" spans="1:3" x14ac:dyDescent="0.35">
      <c r="A1219" s="14"/>
      <c r="B1219" s="14"/>
      <c r="C1219" s="14"/>
    </row>
    <row r="1220" spans="1:3" x14ac:dyDescent="0.35">
      <c r="A1220" s="14"/>
      <c r="B1220" s="14"/>
      <c r="C1220" s="14"/>
    </row>
    <row r="1221" spans="1:3" x14ac:dyDescent="0.35">
      <c r="A1221" s="14"/>
      <c r="B1221" s="14"/>
      <c r="C1221" s="14"/>
    </row>
    <row r="1222" spans="1:3" x14ac:dyDescent="0.35">
      <c r="A1222" s="14"/>
      <c r="B1222" s="14"/>
      <c r="C1222" s="14"/>
    </row>
    <row r="1223" spans="1:3" x14ac:dyDescent="0.35">
      <c r="A1223" s="14"/>
      <c r="B1223" s="14"/>
      <c r="C1223" s="14"/>
    </row>
    <row r="1224" spans="1:3" x14ac:dyDescent="0.35">
      <c r="A1224" s="14"/>
      <c r="B1224" s="14"/>
      <c r="C1224" s="14"/>
    </row>
    <row r="1225" spans="1:3" x14ac:dyDescent="0.35">
      <c r="A1225" s="14"/>
      <c r="B1225" s="14"/>
      <c r="C1225" s="14"/>
    </row>
    <row r="1226" spans="1:3" x14ac:dyDescent="0.35">
      <c r="A1226" s="14"/>
      <c r="B1226" s="14"/>
      <c r="C1226" s="14"/>
    </row>
    <row r="1227" spans="1:3" x14ac:dyDescent="0.35">
      <c r="A1227" s="14"/>
      <c r="B1227" s="14"/>
      <c r="C1227" s="14"/>
    </row>
    <row r="1228" spans="1:3" x14ac:dyDescent="0.35">
      <c r="A1228" s="14"/>
      <c r="B1228" s="14"/>
      <c r="C1228" s="14"/>
    </row>
    <row r="1229" spans="1:3" x14ac:dyDescent="0.35">
      <c r="A1229" s="14"/>
      <c r="B1229" s="14"/>
      <c r="C1229" s="14"/>
    </row>
    <row r="1230" spans="1:3" x14ac:dyDescent="0.35">
      <c r="A1230" s="14"/>
      <c r="B1230" s="14"/>
      <c r="C1230" s="14"/>
    </row>
    <row r="1231" spans="1:3" x14ac:dyDescent="0.35">
      <c r="A1231" s="14"/>
      <c r="B1231" s="14"/>
      <c r="C1231" s="14"/>
    </row>
    <row r="1232" spans="1:3" x14ac:dyDescent="0.35">
      <c r="A1232" s="14"/>
      <c r="B1232" s="14"/>
      <c r="C1232" s="14"/>
    </row>
    <row r="1233" spans="1:3" x14ac:dyDescent="0.35">
      <c r="A1233" s="14"/>
      <c r="B1233" s="14"/>
      <c r="C1233" s="14"/>
    </row>
    <row r="1234" spans="1:3" x14ac:dyDescent="0.35">
      <c r="A1234" s="14"/>
      <c r="B1234" s="14"/>
      <c r="C1234" s="14"/>
    </row>
    <row r="1235" spans="1:3" x14ac:dyDescent="0.35">
      <c r="A1235" s="14"/>
      <c r="B1235" s="14"/>
      <c r="C1235" s="14"/>
    </row>
    <row r="1236" spans="1:3" x14ac:dyDescent="0.35">
      <c r="A1236" s="14"/>
      <c r="B1236" s="14"/>
      <c r="C1236" s="14"/>
    </row>
    <row r="1237" spans="1:3" x14ac:dyDescent="0.35">
      <c r="A1237" s="14"/>
      <c r="B1237" s="14"/>
      <c r="C1237" s="14"/>
    </row>
    <row r="1238" spans="1:3" x14ac:dyDescent="0.35">
      <c r="A1238" s="14"/>
      <c r="B1238" s="14"/>
      <c r="C1238" s="14"/>
    </row>
    <row r="1239" spans="1:3" x14ac:dyDescent="0.35">
      <c r="A1239" s="14"/>
      <c r="B1239" s="14"/>
      <c r="C1239" s="14"/>
    </row>
  </sheetData>
  <mergeCells count="3">
    <mergeCell ref="U6:X6"/>
    <mergeCell ref="I4:J5"/>
    <mergeCell ref="M6:N6"/>
  </mergeCells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&amp;C&amp;1#&amp;"Calibri"&amp;10 Restricted - External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38"/>
  <sheetViews>
    <sheetView zoomScale="90" zoomScaleNormal="90" workbookViewId="0">
      <pane xSplit="5" ySplit="7" topLeftCell="F8" activePane="bottomRight" state="frozen"/>
      <selection activeCell="B1" sqref="B1"/>
      <selection pane="topRight" activeCell="G1" sqref="G1"/>
      <selection pane="bottomLeft" activeCell="B8" sqref="B8"/>
      <selection pane="bottomRight" activeCell="K9" sqref="K9"/>
    </sheetView>
  </sheetViews>
  <sheetFormatPr defaultColWidth="8.81640625" defaultRowHeight="14.5" x14ac:dyDescent="0.35"/>
  <cols>
    <col min="1" max="1" width="2.1796875" style="82" customWidth="1"/>
    <col min="2" max="2" width="12.08984375" style="82" customWidth="1"/>
    <col min="3" max="5" width="11.90625" style="82" bestFit="1" customWidth="1"/>
    <col min="6" max="9" width="10.08984375" style="82" customWidth="1"/>
    <col min="10" max="10" width="7" style="82" bestFit="1" customWidth="1"/>
    <col min="11" max="11" width="11.1796875" style="82" customWidth="1"/>
    <col min="12" max="12" width="13.1796875" style="82" customWidth="1"/>
    <col min="13" max="13" width="14.1796875" style="82" customWidth="1"/>
    <col min="14" max="14" width="16.54296875" style="82" customWidth="1"/>
    <col min="15" max="15" width="15.6328125" style="82" customWidth="1"/>
    <col min="16" max="16" width="1" style="82" customWidth="1"/>
    <col min="17" max="17" width="11" style="82" bestFit="1" customWidth="1"/>
    <col min="18" max="18" width="1" style="82" customWidth="1"/>
    <col min="19" max="19" width="17.1796875" style="82" customWidth="1"/>
    <col min="20" max="20" width="1" style="82" customWidth="1"/>
    <col min="21" max="21" width="14.1796875" style="82" customWidth="1"/>
    <col min="22" max="24" width="11.1796875" style="82" customWidth="1"/>
    <col min="25" max="25" width="1" style="82" customWidth="1"/>
    <col min="26" max="16384" width="8.81640625" style="82"/>
  </cols>
  <sheetData>
    <row r="1" spans="1:33" ht="9" customHeight="1" x14ac:dyDescent="0.35">
      <c r="A1" s="14"/>
      <c r="B1" s="14"/>
      <c r="C1" s="14"/>
      <c r="D1" s="85"/>
      <c r="E1" s="85"/>
      <c r="F1" s="85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5.75" customHeight="1" x14ac:dyDescent="0.35">
      <c r="A2" s="14"/>
      <c r="B2" s="14"/>
      <c r="C2" s="14"/>
      <c r="G2" s="21"/>
      <c r="H2" s="90" t="s">
        <v>81</v>
      </c>
      <c r="I2" s="103"/>
      <c r="J2" s="104"/>
      <c r="K2" s="103"/>
      <c r="L2" s="103"/>
      <c r="M2" s="10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"/>
      <c r="AA2" s="14"/>
      <c r="AB2" s="14"/>
      <c r="AC2" s="14"/>
      <c r="AD2" s="14"/>
      <c r="AE2" s="14"/>
      <c r="AF2" s="14"/>
      <c r="AG2" s="14"/>
    </row>
    <row r="3" spans="1:33" s="21" customFormat="1" ht="15.75" customHeight="1" thickBot="1" x14ac:dyDescent="0.4">
      <c r="B3" s="14"/>
      <c r="U3" s="29"/>
      <c r="V3" s="29"/>
      <c r="W3" s="29"/>
      <c r="X3" s="29"/>
      <c r="Y3" s="29"/>
    </row>
    <row r="4" spans="1:33" s="21" customFormat="1" ht="15.75" customHeight="1" x14ac:dyDescent="0.35">
      <c r="B4" s="14"/>
      <c r="C4" s="120" t="s">
        <v>42</v>
      </c>
      <c r="D4" s="83">
        <v>5</v>
      </c>
      <c r="I4" s="157" t="s">
        <v>0</v>
      </c>
      <c r="J4" s="158"/>
      <c r="K4" s="25" t="s">
        <v>1</v>
      </c>
      <c r="L4" s="25" t="s">
        <v>1</v>
      </c>
      <c r="M4" s="26" t="s">
        <v>2</v>
      </c>
      <c r="N4" s="25" t="s">
        <v>1</v>
      </c>
      <c r="O4" s="25" t="s">
        <v>1</v>
      </c>
      <c r="U4" s="29"/>
      <c r="V4" s="29"/>
      <c r="W4" s="29"/>
      <c r="X4" s="29"/>
      <c r="Y4" s="29"/>
    </row>
    <row r="5" spans="1:33" s="21" customFormat="1" ht="15.75" customHeight="1" thickBot="1" x14ac:dyDescent="0.4">
      <c r="C5" s="121" t="s">
        <v>3</v>
      </c>
      <c r="D5" s="84">
        <v>365</v>
      </c>
      <c r="I5" s="159"/>
      <c r="J5" s="160"/>
      <c r="K5" s="33" t="s">
        <v>4</v>
      </c>
      <c r="L5" s="33" t="s">
        <v>4</v>
      </c>
      <c r="M5" s="33" t="s">
        <v>5</v>
      </c>
      <c r="N5" s="33" t="s">
        <v>4</v>
      </c>
      <c r="O5" s="33" t="s">
        <v>4</v>
      </c>
      <c r="P5" s="38"/>
      <c r="Q5" s="39"/>
      <c r="S5" s="29"/>
      <c r="U5" s="29"/>
      <c r="V5" s="29"/>
      <c r="W5" s="29"/>
      <c r="X5" s="29"/>
      <c r="Y5" s="29"/>
    </row>
    <row r="6" spans="1:33" s="21" customFormat="1" ht="30" customHeight="1" x14ac:dyDescent="0.5">
      <c r="D6" s="91"/>
      <c r="E6" s="91"/>
      <c r="F6" s="92"/>
      <c r="I6" s="92"/>
      <c r="J6" s="93"/>
      <c r="K6" s="94"/>
      <c r="L6" s="119"/>
      <c r="M6" s="161" t="s">
        <v>43</v>
      </c>
      <c r="N6" s="162"/>
      <c r="O6" s="95" t="s">
        <v>44</v>
      </c>
      <c r="P6" s="47"/>
      <c r="Q6" s="39"/>
      <c r="R6" s="48"/>
      <c r="S6" s="39"/>
      <c r="T6" s="36"/>
      <c r="U6" s="151" t="s">
        <v>9</v>
      </c>
      <c r="V6" s="151"/>
      <c r="W6" s="151"/>
      <c r="X6" s="151"/>
      <c r="Y6" s="49"/>
    </row>
    <row r="7" spans="1:33" s="97" customFormat="1" ht="51" customHeight="1" x14ac:dyDescent="0.35">
      <c r="A7" s="14"/>
      <c r="B7" s="51" t="s">
        <v>14</v>
      </c>
      <c r="C7" s="51" t="s">
        <v>15</v>
      </c>
      <c r="D7" s="51" t="s">
        <v>16</v>
      </c>
      <c r="E7" s="51" t="s">
        <v>17</v>
      </c>
      <c r="F7" s="51" t="s">
        <v>18</v>
      </c>
      <c r="G7" s="51" t="s">
        <v>19</v>
      </c>
      <c r="H7" s="51" t="s">
        <v>36</v>
      </c>
      <c r="I7" s="96" t="s">
        <v>37</v>
      </c>
      <c r="J7" s="51" t="s">
        <v>20</v>
      </c>
      <c r="K7" s="51" t="s">
        <v>71</v>
      </c>
      <c r="L7" s="51" t="s">
        <v>54</v>
      </c>
      <c r="M7" s="51" t="s">
        <v>62</v>
      </c>
      <c r="N7" s="51" t="s">
        <v>63</v>
      </c>
      <c r="O7" s="51" t="s">
        <v>64</v>
      </c>
      <c r="P7" s="52"/>
      <c r="Q7" s="51" t="s">
        <v>24</v>
      </c>
      <c r="R7" s="53"/>
      <c r="S7" s="54" t="s">
        <v>25</v>
      </c>
      <c r="T7" s="21"/>
      <c r="U7" s="54" t="s">
        <v>26</v>
      </c>
      <c r="V7" s="54" t="s">
        <v>27</v>
      </c>
      <c r="W7" s="54" t="s">
        <v>28</v>
      </c>
      <c r="X7" s="54" t="s">
        <v>29</v>
      </c>
      <c r="Y7" s="55"/>
      <c r="Z7" s="53"/>
      <c r="AA7" s="53"/>
      <c r="AB7" s="53"/>
      <c r="AC7" s="53"/>
      <c r="AD7" s="53"/>
      <c r="AE7" s="53"/>
      <c r="AF7" s="53"/>
      <c r="AG7" s="53"/>
    </row>
    <row r="8" spans="1:33" x14ac:dyDescent="0.35">
      <c r="A8" s="14"/>
      <c r="B8" s="10">
        <f>C9</f>
        <v>43913</v>
      </c>
      <c r="C8" s="10">
        <v>43910</v>
      </c>
      <c r="D8" s="10">
        <v>43917</v>
      </c>
      <c r="E8" s="10">
        <v>43920</v>
      </c>
      <c r="F8" s="6">
        <f>E8-D8</f>
        <v>3</v>
      </c>
      <c r="G8" s="6">
        <f>B8-C8</f>
        <v>3</v>
      </c>
      <c r="H8" s="6">
        <f>+F8</f>
        <v>3</v>
      </c>
      <c r="I8" s="6">
        <f>G8</f>
        <v>3</v>
      </c>
      <c r="J8" s="66">
        <v>0.70889999999999997</v>
      </c>
      <c r="K8" s="67">
        <f t="shared" ref="K8:K25" si="0">G8*J8/$D$5/100</f>
        <v>5.8265753424657534E-5</v>
      </c>
      <c r="L8" s="67">
        <f>1+K8</f>
        <v>1.0000582657534247</v>
      </c>
      <c r="M8" s="68">
        <f>(L8-1)*$D$5*100/I8</f>
        <v>0.70890000000067843</v>
      </c>
      <c r="N8" s="67">
        <f t="shared" ref="N8:N25" si="1">+M8*H8/$D$5/100</f>
        <v>5.8265753424713296E-5</v>
      </c>
      <c r="O8" s="67">
        <f>+N8*$D$5*100/F8</f>
        <v>0.70890000000067843</v>
      </c>
      <c r="P8" s="62"/>
      <c r="Q8" s="7">
        <v>100000000</v>
      </c>
      <c r="R8" s="63"/>
      <c r="S8" s="7">
        <f>Q8*O8*F8/$D$5/100</f>
        <v>5826.5753424713303</v>
      </c>
      <c r="T8" s="21"/>
      <c r="U8" s="64"/>
      <c r="V8" s="64"/>
      <c r="W8" s="64"/>
      <c r="X8" s="64"/>
      <c r="Y8" s="63"/>
      <c r="Z8" s="14"/>
      <c r="AA8" s="14"/>
      <c r="AB8" s="14"/>
      <c r="AC8" s="14"/>
      <c r="AD8" s="14"/>
      <c r="AE8" s="14"/>
      <c r="AF8" s="14"/>
      <c r="AG8" s="14"/>
    </row>
    <row r="9" spans="1:33" x14ac:dyDescent="0.35">
      <c r="A9" s="14"/>
      <c r="B9" s="10">
        <f>C10</f>
        <v>43914</v>
      </c>
      <c r="C9" s="10">
        <v>43913</v>
      </c>
      <c r="D9" s="10">
        <f>E8</f>
        <v>43920</v>
      </c>
      <c r="E9" s="10">
        <v>43921</v>
      </c>
      <c r="F9" s="6">
        <f>E9-D9</f>
        <v>1</v>
      </c>
      <c r="G9" s="6">
        <f t="shared" ref="G9:G25" si="2">B9-C9</f>
        <v>1</v>
      </c>
      <c r="H9" s="6">
        <f>+H8+F9</f>
        <v>4</v>
      </c>
      <c r="I9" s="6">
        <f>+G9+I8</f>
        <v>4</v>
      </c>
      <c r="J9" s="66">
        <v>0.70979999999999999</v>
      </c>
      <c r="K9" s="67">
        <f t="shared" si="0"/>
        <v>1.9446575342465754E-5</v>
      </c>
      <c r="L9" s="67">
        <f>(1+K9)*L8</f>
        <v>1.0000777134618366</v>
      </c>
      <c r="M9" s="68">
        <f t="shared" ref="M9:M25" si="3">ROUND((L9-1)*$D$5*100/I9,4)</f>
        <v>0.70909999999999995</v>
      </c>
      <c r="N9" s="67">
        <f t="shared" si="1"/>
        <v>7.7709589041095886E-5</v>
      </c>
      <c r="O9" s="67">
        <f t="shared" ref="O9:O25" si="4">+(N9-N8)*$D$5*100/F9</f>
        <v>0.70969999999796451</v>
      </c>
      <c r="P9" s="62"/>
      <c r="Q9" s="7">
        <f t="shared" ref="Q9:Q25" si="5">Q8+U9</f>
        <v>100000000</v>
      </c>
      <c r="R9" s="63"/>
      <c r="S9" s="7">
        <f t="shared" ref="S9:S25" si="6">Q9*O9*F9/$D$5/100</f>
        <v>1944.3835616382589</v>
      </c>
      <c r="T9" s="21"/>
      <c r="U9" s="69"/>
      <c r="V9" s="7">
        <f>ROUND(-U9*(N8),2)</f>
        <v>0</v>
      </c>
      <c r="W9" s="69">
        <f>V9</f>
        <v>0</v>
      </c>
      <c r="X9" s="7">
        <f>V9-W9</f>
        <v>0</v>
      </c>
      <c r="Y9" s="63"/>
      <c r="Z9" s="14"/>
      <c r="AA9" s="14"/>
      <c r="AB9" s="14"/>
      <c r="AC9" s="14"/>
      <c r="AD9" s="14"/>
      <c r="AE9" s="14"/>
      <c r="AF9" s="14"/>
      <c r="AG9" s="14"/>
    </row>
    <row r="10" spans="1:33" x14ac:dyDescent="0.35">
      <c r="A10" s="14"/>
      <c r="B10" s="10">
        <f t="shared" ref="B10:B24" si="7">C11</f>
        <v>43915</v>
      </c>
      <c r="C10" s="10">
        <v>43914</v>
      </c>
      <c r="D10" s="10">
        <f t="shared" ref="D10:D25" si="8">E9</f>
        <v>43921</v>
      </c>
      <c r="E10" s="10">
        <v>43922</v>
      </c>
      <c r="F10" s="6">
        <f>E10-D10</f>
        <v>1</v>
      </c>
      <c r="G10" s="6">
        <f t="shared" si="2"/>
        <v>1</v>
      </c>
      <c r="H10" s="6">
        <f t="shared" ref="H10:H25" si="9">+H9+F10</f>
        <v>5</v>
      </c>
      <c r="I10" s="6">
        <f t="shared" ref="I10:I25" si="10">+G10+I9</f>
        <v>5</v>
      </c>
      <c r="J10" s="66">
        <v>0.71</v>
      </c>
      <c r="K10" s="67">
        <f t="shared" si="0"/>
        <v>1.9452054794520547E-5</v>
      </c>
      <c r="L10" s="67">
        <f t="shared" ref="L10:L25" si="11">(1+K10)*L9</f>
        <v>1.0000971670283176</v>
      </c>
      <c r="M10" s="68">
        <f t="shared" si="3"/>
        <v>0.70930000000000004</v>
      </c>
      <c r="N10" s="67">
        <f t="shared" si="1"/>
        <v>9.7164383561643838E-5</v>
      </c>
      <c r="O10" s="67">
        <f t="shared" si="4"/>
        <v>0.71010000000000018</v>
      </c>
      <c r="P10" s="62"/>
      <c r="Q10" s="7">
        <f t="shared" si="5"/>
        <v>100000000</v>
      </c>
      <c r="R10" s="63"/>
      <c r="S10" s="7">
        <f t="shared" si="6"/>
        <v>1945.4794520547948</v>
      </c>
      <c r="T10" s="21"/>
      <c r="U10" s="69"/>
      <c r="V10" s="7">
        <f t="shared" ref="V10:V25" si="12">ROUND(-U10*(N9),2)</f>
        <v>0</v>
      </c>
      <c r="W10" s="69">
        <f t="shared" ref="W10:W25" si="13">V10</f>
        <v>0</v>
      </c>
      <c r="X10" s="7">
        <f t="shared" ref="X10:X25" si="14">V10-W10</f>
        <v>0</v>
      </c>
      <c r="Y10" s="63"/>
      <c r="Z10" s="14"/>
      <c r="AA10" s="14"/>
      <c r="AB10" s="14"/>
      <c r="AC10" s="14"/>
      <c r="AD10" s="14"/>
      <c r="AE10" s="14"/>
      <c r="AF10" s="14"/>
      <c r="AG10" s="14"/>
    </row>
    <row r="11" spans="1:33" x14ac:dyDescent="0.35">
      <c r="A11" s="14"/>
      <c r="B11" s="10">
        <f t="shared" si="7"/>
        <v>43916</v>
      </c>
      <c r="C11" s="10">
        <v>43915</v>
      </c>
      <c r="D11" s="10">
        <f t="shared" si="8"/>
        <v>43922</v>
      </c>
      <c r="E11" s="10">
        <v>43923</v>
      </c>
      <c r="F11" s="6">
        <f t="shared" ref="F11:F25" si="15">E11-D11</f>
        <v>1</v>
      </c>
      <c r="G11" s="6">
        <f t="shared" si="2"/>
        <v>1</v>
      </c>
      <c r="H11" s="6">
        <f t="shared" si="9"/>
        <v>6</v>
      </c>
      <c r="I11" s="6">
        <f t="shared" si="10"/>
        <v>6</v>
      </c>
      <c r="J11" s="66">
        <v>0.70889999999999997</v>
      </c>
      <c r="K11" s="67">
        <f t="shared" si="0"/>
        <v>1.9421917808219178E-5</v>
      </c>
      <c r="L11" s="67">
        <f t="shared" si="11"/>
        <v>1.0001165908332958</v>
      </c>
      <c r="M11" s="68">
        <f t="shared" si="3"/>
        <v>0.70930000000000004</v>
      </c>
      <c r="N11" s="67">
        <f t="shared" si="1"/>
        <v>1.1659726027397262E-4</v>
      </c>
      <c r="O11" s="67">
        <f t="shared" si="4"/>
        <v>0.70930000000000037</v>
      </c>
      <c r="P11" s="62"/>
      <c r="Q11" s="7">
        <f t="shared" si="5"/>
        <v>100000000</v>
      </c>
      <c r="R11" s="63"/>
      <c r="S11" s="7">
        <f t="shared" si="6"/>
        <v>1943.287671232878</v>
      </c>
      <c r="T11" s="21"/>
      <c r="U11" s="69"/>
      <c r="V11" s="7">
        <f t="shared" si="12"/>
        <v>0</v>
      </c>
      <c r="W11" s="69">
        <f t="shared" si="13"/>
        <v>0</v>
      </c>
      <c r="X11" s="7">
        <f t="shared" si="14"/>
        <v>0</v>
      </c>
      <c r="Y11" s="63"/>
      <c r="Z11" s="14"/>
      <c r="AA11" s="14"/>
      <c r="AB11" s="14"/>
      <c r="AC11" s="14"/>
      <c r="AD11" s="14"/>
      <c r="AE11" s="14"/>
      <c r="AF11" s="14"/>
      <c r="AG11" s="14"/>
    </row>
    <row r="12" spans="1:33" s="98" customFormat="1" x14ac:dyDescent="0.35">
      <c r="A12" s="14"/>
      <c r="B12" s="10">
        <f t="shared" si="7"/>
        <v>43917</v>
      </c>
      <c r="C12" s="10">
        <v>43916</v>
      </c>
      <c r="D12" s="10">
        <f t="shared" si="8"/>
        <v>43923</v>
      </c>
      <c r="E12" s="10">
        <v>43924</v>
      </c>
      <c r="F12" s="6">
        <f t="shared" si="15"/>
        <v>1</v>
      </c>
      <c r="G12" s="6">
        <f t="shared" si="2"/>
        <v>1</v>
      </c>
      <c r="H12" s="6">
        <f t="shared" si="9"/>
        <v>7</v>
      </c>
      <c r="I12" s="6">
        <f t="shared" si="10"/>
        <v>7</v>
      </c>
      <c r="J12" s="66">
        <v>0.7087</v>
      </c>
      <c r="K12" s="67">
        <f t="shared" si="0"/>
        <v>1.9416438356164384E-5</v>
      </c>
      <c r="L12" s="67">
        <f t="shared" si="11"/>
        <v>1.0001360095354308</v>
      </c>
      <c r="M12" s="68">
        <f t="shared" si="3"/>
        <v>0.70920000000000005</v>
      </c>
      <c r="N12" s="67">
        <f t="shared" si="1"/>
        <v>1.3601095890410959E-4</v>
      </c>
      <c r="O12" s="67">
        <f t="shared" si="4"/>
        <v>0.70859999999999956</v>
      </c>
      <c r="P12" s="62"/>
      <c r="Q12" s="7">
        <f t="shared" si="5"/>
        <v>100000000</v>
      </c>
      <c r="R12" s="63"/>
      <c r="S12" s="7">
        <f t="shared" si="6"/>
        <v>1941.3698630136973</v>
      </c>
      <c r="T12" s="21"/>
      <c r="U12" s="69"/>
      <c r="V12" s="7">
        <f t="shared" si="12"/>
        <v>0</v>
      </c>
      <c r="W12" s="69">
        <f t="shared" si="13"/>
        <v>0</v>
      </c>
      <c r="X12" s="7">
        <f t="shared" si="14"/>
        <v>0</v>
      </c>
      <c r="Y12" s="63"/>
      <c r="Z12" s="65"/>
      <c r="AA12" s="65"/>
      <c r="AB12" s="65"/>
      <c r="AC12" s="65"/>
      <c r="AD12" s="65"/>
      <c r="AE12" s="65"/>
      <c r="AF12" s="65"/>
      <c r="AG12" s="65"/>
    </row>
    <row r="13" spans="1:33" x14ac:dyDescent="0.35">
      <c r="A13" s="14"/>
      <c r="B13" s="10">
        <f t="shared" si="7"/>
        <v>43920</v>
      </c>
      <c r="C13" s="10">
        <v>43917</v>
      </c>
      <c r="D13" s="10">
        <f t="shared" si="8"/>
        <v>43924</v>
      </c>
      <c r="E13" s="10">
        <v>43927</v>
      </c>
      <c r="F13" s="6">
        <f t="shared" si="15"/>
        <v>3</v>
      </c>
      <c r="G13" s="6">
        <f t="shared" si="2"/>
        <v>3</v>
      </c>
      <c r="H13" s="6">
        <f t="shared" si="9"/>
        <v>10</v>
      </c>
      <c r="I13" s="6">
        <f t="shared" si="10"/>
        <v>10</v>
      </c>
      <c r="J13" s="66">
        <v>0.70909999999999995</v>
      </c>
      <c r="K13" s="67">
        <f t="shared" si="0"/>
        <v>5.8282191780821911E-5</v>
      </c>
      <c r="L13" s="67">
        <f t="shared" si="11"/>
        <v>1.0001942996541453</v>
      </c>
      <c r="M13" s="68">
        <f t="shared" si="3"/>
        <v>0.70920000000000005</v>
      </c>
      <c r="N13" s="67">
        <f t="shared" si="1"/>
        <v>1.9430136986301372E-4</v>
      </c>
      <c r="O13" s="67">
        <f t="shared" si="4"/>
        <v>0.70920000000000016</v>
      </c>
      <c r="P13" s="62"/>
      <c r="Q13" s="7">
        <f t="shared" si="5"/>
        <v>100000000</v>
      </c>
      <c r="R13" s="63"/>
      <c r="S13" s="7">
        <f t="shared" si="6"/>
        <v>5829.0410958904122</v>
      </c>
      <c r="T13" s="21"/>
      <c r="U13" s="69"/>
      <c r="V13" s="7">
        <f t="shared" si="12"/>
        <v>0</v>
      </c>
      <c r="W13" s="69">
        <f t="shared" si="13"/>
        <v>0</v>
      </c>
      <c r="X13" s="7">
        <f t="shared" si="14"/>
        <v>0</v>
      </c>
      <c r="Y13" s="63"/>
      <c r="Z13" s="14"/>
      <c r="AA13" s="14"/>
      <c r="AB13" s="14"/>
      <c r="AC13" s="14"/>
      <c r="AD13" s="14"/>
      <c r="AE13" s="14"/>
      <c r="AF13" s="14"/>
      <c r="AG13" s="14"/>
    </row>
    <row r="14" spans="1:33" x14ac:dyDescent="0.35">
      <c r="A14" s="14"/>
      <c r="B14" s="10">
        <f t="shared" si="7"/>
        <v>43921</v>
      </c>
      <c r="C14" s="10">
        <v>43920</v>
      </c>
      <c r="D14" s="10">
        <f t="shared" si="8"/>
        <v>43927</v>
      </c>
      <c r="E14" s="10">
        <v>43928</v>
      </c>
      <c r="F14" s="6">
        <f t="shared" si="15"/>
        <v>1</v>
      </c>
      <c r="G14" s="6">
        <f t="shared" si="2"/>
        <v>1</v>
      </c>
      <c r="H14" s="6">
        <f t="shared" si="9"/>
        <v>11</v>
      </c>
      <c r="I14" s="6">
        <f t="shared" si="10"/>
        <v>11</v>
      </c>
      <c r="J14" s="66">
        <v>0.70909999999999995</v>
      </c>
      <c r="K14" s="67">
        <f t="shared" si="0"/>
        <v>1.9427397260273971E-5</v>
      </c>
      <c r="L14" s="67">
        <f t="shared" si="11"/>
        <v>1.0002137308261421</v>
      </c>
      <c r="M14" s="68">
        <f t="shared" si="3"/>
        <v>0.70920000000000005</v>
      </c>
      <c r="N14" s="67">
        <f t="shared" si="1"/>
        <v>2.1373150684931509E-4</v>
      </c>
      <c r="O14" s="67">
        <f t="shared" si="4"/>
        <v>0.70919999999999983</v>
      </c>
      <c r="P14" s="62"/>
      <c r="Q14" s="7">
        <f t="shared" si="5"/>
        <v>100000000</v>
      </c>
      <c r="R14" s="63"/>
      <c r="S14" s="7">
        <f t="shared" si="6"/>
        <v>1943.0136986301366</v>
      </c>
      <c r="T14" s="21"/>
      <c r="U14" s="69"/>
      <c r="V14" s="7">
        <f t="shared" si="12"/>
        <v>0</v>
      </c>
      <c r="W14" s="69">
        <f t="shared" si="13"/>
        <v>0</v>
      </c>
      <c r="X14" s="7">
        <f t="shared" si="14"/>
        <v>0</v>
      </c>
      <c r="Y14" s="63"/>
      <c r="Z14" s="14"/>
      <c r="AA14" s="14"/>
      <c r="AB14" s="14"/>
      <c r="AC14" s="14"/>
      <c r="AD14" s="14"/>
      <c r="AE14" s="14"/>
      <c r="AF14" s="14"/>
      <c r="AG14" s="14"/>
    </row>
    <row r="15" spans="1:33" x14ac:dyDescent="0.35">
      <c r="A15" s="14"/>
      <c r="B15" s="10">
        <f t="shared" si="7"/>
        <v>43922</v>
      </c>
      <c r="C15" s="10">
        <v>43921</v>
      </c>
      <c r="D15" s="10">
        <f t="shared" si="8"/>
        <v>43928</v>
      </c>
      <c r="E15" s="10">
        <v>43929</v>
      </c>
      <c r="F15" s="6">
        <f t="shared" si="15"/>
        <v>1</v>
      </c>
      <c r="G15" s="6">
        <f t="shared" si="2"/>
        <v>1</v>
      </c>
      <c r="H15" s="6">
        <f t="shared" si="9"/>
        <v>12</v>
      </c>
      <c r="I15" s="6">
        <f t="shared" si="10"/>
        <v>12</v>
      </c>
      <c r="J15" s="100">
        <v>0.2092</v>
      </c>
      <c r="K15" s="67">
        <f t="shared" si="0"/>
        <v>5.7315068493150682E-6</v>
      </c>
      <c r="L15" s="67">
        <f t="shared" si="11"/>
        <v>1.0002194635579911</v>
      </c>
      <c r="M15" s="68">
        <f t="shared" si="3"/>
        <v>0.66749999999999998</v>
      </c>
      <c r="N15" s="67">
        <f t="shared" si="1"/>
        <v>2.1945205479452054E-4</v>
      </c>
      <c r="O15" s="67">
        <f t="shared" si="4"/>
        <v>0.20879999999999896</v>
      </c>
      <c r="P15" s="62"/>
      <c r="Q15" s="7">
        <f t="shared" si="5"/>
        <v>100000000</v>
      </c>
      <c r="R15" s="63"/>
      <c r="S15" s="7">
        <f t="shared" si="6"/>
        <v>572.0547945205451</v>
      </c>
      <c r="T15" s="21"/>
      <c r="U15" s="69"/>
      <c r="V15" s="7">
        <f t="shared" si="12"/>
        <v>0</v>
      </c>
      <c r="W15" s="69">
        <f t="shared" si="13"/>
        <v>0</v>
      </c>
      <c r="X15" s="7">
        <f t="shared" si="14"/>
        <v>0</v>
      </c>
      <c r="Y15" s="63"/>
      <c r="Z15" s="14"/>
      <c r="AA15" s="14"/>
      <c r="AB15" s="14"/>
      <c r="AC15" s="14"/>
      <c r="AD15" s="14"/>
      <c r="AE15" s="14"/>
      <c r="AF15" s="14"/>
      <c r="AG15" s="14"/>
    </row>
    <row r="16" spans="1:33" x14ac:dyDescent="0.35">
      <c r="A16" s="14"/>
      <c r="B16" s="10">
        <f t="shared" si="7"/>
        <v>43923</v>
      </c>
      <c r="C16" s="10">
        <v>43922</v>
      </c>
      <c r="D16" s="10">
        <f t="shared" si="8"/>
        <v>43929</v>
      </c>
      <c r="E16" s="10">
        <v>43930</v>
      </c>
      <c r="F16" s="6">
        <f t="shared" si="15"/>
        <v>1</v>
      </c>
      <c r="G16" s="6">
        <f t="shared" si="2"/>
        <v>1</v>
      </c>
      <c r="H16" s="6">
        <f t="shared" si="9"/>
        <v>13</v>
      </c>
      <c r="I16" s="6">
        <f t="shared" si="10"/>
        <v>13</v>
      </c>
      <c r="J16" s="100">
        <v>0.20930000000000001</v>
      </c>
      <c r="K16" s="67">
        <f t="shared" si="0"/>
        <v>5.7342465753424657E-6</v>
      </c>
      <c r="L16" s="67">
        <f t="shared" si="11"/>
        <v>1.0002251990630247</v>
      </c>
      <c r="M16" s="68">
        <f t="shared" si="3"/>
        <v>0.63229999999999997</v>
      </c>
      <c r="N16" s="67">
        <f t="shared" si="1"/>
        <v>2.2520273972602737E-4</v>
      </c>
      <c r="O16" s="67">
        <f t="shared" si="4"/>
        <v>0.20989999999999942</v>
      </c>
      <c r="P16" s="62"/>
      <c r="Q16" s="7">
        <f t="shared" si="5"/>
        <v>100000000</v>
      </c>
      <c r="R16" s="63"/>
      <c r="S16" s="7">
        <f t="shared" si="6"/>
        <v>575.06849315068325</v>
      </c>
      <c r="T16" s="21"/>
      <c r="U16" s="69"/>
      <c r="V16" s="7">
        <f t="shared" si="12"/>
        <v>0</v>
      </c>
      <c r="W16" s="69">
        <f t="shared" si="13"/>
        <v>0</v>
      </c>
      <c r="X16" s="7">
        <f t="shared" si="14"/>
        <v>0</v>
      </c>
      <c r="Y16" s="63"/>
      <c r="Z16" s="14"/>
      <c r="AA16" s="14"/>
      <c r="AB16" s="14"/>
      <c r="AC16" s="14"/>
      <c r="AD16" s="14"/>
      <c r="AE16" s="14"/>
      <c r="AF16" s="14"/>
      <c r="AG16" s="14"/>
    </row>
    <row r="17" spans="1:33" x14ac:dyDescent="0.35">
      <c r="A17" s="14"/>
      <c r="B17" s="10">
        <f t="shared" si="7"/>
        <v>43924</v>
      </c>
      <c r="C17" s="10">
        <v>43923</v>
      </c>
      <c r="D17" s="10">
        <f t="shared" si="8"/>
        <v>43930</v>
      </c>
      <c r="E17" s="10">
        <v>43935</v>
      </c>
      <c r="F17" s="6">
        <f t="shared" si="15"/>
        <v>5</v>
      </c>
      <c r="G17" s="6">
        <f t="shared" si="2"/>
        <v>1</v>
      </c>
      <c r="H17" s="6">
        <f t="shared" si="9"/>
        <v>18</v>
      </c>
      <c r="I17" s="6">
        <f t="shared" si="10"/>
        <v>14</v>
      </c>
      <c r="J17" s="100">
        <v>0.20930000000000001</v>
      </c>
      <c r="K17" s="67">
        <f t="shared" si="0"/>
        <v>5.7342465753424657E-6</v>
      </c>
      <c r="L17" s="67">
        <f t="shared" si="11"/>
        <v>1.000230934600947</v>
      </c>
      <c r="M17" s="68">
        <f t="shared" si="3"/>
        <v>0.60209999999999997</v>
      </c>
      <c r="N17" s="67">
        <f t="shared" si="1"/>
        <v>2.9692602739726028E-4</v>
      </c>
      <c r="O17" s="67">
        <f t="shared" si="4"/>
        <v>0.52358000000000016</v>
      </c>
      <c r="P17" s="62"/>
      <c r="Q17" s="7">
        <f t="shared" si="5"/>
        <v>100000000</v>
      </c>
      <c r="R17" s="63"/>
      <c r="S17" s="7">
        <f t="shared" si="6"/>
        <v>7172.3287671232902</v>
      </c>
      <c r="T17" s="21"/>
      <c r="U17" s="69"/>
      <c r="V17" s="7">
        <f t="shared" si="12"/>
        <v>0</v>
      </c>
      <c r="W17" s="69">
        <f t="shared" si="13"/>
        <v>0</v>
      </c>
      <c r="X17" s="7">
        <f t="shared" si="14"/>
        <v>0</v>
      </c>
      <c r="Y17" s="63"/>
      <c r="Z17" s="14"/>
      <c r="AA17" s="14"/>
      <c r="AB17" s="14"/>
      <c r="AC17" s="14"/>
      <c r="AD17" s="14"/>
      <c r="AE17" s="14"/>
      <c r="AF17" s="14"/>
      <c r="AG17" s="14"/>
    </row>
    <row r="18" spans="1:33" x14ac:dyDescent="0.35">
      <c r="A18" s="14"/>
      <c r="B18" s="10">
        <f t="shared" si="7"/>
        <v>43927</v>
      </c>
      <c r="C18" s="10">
        <v>43924</v>
      </c>
      <c r="D18" s="105">
        <f t="shared" si="8"/>
        <v>43935</v>
      </c>
      <c r="E18" s="10">
        <v>43936</v>
      </c>
      <c r="F18" s="11">
        <f t="shared" si="15"/>
        <v>1</v>
      </c>
      <c r="G18" s="11">
        <f t="shared" si="2"/>
        <v>3</v>
      </c>
      <c r="H18" s="6">
        <f t="shared" si="9"/>
        <v>19</v>
      </c>
      <c r="I18" s="6">
        <f t="shared" si="10"/>
        <v>17</v>
      </c>
      <c r="J18" s="100">
        <v>0.20960000000000001</v>
      </c>
      <c r="K18" s="67">
        <f t="shared" si="0"/>
        <v>1.7227397260273972E-5</v>
      </c>
      <c r="L18" s="67">
        <f t="shared" si="11"/>
        <v>1.0002481659766094</v>
      </c>
      <c r="M18" s="68">
        <f t="shared" si="3"/>
        <v>0.53280000000000005</v>
      </c>
      <c r="N18" s="67">
        <f t="shared" si="1"/>
        <v>2.7734794520547948E-4</v>
      </c>
      <c r="O18" s="106">
        <f t="shared" si="4"/>
        <v>-0.71459999999999924</v>
      </c>
      <c r="P18" s="62"/>
      <c r="Q18" s="7">
        <f t="shared" si="5"/>
        <v>100000000</v>
      </c>
      <c r="R18" s="63"/>
      <c r="S18" s="107">
        <f t="shared" si="6"/>
        <v>-1957.80821917808</v>
      </c>
      <c r="T18" s="21"/>
      <c r="U18" s="69"/>
      <c r="V18" s="7">
        <f t="shared" si="12"/>
        <v>0</v>
      </c>
      <c r="W18" s="69">
        <f t="shared" si="13"/>
        <v>0</v>
      </c>
      <c r="X18" s="7">
        <f t="shared" si="14"/>
        <v>0</v>
      </c>
      <c r="Y18" s="63"/>
      <c r="Z18" s="14"/>
      <c r="AA18" s="14"/>
      <c r="AB18" s="14"/>
      <c r="AC18" s="14"/>
      <c r="AD18" s="14"/>
      <c r="AE18" s="14"/>
      <c r="AF18" s="14"/>
      <c r="AG18" s="14"/>
    </row>
    <row r="19" spans="1:33" x14ac:dyDescent="0.35">
      <c r="A19" s="14"/>
      <c r="B19" s="10">
        <f t="shared" si="7"/>
        <v>43928</v>
      </c>
      <c r="C19" s="10">
        <v>43927</v>
      </c>
      <c r="D19" s="10">
        <f t="shared" si="8"/>
        <v>43936</v>
      </c>
      <c r="E19" s="10">
        <v>43937</v>
      </c>
      <c r="F19" s="6">
        <f t="shared" si="15"/>
        <v>1</v>
      </c>
      <c r="G19" s="6">
        <f t="shared" si="2"/>
        <v>1</v>
      </c>
      <c r="H19" s="6">
        <f t="shared" si="9"/>
        <v>20</v>
      </c>
      <c r="I19" s="6">
        <f t="shared" si="10"/>
        <v>18</v>
      </c>
      <c r="J19" s="100">
        <v>0.2135</v>
      </c>
      <c r="K19" s="67">
        <f t="shared" si="0"/>
        <v>5.8493150684931503E-6</v>
      </c>
      <c r="L19" s="67">
        <f t="shared" si="11"/>
        <v>1.000254016743279</v>
      </c>
      <c r="M19" s="68">
        <f t="shared" si="3"/>
        <v>0.5151</v>
      </c>
      <c r="N19" s="67">
        <f t="shared" si="1"/>
        <v>2.8224657534246572E-4</v>
      </c>
      <c r="O19" s="67">
        <f t="shared" si="4"/>
        <v>0.17879999999999788</v>
      </c>
      <c r="P19" s="62"/>
      <c r="Q19" s="7">
        <f t="shared" si="5"/>
        <v>100000000</v>
      </c>
      <c r="R19" s="63"/>
      <c r="S19" s="7">
        <f t="shared" si="6"/>
        <v>489.86301369862434</v>
      </c>
      <c r="T19" s="21"/>
      <c r="U19" s="69"/>
      <c r="V19" s="7">
        <f t="shared" si="12"/>
        <v>0</v>
      </c>
      <c r="W19" s="69">
        <f t="shared" si="13"/>
        <v>0</v>
      </c>
      <c r="X19" s="7">
        <f t="shared" si="14"/>
        <v>0</v>
      </c>
      <c r="Y19" s="63"/>
      <c r="Z19" s="14"/>
      <c r="AA19" s="14"/>
      <c r="AB19" s="14"/>
      <c r="AC19" s="14"/>
      <c r="AD19" s="14"/>
      <c r="AE19" s="14"/>
      <c r="AF19" s="14"/>
      <c r="AG19" s="14"/>
    </row>
    <row r="20" spans="1:33" x14ac:dyDescent="0.35">
      <c r="A20" s="14"/>
      <c r="B20" s="10">
        <f t="shared" si="7"/>
        <v>43929</v>
      </c>
      <c r="C20" s="10">
        <v>43928</v>
      </c>
      <c r="D20" s="10">
        <f t="shared" si="8"/>
        <v>43937</v>
      </c>
      <c r="E20" s="10">
        <v>43938</v>
      </c>
      <c r="F20" s="6">
        <f t="shared" si="15"/>
        <v>1</v>
      </c>
      <c r="G20" s="6">
        <f t="shared" si="2"/>
        <v>1</v>
      </c>
      <c r="H20" s="6">
        <f t="shared" si="9"/>
        <v>21</v>
      </c>
      <c r="I20" s="6">
        <f t="shared" si="10"/>
        <v>19</v>
      </c>
      <c r="J20" s="100">
        <v>0.21479999999999999</v>
      </c>
      <c r="K20" s="67">
        <f t="shared" si="0"/>
        <v>5.8849315068493148E-6</v>
      </c>
      <c r="L20" s="67">
        <f t="shared" si="11"/>
        <v>1.0002599031696568</v>
      </c>
      <c r="M20" s="68">
        <f t="shared" si="3"/>
        <v>0.49930000000000002</v>
      </c>
      <c r="N20" s="67">
        <f t="shared" si="1"/>
        <v>2.8726849315068492E-4</v>
      </c>
      <c r="O20" s="67">
        <f t="shared" si="4"/>
        <v>0.18330000000000082</v>
      </c>
      <c r="P20" s="62"/>
      <c r="Q20" s="7">
        <f t="shared" si="5"/>
        <v>100000000</v>
      </c>
      <c r="R20" s="63"/>
      <c r="S20" s="7">
        <f t="shared" si="6"/>
        <v>502.19178082192002</v>
      </c>
      <c r="T20" s="21"/>
      <c r="U20" s="69"/>
      <c r="V20" s="7">
        <f t="shared" si="12"/>
        <v>0</v>
      </c>
      <c r="W20" s="69">
        <f t="shared" si="13"/>
        <v>0</v>
      </c>
      <c r="X20" s="7">
        <f t="shared" si="14"/>
        <v>0</v>
      </c>
      <c r="Y20" s="63"/>
      <c r="Z20" s="14"/>
      <c r="AA20" s="14"/>
      <c r="AB20" s="14"/>
      <c r="AC20" s="14"/>
      <c r="AD20" s="14"/>
      <c r="AE20" s="14"/>
      <c r="AF20" s="14"/>
      <c r="AG20" s="14"/>
    </row>
    <row r="21" spans="1:33" x14ac:dyDescent="0.35">
      <c r="A21" s="14"/>
      <c r="B21" s="10">
        <f t="shared" si="7"/>
        <v>43930</v>
      </c>
      <c r="C21" s="10">
        <v>43929</v>
      </c>
      <c r="D21" s="10">
        <f t="shared" si="8"/>
        <v>43938</v>
      </c>
      <c r="E21" s="10">
        <v>43941</v>
      </c>
      <c r="F21" s="6">
        <f t="shared" si="15"/>
        <v>3</v>
      </c>
      <c r="G21" s="6">
        <f t="shared" si="2"/>
        <v>1</v>
      </c>
      <c r="H21" s="6">
        <f t="shared" si="9"/>
        <v>24</v>
      </c>
      <c r="I21" s="6">
        <f t="shared" si="10"/>
        <v>20</v>
      </c>
      <c r="J21" s="100">
        <v>0.21340000000000001</v>
      </c>
      <c r="K21" s="67">
        <f t="shared" si="0"/>
        <v>5.8465753424657544E-6</v>
      </c>
      <c r="L21" s="67">
        <f t="shared" si="11"/>
        <v>1.0002657512645428</v>
      </c>
      <c r="M21" s="68">
        <f t="shared" si="3"/>
        <v>0.48499999999999999</v>
      </c>
      <c r="N21" s="67">
        <f t="shared" si="1"/>
        <v>3.1890410958904108E-4</v>
      </c>
      <c r="O21" s="67">
        <f t="shared" si="4"/>
        <v>0.38489999999999996</v>
      </c>
      <c r="P21" s="62"/>
      <c r="Q21" s="7">
        <f t="shared" si="5"/>
        <v>100000000</v>
      </c>
      <c r="R21" s="63"/>
      <c r="S21" s="7">
        <f t="shared" si="6"/>
        <v>3163.5616438356165</v>
      </c>
      <c r="T21" s="21"/>
      <c r="U21" s="69"/>
      <c r="V21" s="7">
        <f t="shared" si="12"/>
        <v>0</v>
      </c>
      <c r="W21" s="69">
        <f t="shared" si="13"/>
        <v>0</v>
      </c>
      <c r="X21" s="7">
        <f t="shared" si="14"/>
        <v>0</v>
      </c>
      <c r="Y21" s="63"/>
      <c r="Z21" s="14"/>
      <c r="AA21" s="14"/>
      <c r="AB21" s="14"/>
      <c r="AC21" s="14"/>
      <c r="AD21" s="14"/>
      <c r="AE21" s="14"/>
      <c r="AF21" s="14"/>
      <c r="AG21" s="14"/>
    </row>
    <row r="22" spans="1:33" x14ac:dyDescent="0.35">
      <c r="A22" s="14"/>
      <c r="B22" s="10">
        <f t="shared" si="7"/>
        <v>43935</v>
      </c>
      <c r="C22" s="10">
        <v>43930</v>
      </c>
      <c r="D22" s="105">
        <f t="shared" si="8"/>
        <v>43941</v>
      </c>
      <c r="E22" s="10">
        <v>43942</v>
      </c>
      <c r="F22" s="11">
        <f t="shared" si="15"/>
        <v>1</v>
      </c>
      <c r="G22" s="11">
        <f t="shared" si="2"/>
        <v>5</v>
      </c>
      <c r="H22" s="6">
        <f t="shared" si="9"/>
        <v>25</v>
      </c>
      <c r="I22" s="6">
        <f t="shared" si="10"/>
        <v>25</v>
      </c>
      <c r="J22" s="102">
        <v>7.0599999999999996E-2</v>
      </c>
      <c r="K22" s="67">
        <f t="shared" si="0"/>
        <v>9.6712328767123285E-6</v>
      </c>
      <c r="L22" s="67">
        <f t="shared" si="11"/>
        <v>1.0002754250675618</v>
      </c>
      <c r="M22" s="68">
        <f t="shared" si="3"/>
        <v>0.40210000000000001</v>
      </c>
      <c r="N22" s="67">
        <f t="shared" si="1"/>
        <v>2.7541095890410957E-4</v>
      </c>
      <c r="O22" s="106">
        <f t="shared" si="4"/>
        <v>-1.5875000000000004</v>
      </c>
      <c r="P22" s="62"/>
      <c r="Q22" s="7">
        <f t="shared" si="5"/>
        <v>100000000</v>
      </c>
      <c r="R22" s="63"/>
      <c r="S22" s="107">
        <f t="shared" si="6"/>
        <v>-4349.3150684931516</v>
      </c>
      <c r="T22" s="21"/>
      <c r="U22" s="69"/>
      <c r="V22" s="7">
        <f t="shared" si="12"/>
        <v>0</v>
      </c>
      <c r="W22" s="69">
        <f t="shared" si="13"/>
        <v>0</v>
      </c>
      <c r="X22" s="7">
        <f t="shared" si="14"/>
        <v>0</v>
      </c>
      <c r="Y22" s="63"/>
      <c r="Z22" s="14"/>
      <c r="AA22" s="14"/>
      <c r="AB22" s="14"/>
      <c r="AC22" s="14"/>
      <c r="AD22" s="14"/>
      <c r="AE22" s="14"/>
      <c r="AF22" s="14"/>
      <c r="AG22" s="14"/>
    </row>
    <row r="23" spans="1:33" x14ac:dyDescent="0.35">
      <c r="A23" s="14"/>
      <c r="B23" s="10">
        <f t="shared" si="7"/>
        <v>43936</v>
      </c>
      <c r="C23" s="10">
        <v>43935</v>
      </c>
      <c r="D23" s="10">
        <f t="shared" si="8"/>
        <v>43942</v>
      </c>
      <c r="E23" s="10">
        <v>43943</v>
      </c>
      <c r="F23" s="6">
        <f t="shared" si="15"/>
        <v>1</v>
      </c>
      <c r="G23" s="6">
        <f t="shared" si="2"/>
        <v>1</v>
      </c>
      <c r="H23" s="6">
        <f t="shared" si="9"/>
        <v>26</v>
      </c>
      <c r="I23" s="6">
        <f t="shared" si="10"/>
        <v>26</v>
      </c>
      <c r="J23" s="102">
        <v>7.2300000000000003E-2</v>
      </c>
      <c r="K23" s="67">
        <f t="shared" si="0"/>
        <v>1.9808219178082193E-6</v>
      </c>
      <c r="L23" s="67">
        <f t="shared" si="11"/>
        <v>1.0002774064350477</v>
      </c>
      <c r="M23" s="68">
        <f t="shared" si="3"/>
        <v>0.38940000000000002</v>
      </c>
      <c r="N23" s="67">
        <f t="shared" si="1"/>
        <v>2.7738082191780826E-4</v>
      </c>
      <c r="O23" s="67">
        <f t="shared" si="4"/>
        <v>7.1900000000002295E-2</v>
      </c>
      <c r="P23" s="62"/>
      <c r="Q23" s="7">
        <f t="shared" si="5"/>
        <v>100000000</v>
      </c>
      <c r="R23" s="63"/>
      <c r="S23" s="7">
        <f t="shared" si="6"/>
        <v>196.9863013698693</v>
      </c>
      <c r="T23" s="21"/>
      <c r="U23" s="69"/>
      <c r="V23" s="7">
        <f t="shared" si="12"/>
        <v>0</v>
      </c>
      <c r="W23" s="69">
        <f t="shared" si="13"/>
        <v>0</v>
      </c>
      <c r="X23" s="7">
        <f t="shared" si="14"/>
        <v>0</v>
      </c>
      <c r="Y23" s="63"/>
      <c r="Z23" s="14"/>
      <c r="AA23" s="14"/>
      <c r="AB23" s="14"/>
      <c r="AC23" s="14"/>
      <c r="AD23" s="14"/>
      <c r="AE23" s="14"/>
      <c r="AF23" s="14"/>
      <c r="AG23" s="14"/>
    </row>
    <row r="24" spans="1:33" x14ac:dyDescent="0.35">
      <c r="A24" s="14"/>
      <c r="B24" s="10">
        <f t="shared" si="7"/>
        <v>43937</v>
      </c>
      <c r="C24" s="10">
        <v>43936</v>
      </c>
      <c r="D24" s="10">
        <f t="shared" si="8"/>
        <v>43943</v>
      </c>
      <c r="E24" s="10">
        <v>43944</v>
      </c>
      <c r="F24" s="6">
        <f t="shared" si="15"/>
        <v>1</v>
      </c>
      <c r="G24" s="6">
        <f t="shared" si="2"/>
        <v>1</v>
      </c>
      <c r="H24" s="6">
        <f t="shared" si="9"/>
        <v>27</v>
      </c>
      <c r="I24" s="6">
        <f t="shared" si="10"/>
        <v>27</v>
      </c>
      <c r="J24" s="102">
        <v>7.3599999999999999E-2</v>
      </c>
      <c r="K24" s="67">
        <f t="shared" si="0"/>
        <v>2.0164383561643834E-6</v>
      </c>
      <c r="L24" s="67">
        <f t="shared" si="11"/>
        <v>1.0002794234327768</v>
      </c>
      <c r="M24" s="68">
        <f t="shared" si="3"/>
        <v>0.37769999999999998</v>
      </c>
      <c r="N24" s="67">
        <f t="shared" si="1"/>
        <v>2.7939452054794516E-4</v>
      </c>
      <c r="O24" s="67">
        <f t="shared" si="4"/>
        <v>7.3499999999997054E-2</v>
      </c>
      <c r="P24" s="62"/>
      <c r="Q24" s="7">
        <f t="shared" si="5"/>
        <v>100000000</v>
      </c>
      <c r="R24" s="63"/>
      <c r="S24" s="7">
        <f t="shared" si="6"/>
        <v>201.36986301369055</v>
      </c>
      <c r="T24" s="21"/>
      <c r="U24" s="69"/>
      <c r="V24" s="7">
        <f t="shared" si="12"/>
        <v>0</v>
      </c>
      <c r="W24" s="69">
        <f t="shared" si="13"/>
        <v>0</v>
      </c>
      <c r="X24" s="7">
        <f t="shared" si="14"/>
        <v>0</v>
      </c>
      <c r="Y24" s="63"/>
      <c r="Z24" s="14"/>
      <c r="AA24" s="14"/>
      <c r="AB24" s="14"/>
      <c r="AC24" s="14"/>
      <c r="AD24" s="14"/>
      <c r="AE24" s="14"/>
      <c r="AF24" s="14"/>
      <c r="AG24" s="14"/>
    </row>
    <row r="25" spans="1:33" x14ac:dyDescent="0.35">
      <c r="A25" s="14"/>
      <c r="B25" s="10">
        <v>43938</v>
      </c>
      <c r="C25" s="10">
        <v>43937</v>
      </c>
      <c r="D25" s="10">
        <f t="shared" si="8"/>
        <v>43944</v>
      </c>
      <c r="E25" s="10">
        <v>43945</v>
      </c>
      <c r="F25" s="6">
        <f t="shared" si="15"/>
        <v>1</v>
      </c>
      <c r="G25" s="6">
        <f t="shared" si="2"/>
        <v>1</v>
      </c>
      <c r="H25" s="6">
        <f t="shared" si="9"/>
        <v>28</v>
      </c>
      <c r="I25" s="6">
        <f t="shared" si="10"/>
        <v>28</v>
      </c>
      <c r="J25" s="102">
        <v>7.4999999999999997E-2</v>
      </c>
      <c r="K25" s="67">
        <f t="shared" si="0"/>
        <v>2.054794520547945E-6</v>
      </c>
      <c r="L25" s="67">
        <f t="shared" si="11"/>
        <v>1.0002814788014551</v>
      </c>
      <c r="M25" s="68">
        <f t="shared" si="3"/>
        <v>0.3669</v>
      </c>
      <c r="N25" s="67">
        <f t="shared" si="1"/>
        <v>2.814575342465753E-4</v>
      </c>
      <c r="O25" s="67">
        <f t="shared" si="4"/>
        <v>7.5299999999999798E-2</v>
      </c>
      <c r="P25" s="62"/>
      <c r="Q25" s="7">
        <f t="shared" si="5"/>
        <v>100000000</v>
      </c>
      <c r="R25" s="63"/>
      <c r="S25" s="7">
        <f t="shared" si="6"/>
        <v>206.30136986301312</v>
      </c>
      <c r="T25" s="21"/>
      <c r="U25" s="69"/>
      <c r="V25" s="7">
        <f t="shared" si="12"/>
        <v>0</v>
      </c>
      <c r="W25" s="69">
        <f t="shared" si="13"/>
        <v>0</v>
      </c>
      <c r="X25" s="7">
        <f t="shared" si="14"/>
        <v>0</v>
      </c>
      <c r="Y25" s="63"/>
      <c r="Z25" s="14"/>
      <c r="AA25" s="14"/>
      <c r="AB25" s="14"/>
      <c r="AC25" s="14"/>
      <c r="AD25" s="14"/>
      <c r="AE25" s="14"/>
      <c r="AF25" s="14"/>
      <c r="AG25" s="14"/>
    </row>
    <row r="26" spans="1:33" ht="4.5" customHeight="1" x14ac:dyDescent="0.35">
      <c r="A26" s="14"/>
      <c r="B26" s="14"/>
      <c r="C26" s="14"/>
      <c r="D26" s="14"/>
      <c r="E26" s="70"/>
      <c r="F26" s="70"/>
      <c r="G26" s="70"/>
      <c r="H26" s="70"/>
      <c r="I26" s="70"/>
      <c r="J26" s="70"/>
      <c r="K26" s="71"/>
      <c r="L26" s="71"/>
      <c r="M26" s="71"/>
      <c r="N26" s="71"/>
      <c r="O26" s="71"/>
      <c r="P26" s="71"/>
      <c r="Q26" s="71"/>
      <c r="R26" s="63"/>
      <c r="S26" s="14"/>
      <c r="T26" s="2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x14ac:dyDescent="0.35">
      <c r="A27" s="14"/>
      <c r="B27" s="14"/>
      <c r="C27" s="14"/>
      <c r="D27" s="72"/>
      <c r="E27" s="72"/>
      <c r="F27" s="73">
        <f>SUM(F8:F25)</f>
        <v>28</v>
      </c>
      <c r="G27" s="73">
        <f>SUM(G8:G25)</f>
        <v>28</v>
      </c>
      <c r="H27" s="72"/>
      <c r="I27" s="72"/>
      <c r="J27" s="72"/>
      <c r="K27" s="70"/>
      <c r="L27" s="70"/>
      <c r="M27" s="70"/>
      <c r="N27" s="70"/>
      <c r="O27" s="70"/>
      <c r="P27" s="70"/>
      <c r="Q27" s="70"/>
      <c r="R27" s="14"/>
      <c r="S27" s="75">
        <f>SUM(S8:S25)</f>
        <v>28145.753424657523</v>
      </c>
      <c r="T27" s="21"/>
      <c r="U27" s="75">
        <f>SUM(U8:U25)</f>
        <v>0</v>
      </c>
      <c r="V27" s="75">
        <f>SUM(V8:V25)</f>
        <v>0</v>
      </c>
      <c r="W27" s="75">
        <f>SUM(W8:W25)</f>
        <v>0</v>
      </c>
      <c r="X27" s="75">
        <f>SUM(X8:X25)</f>
        <v>0</v>
      </c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5" customHeight="1" x14ac:dyDescent="0.35">
      <c r="A28" s="14"/>
      <c r="B28" s="14"/>
      <c r="C28" s="14"/>
      <c r="D28" s="72"/>
      <c r="E28" s="72"/>
      <c r="F28" s="70"/>
      <c r="G28" s="70"/>
      <c r="H28" s="70"/>
      <c r="I28" s="70"/>
      <c r="J28" s="77"/>
      <c r="K28" s="70"/>
      <c r="L28" s="70"/>
      <c r="M28" s="70"/>
      <c r="N28" s="70"/>
      <c r="O28" s="70"/>
      <c r="P28" s="70"/>
      <c r="Q28" s="70"/>
      <c r="R28" s="14"/>
      <c r="S28" s="14"/>
      <c r="T28" s="2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70"/>
      <c r="M29" s="14"/>
      <c r="N29" s="14"/>
      <c r="O29" s="14"/>
      <c r="P29" s="14"/>
      <c r="Q29" s="14"/>
      <c r="R29" s="14"/>
      <c r="S29" s="14"/>
      <c r="T29" s="2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1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1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1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1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1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x14ac:dyDescent="0.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x14ac:dyDescent="0.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x14ac:dyDescent="0.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x14ac:dyDescent="0.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x14ac:dyDescent="0.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x14ac:dyDescent="0.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x14ac:dyDescent="0.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x14ac:dyDescent="0.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33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1:33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1:33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33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33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33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33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1:33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1:33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1:33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1:33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33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1:33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1:33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33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1:33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1:33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:33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:33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x14ac:dyDescent="0.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:33" x14ac:dyDescent="0.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x14ac:dyDescent="0.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:33" x14ac:dyDescent="0.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:33" x14ac:dyDescent="0.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:33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:33" x14ac:dyDescent="0.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:33" x14ac:dyDescent="0.3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:33" x14ac:dyDescent="0.3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:33" x14ac:dyDescent="0.3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:33" x14ac:dyDescent="0.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:33" x14ac:dyDescent="0.3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:33" x14ac:dyDescent="0.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:33" x14ac:dyDescent="0.3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:33" x14ac:dyDescent="0.3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:33" x14ac:dyDescent="0.3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:33" x14ac:dyDescent="0.3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:33" x14ac:dyDescent="0.3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:33" x14ac:dyDescent="0.3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:33" x14ac:dyDescent="0.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x14ac:dyDescent="0.3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x14ac:dyDescent="0.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:33" x14ac:dyDescent="0.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:33" x14ac:dyDescent="0.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x14ac:dyDescent="0.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:33" x14ac:dyDescent="0.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:33" x14ac:dyDescent="0.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:33" x14ac:dyDescent="0.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:33" x14ac:dyDescent="0.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:33" x14ac:dyDescent="0.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:33" x14ac:dyDescent="0.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:33" x14ac:dyDescent="0.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:33" x14ac:dyDescent="0.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:33" x14ac:dyDescent="0.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x14ac:dyDescent="0.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x14ac:dyDescent="0.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:33" x14ac:dyDescent="0.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:33" x14ac:dyDescent="0.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:33" x14ac:dyDescent="0.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:33" x14ac:dyDescent="0.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:33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:33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:33" x14ac:dyDescent="0.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:33" x14ac:dyDescent="0.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:33" x14ac:dyDescent="0.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:33" x14ac:dyDescent="0.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x14ac:dyDescent="0.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x14ac:dyDescent="0.3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x14ac:dyDescent="0.3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x14ac:dyDescent="0.3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x14ac:dyDescent="0.3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x14ac:dyDescent="0.3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x14ac:dyDescent="0.3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x14ac:dyDescent="0.3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x14ac:dyDescent="0.3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x14ac:dyDescent="0.3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x14ac:dyDescent="0.3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x14ac:dyDescent="0.3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x14ac:dyDescent="0.3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1:33" x14ac:dyDescent="0.3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1:33" x14ac:dyDescent="0.3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1:33" x14ac:dyDescent="0.3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1:33" x14ac:dyDescent="0.3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1:33" x14ac:dyDescent="0.3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1:33" x14ac:dyDescent="0.3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1:33" x14ac:dyDescent="0.3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1:33" x14ac:dyDescent="0.3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1:33" x14ac:dyDescent="0.3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1:33" x14ac:dyDescent="0.3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1:33" x14ac:dyDescent="0.3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1:33" x14ac:dyDescent="0.3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1:33" x14ac:dyDescent="0.3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1:33" x14ac:dyDescent="0.3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1:33" x14ac:dyDescent="0.3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1:33" x14ac:dyDescent="0.3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1:33" x14ac:dyDescent="0.3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1:33" x14ac:dyDescent="0.3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1:33" x14ac:dyDescent="0.3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1:33" x14ac:dyDescent="0.3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1:33" x14ac:dyDescent="0.3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1:33" x14ac:dyDescent="0.3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1:33" x14ac:dyDescent="0.3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1:33" x14ac:dyDescent="0.3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1:33" x14ac:dyDescent="0.3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1:33" x14ac:dyDescent="0.3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x14ac:dyDescent="0.3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x14ac:dyDescent="0.3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x14ac:dyDescent="0.3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x14ac:dyDescent="0.3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x14ac:dyDescent="0.3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x14ac:dyDescent="0.3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x14ac:dyDescent="0.3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x14ac:dyDescent="0.3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x14ac:dyDescent="0.3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x14ac:dyDescent="0.3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x14ac:dyDescent="0.3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x14ac:dyDescent="0.3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x14ac:dyDescent="0.3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x14ac:dyDescent="0.3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x14ac:dyDescent="0.3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x14ac:dyDescent="0.3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x14ac:dyDescent="0.3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x14ac:dyDescent="0.3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</row>
    <row r="334" spans="1:33" x14ac:dyDescent="0.3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</row>
    <row r="335" spans="1:33" x14ac:dyDescent="0.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</row>
    <row r="336" spans="1:33" x14ac:dyDescent="0.3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</row>
    <row r="337" spans="1:33" x14ac:dyDescent="0.3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</row>
    <row r="338" spans="1:33" x14ac:dyDescent="0.3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</row>
    <row r="339" spans="1:33" x14ac:dyDescent="0.3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</row>
    <row r="340" spans="1:33" x14ac:dyDescent="0.3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</row>
    <row r="341" spans="1:33" x14ac:dyDescent="0.3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</row>
    <row r="342" spans="1:33" x14ac:dyDescent="0.3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</row>
    <row r="343" spans="1:33" x14ac:dyDescent="0.3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</row>
    <row r="344" spans="1:33" x14ac:dyDescent="0.3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</row>
    <row r="345" spans="1:33" x14ac:dyDescent="0.3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</row>
    <row r="346" spans="1:33" x14ac:dyDescent="0.3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</row>
    <row r="347" spans="1:33" x14ac:dyDescent="0.3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</row>
    <row r="348" spans="1:33" x14ac:dyDescent="0.3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</row>
    <row r="349" spans="1:33" x14ac:dyDescent="0.3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</row>
    <row r="350" spans="1:33" x14ac:dyDescent="0.3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</row>
    <row r="351" spans="1:33" x14ac:dyDescent="0.3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</row>
    <row r="352" spans="1:33" x14ac:dyDescent="0.3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</row>
    <row r="353" spans="1:33" x14ac:dyDescent="0.3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</row>
    <row r="354" spans="1:33" x14ac:dyDescent="0.3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</row>
    <row r="355" spans="1:33" x14ac:dyDescent="0.3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</row>
    <row r="356" spans="1:33" x14ac:dyDescent="0.3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</row>
    <row r="357" spans="1:33" x14ac:dyDescent="0.3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</row>
    <row r="358" spans="1:33" x14ac:dyDescent="0.3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</row>
    <row r="359" spans="1:33" x14ac:dyDescent="0.3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</row>
    <row r="360" spans="1:33" x14ac:dyDescent="0.3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</row>
    <row r="361" spans="1:33" x14ac:dyDescent="0.3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</row>
    <row r="362" spans="1:33" x14ac:dyDescent="0.3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</row>
    <row r="363" spans="1:33" x14ac:dyDescent="0.3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</row>
    <row r="364" spans="1:33" x14ac:dyDescent="0.3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</row>
    <row r="365" spans="1:33" x14ac:dyDescent="0.3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</row>
    <row r="366" spans="1:33" x14ac:dyDescent="0.3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</row>
    <row r="367" spans="1:33" x14ac:dyDescent="0.3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</row>
    <row r="368" spans="1:33" x14ac:dyDescent="0.3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</row>
    <row r="369" spans="1:33" x14ac:dyDescent="0.3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</row>
    <row r="370" spans="1:33" x14ac:dyDescent="0.3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</row>
    <row r="371" spans="1:33" x14ac:dyDescent="0.3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</row>
    <row r="372" spans="1:33" x14ac:dyDescent="0.3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</row>
    <row r="373" spans="1:33" x14ac:dyDescent="0.3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</row>
    <row r="374" spans="1:33" x14ac:dyDescent="0.3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</row>
    <row r="375" spans="1:33" x14ac:dyDescent="0.3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</row>
    <row r="376" spans="1:33" x14ac:dyDescent="0.3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</row>
    <row r="377" spans="1:33" x14ac:dyDescent="0.3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</row>
    <row r="378" spans="1:33" x14ac:dyDescent="0.3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</row>
    <row r="379" spans="1:33" x14ac:dyDescent="0.3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</row>
    <row r="380" spans="1:33" x14ac:dyDescent="0.3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</row>
    <row r="381" spans="1:33" x14ac:dyDescent="0.3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</row>
    <row r="382" spans="1:33" x14ac:dyDescent="0.3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</row>
    <row r="383" spans="1:33" x14ac:dyDescent="0.3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</row>
    <row r="384" spans="1:33" x14ac:dyDescent="0.3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</row>
    <row r="385" spans="1:33" x14ac:dyDescent="0.3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</row>
    <row r="386" spans="1:33" x14ac:dyDescent="0.3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</row>
    <row r="387" spans="1:33" x14ac:dyDescent="0.3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</row>
    <row r="388" spans="1:33" x14ac:dyDescent="0.3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</row>
    <row r="389" spans="1:33" x14ac:dyDescent="0.3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</row>
    <row r="390" spans="1:33" x14ac:dyDescent="0.3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</row>
    <row r="391" spans="1:33" x14ac:dyDescent="0.3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</row>
    <row r="392" spans="1:33" x14ac:dyDescent="0.3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</row>
    <row r="393" spans="1:33" x14ac:dyDescent="0.3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</row>
    <row r="394" spans="1:33" x14ac:dyDescent="0.3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</row>
    <row r="395" spans="1:33" x14ac:dyDescent="0.3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</row>
    <row r="396" spans="1:33" x14ac:dyDescent="0.3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</row>
    <row r="397" spans="1:33" x14ac:dyDescent="0.3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</row>
    <row r="398" spans="1:33" x14ac:dyDescent="0.3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</row>
    <row r="399" spans="1:33" x14ac:dyDescent="0.3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</row>
    <row r="400" spans="1:33" x14ac:dyDescent="0.3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</row>
    <row r="401" spans="1:33" x14ac:dyDescent="0.3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</row>
    <row r="402" spans="1:33" x14ac:dyDescent="0.3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</row>
    <row r="403" spans="1:33" x14ac:dyDescent="0.3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</row>
    <row r="404" spans="1:33" x14ac:dyDescent="0.3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</row>
    <row r="405" spans="1:33" x14ac:dyDescent="0.3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</row>
    <row r="406" spans="1:33" x14ac:dyDescent="0.3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</row>
    <row r="407" spans="1:33" x14ac:dyDescent="0.3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</row>
    <row r="408" spans="1:33" x14ac:dyDescent="0.3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</row>
    <row r="409" spans="1:33" x14ac:dyDescent="0.3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</row>
    <row r="410" spans="1:33" x14ac:dyDescent="0.3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</row>
    <row r="411" spans="1:33" x14ac:dyDescent="0.3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</row>
    <row r="412" spans="1:33" x14ac:dyDescent="0.3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</row>
    <row r="413" spans="1:33" x14ac:dyDescent="0.3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</row>
    <row r="414" spans="1:33" x14ac:dyDescent="0.3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</row>
    <row r="415" spans="1:33" x14ac:dyDescent="0.3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</row>
    <row r="416" spans="1:33" x14ac:dyDescent="0.3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</row>
    <row r="417" spans="1:33" x14ac:dyDescent="0.3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</row>
    <row r="418" spans="1:33" x14ac:dyDescent="0.3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</row>
    <row r="419" spans="1:33" x14ac:dyDescent="0.3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</row>
    <row r="420" spans="1:33" x14ac:dyDescent="0.3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</row>
    <row r="421" spans="1:33" x14ac:dyDescent="0.3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</row>
    <row r="422" spans="1:33" x14ac:dyDescent="0.3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</row>
    <row r="423" spans="1:33" x14ac:dyDescent="0.3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</row>
    <row r="424" spans="1:33" x14ac:dyDescent="0.3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</row>
    <row r="425" spans="1:33" x14ac:dyDescent="0.3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</row>
    <row r="426" spans="1:33" x14ac:dyDescent="0.3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</row>
    <row r="427" spans="1:33" x14ac:dyDescent="0.3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</row>
    <row r="428" spans="1:33" x14ac:dyDescent="0.3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</row>
    <row r="429" spans="1:33" x14ac:dyDescent="0.3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</row>
    <row r="430" spans="1:33" x14ac:dyDescent="0.3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</row>
    <row r="431" spans="1:33" x14ac:dyDescent="0.3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</row>
    <row r="432" spans="1:33" x14ac:dyDescent="0.3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</row>
    <row r="433" spans="1:33" x14ac:dyDescent="0.3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</row>
    <row r="434" spans="1:33" x14ac:dyDescent="0.3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</row>
    <row r="435" spans="1:33" x14ac:dyDescent="0.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</row>
    <row r="436" spans="1:33" x14ac:dyDescent="0.3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</row>
    <row r="437" spans="1:33" x14ac:dyDescent="0.3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</row>
    <row r="438" spans="1:33" x14ac:dyDescent="0.3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</row>
    <row r="439" spans="1:33" x14ac:dyDescent="0.3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</row>
    <row r="440" spans="1:33" x14ac:dyDescent="0.3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</row>
    <row r="441" spans="1:33" x14ac:dyDescent="0.3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</row>
    <row r="442" spans="1:33" x14ac:dyDescent="0.3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</row>
    <row r="443" spans="1:33" x14ac:dyDescent="0.3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</row>
    <row r="444" spans="1:33" x14ac:dyDescent="0.3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</row>
    <row r="445" spans="1:33" x14ac:dyDescent="0.3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</row>
    <row r="446" spans="1:33" x14ac:dyDescent="0.3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</row>
    <row r="447" spans="1:33" x14ac:dyDescent="0.3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</row>
    <row r="448" spans="1:33" x14ac:dyDescent="0.3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</row>
    <row r="449" spans="1:33" x14ac:dyDescent="0.3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</row>
    <row r="450" spans="1:33" x14ac:dyDescent="0.3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</row>
    <row r="451" spans="1:33" x14ac:dyDescent="0.3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</row>
    <row r="452" spans="1:33" x14ac:dyDescent="0.3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</row>
    <row r="453" spans="1:33" x14ac:dyDescent="0.3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</row>
    <row r="454" spans="1:33" x14ac:dyDescent="0.3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</row>
    <row r="455" spans="1:33" x14ac:dyDescent="0.3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</row>
    <row r="456" spans="1:33" x14ac:dyDescent="0.3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</row>
    <row r="457" spans="1:33" x14ac:dyDescent="0.3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</row>
    <row r="458" spans="1:33" x14ac:dyDescent="0.3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</row>
    <row r="459" spans="1:33" x14ac:dyDescent="0.3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</row>
    <row r="460" spans="1:33" x14ac:dyDescent="0.3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</row>
    <row r="461" spans="1:33" x14ac:dyDescent="0.3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</row>
    <row r="462" spans="1:33" x14ac:dyDescent="0.3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</row>
    <row r="463" spans="1:33" x14ac:dyDescent="0.3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</row>
    <row r="464" spans="1:33" x14ac:dyDescent="0.3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</row>
    <row r="465" spans="1:33" x14ac:dyDescent="0.3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</row>
    <row r="466" spans="1:33" x14ac:dyDescent="0.3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</row>
    <row r="467" spans="1:33" x14ac:dyDescent="0.3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</row>
    <row r="468" spans="1:33" x14ac:dyDescent="0.3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</row>
    <row r="469" spans="1:33" x14ac:dyDescent="0.3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</row>
    <row r="470" spans="1:33" x14ac:dyDescent="0.3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</row>
    <row r="471" spans="1:33" x14ac:dyDescent="0.3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</row>
    <row r="472" spans="1:33" x14ac:dyDescent="0.3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</row>
    <row r="473" spans="1:33" x14ac:dyDescent="0.3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</row>
    <row r="474" spans="1:33" x14ac:dyDescent="0.3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</row>
    <row r="475" spans="1:33" x14ac:dyDescent="0.3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</row>
    <row r="476" spans="1:33" x14ac:dyDescent="0.3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</row>
    <row r="477" spans="1:33" x14ac:dyDescent="0.3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</row>
    <row r="478" spans="1:33" x14ac:dyDescent="0.3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</row>
    <row r="479" spans="1:33" x14ac:dyDescent="0.3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</row>
    <row r="480" spans="1:33" x14ac:dyDescent="0.3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</row>
    <row r="481" spans="1:33" x14ac:dyDescent="0.3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</row>
    <row r="482" spans="1:33" x14ac:dyDescent="0.3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</row>
    <row r="483" spans="1:33" x14ac:dyDescent="0.3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</row>
    <row r="484" spans="1:33" x14ac:dyDescent="0.3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</row>
    <row r="485" spans="1:33" x14ac:dyDescent="0.3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</row>
    <row r="486" spans="1:33" x14ac:dyDescent="0.3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</row>
    <row r="487" spans="1:33" x14ac:dyDescent="0.3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</row>
    <row r="488" spans="1:33" x14ac:dyDescent="0.3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</row>
    <row r="489" spans="1:33" x14ac:dyDescent="0.3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</row>
    <row r="490" spans="1:33" x14ac:dyDescent="0.3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</row>
    <row r="491" spans="1:33" x14ac:dyDescent="0.3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</row>
    <row r="492" spans="1:33" x14ac:dyDescent="0.3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</row>
    <row r="493" spans="1:33" x14ac:dyDescent="0.3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</row>
    <row r="494" spans="1:33" x14ac:dyDescent="0.3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</row>
    <row r="495" spans="1:33" x14ac:dyDescent="0.3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</row>
    <row r="496" spans="1:33" x14ac:dyDescent="0.3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</row>
    <row r="497" spans="1:33" x14ac:dyDescent="0.3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</row>
    <row r="498" spans="1:33" x14ac:dyDescent="0.3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</row>
    <row r="499" spans="1:33" x14ac:dyDescent="0.3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</row>
    <row r="500" spans="1:33" x14ac:dyDescent="0.3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</row>
    <row r="501" spans="1:33" x14ac:dyDescent="0.3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</row>
    <row r="502" spans="1:33" x14ac:dyDescent="0.3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</row>
    <row r="503" spans="1:33" x14ac:dyDescent="0.3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</row>
    <row r="504" spans="1:33" x14ac:dyDescent="0.3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</row>
    <row r="505" spans="1:33" x14ac:dyDescent="0.3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</row>
    <row r="506" spans="1:33" x14ac:dyDescent="0.3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</row>
    <row r="507" spans="1:33" x14ac:dyDescent="0.3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</row>
    <row r="508" spans="1:33" x14ac:dyDescent="0.3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</row>
    <row r="509" spans="1:33" x14ac:dyDescent="0.3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</row>
    <row r="510" spans="1:33" x14ac:dyDescent="0.3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</row>
    <row r="511" spans="1:33" x14ac:dyDescent="0.3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</row>
    <row r="512" spans="1:33" x14ac:dyDescent="0.3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</row>
    <row r="513" spans="1:33" x14ac:dyDescent="0.3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</row>
    <row r="514" spans="1:33" x14ac:dyDescent="0.3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</row>
    <row r="515" spans="1:33" x14ac:dyDescent="0.3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</row>
    <row r="516" spans="1:33" x14ac:dyDescent="0.3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</row>
    <row r="517" spans="1:33" x14ac:dyDescent="0.3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</row>
    <row r="518" spans="1:33" x14ac:dyDescent="0.3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</row>
    <row r="519" spans="1:33" x14ac:dyDescent="0.3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</row>
    <row r="520" spans="1:33" x14ac:dyDescent="0.3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</row>
    <row r="521" spans="1:33" x14ac:dyDescent="0.3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</row>
    <row r="522" spans="1:33" x14ac:dyDescent="0.3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</row>
    <row r="523" spans="1:33" x14ac:dyDescent="0.3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</row>
    <row r="524" spans="1:33" x14ac:dyDescent="0.3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</row>
    <row r="525" spans="1:33" x14ac:dyDescent="0.3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</row>
    <row r="526" spans="1:33" x14ac:dyDescent="0.3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</row>
    <row r="527" spans="1:33" x14ac:dyDescent="0.3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</row>
    <row r="528" spans="1:33" x14ac:dyDescent="0.3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</row>
    <row r="529" spans="1:33" x14ac:dyDescent="0.3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</row>
    <row r="530" spans="1:33" x14ac:dyDescent="0.3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</row>
    <row r="531" spans="1:33" x14ac:dyDescent="0.3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</row>
    <row r="532" spans="1:33" x14ac:dyDescent="0.3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</row>
    <row r="533" spans="1:33" x14ac:dyDescent="0.3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</row>
    <row r="534" spans="1:33" x14ac:dyDescent="0.3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</row>
    <row r="535" spans="1:33" x14ac:dyDescent="0.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</row>
    <row r="536" spans="1:33" x14ac:dyDescent="0.3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</row>
    <row r="537" spans="1:33" x14ac:dyDescent="0.3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</row>
    <row r="538" spans="1:33" x14ac:dyDescent="0.3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</row>
    <row r="539" spans="1:33" x14ac:dyDescent="0.3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</row>
    <row r="540" spans="1:33" x14ac:dyDescent="0.3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</row>
    <row r="541" spans="1:33" x14ac:dyDescent="0.3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</row>
    <row r="542" spans="1:33" x14ac:dyDescent="0.3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</row>
    <row r="543" spans="1:33" x14ac:dyDescent="0.3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</row>
    <row r="544" spans="1:33" x14ac:dyDescent="0.3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</row>
    <row r="545" spans="1:33" x14ac:dyDescent="0.3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</row>
    <row r="546" spans="1:33" x14ac:dyDescent="0.3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</row>
    <row r="547" spans="1:33" x14ac:dyDescent="0.3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</row>
    <row r="548" spans="1:33" x14ac:dyDescent="0.3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</row>
    <row r="549" spans="1:33" x14ac:dyDescent="0.3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</row>
    <row r="550" spans="1:33" x14ac:dyDescent="0.3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</row>
    <row r="551" spans="1:33" x14ac:dyDescent="0.3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</row>
    <row r="552" spans="1:33" x14ac:dyDescent="0.3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</row>
    <row r="553" spans="1:33" x14ac:dyDescent="0.3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</row>
    <row r="554" spans="1:33" x14ac:dyDescent="0.3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</row>
    <row r="555" spans="1:33" x14ac:dyDescent="0.3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</row>
    <row r="556" spans="1:33" x14ac:dyDescent="0.3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</row>
    <row r="557" spans="1:33" x14ac:dyDescent="0.3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</row>
    <row r="558" spans="1:33" x14ac:dyDescent="0.3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</row>
    <row r="559" spans="1:33" x14ac:dyDescent="0.3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</row>
    <row r="560" spans="1:33" x14ac:dyDescent="0.3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</row>
    <row r="561" spans="1:33" x14ac:dyDescent="0.3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</row>
    <row r="562" spans="1:33" x14ac:dyDescent="0.3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</row>
    <row r="563" spans="1:33" x14ac:dyDescent="0.3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</row>
    <row r="564" spans="1:33" x14ac:dyDescent="0.3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</row>
    <row r="565" spans="1:33" x14ac:dyDescent="0.3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</row>
    <row r="566" spans="1:33" x14ac:dyDescent="0.3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</row>
    <row r="567" spans="1:33" x14ac:dyDescent="0.3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</row>
    <row r="568" spans="1:33" x14ac:dyDescent="0.3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</row>
    <row r="569" spans="1:33" x14ac:dyDescent="0.3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</row>
    <row r="570" spans="1:33" x14ac:dyDescent="0.3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</row>
    <row r="571" spans="1:33" x14ac:dyDescent="0.3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</row>
    <row r="572" spans="1:33" x14ac:dyDescent="0.3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</row>
    <row r="573" spans="1:33" x14ac:dyDescent="0.3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</row>
    <row r="574" spans="1:33" x14ac:dyDescent="0.3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</row>
    <row r="575" spans="1:33" x14ac:dyDescent="0.3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</row>
    <row r="576" spans="1:33" x14ac:dyDescent="0.3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</row>
    <row r="577" spans="1:33" x14ac:dyDescent="0.3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</row>
    <row r="578" spans="1:33" x14ac:dyDescent="0.3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</row>
    <row r="579" spans="1:33" x14ac:dyDescent="0.3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</row>
    <row r="580" spans="1:33" x14ac:dyDescent="0.3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</row>
    <row r="581" spans="1:33" x14ac:dyDescent="0.3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</row>
    <row r="582" spans="1:33" x14ac:dyDescent="0.3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</row>
    <row r="583" spans="1:33" x14ac:dyDescent="0.3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</row>
    <row r="584" spans="1:33" x14ac:dyDescent="0.3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</row>
    <row r="585" spans="1:33" x14ac:dyDescent="0.3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</row>
    <row r="586" spans="1:33" x14ac:dyDescent="0.3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</row>
    <row r="587" spans="1:33" x14ac:dyDescent="0.3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</row>
    <row r="588" spans="1:33" x14ac:dyDescent="0.3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</row>
    <row r="589" spans="1:33" x14ac:dyDescent="0.3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</row>
    <row r="590" spans="1:33" x14ac:dyDescent="0.3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</row>
    <row r="591" spans="1:33" x14ac:dyDescent="0.3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</row>
    <row r="592" spans="1:33" x14ac:dyDescent="0.35">
      <c r="A592" s="14"/>
      <c r="B592" s="14"/>
      <c r="C592" s="14"/>
      <c r="Z592" s="14"/>
      <c r="AA592" s="14"/>
      <c r="AB592" s="14"/>
      <c r="AC592" s="14"/>
      <c r="AD592" s="14"/>
      <c r="AE592" s="14"/>
      <c r="AF592" s="14"/>
      <c r="AG592" s="14"/>
    </row>
    <row r="593" spans="1:33" x14ac:dyDescent="0.35">
      <c r="A593" s="14"/>
      <c r="B593" s="14"/>
      <c r="C593" s="14"/>
      <c r="Z593" s="14"/>
      <c r="AA593" s="14"/>
      <c r="AB593" s="14"/>
      <c r="AC593" s="14"/>
      <c r="AD593" s="14"/>
      <c r="AE593" s="14"/>
      <c r="AF593" s="14"/>
      <c r="AG593" s="14"/>
    </row>
    <row r="594" spans="1:33" x14ac:dyDescent="0.35">
      <c r="A594" s="14"/>
      <c r="B594" s="14"/>
      <c r="C594" s="14"/>
      <c r="Z594" s="14"/>
      <c r="AA594" s="14"/>
      <c r="AB594" s="14"/>
      <c r="AC594" s="14"/>
      <c r="AD594" s="14"/>
      <c r="AE594" s="14"/>
      <c r="AF594" s="14"/>
      <c r="AG594" s="14"/>
    </row>
    <row r="595" spans="1:33" x14ac:dyDescent="0.35">
      <c r="A595" s="14"/>
      <c r="B595" s="14"/>
      <c r="C595" s="14"/>
      <c r="Z595" s="14"/>
      <c r="AA595" s="14"/>
      <c r="AB595" s="14"/>
      <c r="AC595" s="14"/>
      <c r="AD595" s="14"/>
      <c r="AE595" s="14"/>
      <c r="AF595" s="14"/>
      <c r="AG595" s="14"/>
    </row>
    <row r="596" spans="1:33" x14ac:dyDescent="0.35">
      <c r="A596" s="14"/>
      <c r="B596" s="14"/>
      <c r="C596" s="14"/>
      <c r="Z596" s="14"/>
      <c r="AA596" s="14"/>
      <c r="AB596" s="14"/>
      <c r="AC596" s="14"/>
      <c r="AD596" s="14"/>
      <c r="AE596" s="14"/>
      <c r="AF596" s="14"/>
      <c r="AG596" s="14"/>
    </row>
    <row r="597" spans="1:33" x14ac:dyDescent="0.35">
      <c r="A597" s="14"/>
      <c r="B597" s="14"/>
      <c r="C597" s="14"/>
      <c r="Z597" s="14"/>
      <c r="AA597" s="14"/>
      <c r="AB597" s="14"/>
      <c r="AC597" s="14"/>
      <c r="AD597" s="14"/>
      <c r="AE597" s="14"/>
      <c r="AF597" s="14"/>
      <c r="AG597" s="14"/>
    </row>
    <row r="598" spans="1:33" x14ac:dyDescent="0.35">
      <c r="A598" s="14"/>
      <c r="B598" s="14"/>
      <c r="C598" s="14"/>
      <c r="Z598" s="14"/>
      <c r="AA598" s="14"/>
      <c r="AB598" s="14"/>
      <c r="AC598" s="14"/>
      <c r="AD598" s="14"/>
      <c r="AE598" s="14"/>
      <c r="AF598" s="14"/>
      <c r="AG598" s="14"/>
    </row>
    <row r="599" spans="1:33" x14ac:dyDescent="0.35">
      <c r="A599" s="14"/>
      <c r="B599" s="14"/>
      <c r="C599" s="14"/>
      <c r="Z599" s="14"/>
      <c r="AA599" s="14"/>
      <c r="AB599" s="14"/>
      <c r="AC599" s="14"/>
      <c r="AD599" s="14"/>
      <c r="AE599" s="14"/>
      <c r="AF599" s="14"/>
      <c r="AG599" s="14"/>
    </row>
    <row r="600" spans="1:33" x14ac:dyDescent="0.35">
      <c r="A600" s="14"/>
      <c r="B600" s="14"/>
      <c r="C600" s="14"/>
      <c r="Z600" s="14"/>
      <c r="AA600" s="14"/>
      <c r="AB600" s="14"/>
      <c r="AC600" s="14"/>
      <c r="AD600" s="14"/>
      <c r="AE600" s="14"/>
      <c r="AF600" s="14"/>
      <c r="AG600" s="14"/>
    </row>
    <row r="601" spans="1:33" x14ac:dyDescent="0.35">
      <c r="A601" s="14"/>
      <c r="B601" s="14"/>
      <c r="C601" s="14"/>
      <c r="Z601" s="14"/>
      <c r="AA601" s="14"/>
      <c r="AB601" s="14"/>
      <c r="AC601" s="14"/>
      <c r="AD601" s="14"/>
      <c r="AE601" s="14"/>
      <c r="AF601" s="14"/>
      <c r="AG601" s="14"/>
    </row>
    <row r="602" spans="1:33" x14ac:dyDescent="0.35">
      <c r="A602" s="14"/>
      <c r="B602" s="14"/>
      <c r="C602" s="14"/>
      <c r="Z602" s="14"/>
      <c r="AA602" s="14"/>
      <c r="AB602" s="14"/>
      <c r="AC602" s="14"/>
      <c r="AD602" s="14"/>
      <c r="AE602" s="14"/>
      <c r="AF602" s="14"/>
      <c r="AG602" s="14"/>
    </row>
    <row r="603" spans="1:33" x14ac:dyDescent="0.35">
      <c r="A603" s="14"/>
      <c r="B603" s="14"/>
      <c r="C603" s="14"/>
      <c r="Z603" s="14"/>
      <c r="AA603" s="14"/>
      <c r="AB603" s="14"/>
      <c r="AC603" s="14"/>
      <c r="AD603" s="14"/>
      <c r="AE603" s="14"/>
      <c r="AF603" s="14"/>
      <c r="AG603" s="14"/>
    </row>
    <row r="604" spans="1:33" x14ac:dyDescent="0.35">
      <c r="A604" s="14"/>
      <c r="B604" s="14"/>
      <c r="C604" s="14"/>
      <c r="Z604" s="14"/>
      <c r="AA604" s="14"/>
      <c r="AB604" s="14"/>
      <c r="AC604" s="14"/>
      <c r="AD604" s="14"/>
      <c r="AE604" s="14"/>
      <c r="AF604" s="14"/>
      <c r="AG604" s="14"/>
    </row>
    <row r="605" spans="1:33" x14ac:dyDescent="0.35">
      <c r="A605" s="14"/>
      <c r="B605" s="14"/>
      <c r="C605" s="14"/>
      <c r="Z605" s="14"/>
      <c r="AA605" s="14"/>
      <c r="AB605" s="14"/>
      <c r="AC605" s="14"/>
      <c r="AD605" s="14"/>
      <c r="AE605" s="14"/>
      <c r="AF605" s="14"/>
      <c r="AG605" s="14"/>
    </row>
    <row r="606" spans="1:33" x14ac:dyDescent="0.35">
      <c r="A606" s="14"/>
      <c r="B606" s="14"/>
      <c r="C606" s="14"/>
      <c r="Z606" s="14"/>
      <c r="AA606" s="14"/>
      <c r="AB606" s="14"/>
      <c r="AC606" s="14"/>
      <c r="AD606" s="14"/>
      <c r="AE606" s="14"/>
      <c r="AF606" s="14"/>
      <c r="AG606" s="14"/>
    </row>
    <row r="607" spans="1:33" x14ac:dyDescent="0.35">
      <c r="A607" s="14"/>
      <c r="B607" s="14"/>
      <c r="C607" s="14"/>
      <c r="Z607" s="14"/>
      <c r="AA607" s="14"/>
      <c r="AB607" s="14"/>
      <c r="AC607" s="14"/>
      <c r="AD607" s="14"/>
      <c r="AE607" s="14"/>
      <c r="AF607" s="14"/>
      <c r="AG607" s="14"/>
    </row>
    <row r="608" spans="1:33" x14ac:dyDescent="0.35">
      <c r="A608" s="14"/>
      <c r="B608" s="14"/>
      <c r="C608" s="14"/>
      <c r="Z608" s="14"/>
      <c r="AA608" s="14"/>
      <c r="AB608" s="14"/>
      <c r="AC608" s="14"/>
      <c r="AD608" s="14"/>
      <c r="AE608" s="14"/>
      <c r="AF608" s="14"/>
      <c r="AG608" s="14"/>
    </row>
    <row r="609" spans="1:33" x14ac:dyDescent="0.35">
      <c r="A609" s="14"/>
      <c r="B609" s="14"/>
      <c r="C609" s="14"/>
      <c r="Z609" s="14"/>
      <c r="AA609" s="14"/>
      <c r="AB609" s="14"/>
      <c r="AC609" s="14"/>
      <c r="AD609" s="14"/>
      <c r="AE609" s="14"/>
      <c r="AF609" s="14"/>
      <c r="AG609" s="14"/>
    </row>
    <row r="610" spans="1:33" x14ac:dyDescent="0.35">
      <c r="A610" s="14"/>
      <c r="B610" s="14"/>
      <c r="C610" s="14"/>
      <c r="Z610" s="14"/>
      <c r="AA610" s="14"/>
      <c r="AB610" s="14"/>
      <c r="AC610" s="14"/>
      <c r="AD610" s="14"/>
      <c r="AE610" s="14"/>
      <c r="AF610" s="14"/>
      <c r="AG610" s="14"/>
    </row>
    <row r="611" spans="1:33" x14ac:dyDescent="0.35">
      <c r="A611" s="14"/>
      <c r="B611" s="14"/>
      <c r="C611" s="14"/>
      <c r="Z611" s="14"/>
      <c r="AA611" s="14"/>
      <c r="AB611" s="14"/>
      <c r="AC611" s="14"/>
      <c r="AD611" s="14"/>
      <c r="AE611" s="14"/>
      <c r="AF611" s="14"/>
      <c r="AG611" s="14"/>
    </row>
    <row r="612" spans="1:33" x14ac:dyDescent="0.35">
      <c r="A612" s="14"/>
      <c r="B612" s="14"/>
      <c r="C612" s="14"/>
      <c r="Z612" s="14"/>
      <c r="AA612" s="14"/>
      <c r="AB612" s="14"/>
      <c r="AC612" s="14"/>
      <c r="AD612" s="14"/>
      <c r="AE612" s="14"/>
      <c r="AF612" s="14"/>
      <c r="AG612" s="14"/>
    </row>
    <row r="613" spans="1:33" x14ac:dyDescent="0.35">
      <c r="A613" s="14"/>
      <c r="B613" s="14"/>
      <c r="C613" s="14"/>
      <c r="Z613" s="14"/>
      <c r="AA613" s="14"/>
      <c r="AB613" s="14"/>
      <c r="AC613" s="14"/>
      <c r="AD613" s="14"/>
      <c r="AE613" s="14"/>
      <c r="AF613" s="14"/>
      <c r="AG613" s="14"/>
    </row>
    <row r="614" spans="1:33" x14ac:dyDescent="0.35">
      <c r="A614" s="14"/>
      <c r="B614" s="14"/>
      <c r="C614" s="14"/>
      <c r="Z614" s="14"/>
      <c r="AA614" s="14"/>
      <c r="AB614" s="14"/>
      <c r="AC614" s="14"/>
      <c r="AD614" s="14"/>
      <c r="AE614" s="14"/>
      <c r="AF614" s="14"/>
      <c r="AG614" s="14"/>
    </row>
    <row r="615" spans="1:33" x14ac:dyDescent="0.35">
      <c r="A615" s="14"/>
      <c r="B615" s="14"/>
      <c r="C615" s="14"/>
      <c r="Z615" s="14"/>
      <c r="AA615" s="14"/>
      <c r="AB615" s="14"/>
      <c r="AC615" s="14"/>
      <c r="AD615" s="14"/>
      <c r="AE615" s="14"/>
      <c r="AF615" s="14"/>
      <c r="AG615" s="14"/>
    </row>
    <row r="616" spans="1:33" x14ac:dyDescent="0.35">
      <c r="A616" s="14"/>
      <c r="B616" s="14"/>
      <c r="C616" s="14"/>
      <c r="Z616" s="14"/>
      <c r="AA616" s="14"/>
      <c r="AB616" s="14"/>
      <c r="AC616" s="14"/>
      <c r="AD616" s="14"/>
      <c r="AE616" s="14"/>
      <c r="AF616" s="14"/>
      <c r="AG616" s="14"/>
    </row>
    <row r="617" spans="1:33" x14ac:dyDescent="0.35">
      <c r="A617" s="14"/>
      <c r="B617" s="14"/>
      <c r="C617" s="14"/>
      <c r="Z617" s="14"/>
      <c r="AA617" s="14"/>
      <c r="AB617" s="14"/>
      <c r="AC617" s="14"/>
      <c r="AD617" s="14"/>
      <c r="AE617" s="14"/>
      <c r="AF617" s="14"/>
      <c r="AG617" s="14"/>
    </row>
    <row r="618" spans="1:33" x14ac:dyDescent="0.35">
      <c r="A618" s="14"/>
      <c r="B618" s="14"/>
      <c r="C618" s="14"/>
      <c r="Z618" s="14"/>
      <c r="AA618" s="14"/>
      <c r="AB618" s="14"/>
      <c r="AC618" s="14"/>
      <c r="AD618" s="14"/>
      <c r="AE618" s="14"/>
      <c r="AF618" s="14"/>
      <c r="AG618" s="14"/>
    </row>
    <row r="619" spans="1:33" x14ac:dyDescent="0.35">
      <c r="A619" s="14"/>
      <c r="B619" s="14"/>
      <c r="C619" s="14"/>
      <c r="Z619" s="14"/>
      <c r="AA619" s="14"/>
      <c r="AB619" s="14"/>
      <c r="AC619" s="14"/>
      <c r="AD619" s="14"/>
      <c r="AE619" s="14"/>
      <c r="AF619" s="14"/>
      <c r="AG619" s="14"/>
    </row>
    <row r="620" spans="1:33" x14ac:dyDescent="0.35">
      <c r="A620" s="14"/>
      <c r="B620" s="14"/>
      <c r="C620" s="14"/>
      <c r="Z620" s="14"/>
      <c r="AA620" s="14"/>
      <c r="AB620" s="14"/>
      <c r="AC620" s="14"/>
      <c r="AD620" s="14"/>
      <c r="AE620" s="14"/>
      <c r="AF620" s="14"/>
      <c r="AG620" s="14"/>
    </row>
    <row r="621" spans="1:33" x14ac:dyDescent="0.35">
      <c r="A621" s="14"/>
      <c r="B621" s="14"/>
      <c r="C621" s="14"/>
      <c r="Z621" s="14"/>
      <c r="AA621" s="14"/>
      <c r="AB621" s="14"/>
      <c r="AC621" s="14"/>
      <c r="AD621" s="14"/>
      <c r="AE621" s="14"/>
      <c r="AF621" s="14"/>
      <c r="AG621" s="14"/>
    </row>
    <row r="622" spans="1:33" x14ac:dyDescent="0.35">
      <c r="A622" s="14"/>
      <c r="B622" s="14"/>
      <c r="C622" s="14"/>
      <c r="Z622" s="14"/>
      <c r="AA622" s="14"/>
      <c r="AB622" s="14"/>
      <c r="AC622" s="14"/>
      <c r="AD622" s="14"/>
      <c r="AE622" s="14"/>
      <c r="AF622" s="14"/>
      <c r="AG622" s="14"/>
    </row>
    <row r="623" spans="1:33" x14ac:dyDescent="0.35">
      <c r="A623" s="14"/>
      <c r="B623" s="14"/>
      <c r="C623" s="14"/>
      <c r="Z623" s="14"/>
      <c r="AA623" s="14"/>
      <c r="AB623" s="14"/>
      <c r="AC623" s="14"/>
      <c r="AD623" s="14"/>
      <c r="AE623" s="14"/>
      <c r="AF623" s="14"/>
      <c r="AG623" s="14"/>
    </row>
    <row r="624" spans="1:33" x14ac:dyDescent="0.35">
      <c r="A624" s="14"/>
      <c r="B624" s="14"/>
      <c r="C624" s="14"/>
      <c r="Z624" s="14"/>
      <c r="AA624" s="14"/>
      <c r="AB624" s="14"/>
      <c r="AC624" s="14"/>
      <c r="AD624" s="14"/>
      <c r="AE624" s="14"/>
      <c r="AF624" s="14"/>
      <c r="AG624" s="14"/>
    </row>
    <row r="625" spans="1:33" x14ac:dyDescent="0.35">
      <c r="A625" s="14"/>
      <c r="B625" s="14"/>
      <c r="C625" s="14"/>
      <c r="Z625" s="14"/>
      <c r="AA625" s="14"/>
      <c r="AB625" s="14"/>
      <c r="AC625" s="14"/>
      <c r="AD625" s="14"/>
      <c r="AE625" s="14"/>
      <c r="AF625" s="14"/>
      <c r="AG625" s="14"/>
    </row>
    <row r="626" spans="1:33" x14ac:dyDescent="0.35">
      <c r="A626" s="14"/>
      <c r="B626" s="14"/>
      <c r="C626" s="14"/>
      <c r="Z626" s="14"/>
      <c r="AA626" s="14"/>
      <c r="AB626" s="14"/>
      <c r="AC626" s="14"/>
      <c r="AD626" s="14"/>
      <c r="AE626" s="14"/>
      <c r="AF626" s="14"/>
      <c r="AG626" s="14"/>
    </row>
    <row r="627" spans="1:33" x14ac:dyDescent="0.35">
      <c r="A627" s="14"/>
      <c r="B627" s="14"/>
      <c r="C627" s="14"/>
      <c r="Z627" s="14"/>
      <c r="AA627" s="14"/>
      <c r="AB627" s="14"/>
      <c r="AC627" s="14"/>
      <c r="AD627" s="14"/>
      <c r="AE627" s="14"/>
      <c r="AF627" s="14"/>
      <c r="AG627" s="14"/>
    </row>
    <row r="628" spans="1:33" x14ac:dyDescent="0.35">
      <c r="A628" s="14"/>
      <c r="B628" s="14"/>
      <c r="C628" s="14"/>
      <c r="Z628" s="14"/>
      <c r="AA628" s="14"/>
      <c r="AB628" s="14"/>
      <c r="AC628" s="14"/>
      <c r="AD628" s="14"/>
      <c r="AE628" s="14"/>
      <c r="AF628" s="14"/>
      <c r="AG628" s="14"/>
    </row>
    <row r="629" spans="1:33" x14ac:dyDescent="0.35">
      <c r="A629" s="14"/>
      <c r="B629" s="14"/>
      <c r="C629" s="14"/>
      <c r="Z629" s="14"/>
      <c r="AA629" s="14"/>
      <c r="AB629" s="14"/>
      <c r="AC629" s="14"/>
      <c r="AD629" s="14"/>
      <c r="AE629" s="14"/>
      <c r="AF629" s="14"/>
      <c r="AG629" s="14"/>
    </row>
    <row r="630" spans="1:33" x14ac:dyDescent="0.35">
      <c r="A630" s="14"/>
      <c r="B630" s="14"/>
      <c r="C630" s="14"/>
      <c r="Z630" s="14"/>
      <c r="AA630" s="14"/>
      <c r="AB630" s="14"/>
      <c r="AC630" s="14"/>
      <c r="AD630" s="14"/>
      <c r="AE630" s="14"/>
      <c r="AF630" s="14"/>
      <c r="AG630" s="14"/>
    </row>
    <row r="631" spans="1:33" x14ac:dyDescent="0.35">
      <c r="A631" s="14"/>
      <c r="B631" s="14"/>
      <c r="C631" s="14"/>
      <c r="Z631" s="14"/>
      <c r="AA631" s="14"/>
      <c r="AB631" s="14"/>
      <c r="AC631" s="14"/>
      <c r="AD631" s="14"/>
      <c r="AE631" s="14"/>
      <c r="AF631" s="14"/>
      <c r="AG631" s="14"/>
    </row>
    <row r="632" spans="1:33" x14ac:dyDescent="0.35">
      <c r="A632" s="14"/>
      <c r="B632" s="14"/>
      <c r="C632" s="14"/>
      <c r="Z632" s="14"/>
      <c r="AA632" s="14"/>
      <c r="AB632" s="14"/>
      <c r="AC632" s="14"/>
      <c r="AD632" s="14"/>
      <c r="AE632" s="14"/>
      <c r="AF632" s="14"/>
      <c r="AG632" s="14"/>
    </row>
    <row r="633" spans="1:33" x14ac:dyDescent="0.35">
      <c r="A633" s="14"/>
      <c r="B633" s="14"/>
      <c r="C633" s="14"/>
      <c r="Z633" s="14"/>
      <c r="AA633" s="14"/>
      <c r="AB633" s="14"/>
      <c r="AC633" s="14"/>
      <c r="AD633" s="14"/>
      <c r="AE633" s="14"/>
      <c r="AF633" s="14"/>
      <c r="AG633" s="14"/>
    </row>
    <row r="634" spans="1:33" x14ac:dyDescent="0.35">
      <c r="A634" s="14"/>
      <c r="B634" s="14"/>
      <c r="C634" s="14"/>
      <c r="Z634" s="14"/>
      <c r="AA634" s="14"/>
      <c r="AB634" s="14"/>
      <c r="AC634" s="14"/>
      <c r="AD634" s="14"/>
      <c r="AE634" s="14"/>
      <c r="AF634" s="14"/>
      <c r="AG634" s="14"/>
    </row>
    <row r="635" spans="1:33" x14ac:dyDescent="0.35">
      <c r="A635" s="14"/>
      <c r="B635" s="14"/>
      <c r="C635" s="14"/>
      <c r="Z635" s="14"/>
      <c r="AA635" s="14"/>
      <c r="AB635" s="14"/>
      <c r="AC635" s="14"/>
      <c r="AD635" s="14"/>
      <c r="AE635" s="14"/>
      <c r="AF635" s="14"/>
      <c r="AG635" s="14"/>
    </row>
    <row r="636" spans="1:33" x14ac:dyDescent="0.35">
      <c r="A636" s="14"/>
      <c r="B636" s="14"/>
      <c r="C636" s="14"/>
      <c r="Z636" s="14"/>
      <c r="AA636" s="14"/>
      <c r="AB636" s="14"/>
      <c r="AC636" s="14"/>
      <c r="AD636" s="14"/>
      <c r="AE636" s="14"/>
      <c r="AF636" s="14"/>
      <c r="AG636" s="14"/>
    </row>
    <row r="637" spans="1:33" x14ac:dyDescent="0.35">
      <c r="A637" s="14"/>
      <c r="B637" s="14"/>
      <c r="C637" s="14"/>
      <c r="Z637" s="14"/>
      <c r="AA637" s="14"/>
      <c r="AB637" s="14"/>
      <c r="AC637" s="14"/>
      <c r="AD637" s="14"/>
      <c r="AE637" s="14"/>
      <c r="AF637" s="14"/>
      <c r="AG637" s="14"/>
    </row>
    <row r="638" spans="1:33" x14ac:dyDescent="0.35">
      <c r="A638" s="14"/>
      <c r="B638" s="14"/>
      <c r="C638" s="14"/>
      <c r="Z638" s="14"/>
      <c r="AA638" s="14"/>
      <c r="AB638" s="14"/>
      <c r="AC638" s="14"/>
      <c r="AD638" s="14"/>
      <c r="AE638" s="14"/>
      <c r="AF638" s="14"/>
      <c r="AG638" s="14"/>
    </row>
    <row r="639" spans="1:33" x14ac:dyDescent="0.35">
      <c r="A639" s="14"/>
      <c r="B639" s="14"/>
      <c r="C639" s="14"/>
      <c r="Z639" s="14"/>
      <c r="AA639" s="14"/>
      <c r="AB639" s="14"/>
      <c r="AC639" s="14"/>
      <c r="AD639" s="14"/>
      <c r="AE639" s="14"/>
      <c r="AF639" s="14"/>
      <c r="AG639" s="14"/>
    </row>
    <row r="640" spans="1:33" x14ac:dyDescent="0.35">
      <c r="A640" s="14"/>
      <c r="B640" s="14"/>
      <c r="C640" s="14"/>
      <c r="Z640" s="14"/>
      <c r="AA640" s="14"/>
      <c r="AB640" s="14"/>
      <c r="AC640" s="14"/>
      <c r="AD640" s="14"/>
      <c r="AE640" s="14"/>
      <c r="AF640" s="14"/>
      <c r="AG640" s="14"/>
    </row>
    <row r="641" spans="1:33" x14ac:dyDescent="0.35">
      <c r="A641" s="14"/>
      <c r="B641" s="14"/>
      <c r="C641" s="14"/>
      <c r="Z641" s="14"/>
      <c r="AA641" s="14"/>
      <c r="AB641" s="14"/>
      <c r="AC641" s="14"/>
      <c r="AD641" s="14"/>
      <c r="AE641" s="14"/>
      <c r="AF641" s="14"/>
      <c r="AG641" s="14"/>
    </row>
    <row r="642" spans="1:33" x14ac:dyDescent="0.35">
      <c r="A642" s="14"/>
      <c r="B642" s="14"/>
      <c r="C642" s="14"/>
      <c r="Z642" s="14"/>
      <c r="AA642" s="14"/>
      <c r="AB642" s="14"/>
      <c r="AC642" s="14"/>
      <c r="AD642" s="14"/>
      <c r="AE642" s="14"/>
      <c r="AF642" s="14"/>
      <c r="AG642" s="14"/>
    </row>
    <row r="643" spans="1:33" x14ac:dyDescent="0.35">
      <c r="A643" s="14"/>
      <c r="B643" s="14"/>
      <c r="C643" s="14"/>
      <c r="Z643" s="14"/>
      <c r="AA643" s="14"/>
      <c r="AB643" s="14"/>
      <c r="AC643" s="14"/>
      <c r="AD643" s="14"/>
      <c r="AE643" s="14"/>
      <c r="AF643" s="14"/>
      <c r="AG643" s="14"/>
    </row>
    <row r="644" spans="1:33" x14ac:dyDescent="0.35">
      <c r="A644" s="14"/>
      <c r="B644" s="14"/>
      <c r="C644" s="14"/>
      <c r="Z644" s="14"/>
      <c r="AA644" s="14"/>
      <c r="AB644" s="14"/>
      <c r="AC644" s="14"/>
      <c r="AD644" s="14"/>
      <c r="AE644" s="14"/>
      <c r="AF644" s="14"/>
      <c r="AG644" s="14"/>
    </row>
    <row r="645" spans="1:33" x14ac:dyDescent="0.35">
      <c r="A645" s="14"/>
      <c r="B645" s="14"/>
      <c r="C645" s="14"/>
      <c r="Z645" s="14"/>
      <c r="AA645" s="14"/>
      <c r="AB645" s="14"/>
      <c r="AC645" s="14"/>
      <c r="AD645" s="14"/>
      <c r="AE645" s="14"/>
      <c r="AF645" s="14"/>
      <c r="AG645" s="14"/>
    </row>
    <row r="646" spans="1:33" x14ac:dyDescent="0.35">
      <c r="A646" s="14"/>
      <c r="B646" s="14"/>
      <c r="C646" s="14"/>
      <c r="Z646" s="14"/>
      <c r="AA646" s="14"/>
      <c r="AB646" s="14"/>
      <c r="AC646" s="14"/>
      <c r="AD646" s="14"/>
      <c r="AE646" s="14"/>
      <c r="AF646" s="14"/>
      <c r="AG646" s="14"/>
    </row>
    <row r="647" spans="1:33" x14ac:dyDescent="0.35">
      <c r="A647" s="14"/>
      <c r="B647" s="14"/>
      <c r="C647" s="14"/>
      <c r="Z647" s="14"/>
      <c r="AA647" s="14"/>
      <c r="AB647" s="14"/>
      <c r="AC647" s="14"/>
      <c r="AD647" s="14"/>
      <c r="AE647" s="14"/>
      <c r="AF647" s="14"/>
      <c r="AG647" s="14"/>
    </row>
    <row r="648" spans="1:33" x14ac:dyDescent="0.35">
      <c r="A648" s="14"/>
      <c r="B648" s="14"/>
      <c r="C648" s="14"/>
      <c r="Z648" s="14"/>
      <c r="AA648" s="14"/>
      <c r="AB648" s="14"/>
      <c r="AC648" s="14"/>
      <c r="AD648" s="14"/>
      <c r="AE648" s="14"/>
      <c r="AF648" s="14"/>
      <c r="AG648" s="14"/>
    </row>
    <row r="649" spans="1:33" x14ac:dyDescent="0.35">
      <c r="A649" s="14"/>
      <c r="B649" s="14"/>
      <c r="C649" s="14"/>
      <c r="Z649" s="14"/>
      <c r="AA649" s="14"/>
      <c r="AB649" s="14"/>
      <c r="AC649" s="14"/>
      <c r="AD649" s="14"/>
      <c r="AE649" s="14"/>
      <c r="AF649" s="14"/>
      <c r="AG649" s="14"/>
    </row>
    <row r="650" spans="1:33" x14ac:dyDescent="0.35">
      <c r="A650" s="14"/>
      <c r="B650" s="14"/>
      <c r="C650" s="14"/>
      <c r="Z650" s="14"/>
      <c r="AA650" s="14"/>
      <c r="AB650" s="14"/>
      <c r="AC650" s="14"/>
      <c r="AD650" s="14"/>
      <c r="AE650" s="14"/>
      <c r="AF650" s="14"/>
      <c r="AG650" s="14"/>
    </row>
    <row r="651" spans="1:33" x14ac:dyDescent="0.35">
      <c r="A651" s="14"/>
      <c r="B651" s="14"/>
      <c r="C651" s="14"/>
      <c r="Z651" s="14"/>
      <c r="AA651" s="14"/>
      <c r="AB651" s="14"/>
      <c r="AC651" s="14"/>
      <c r="AD651" s="14"/>
      <c r="AE651" s="14"/>
      <c r="AF651" s="14"/>
      <c r="AG651" s="14"/>
    </row>
    <row r="652" spans="1:33" x14ac:dyDescent="0.35">
      <c r="A652" s="14"/>
      <c r="B652" s="14"/>
      <c r="C652" s="14"/>
      <c r="Z652" s="14"/>
      <c r="AA652" s="14"/>
      <c r="AB652" s="14"/>
      <c r="AC652" s="14"/>
      <c r="AD652" s="14"/>
      <c r="AE652" s="14"/>
      <c r="AF652" s="14"/>
      <c r="AG652" s="14"/>
    </row>
    <row r="653" spans="1:33" x14ac:dyDescent="0.35">
      <c r="A653" s="14"/>
      <c r="B653" s="14"/>
      <c r="C653" s="14"/>
      <c r="Z653" s="14"/>
      <c r="AA653" s="14"/>
      <c r="AB653" s="14"/>
      <c r="AC653" s="14"/>
      <c r="AD653" s="14"/>
      <c r="AE653" s="14"/>
      <c r="AF653" s="14"/>
      <c r="AG653" s="14"/>
    </row>
    <row r="654" spans="1:33" x14ac:dyDescent="0.35">
      <c r="A654" s="14"/>
      <c r="B654" s="14"/>
      <c r="C654" s="14"/>
      <c r="Z654" s="14"/>
      <c r="AA654" s="14"/>
      <c r="AB654" s="14"/>
      <c r="AC654" s="14"/>
      <c r="AD654" s="14"/>
      <c r="AE654" s="14"/>
      <c r="AF654" s="14"/>
      <c r="AG654" s="14"/>
    </row>
    <row r="655" spans="1:33" x14ac:dyDescent="0.35">
      <c r="A655" s="14"/>
      <c r="B655" s="14"/>
      <c r="C655" s="14"/>
      <c r="Z655" s="14"/>
      <c r="AA655" s="14"/>
      <c r="AB655" s="14"/>
      <c r="AC655" s="14"/>
      <c r="AD655" s="14"/>
      <c r="AE655" s="14"/>
      <c r="AF655" s="14"/>
      <c r="AG655" s="14"/>
    </row>
    <row r="656" spans="1:33" x14ac:dyDescent="0.35">
      <c r="A656" s="14"/>
      <c r="B656" s="14"/>
      <c r="C656" s="14"/>
      <c r="Z656" s="14"/>
      <c r="AA656" s="14"/>
      <c r="AB656" s="14"/>
      <c r="AC656" s="14"/>
      <c r="AD656" s="14"/>
      <c r="AE656" s="14"/>
      <c r="AF656" s="14"/>
      <c r="AG656" s="14"/>
    </row>
    <row r="657" spans="1:33" x14ac:dyDescent="0.35">
      <c r="A657" s="14"/>
      <c r="B657" s="14"/>
      <c r="C657" s="14"/>
      <c r="Z657" s="14"/>
      <c r="AA657" s="14"/>
      <c r="AB657" s="14"/>
      <c r="AC657" s="14"/>
      <c r="AD657" s="14"/>
      <c r="AE657" s="14"/>
      <c r="AF657" s="14"/>
      <c r="AG657" s="14"/>
    </row>
    <row r="658" spans="1:33" x14ac:dyDescent="0.35">
      <c r="A658" s="14"/>
      <c r="B658" s="14"/>
      <c r="C658" s="14"/>
      <c r="Z658" s="14"/>
      <c r="AA658" s="14"/>
      <c r="AB658" s="14"/>
      <c r="AC658" s="14"/>
      <c r="AD658" s="14"/>
      <c r="AE658" s="14"/>
      <c r="AF658" s="14"/>
      <c r="AG658" s="14"/>
    </row>
    <row r="659" spans="1:33" x14ac:dyDescent="0.35">
      <c r="A659" s="14"/>
      <c r="B659" s="14"/>
      <c r="C659" s="14"/>
      <c r="Z659" s="14"/>
      <c r="AA659" s="14"/>
      <c r="AB659" s="14"/>
      <c r="AC659" s="14"/>
      <c r="AD659" s="14"/>
      <c r="AE659" s="14"/>
      <c r="AF659" s="14"/>
      <c r="AG659" s="14"/>
    </row>
    <row r="660" spans="1:33" x14ac:dyDescent="0.35">
      <c r="A660" s="14"/>
      <c r="B660" s="14"/>
      <c r="C660" s="14"/>
      <c r="Z660" s="14"/>
      <c r="AA660" s="14"/>
      <c r="AB660" s="14"/>
      <c r="AC660" s="14"/>
      <c r="AD660" s="14"/>
      <c r="AE660" s="14"/>
      <c r="AF660" s="14"/>
      <c r="AG660" s="14"/>
    </row>
    <row r="661" spans="1:33" x14ac:dyDescent="0.35">
      <c r="A661" s="14"/>
      <c r="B661" s="14"/>
      <c r="C661" s="14"/>
      <c r="Z661" s="14"/>
      <c r="AA661" s="14"/>
      <c r="AB661" s="14"/>
      <c r="AC661" s="14"/>
      <c r="AD661" s="14"/>
      <c r="AE661" s="14"/>
      <c r="AF661" s="14"/>
      <c r="AG661" s="14"/>
    </row>
    <row r="662" spans="1:33" x14ac:dyDescent="0.35">
      <c r="A662" s="14"/>
      <c r="B662" s="14"/>
      <c r="C662" s="14"/>
      <c r="Z662" s="14"/>
      <c r="AA662" s="14"/>
      <c r="AB662" s="14"/>
      <c r="AC662" s="14"/>
      <c r="AD662" s="14"/>
      <c r="AE662" s="14"/>
      <c r="AF662" s="14"/>
      <c r="AG662" s="14"/>
    </row>
    <row r="663" spans="1:33" x14ac:dyDescent="0.35">
      <c r="A663" s="14"/>
      <c r="B663" s="14"/>
      <c r="C663" s="14"/>
      <c r="Z663" s="14"/>
      <c r="AA663" s="14"/>
      <c r="AB663" s="14"/>
      <c r="AC663" s="14"/>
      <c r="AD663" s="14"/>
      <c r="AE663" s="14"/>
      <c r="AF663" s="14"/>
      <c r="AG663" s="14"/>
    </row>
    <row r="664" spans="1:33" x14ac:dyDescent="0.35">
      <c r="A664" s="14"/>
      <c r="B664" s="14"/>
      <c r="C664" s="14"/>
      <c r="Z664" s="14"/>
      <c r="AA664" s="14"/>
      <c r="AB664" s="14"/>
      <c r="AC664" s="14"/>
      <c r="AD664" s="14"/>
      <c r="AE664" s="14"/>
      <c r="AF664" s="14"/>
      <c r="AG664" s="14"/>
    </row>
    <row r="665" spans="1:33" x14ac:dyDescent="0.35">
      <c r="A665" s="14"/>
      <c r="B665" s="14"/>
      <c r="C665" s="14"/>
      <c r="Z665" s="14"/>
      <c r="AA665" s="14"/>
      <c r="AB665" s="14"/>
      <c r="AC665" s="14"/>
      <c r="AD665" s="14"/>
      <c r="AE665" s="14"/>
      <c r="AF665" s="14"/>
      <c r="AG665" s="14"/>
    </row>
    <row r="666" spans="1:33" x14ac:dyDescent="0.35">
      <c r="A666" s="14"/>
      <c r="B666" s="14"/>
      <c r="C666" s="14"/>
      <c r="Z666" s="14"/>
      <c r="AA666" s="14"/>
      <c r="AB666" s="14"/>
      <c r="AC666" s="14"/>
      <c r="AD666" s="14"/>
      <c r="AE666" s="14"/>
      <c r="AF666" s="14"/>
      <c r="AG666" s="14"/>
    </row>
    <row r="667" spans="1:33" x14ac:dyDescent="0.35">
      <c r="A667" s="14"/>
      <c r="B667" s="14"/>
      <c r="C667" s="14"/>
      <c r="Z667" s="14"/>
      <c r="AA667" s="14"/>
      <c r="AB667" s="14"/>
      <c r="AC667" s="14"/>
      <c r="AD667" s="14"/>
      <c r="AE667" s="14"/>
      <c r="AF667" s="14"/>
      <c r="AG667" s="14"/>
    </row>
    <row r="668" spans="1:33" x14ac:dyDescent="0.35">
      <c r="A668" s="14"/>
      <c r="B668" s="14"/>
      <c r="C668" s="14"/>
      <c r="Z668" s="14"/>
      <c r="AA668" s="14"/>
      <c r="AB668" s="14"/>
      <c r="AC668" s="14"/>
      <c r="AD668" s="14"/>
      <c r="AE668" s="14"/>
      <c r="AF668" s="14"/>
      <c r="AG668" s="14"/>
    </row>
    <row r="669" spans="1:33" x14ac:dyDescent="0.35">
      <c r="A669" s="14"/>
      <c r="B669" s="14"/>
      <c r="C669" s="14"/>
      <c r="Z669" s="14"/>
      <c r="AA669" s="14"/>
      <c r="AB669" s="14"/>
      <c r="AC669" s="14"/>
      <c r="AD669" s="14"/>
      <c r="AE669" s="14"/>
      <c r="AF669" s="14"/>
      <c r="AG669" s="14"/>
    </row>
    <row r="670" spans="1:33" x14ac:dyDescent="0.35">
      <c r="A670" s="14"/>
      <c r="B670" s="14"/>
      <c r="C670" s="14"/>
      <c r="Z670" s="14"/>
      <c r="AA670" s="14"/>
      <c r="AB670" s="14"/>
      <c r="AC670" s="14"/>
      <c r="AD670" s="14"/>
      <c r="AE670" s="14"/>
      <c r="AF670" s="14"/>
      <c r="AG670" s="14"/>
    </row>
    <row r="671" spans="1:33" x14ac:dyDescent="0.35">
      <c r="A671" s="14"/>
      <c r="B671" s="14"/>
      <c r="C671" s="14"/>
      <c r="Z671" s="14"/>
      <c r="AA671" s="14"/>
      <c r="AB671" s="14"/>
      <c r="AC671" s="14"/>
      <c r="AD671" s="14"/>
      <c r="AE671" s="14"/>
      <c r="AF671" s="14"/>
      <c r="AG671" s="14"/>
    </row>
    <row r="672" spans="1:33" x14ac:dyDescent="0.35">
      <c r="A672" s="14"/>
      <c r="B672" s="14"/>
      <c r="C672" s="14"/>
      <c r="Z672" s="14"/>
      <c r="AA672" s="14"/>
      <c r="AB672" s="14"/>
      <c r="AC672" s="14"/>
      <c r="AD672" s="14"/>
      <c r="AE672" s="14"/>
      <c r="AF672" s="14"/>
      <c r="AG672" s="14"/>
    </row>
    <row r="673" spans="1:33" x14ac:dyDescent="0.35">
      <c r="A673" s="14"/>
      <c r="B673" s="14"/>
      <c r="C673" s="14"/>
      <c r="Z673" s="14"/>
      <c r="AA673" s="14"/>
      <c r="AB673" s="14"/>
      <c r="AC673" s="14"/>
      <c r="AD673" s="14"/>
      <c r="AE673" s="14"/>
      <c r="AF673" s="14"/>
      <c r="AG673" s="14"/>
    </row>
    <row r="674" spans="1:33" x14ac:dyDescent="0.35">
      <c r="A674" s="14"/>
      <c r="B674" s="14"/>
      <c r="C674" s="14"/>
      <c r="Z674" s="14"/>
      <c r="AA674" s="14"/>
      <c r="AB674" s="14"/>
      <c r="AC674" s="14"/>
      <c r="AD674" s="14"/>
      <c r="AE674" s="14"/>
      <c r="AF674" s="14"/>
      <c r="AG674" s="14"/>
    </row>
    <row r="675" spans="1:33" x14ac:dyDescent="0.35">
      <c r="A675" s="14"/>
      <c r="B675" s="14"/>
      <c r="C675" s="14"/>
      <c r="Z675" s="14"/>
      <c r="AA675" s="14"/>
      <c r="AB675" s="14"/>
      <c r="AC675" s="14"/>
      <c r="AD675" s="14"/>
      <c r="AE675" s="14"/>
      <c r="AF675" s="14"/>
      <c r="AG675" s="14"/>
    </row>
    <row r="676" spans="1:33" x14ac:dyDescent="0.35">
      <c r="A676" s="14"/>
      <c r="B676" s="14"/>
      <c r="C676" s="14"/>
      <c r="Z676" s="14"/>
      <c r="AA676" s="14"/>
      <c r="AB676" s="14"/>
      <c r="AC676" s="14"/>
      <c r="AD676" s="14"/>
      <c r="AE676" s="14"/>
      <c r="AF676" s="14"/>
      <c r="AG676" s="14"/>
    </row>
    <row r="677" spans="1:33" x14ac:dyDescent="0.35">
      <c r="A677" s="14"/>
      <c r="B677" s="14"/>
      <c r="C677" s="14"/>
      <c r="Z677" s="14"/>
      <c r="AA677" s="14"/>
      <c r="AB677" s="14"/>
      <c r="AC677" s="14"/>
      <c r="AD677" s="14"/>
      <c r="AE677" s="14"/>
      <c r="AF677" s="14"/>
      <c r="AG677" s="14"/>
    </row>
    <row r="678" spans="1:33" x14ac:dyDescent="0.35">
      <c r="A678" s="14"/>
      <c r="B678" s="14"/>
      <c r="C678" s="14"/>
      <c r="Z678" s="14"/>
      <c r="AA678" s="14"/>
      <c r="AB678" s="14"/>
      <c r="AC678" s="14"/>
      <c r="AD678" s="14"/>
      <c r="AE678" s="14"/>
      <c r="AF678" s="14"/>
      <c r="AG678" s="14"/>
    </row>
    <row r="679" spans="1:33" x14ac:dyDescent="0.35">
      <c r="A679" s="14"/>
      <c r="B679" s="14"/>
      <c r="C679" s="14"/>
      <c r="Z679" s="14"/>
      <c r="AA679" s="14"/>
      <c r="AB679" s="14"/>
      <c r="AC679" s="14"/>
      <c r="AD679" s="14"/>
      <c r="AE679" s="14"/>
      <c r="AF679" s="14"/>
      <c r="AG679" s="14"/>
    </row>
    <row r="680" spans="1:33" x14ac:dyDescent="0.35">
      <c r="A680" s="14"/>
      <c r="B680" s="14"/>
      <c r="C680" s="14"/>
      <c r="Z680" s="14"/>
      <c r="AA680" s="14"/>
      <c r="AB680" s="14"/>
      <c r="AC680" s="14"/>
      <c r="AD680" s="14"/>
      <c r="AE680" s="14"/>
      <c r="AF680" s="14"/>
      <c r="AG680" s="14"/>
    </row>
    <row r="681" spans="1:33" x14ac:dyDescent="0.35">
      <c r="A681" s="14"/>
      <c r="B681" s="14"/>
      <c r="C681" s="14"/>
      <c r="Z681" s="14"/>
      <c r="AA681" s="14"/>
      <c r="AB681" s="14"/>
      <c r="AC681" s="14"/>
      <c r="AD681" s="14"/>
      <c r="AE681" s="14"/>
      <c r="AF681" s="14"/>
      <c r="AG681" s="14"/>
    </row>
    <row r="682" spans="1:33" x14ac:dyDescent="0.35">
      <c r="A682" s="14"/>
      <c r="B682" s="14"/>
      <c r="C682" s="14"/>
      <c r="Z682" s="14"/>
      <c r="AA682" s="14"/>
      <c r="AB682" s="14"/>
      <c r="AC682" s="14"/>
      <c r="AD682" s="14"/>
      <c r="AE682" s="14"/>
      <c r="AF682" s="14"/>
      <c r="AG682" s="14"/>
    </row>
    <row r="683" spans="1:33" x14ac:dyDescent="0.35">
      <c r="A683" s="14"/>
      <c r="B683" s="14"/>
      <c r="C683" s="14"/>
      <c r="Z683" s="14"/>
      <c r="AA683" s="14"/>
      <c r="AB683" s="14"/>
      <c r="AC683" s="14"/>
      <c r="AD683" s="14"/>
      <c r="AE683" s="14"/>
      <c r="AF683" s="14"/>
      <c r="AG683" s="14"/>
    </row>
    <row r="684" spans="1:33" x14ac:dyDescent="0.35">
      <c r="A684" s="14"/>
      <c r="B684" s="14"/>
      <c r="C684" s="14"/>
      <c r="Z684" s="14"/>
      <c r="AA684" s="14"/>
      <c r="AB684" s="14"/>
      <c r="AC684" s="14"/>
      <c r="AD684" s="14"/>
      <c r="AE684" s="14"/>
      <c r="AF684" s="14"/>
      <c r="AG684" s="14"/>
    </row>
    <row r="685" spans="1:33" x14ac:dyDescent="0.35">
      <c r="A685" s="14"/>
      <c r="B685" s="14"/>
      <c r="C685" s="14"/>
      <c r="Z685" s="14"/>
      <c r="AA685" s="14"/>
      <c r="AB685" s="14"/>
      <c r="AC685" s="14"/>
      <c r="AD685" s="14"/>
      <c r="AE685" s="14"/>
      <c r="AF685" s="14"/>
      <c r="AG685" s="14"/>
    </row>
    <row r="686" spans="1:33" x14ac:dyDescent="0.35">
      <c r="A686" s="14"/>
      <c r="B686" s="14"/>
      <c r="C686" s="14"/>
      <c r="Z686" s="14"/>
      <c r="AA686" s="14"/>
      <c r="AB686" s="14"/>
      <c r="AC686" s="14"/>
      <c r="AD686" s="14"/>
      <c r="AE686" s="14"/>
      <c r="AF686" s="14"/>
      <c r="AG686" s="14"/>
    </row>
    <row r="687" spans="1:33" x14ac:dyDescent="0.35">
      <c r="A687" s="14"/>
      <c r="B687" s="14"/>
      <c r="C687" s="14"/>
      <c r="Z687" s="14"/>
      <c r="AA687" s="14"/>
      <c r="AB687" s="14"/>
      <c r="AC687" s="14"/>
      <c r="AD687" s="14"/>
      <c r="AE687" s="14"/>
      <c r="AF687" s="14"/>
      <c r="AG687" s="14"/>
    </row>
    <row r="688" spans="1:33" x14ac:dyDescent="0.35">
      <c r="A688" s="14"/>
      <c r="B688" s="14"/>
      <c r="C688" s="14"/>
      <c r="Z688" s="14"/>
      <c r="AA688" s="14"/>
      <c r="AB688" s="14"/>
      <c r="AC688" s="14"/>
      <c r="AD688" s="14"/>
      <c r="AE688" s="14"/>
      <c r="AF688" s="14"/>
      <c r="AG688" s="14"/>
    </row>
    <row r="689" spans="1:33" x14ac:dyDescent="0.35">
      <c r="A689" s="14"/>
      <c r="B689" s="14"/>
      <c r="C689" s="14"/>
      <c r="Z689" s="14"/>
      <c r="AA689" s="14"/>
      <c r="AB689" s="14"/>
      <c r="AC689" s="14"/>
      <c r="AD689" s="14"/>
      <c r="AE689" s="14"/>
      <c r="AF689" s="14"/>
      <c r="AG689" s="14"/>
    </row>
    <row r="690" spans="1:33" x14ac:dyDescent="0.35">
      <c r="A690" s="14"/>
      <c r="B690" s="14"/>
      <c r="C690" s="14"/>
      <c r="Z690" s="14"/>
      <c r="AA690" s="14"/>
      <c r="AB690" s="14"/>
      <c r="AC690" s="14"/>
      <c r="AD690" s="14"/>
      <c r="AE690" s="14"/>
      <c r="AF690" s="14"/>
      <c r="AG690" s="14"/>
    </row>
    <row r="691" spans="1:33" x14ac:dyDescent="0.35">
      <c r="A691" s="14"/>
      <c r="B691" s="14"/>
      <c r="C691" s="14"/>
      <c r="Z691" s="14"/>
      <c r="AA691" s="14"/>
      <c r="AB691" s="14"/>
      <c r="AC691" s="14"/>
      <c r="AD691" s="14"/>
      <c r="AE691" s="14"/>
      <c r="AF691" s="14"/>
      <c r="AG691" s="14"/>
    </row>
    <row r="692" spans="1:33" x14ac:dyDescent="0.35">
      <c r="A692" s="14"/>
      <c r="B692" s="14"/>
      <c r="C692" s="14"/>
      <c r="Z692" s="14"/>
      <c r="AA692" s="14"/>
      <c r="AB692" s="14"/>
      <c r="AC692" s="14"/>
      <c r="AD692" s="14"/>
      <c r="AE692" s="14"/>
      <c r="AF692" s="14"/>
      <c r="AG692" s="14"/>
    </row>
    <row r="693" spans="1:33" x14ac:dyDescent="0.35">
      <c r="A693" s="14"/>
      <c r="B693" s="14"/>
      <c r="C693" s="14"/>
      <c r="Z693" s="14"/>
      <c r="AA693" s="14"/>
      <c r="AB693" s="14"/>
      <c r="AC693" s="14"/>
      <c r="AD693" s="14"/>
      <c r="AE693" s="14"/>
      <c r="AF693" s="14"/>
      <c r="AG693" s="14"/>
    </row>
    <row r="694" spans="1:33" x14ac:dyDescent="0.35">
      <c r="A694" s="14"/>
      <c r="B694" s="14"/>
      <c r="C694" s="14"/>
      <c r="Z694" s="14"/>
      <c r="AA694" s="14"/>
      <c r="AB694" s="14"/>
      <c r="AC694" s="14"/>
      <c r="AD694" s="14"/>
      <c r="AE694" s="14"/>
      <c r="AF694" s="14"/>
      <c r="AG694" s="14"/>
    </row>
    <row r="695" spans="1:33" x14ac:dyDescent="0.35">
      <c r="A695" s="14"/>
      <c r="B695" s="14"/>
      <c r="C695" s="14"/>
      <c r="Z695" s="14"/>
      <c r="AA695" s="14"/>
      <c r="AB695" s="14"/>
      <c r="AC695" s="14"/>
      <c r="AD695" s="14"/>
      <c r="AE695" s="14"/>
      <c r="AF695" s="14"/>
      <c r="AG695" s="14"/>
    </row>
    <row r="696" spans="1:33" x14ac:dyDescent="0.35">
      <c r="A696" s="14"/>
      <c r="B696" s="14"/>
      <c r="C696" s="14"/>
      <c r="Z696" s="14"/>
      <c r="AA696" s="14"/>
      <c r="AB696" s="14"/>
      <c r="AC696" s="14"/>
      <c r="AD696" s="14"/>
      <c r="AE696" s="14"/>
      <c r="AF696" s="14"/>
      <c r="AG696" s="14"/>
    </row>
    <row r="697" spans="1:33" x14ac:dyDescent="0.35">
      <c r="A697" s="14"/>
      <c r="B697" s="14"/>
      <c r="C697" s="14"/>
      <c r="Z697" s="14"/>
      <c r="AA697" s="14"/>
      <c r="AB697" s="14"/>
      <c r="AC697" s="14"/>
      <c r="AD697" s="14"/>
      <c r="AE697" s="14"/>
      <c r="AF697" s="14"/>
      <c r="AG697" s="14"/>
    </row>
    <row r="698" spans="1:33" x14ac:dyDescent="0.35">
      <c r="A698" s="14"/>
      <c r="B698" s="14"/>
      <c r="C698" s="14"/>
      <c r="Z698" s="14"/>
      <c r="AA698" s="14"/>
      <c r="AB698" s="14"/>
      <c r="AC698" s="14"/>
      <c r="AD698" s="14"/>
      <c r="AE698" s="14"/>
      <c r="AF698" s="14"/>
      <c r="AG698" s="14"/>
    </row>
    <row r="699" spans="1:33" x14ac:dyDescent="0.35">
      <c r="A699" s="14"/>
      <c r="B699" s="14"/>
      <c r="C699" s="14"/>
      <c r="Z699" s="14"/>
      <c r="AA699" s="14"/>
      <c r="AB699" s="14"/>
      <c r="AC699" s="14"/>
      <c r="AD699" s="14"/>
      <c r="AE699" s="14"/>
      <c r="AF699" s="14"/>
      <c r="AG699" s="14"/>
    </row>
    <row r="700" spans="1:33" x14ac:dyDescent="0.35">
      <c r="A700" s="14"/>
      <c r="B700" s="14"/>
      <c r="C700" s="14"/>
      <c r="Z700" s="14"/>
      <c r="AA700" s="14"/>
      <c r="AB700" s="14"/>
      <c r="AC700" s="14"/>
      <c r="AD700" s="14"/>
      <c r="AE700" s="14"/>
      <c r="AF700" s="14"/>
      <c r="AG700" s="14"/>
    </row>
    <row r="701" spans="1:33" x14ac:dyDescent="0.35">
      <c r="A701" s="14"/>
      <c r="B701" s="14"/>
      <c r="C701" s="14"/>
      <c r="Z701" s="14"/>
      <c r="AA701" s="14"/>
      <c r="AB701" s="14"/>
      <c r="AC701" s="14"/>
      <c r="AD701" s="14"/>
      <c r="AE701" s="14"/>
      <c r="AF701" s="14"/>
      <c r="AG701" s="14"/>
    </row>
    <row r="702" spans="1:33" x14ac:dyDescent="0.35">
      <c r="A702" s="14"/>
      <c r="B702" s="14"/>
      <c r="C702" s="14"/>
      <c r="Z702" s="14"/>
      <c r="AA702" s="14"/>
      <c r="AB702" s="14"/>
      <c r="AC702" s="14"/>
      <c r="AD702" s="14"/>
      <c r="AE702" s="14"/>
      <c r="AF702" s="14"/>
      <c r="AG702" s="14"/>
    </row>
    <row r="703" spans="1:33" x14ac:dyDescent="0.35">
      <c r="A703" s="14"/>
      <c r="B703" s="14"/>
      <c r="C703" s="14"/>
      <c r="Z703" s="14"/>
      <c r="AA703" s="14"/>
      <c r="AB703" s="14"/>
      <c r="AC703" s="14"/>
      <c r="AD703" s="14"/>
      <c r="AE703" s="14"/>
      <c r="AF703" s="14"/>
      <c r="AG703" s="14"/>
    </row>
    <row r="704" spans="1:33" x14ac:dyDescent="0.35">
      <c r="A704" s="14"/>
      <c r="B704" s="14"/>
      <c r="C704" s="14"/>
      <c r="Z704" s="14"/>
      <c r="AA704" s="14"/>
      <c r="AB704" s="14"/>
      <c r="AC704" s="14"/>
      <c r="AD704" s="14"/>
      <c r="AE704" s="14"/>
      <c r="AF704" s="14"/>
      <c r="AG704" s="14"/>
    </row>
    <row r="705" spans="1:33" x14ac:dyDescent="0.35">
      <c r="A705" s="14"/>
      <c r="B705" s="14"/>
      <c r="C705" s="14"/>
      <c r="Z705" s="14"/>
      <c r="AA705" s="14"/>
      <c r="AB705" s="14"/>
      <c r="AC705" s="14"/>
      <c r="AD705" s="14"/>
      <c r="AE705" s="14"/>
      <c r="AF705" s="14"/>
      <c r="AG705" s="14"/>
    </row>
    <row r="706" spans="1:33" x14ac:dyDescent="0.35">
      <c r="A706" s="14"/>
      <c r="B706" s="14"/>
      <c r="C706" s="14"/>
      <c r="Z706" s="14"/>
      <c r="AA706" s="14"/>
      <c r="AB706" s="14"/>
      <c r="AC706" s="14"/>
      <c r="AD706" s="14"/>
      <c r="AE706" s="14"/>
      <c r="AF706" s="14"/>
      <c r="AG706" s="14"/>
    </row>
    <row r="707" spans="1:33" x14ac:dyDescent="0.35">
      <c r="A707" s="14"/>
      <c r="B707" s="14"/>
      <c r="C707" s="14"/>
      <c r="Z707" s="14"/>
      <c r="AA707" s="14"/>
      <c r="AB707" s="14"/>
      <c r="AC707" s="14"/>
      <c r="AD707" s="14"/>
      <c r="AE707" s="14"/>
      <c r="AF707" s="14"/>
      <c r="AG707" s="14"/>
    </row>
    <row r="708" spans="1:33" x14ac:dyDescent="0.35">
      <c r="A708" s="14"/>
      <c r="B708" s="14"/>
      <c r="C708" s="14"/>
      <c r="Z708" s="14"/>
      <c r="AA708" s="14"/>
      <c r="AB708" s="14"/>
      <c r="AC708" s="14"/>
      <c r="AD708" s="14"/>
      <c r="AE708" s="14"/>
      <c r="AF708" s="14"/>
      <c r="AG708" s="14"/>
    </row>
    <row r="709" spans="1:33" x14ac:dyDescent="0.35">
      <c r="A709" s="14"/>
      <c r="B709" s="14"/>
      <c r="C709" s="14"/>
      <c r="Z709" s="14"/>
      <c r="AA709" s="14"/>
      <c r="AB709" s="14"/>
      <c r="AC709" s="14"/>
      <c r="AD709" s="14"/>
      <c r="AE709" s="14"/>
      <c r="AF709" s="14"/>
      <c r="AG709" s="14"/>
    </row>
    <row r="710" spans="1:33" x14ac:dyDescent="0.35">
      <c r="A710" s="14"/>
      <c r="B710" s="14"/>
      <c r="C710" s="14"/>
      <c r="Z710" s="14"/>
      <c r="AA710" s="14"/>
      <c r="AB710" s="14"/>
      <c r="AC710" s="14"/>
      <c r="AD710" s="14"/>
      <c r="AE710" s="14"/>
      <c r="AF710" s="14"/>
      <c r="AG710" s="14"/>
    </row>
    <row r="711" spans="1:33" x14ac:dyDescent="0.35">
      <c r="A711" s="14"/>
      <c r="B711" s="14"/>
      <c r="C711" s="14"/>
      <c r="Z711" s="14"/>
      <c r="AA711" s="14"/>
      <c r="AB711" s="14"/>
      <c r="AC711" s="14"/>
      <c r="AD711" s="14"/>
      <c r="AE711" s="14"/>
      <c r="AF711" s="14"/>
      <c r="AG711" s="14"/>
    </row>
    <row r="712" spans="1:33" x14ac:dyDescent="0.35">
      <c r="A712" s="14"/>
      <c r="B712" s="14"/>
      <c r="C712" s="14"/>
      <c r="Z712" s="14"/>
      <c r="AA712" s="14"/>
      <c r="AB712" s="14"/>
      <c r="AC712" s="14"/>
      <c r="AD712" s="14"/>
      <c r="AE712" s="14"/>
      <c r="AF712" s="14"/>
      <c r="AG712" s="14"/>
    </row>
    <row r="713" spans="1:33" x14ac:dyDescent="0.35">
      <c r="A713" s="14"/>
      <c r="B713" s="14"/>
      <c r="C713" s="14"/>
      <c r="Z713" s="14"/>
      <c r="AA713" s="14"/>
      <c r="AB713" s="14"/>
      <c r="AC713" s="14"/>
      <c r="AD713" s="14"/>
      <c r="AE713" s="14"/>
      <c r="AF713" s="14"/>
      <c r="AG713" s="14"/>
    </row>
    <row r="714" spans="1:33" x14ac:dyDescent="0.35">
      <c r="A714" s="14"/>
      <c r="B714" s="14"/>
      <c r="C714" s="14"/>
      <c r="Z714" s="14"/>
      <c r="AA714" s="14"/>
      <c r="AB714" s="14"/>
      <c r="AC714" s="14"/>
      <c r="AD714" s="14"/>
      <c r="AE714" s="14"/>
      <c r="AF714" s="14"/>
      <c r="AG714" s="14"/>
    </row>
    <row r="715" spans="1:33" x14ac:dyDescent="0.35">
      <c r="A715" s="14"/>
      <c r="B715" s="14"/>
      <c r="C715" s="14"/>
      <c r="Z715" s="14"/>
      <c r="AA715" s="14"/>
      <c r="AB715" s="14"/>
      <c r="AC715" s="14"/>
      <c r="AD715" s="14"/>
      <c r="AE715" s="14"/>
      <c r="AF715" s="14"/>
      <c r="AG715" s="14"/>
    </row>
    <row r="716" spans="1:33" x14ac:dyDescent="0.35">
      <c r="A716" s="14"/>
      <c r="B716" s="14"/>
      <c r="C716" s="14"/>
      <c r="Z716" s="14"/>
      <c r="AA716" s="14"/>
      <c r="AB716" s="14"/>
      <c r="AC716" s="14"/>
      <c r="AD716" s="14"/>
      <c r="AE716" s="14"/>
      <c r="AF716" s="14"/>
      <c r="AG716" s="14"/>
    </row>
    <row r="717" spans="1:33" x14ac:dyDescent="0.35">
      <c r="A717" s="14"/>
      <c r="B717" s="14"/>
      <c r="C717" s="14"/>
      <c r="Z717" s="14"/>
      <c r="AA717" s="14"/>
      <c r="AB717" s="14"/>
      <c r="AC717" s="14"/>
      <c r="AD717" s="14"/>
      <c r="AE717" s="14"/>
      <c r="AF717" s="14"/>
      <c r="AG717" s="14"/>
    </row>
    <row r="718" spans="1:33" x14ac:dyDescent="0.35">
      <c r="A718" s="14"/>
      <c r="B718" s="14"/>
      <c r="C718" s="14"/>
      <c r="Z718" s="14"/>
      <c r="AA718" s="14"/>
      <c r="AB718" s="14"/>
      <c r="AC718" s="14"/>
      <c r="AD718" s="14"/>
      <c r="AE718" s="14"/>
      <c r="AF718" s="14"/>
      <c r="AG718" s="14"/>
    </row>
    <row r="719" spans="1:33" x14ac:dyDescent="0.35">
      <c r="A719" s="14"/>
      <c r="B719" s="14"/>
      <c r="C719" s="14"/>
      <c r="Z719" s="14"/>
      <c r="AA719" s="14"/>
      <c r="AB719" s="14"/>
      <c r="AC719" s="14"/>
      <c r="AD719" s="14"/>
      <c r="AE719" s="14"/>
      <c r="AF719" s="14"/>
      <c r="AG719" s="14"/>
    </row>
    <row r="720" spans="1:33" x14ac:dyDescent="0.35">
      <c r="A720" s="14"/>
      <c r="B720" s="14"/>
      <c r="C720" s="14"/>
      <c r="Z720" s="14"/>
      <c r="AA720" s="14"/>
      <c r="AB720" s="14"/>
      <c r="AC720" s="14"/>
      <c r="AD720" s="14"/>
      <c r="AE720" s="14"/>
      <c r="AF720" s="14"/>
      <c r="AG720" s="14"/>
    </row>
    <row r="721" spans="1:33" x14ac:dyDescent="0.35">
      <c r="A721" s="14"/>
      <c r="B721" s="14"/>
      <c r="C721" s="14"/>
      <c r="Z721" s="14"/>
      <c r="AA721" s="14"/>
      <c r="AB721" s="14"/>
      <c r="AC721" s="14"/>
      <c r="AD721" s="14"/>
      <c r="AE721" s="14"/>
      <c r="AF721" s="14"/>
      <c r="AG721" s="14"/>
    </row>
    <row r="722" spans="1:33" x14ac:dyDescent="0.35">
      <c r="A722" s="14"/>
      <c r="B722" s="14"/>
      <c r="C722" s="14"/>
      <c r="Z722" s="14"/>
      <c r="AA722" s="14"/>
      <c r="AB722" s="14"/>
      <c r="AC722" s="14"/>
      <c r="AD722" s="14"/>
      <c r="AE722" s="14"/>
      <c r="AF722" s="14"/>
      <c r="AG722" s="14"/>
    </row>
    <row r="723" spans="1:33" x14ac:dyDescent="0.35">
      <c r="A723" s="14"/>
      <c r="B723" s="14"/>
      <c r="C723" s="14"/>
      <c r="Z723" s="14"/>
      <c r="AA723" s="14"/>
      <c r="AB723" s="14"/>
      <c r="AC723" s="14"/>
      <c r="AD723" s="14"/>
      <c r="AE723" s="14"/>
      <c r="AF723" s="14"/>
      <c r="AG723" s="14"/>
    </row>
    <row r="724" spans="1:33" x14ac:dyDescent="0.35">
      <c r="A724" s="14"/>
      <c r="B724" s="14"/>
      <c r="C724" s="14"/>
      <c r="Z724" s="14"/>
      <c r="AA724" s="14"/>
      <c r="AB724" s="14"/>
      <c r="AC724" s="14"/>
      <c r="AD724" s="14"/>
      <c r="AE724" s="14"/>
      <c r="AF724" s="14"/>
      <c r="AG724" s="14"/>
    </row>
    <row r="725" spans="1:33" x14ac:dyDescent="0.35">
      <c r="A725" s="14"/>
      <c r="B725" s="14"/>
      <c r="C725" s="14"/>
      <c r="Z725" s="14"/>
      <c r="AA725" s="14"/>
      <c r="AB725" s="14"/>
      <c r="AC725" s="14"/>
      <c r="AD725" s="14"/>
      <c r="AE725" s="14"/>
      <c r="AF725" s="14"/>
      <c r="AG725" s="14"/>
    </row>
    <row r="726" spans="1:33" x14ac:dyDescent="0.35">
      <c r="A726" s="14"/>
      <c r="B726" s="14"/>
      <c r="C726" s="14"/>
      <c r="Z726" s="14"/>
      <c r="AA726" s="14"/>
      <c r="AB726" s="14"/>
      <c r="AC726" s="14"/>
      <c r="AD726" s="14"/>
      <c r="AE726" s="14"/>
      <c r="AF726" s="14"/>
      <c r="AG726" s="14"/>
    </row>
    <row r="727" spans="1:33" x14ac:dyDescent="0.35">
      <c r="A727" s="14"/>
      <c r="B727" s="14"/>
      <c r="C727" s="14"/>
      <c r="Z727" s="14"/>
      <c r="AA727" s="14"/>
      <c r="AB727" s="14"/>
      <c r="AC727" s="14"/>
      <c r="AD727" s="14"/>
      <c r="AE727" s="14"/>
      <c r="AF727" s="14"/>
      <c r="AG727" s="14"/>
    </row>
    <row r="728" spans="1:33" x14ac:dyDescent="0.35">
      <c r="A728" s="14"/>
      <c r="B728" s="14"/>
      <c r="C728" s="14"/>
      <c r="Z728" s="14"/>
      <c r="AA728" s="14"/>
      <c r="AB728" s="14"/>
      <c r="AC728" s="14"/>
      <c r="AD728" s="14"/>
      <c r="AE728" s="14"/>
      <c r="AF728" s="14"/>
      <c r="AG728" s="14"/>
    </row>
    <row r="729" spans="1:33" x14ac:dyDescent="0.35">
      <c r="A729" s="14"/>
      <c r="B729" s="14"/>
      <c r="C729" s="14"/>
      <c r="Z729" s="14"/>
      <c r="AA729" s="14"/>
      <c r="AB729" s="14"/>
      <c r="AC729" s="14"/>
      <c r="AD729" s="14"/>
      <c r="AE729" s="14"/>
      <c r="AF729" s="14"/>
      <c r="AG729" s="14"/>
    </row>
    <row r="730" spans="1:33" x14ac:dyDescent="0.35">
      <c r="A730" s="14"/>
      <c r="B730" s="14"/>
      <c r="C730" s="14"/>
      <c r="Z730" s="14"/>
      <c r="AA730" s="14"/>
      <c r="AB730" s="14"/>
      <c r="AC730" s="14"/>
      <c r="AD730" s="14"/>
      <c r="AE730" s="14"/>
      <c r="AF730" s="14"/>
      <c r="AG730" s="14"/>
    </row>
    <row r="731" spans="1:33" x14ac:dyDescent="0.35">
      <c r="A731" s="14"/>
      <c r="B731" s="14"/>
      <c r="C731" s="14"/>
      <c r="Z731" s="14"/>
      <c r="AA731" s="14"/>
      <c r="AB731" s="14"/>
      <c r="AC731" s="14"/>
      <c r="AD731" s="14"/>
      <c r="AE731" s="14"/>
      <c r="AF731" s="14"/>
      <c r="AG731" s="14"/>
    </row>
    <row r="732" spans="1:33" x14ac:dyDescent="0.35">
      <c r="A732" s="14"/>
      <c r="B732" s="14"/>
      <c r="C732" s="14"/>
      <c r="Z732" s="14"/>
      <c r="AA732" s="14"/>
      <c r="AB732" s="14"/>
      <c r="AC732" s="14"/>
      <c r="AD732" s="14"/>
      <c r="AE732" s="14"/>
      <c r="AF732" s="14"/>
      <c r="AG732" s="14"/>
    </row>
    <row r="733" spans="1:33" x14ac:dyDescent="0.35">
      <c r="A733" s="14"/>
      <c r="B733" s="14"/>
      <c r="C733" s="14"/>
      <c r="Z733" s="14"/>
      <c r="AA733" s="14"/>
      <c r="AB733" s="14"/>
      <c r="AC733" s="14"/>
      <c r="AD733" s="14"/>
      <c r="AE733" s="14"/>
      <c r="AF733" s="14"/>
      <c r="AG733" s="14"/>
    </row>
    <row r="734" spans="1:33" x14ac:dyDescent="0.35">
      <c r="A734" s="14"/>
      <c r="B734" s="14"/>
      <c r="C734" s="14"/>
      <c r="Z734" s="14"/>
      <c r="AA734" s="14"/>
      <c r="AB734" s="14"/>
      <c r="AC734" s="14"/>
      <c r="AD734" s="14"/>
      <c r="AE734" s="14"/>
      <c r="AF734" s="14"/>
      <c r="AG734" s="14"/>
    </row>
    <row r="735" spans="1:33" x14ac:dyDescent="0.35">
      <c r="A735" s="14"/>
      <c r="B735" s="14"/>
      <c r="C735" s="14"/>
      <c r="Z735" s="14"/>
      <c r="AA735" s="14"/>
      <c r="AB735" s="14"/>
      <c r="AC735" s="14"/>
      <c r="AD735" s="14"/>
      <c r="AE735" s="14"/>
      <c r="AF735" s="14"/>
      <c r="AG735" s="14"/>
    </row>
    <row r="736" spans="1:33" x14ac:dyDescent="0.35">
      <c r="A736" s="14"/>
      <c r="B736" s="14"/>
      <c r="C736" s="14"/>
      <c r="Z736" s="14"/>
      <c r="AA736" s="14"/>
      <c r="AB736" s="14"/>
      <c r="AC736" s="14"/>
      <c r="AD736" s="14"/>
      <c r="AE736" s="14"/>
      <c r="AF736" s="14"/>
      <c r="AG736" s="14"/>
    </row>
    <row r="737" spans="1:33" x14ac:dyDescent="0.35">
      <c r="A737" s="14"/>
      <c r="B737" s="14"/>
      <c r="C737" s="14"/>
      <c r="Z737" s="14"/>
      <c r="AA737" s="14"/>
      <c r="AB737" s="14"/>
      <c r="AC737" s="14"/>
      <c r="AD737" s="14"/>
      <c r="AE737" s="14"/>
      <c r="AF737" s="14"/>
      <c r="AG737" s="14"/>
    </row>
    <row r="738" spans="1:33" x14ac:dyDescent="0.35">
      <c r="A738" s="14"/>
      <c r="B738" s="14"/>
      <c r="C738" s="14"/>
      <c r="Z738" s="14"/>
      <c r="AA738" s="14"/>
      <c r="AB738" s="14"/>
      <c r="AC738" s="14"/>
      <c r="AD738" s="14"/>
      <c r="AE738" s="14"/>
      <c r="AF738" s="14"/>
      <c r="AG738" s="14"/>
    </row>
    <row r="739" spans="1:33" x14ac:dyDescent="0.35">
      <c r="A739" s="14"/>
      <c r="B739" s="14"/>
      <c r="C739" s="14"/>
      <c r="Z739" s="14"/>
      <c r="AA739" s="14"/>
      <c r="AB739" s="14"/>
      <c r="AC739" s="14"/>
      <c r="AD739" s="14"/>
      <c r="AE739" s="14"/>
      <c r="AF739" s="14"/>
      <c r="AG739" s="14"/>
    </row>
    <row r="740" spans="1:33" x14ac:dyDescent="0.35">
      <c r="A740" s="14"/>
      <c r="B740" s="14"/>
      <c r="C740" s="14"/>
      <c r="Z740" s="14"/>
      <c r="AA740" s="14"/>
      <c r="AB740" s="14"/>
      <c r="AC740" s="14"/>
      <c r="AD740" s="14"/>
      <c r="AE740" s="14"/>
      <c r="AF740" s="14"/>
      <c r="AG740" s="14"/>
    </row>
    <row r="741" spans="1:33" x14ac:dyDescent="0.35">
      <c r="A741" s="14"/>
      <c r="B741" s="14"/>
      <c r="C741" s="14"/>
      <c r="Z741" s="14"/>
      <c r="AA741" s="14"/>
      <c r="AB741" s="14"/>
      <c r="AC741" s="14"/>
      <c r="AD741" s="14"/>
      <c r="AE741" s="14"/>
      <c r="AF741" s="14"/>
      <c r="AG741" s="14"/>
    </row>
    <row r="742" spans="1:33" x14ac:dyDescent="0.35">
      <c r="A742" s="14"/>
      <c r="B742" s="14"/>
      <c r="C742" s="14"/>
      <c r="Z742" s="14"/>
      <c r="AA742" s="14"/>
      <c r="AB742" s="14"/>
      <c r="AC742" s="14"/>
      <c r="AD742" s="14"/>
      <c r="AE742" s="14"/>
      <c r="AF742" s="14"/>
      <c r="AG742" s="14"/>
    </row>
    <row r="743" spans="1:33" x14ac:dyDescent="0.35">
      <c r="A743" s="14"/>
      <c r="B743" s="14"/>
      <c r="C743" s="14"/>
      <c r="Z743" s="14"/>
      <c r="AA743" s="14"/>
      <c r="AB743" s="14"/>
      <c r="AC743" s="14"/>
      <c r="AD743" s="14"/>
      <c r="AE743" s="14"/>
      <c r="AF743" s="14"/>
      <c r="AG743" s="14"/>
    </row>
    <row r="744" spans="1:33" x14ac:dyDescent="0.35">
      <c r="A744" s="14"/>
      <c r="B744" s="14"/>
      <c r="C744" s="14"/>
      <c r="Z744" s="14"/>
      <c r="AA744" s="14"/>
      <c r="AB744" s="14"/>
      <c r="AC744" s="14"/>
      <c r="AD744" s="14"/>
      <c r="AE744" s="14"/>
      <c r="AF744" s="14"/>
      <c r="AG744" s="14"/>
    </row>
    <row r="745" spans="1:33" x14ac:dyDescent="0.35">
      <c r="A745" s="14"/>
      <c r="B745" s="14"/>
      <c r="C745" s="14"/>
      <c r="Z745" s="14"/>
      <c r="AA745" s="14"/>
      <c r="AB745" s="14"/>
      <c r="AC745" s="14"/>
      <c r="AD745" s="14"/>
      <c r="AE745" s="14"/>
      <c r="AF745" s="14"/>
      <c r="AG745" s="14"/>
    </row>
    <row r="746" spans="1:33" x14ac:dyDescent="0.35">
      <c r="A746" s="14"/>
      <c r="B746" s="14"/>
      <c r="C746" s="14"/>
      <c r="Z746" s="14"/>
      <c r="AA746" s="14"/>
      <c r="AB746" s="14"/>
      <c r="AC746" s="14"/>
      <c r="AD746" s="14"/>
      <c r="AE746" s="14"/>
      <c r="AF746" s="14"/>
      <c r="AG746" s="14"/>
    </row>
    <row r="747" spans="1:33" x14ac:dyDescent="0.35">
      <c r="A747" s="14"/>
      <c r="B747" s="14"/>
      <c r="C747" s="14"/>
      <c r="Z747" s="14"/>
      <c r="AA747" s="14"/>
      <c r="AB747" s="14"/>
      <c r="AC747" s="14"/>
      <c r="AD747" s="14"/>
      <c r="AE747" s="14"/>
      <c r="AF747" s="14"/>
      <c r="AG747" s="14"/>
    </row>
    <row r="748" spans="1:33" x14ac:dyDescent="0.35">
      <c r="A748" s="14"/>
      <c r="B748" s="14"/>
      <c r="C748" s="14"/>
      <c r="Z748" s="14"/>
      <c r="AA748" s="14"/>
      <c r="AB748" s="14"/>
      <c r="AC748" s="14"/>
      <c r="AD748" s="14"/>
      <c r="AE748" s="14"/>
      <c r="AF748" s="14"/>
      <c r="AG748" s="14"/>
    </row>
    <row r="749" spans="1:33" x14ac:dyDescent="0.35">
      <c r="A749" s="14"/>
      <c r="B749" s="14"/>
      <c r="C749" s="14"/>
      <c r="Z749" s="14"/>
      <c r="AA749" s="14"/>
      <c r="AB749" s="14"/>
      <c r="AC749" s="14"/>
      <c r="AD749" s="14"/>
      <c r="AE749" s="14"/>
      <c r="AF749" s="14"/>
      <c r="AG749" s="14"/>
    </row>
    <row r="750" spans="1:33" x14ac:dyDescent="0.35">
      <c r="A750" s="14"/>
      <c r="B750" s="14"/>
      <c r="C750" s="14"/>
      <c r="Z750" s="14"/>
      <c r="AA750" s="14"/>
      <c r="AB750" s="14"/>
      <c r="AC750" s="14"/>
      <c r="AD750" s="14"/>
      <c r="AE750" s="14"/>
      <c r="AF750" s="14"/>
      <c r="AG750" s="14"/>
    </row>
    <row r="751" spans="1:33" x14ac:dyDescent="0.35">
      <c r="A751" s="14"/>
      <c r="B751" s="14"/>
      <c r="C751" s="14"/>
      <c r="Z751" s="14"/>
      <c r="AA751" s="14"/>
      <c r="AB751" s="14"/>
      <c r="AC751" s="14"/>
      <c r="AD751" s="14"/>
      <c r="AE751" s="14"/>
      <c r="AF751" s="14"/>
      <c r="AG751" s="14"/>
    </row>
    <row r="752" spans="1:33" x14ac:dyDescent="0.35">
      <c r="A752" s="14"/>
      <c r="B752" s="14"/>
      <c r="C752" s="14"/>
      <c r="Z752" s="14"/>
      <c r="AA752" s="14"/>
      <c r="AB752" s="14"/>
      <c r="AC752" s="14"/>
      <c r="AD752" s="14"/>
      <c r="AE752" s="14"/>
      <c r="AF752" s="14"/>
      <c r="AG752" s="14"/>
    </row>
    <row r="753" spans="1:33" x14ac:dyDescent="0.35">
      <c r="A753" s="14"/>
      <c r="B753" s="14"/>
      <c r="C753" s="14"/>
      <c r="Z753" s="14"/>
      <c r="AA753" s="14"/>
      <c r="AB753" s="14"/>
      <c r="AC753" s="14"/>
      <c r="AD753" s="14"/>
      <c r="AE753" s="14"/>
      <c r="AF753" s="14"/>
      <c r="AG753" s="14"/>
    </row>
    <row r="754" spans="1:33" x14ac:dyDescent="0.35">
      <c r="A754" s="14"/>
      <c r="B754" s="14"/>
      <c r="C754" s="14"/>
      <c r="Z754" s="14"/>
      <c r="AA754" s="14"/>
      <c r="AB754" s="14"/>
      <c r="AC754" s="14"/>
      <c r="AD754" s="14"/>
      <c r="AE754" s="14"/>
      <c r="AF754" s="14"/>
      <c r="AG754" s="14"/>
    </row>
    <row r="755" spans="1:33" x14ac:dyDescent="0.35">
      <c r="A755" s="14"/>
      <c r="B755" s="14"/>
      <c r="C755" s="14"/>
      <c r="Z755" s="14"/>
      <c r="AA755" s="14"/>
      <c r="AB755" s="14"/>
      <c r="AC755" s="14"/>
      <c r="AD755" s="14"/>
      <c r="AE755" s="14"/>
      <c r="AF755" s="14"/>
      <c r="AG755" s="14"/>
    </row>
    <row r="756" spans="1:33" x14ac:dyDescent="0.35">
      <c r="A756" s="14"/>
      <c r="B756" s="14"/>
      <c r="C756" s="14"/>
      <c r="Z756" s="14"/>
      <c r="AA756" s="14"/>
      <c r="AB756" s="14"/>
      <c r="AC756" s="14"/>
      <c r="AD756" s="14"/>
      <c r="AE756" s="14"/>
      <c r="AF756" s="14"/>
      <c r="AG756" s="14"/>
    </row>
    <row r="757" spans="1:33" x14ac:dyDescent="0.35">
      <c r="A757" s="14"/>
      <c r="B757" s="14"/>
      <c r="C757" s="14"/>
      <c r="Z757" s="14"/>
      <c r="AA757" s="14"/>
      <c r="AB757" s="14"/>
      <c r="AC757" s="14"/>
      <c r="AD757" s="14"/>
      <c r="AE757" s="14"/>
      <c r="AF757" s="14"/>
      <c r="AG757" s="14"/>
    </row>
    <row r="758" spans="1:33" x14ac:dyDescent="0.35">
      <c r="A758" s="14"/>
      <c r="B758" s="14"/>
      <c r="C758" s="14"/>
      <c r="Z758" s="14"/>
      <c r="AA758" s="14"/>
      <c r="AB758" s="14"/>
      <c r="AC758" s="14"/>
      <c r="AD758" s="14"/>
      <c r="AE758" s="14"/>
      <c r="AF758" s="14"/>
      <c r="AG758" s="14"/>
    </row>
    <row r="759" spans="1:33" x14ac:dyDescent="0.35">
      <c r="A759" s="14"/>
      <c r="B759" s="14"/>
      <c r="C759" s="14"/>
      <c r="Z759" s="14"/>
      <c r="AA759" s="14"/>
      <c r="AB759" s="14"/>
      <c r="AC759" s="14"/>
      <c r="AD759" s="14"/>
      <c r="AE759" s="14"/>
      <c r="AF759" s="14"/>
      <c r="AG759" s="14"/>
    </row>
    <row r="760" spans="1:33" x14ac:dyDescent="0.35">
      <c r="A760" s="14"/>
      <c r="B760" s="14"/>
      <c r="C760" s="14"/>
      <c r="Z760" s="14"/>
      <c r="AA760" s="14"/>
      <c r="AB760" s="14"/>
      <c r="AC760" s="14"/>
      <c r="AD760" s="14"/>
      <c r="AE760" s="14"/>
      <c r="AF760" s="14"/>
      <c r="AG760" s="14"/>
    </row>
    <row r="761" spans="1:33" x14ac:dyDescent="0.35">
      <c r="A761" s="14"/>
      <c r="B761" s="14"/>
      <c r="C761" s="14"/>
      <c r="Z761" s="14"/>
      <c r="AA761" s="14"/>
      <c r="AB761" s="14"/>
      <c r="AC761" s="14"/>
      <c r="AD761" s="14"/>
      <c r="AE761" s="14"/>
      <c r="AF761" s="14"/>
      <c r="AG761" s="14"/>
    </row>
    <row r="762" spans="1:33" x14ac:dyDescent="0.35">
      <c r="A762" s="14"/>
      <c r="B762" s="14"/>
      <c r="C762" s="14"/>
      <c r="Z762" s="14"/>
      <c r="AA762" s="14"/>
      <c r="AB762" s="14"/>
      <c r="AC762" s="14"/>
      <c r="AD762" s="14"/>
      <c r="AE762" s="14"/>
      <c r="AF762" s="14"/>
      <c r="AG762" s="14"/>
    </row>
    <row r="763" spans="1:33" x14ac:dyDescent="0.35">
      <c r="A763" s="14"/>
      <c r="B763" s="14"/>
      <c r="C763" s="14"/>
      <c r="Z763" s="14"/>
      <c r="AA763" s="14"/>
      <c r="AB763" s="14"/>
      <c r="AC763" s="14"/>
      <c r="AD763" s="14"/>
      <c r="AE763" s="14"/>
      <c r="AF763" s="14"/>
      <c r="AG763" s="14"/>
    </row>
    <row r="764" spans="1:33" x14ac:dyDescent="0.35">
      <c r="A764" s="14"/>
      <c r="B764" s="14"/>
      <c r="C764" s="14"/>
      <c r="Z764" s="14"/>
      <c r="AA764" s="14"/>
      <c r="AB764" s="14"/>
      <c r="AC764" s="14"/>
      <c r="AD764" s="14"/>
      <c r="AE764" s="14"/>
      <c r="AF764" s="14"/>
      <c r="AG764" s="14"/>
    </row>
    <row r="765" spans="1:33" x14ac:dyDescent="0.35">
      <c r="A765" s="14"/>
      <c r="B765" s="14"/>
      <c r="C765" s="14"/>
      <c r="Z765" s="14"/>
      <c r="AA765" s="14"/>
      <c r="AB765" s="14"/>
      <c r="AC765" s="14"/>
      <c r="AD765" s="14"/>
      <c r="AE765" s="14"/>
      <c r="AF765" s="14"/>
      <c r="AG765" s="14"/>
    </row>
    <row r="766" spans="1:33" x14ac:dyDescent="0.35">
      <c r="A766" s="14"/>
      <c r="B766" s="14"/>
      <c r="C766" s="14"/>
      <c r="Z766" s="14"/>
      <c r="AA766" s="14"/>
      <c r="AB766" s="14"/>
      <c r="AC766" s="14"/>
      <c r="AD766" s="14"/>
      <c r="AE766" s="14"/>
      <c r="AF766" s="14"/>
      <c r="AG766" s="14"/>
    </row>
    <row r="767" spans="1:33" x14ac:dyDescent="0.35">
      <c r="A767" s="14"/>
      <c r="B767" s="14"/>
      <c r="C767" s="14"/>
      <c r="Z767" s="14"/>
      <c r="AA767" s="14"/>
      <c r="AB767" s="14"/>
      <c r="AC767" s="14"/>
      <c r="AD767" s="14"/>
      <c r="AE767" s="14"/>
      <c r="AF767" s="14"/>
      <c r="AG767" s="14"/>
    </row>
    <row r="768" spans="1:33" x14ac:dyDescent="0.35">
      <c r="A768" s="14"/>
      <c r="B768" s="14"/>
      <c r="C768" s="14"/>
      <c r="Z768" s="14"/>
      <c r="AA768" s="14"/>
      <c r="AB768" s="14"/>
      <c r="AC768" s="14"/>
      <c r="AD768" s="14"/>
      <c r="AE768" s="14"/>
      <c r="AF768" s="14"/>
      <c r="AG768" s="14"/>
    </row>
    <row r="769" spans="1:33" x14ac:dyDescent="0.35">
      <c r="A769" s="14"/>
      <c r="B769" s="14"/>
      <c r="C769" s="14"/>
      <c r="Z769" s="14"/>
      <c r="AA769" s="14"/>
      <c r="AB769" s="14"/>
      <c r="AC769" s="14"/>
      <c r="AD769" s="14"/>
      <c r="AE769" s="14"/>
      <c r="AF769" s="14"/>
      <c r="AG769" s="14"/>
    </row>
    <row r="770" spans="1:33" x14ac:dyDescent="0.35">
      <c r="A770" s="14"/>
      <c r="B770" s="14"/>
      <c r="C770" s="14"/>
      <c r="Z770" s="14"/>
      <c r="AA770" s="14"/>
      <c r="AB770" s="14"/>
      <c r="AC770" s="14"/>
      <c r="AD770" s="14"/>
      <c r="AE770" s="14"/>
      <c r="AF770" s="14"/>
      <c r="AG770" s="14"/>
    </row>
    <row r="771" spans="1:33" x14ac:dyDescent="0.35">
      <c r="A771" s="14"/>
      <c r="B771" s="14"/>
      <c r="C771" s="14"/>
      <c r="Z771" s="14"/>
      <c r="AA771" s="14"/>
      <c r="AB771" s="14"/>
      <c r="AC771" s="14"/>
      <c r="AD771" s="14"/>
      <c r="AE771" s="14"/>
      <c r="AF771" s="14"/>
      <c r="AG771" s="14"/>
    </row>
    <row r="772" spans="1:33" x14ac:dyDescent="0.35">
      <c r="A772" s="14"/>
      <c r="B772" s="14"/>
      <c r="C772" s="14"/>
      <c r="Z772" s="14"/>
      <c r="AA772" s="14"/>
      <c r="AB772" s="14"/>
      <c r="AC772" s="14"/>
      <c r="AD772" s="14"/>
      <c r="AE772" s="14"/>
      <c r="AF772" s="14"/>
      <c r="AG772" s="14"/>
    </row>
    <row r="773" spans="1:33" x14ac:dyDescent="0.35">
      <c r="A773" s="14"/>
      <c r="B773" s="14"/>
      <c r="C773" s="14"/>
      <c r="Z773" s="14"/>
      <c r="AA773" s="14"/>
      <c r="AB773" s="14"/>
      <c r="AC773" s="14"/>
      <c r="AD773" s="14"/>
      <c r="AE773" s="14"/>
      <c r="AF773" s="14"/>
      <c r="AG773" s="14"/>
    </row>
    <row r="774" spans="1:33" x14ac:dyDescent="0.35">
      <c r="A774" s="14"/>
      <c r="B774" s="14"/>
      <c r="C774" s="14"/>
      <c r="Z774" s="14"/>
      <c r="AA774" s="14"/>
      <c r="AB774" s="14"/>
      <c r="AC774" s="14"/>
      <c r="AD774" s="14"/>
      <c r="AE774" s="14"/>
      <c r="AF774" s="14"/>
      <c r="AG774" s="14"/>
    </row>
    <row r="775" spans="1:33" x14ac:dyDescent="0.35">
      <c r="A775" s="14"/>
      <c r="B775" s="14"/>
      <c r="C775" s="14"/>
      <c r="Z775" s="14"/>
      <c r="AA775" s="14"/>
      <c r="AB775" s="14"/>
      <c r="AC775" s="14"/>
      <c r="AD775" s="14"/>
      <c r="AE775" s="14"/>
      <c r="AF775" s="14"/>
      <c r="AG775" s="14"/>
    </row>
    <row r="776" spans="1:33" x14ac:dyDescent="0.35">
      <c r="A776" s="14"/>
      <c r="B776" s="14"/>
      <c r="C776" s="14"/>
      <c r="Z776" s="14"/>
      <c r="AA776" s="14"/>
      <c r="AB776" s="14"/>
      <c r="AC776" s="14"/>
      <c r="AD776" s="14"/>
      <c r="AE776" s="14"/>
      <c r="AF776" s="14"/>
      <c r="AG776" s="14"/>
    </row>
    <row r="777" spans="1:33" x14ac:dyDescent="0.35">
      <c r="A777" s="14"/>
      <c r="B777" s="14"/>
      <c r="C777" s="14"/>
      <c r="Z777" s="14"/>
      <c r="AA777" s="14"/>
      <c r="AB777" s="14"/>
      <c r="AC777" s="14"/>
      <c r="AD777" s="14"/>
      <c r="AE777" s="14"/>
      <c r="AF777" s="14"/>
      <c r="AG777" s="14"/>
    </row>
    <row r="778" spans="1:33" x14ac:dyDescent="0.35">
      <c r="A778" s="14"/>
      <c r="B778" s="14"/>
      <c r="C778" s="14"/>
      <c r="Z778" s="14"/>
      <c r="AA778" s="14"/>
      <c r="AB778" s="14"/>
      <c r="AC778" s="14"/>
      <c r="AD778" s="14"/>
      <c r="AE778" s="14"/>
      <c r="AF778" s="14"/>
      <c r="AG778" s="14"/>
    </row>
    <row r="779" spans="1:33" x14ac:dyDescent="0.35">
      <c r="A779" s="14"/>
      <c r="B779" s="14"/>
      <c r="C779" s="14"/>
      <c r="Z779" s="14"/>
      <c r="AA779" s="14"/>
      <c r="AB779" s="14"/>
      <c r="AC779" s="14"/>
      <c r="AD779" s="14"/>
      <c r="AE779" s="14"/>
      <c r="AF779" s="14"/>
      <c r="AG779" s="14"/>
    </row>
    <row r="780" spans="1:33" x14ac:dyDescent="0.35">
      <c r="A780" s="14"/>
      <c r="B780" s="14"/>
      <c r="C780" s="14"/>
      <c r="Z780" s="14"/>
      <c r="AA780" s="14"/>
      <c r="AB780" s="14"/>
      <c r="AC780" s="14"/>
      <c r="AD780" s="14"/>
      <c r="AE780" s="14"/>
      <c r="AF780" s="14"/>
      <c r="AG780" s="14"/>
    </row>
    <row r="781" spans="1:33" x14ac:dyDescent="0.35">
      <c r="A781" s="14"/>
      <c r="B781" s="14"/>
      <c r="C781" s="14"/>
      <c r="Z781" s="14"/>
      <c r="AA781" s="14"/>
      <c r="AB781" s="14"/>
      <c r="AC781" s="14"/>
      <c r="AD781" s="14"/>
      <c r="AE781" s="14"/>
      <c r="AF781" s="14"/>
      <c r="AG781" s="14"/>
    </row>
    <row r="782" spans="1:33" x14ac:dyDescent="0.35">
      <c r="A782" s="14"/>
      <c r="B782" s="14"/>
      <c r="C782" s="14"/>
      <c r="Z782" s="14"/>
      <c r="AA782" s="14"/>
      <c r="AB782" s="14"/>
      <c r="AC782" s="14"/>
      <c r="AD782" s="14"/>
      <c r="AE782" s="14"/>
      <c r="AF782" s="14"/>
      <c r="AG782" s="14"/>
    </row>
    <row r="783" spans="1:33" x14ac:dyDescent="0.35">
      <c r="A783" s="14"/>
      <c r="B783" s="14"/>
      <c r="C783" s="14"/>
      <c r="Z783" s="14"/>
      <c r="AA783" s="14"/>
      <c r="AB783" s="14"/>
      <c r="AC783" s="14"/>
      <c r="AD783" s="14"/>
      <c r="AE783" s="14"/>
      <c r="AF783" s="14"/>
      <c r="AG783" s="14"/>
    </row>
    <row r="784" spans="1:33" x14ac:dyDescent="0.35">
      <c r="A784" s="14"/>
      <c r="B784" s="14"/>
      <c r="C784" s="14"/>
      <c r="Z784" s="14"/>
      <c r="AA784" s="14"/>
      <c r="AB784" s="14"/>
      <c r="AC784" s="14"/>
      <c r="AD784" s="14"/>
      <c r="AE784" s="14"/>
      <c r="AF784" s="14"/>
      <c r="AG784" s="14"/>
    </row>
    <row r="785" spans="1:33" x14ac:dyDescent="0.35">
      <c r="A785" s="14"/>
      <c r="B785" s="14"/>
      <c r="C785" s="14"/>
      <c r="Z785" s="14"/>
      <c r="AA785" s="14"/>
      <c r="AB785" s="14"/>
      <c r="AC785" s="14"/>
      <c r="AD785" s="14"/>
      <c r="AE785" s="14"/>
      <c r="AF785" s="14"/>
      <c r="AG785" s="14"/>
    </row>
    <row r="786" spans="1:33" x14ac:dyDescent="0.35">
      <c r="A786" s="14"/>
      <c r="B786" s="14"/>
      <c r="C786" s="14"/>
      <c r="Z786" s="14"/>
      <c r="AA786" s="14"/>
      <c r="AB786" s="14"/>
      <c r="AC786" s="14"/>
      <c r="AD786" s="14"/>
      <c r="AE786" s="14"/>
      <c r="AF786" s="14"/>
      <c r="AG786" s="14"/>
    </row>
    <row r="787" spans="1:33" x14ac:dyDescent="0.35">
      <c r="A787" s="14"/>
      <c r="B787" s="14"/>
      <c r="C787" s="14"/>
      <c r="Z787" s="14"/>
      <c r="AA787" s="14"/>
      <c r="AB787" s="14"/>
      <c r="AC787" s="14"/>
      <c r="AD787" s="14"/>
      <c r="AE787" s="14"/>
      <c r="AF787" s="14"/>
      <c r="AG787" s="14"/>
    </row>
    <row r="788" spans="1:33" x14ac:dyDescent="0.35">
      <c r="A788" s="14"/>
      <c r="B788" s="14"/>
      <c r="C788" s="14"/>
      <c r="Z788" s="14"/>
      <c r="AA788" s="14"/>
      <c r="AB788" s="14"/>
      <c r="AC788" s="14"/>
      <c r="AD788" s="14"/>
      <c r="AE788" s="14"/>
      <c r="AF788" s="14"/>
      <c r="AG788" s="14"/>
    </row>
    <row r="789" spans="1:33" x14ac:dyDescent="0.35">
      <c r="A789" s="14"/>
      <c r="B789" s="14"/>
      <c r="C789" s="14"/>
      <c r="Z789" s="14"/>
      <c r="AA789" s="14"/>
      <c r="AB789" s="14"/>
      <c r="AC789" s="14"/>
      <c r="AD789" s="14"/>
      <c r="AE789" s="14"/>
      <c r="AF789" s="14"/>
      <c r="AG789" s="14"/>
    </row>
    <row r="790" spans="1:33" x14ac:dyDescent="0.35">
      <c r="A790" s="14"/>
      <c r="B790" s="14"/>
      <c r="C790" s="14"/>
      <c r="Z790" s="14"/>
      <c r="AA790" s="14"/>
      <c r="AB790" s="14"/>
      <c r="AC790" s="14"/>
      <c r="AD790" s="14"/>
      <c r="AE790" s="14"/>
      <c r="AF790" s="14"/>
      <c r="AG790" s="14"/>
    </row>
    <row r="791" spans="1:33" x14ac:dyDescent="0.35">
      <c r="A791" s="14"/>
      <c r="B791" s="14"/>
      <c r="C791" s="14"/>
      <c r="Z791" s="14"/>
      <c r="AA791" s="14"/>
      <c r="AB791" s="14"/>
      <c r="AC791" s="14"/>
      <c r="AD791" s="14"/>
      <c r="AE791" s="14"/>
      <c r="AF791" s="14"/>
      <c r="AG791" s="14"/>
    </row>
    <row r="792" spans="1:33" x14ac:dyDescent="0.35">
      <c r="A792" s="14"/>
      <c r="B792" s="14"/>
      <c r="C792" s="14"/>
      <c r="Z792" s="14"/>
      <c r="AA792" s="14"/>
      <c r="AB792" s="14"/>
      <c r="AC792" s="14"/>
      <c r="AD792" s="14"/>
      <c r="AE792" s="14"/>
      <c r="AF792" s="14"/>
      <c r="AG792" s="14"/>
    </row>
    <row r="793" spans="1:33" x14ac:dyDescent="0.35">
      <c r="A793" s="14"/>
      <c r="B793" s="14"/>
      <c r="C793" s="14"/>
      <c r="Z793" s="14"/>
      <c r="AA793" s="14"/>
      <c r="AB793" s="14"/>
      <c r="AC793" s="14"/>
      <c r="AD793" s="14"/>
      <c r="AE793" s="14"/>
      <c r="AF793" s="14"/>
      <c r="AG793" s="14"/>
    </row>
    <row r="794" spans="1:33" x14ac:dyDescent="0.35">
      <c r="A794" s="14"/>
      <c r="B794" s="14"/>
      <c r="C794" s="14"/>
      <c r="Z794" s="14"/>
      <c r="AA794" s="14"/>
      <c r="AB794" s="14"/>
      <c r="AC794" s="14"/>
      <c r="AD794" s="14"/>
      <c r="AE794" s="14"/>
      <c r="AF794" s="14"/>
      <c r="AG794" s="14"/>
    </row>
    <row r="795" spans="1:33" x14ac:dyDescent="0.35">
      <c r="A795" s="14"/>
      <c r="B795" s="14"/>
      <c r="C795" s="14"/>
      <c r="Z795" s="14"/>
      <c r="AA795" s="14"/>
      <c r="AB795" s="14"/>
      <c r="AC795" s="14"/>
      <c r="AD795" s="14"/>
      <c r="AE795" s="14"/>
      <c r="AF795" s="14"/>
      <c r="AG795" s="14"/>
    </row>
    <row r="796" spans="1:33" x14ac:dyDescent="0.35">
      <c r="A796" s="14"/>
      <c r="B796" s="14"/>
      <c r="C796" s="14"/>
      <c r="Z796" s="14"/>
      <c r="AA796" s="14"/>
      <c r="AB796" s="14"/>
      <c r="AC796" s="14"/>
      <c r="AD796" s="14"/>
      <c r="AE796" s="14"/>
      <c r="AF796" s="14"/>
      <c r="AG796" s="14"/>
    </row>
    <row r="797" spans="1:33" x14ac:dyDescent="0.35">
      <c r="A797" s="14"/>
      <c r="B797" s="14"/>
      <c r="C797" s="14"/>
      <c r="Z797" s="14"/>
      <c r="AA797" s="14"/>
      <c r="AB797" s="14"/>
      <c r="AC797" s="14"/>
      <c r="AD797" s="14"/>
      <c r="AE797" s="14"/>
      <c r="AF797" s="14"/>
      <c r="AG797" s="14"/>
    </row>
    <row r="798" spans="1:33" x14ac:dyDescent="0.35">
      <c r="A798" s="14"/>
      <c r="B798" s="14"/>
      <c r="C798" s="14"/>
      <c r="Z798" s="14"/>
      <c r="AA798" s="14"/>
      <c r="AB798" s="14"/>
      <c r="AC798" s="14"/>
      <c r="AD798" s="14"/>
      <c r="AE798" s="14"/>
      <c r="AF798" s="14"/>
      <c r="AG798" s="14"/>
    </row>
    <row r="799" spans="1:33" x14ac:dyDescent="0.35">
      <c r="A799" s="14"/>
      <c r="B799" s="14"/>
      <c r="C799" s="14"/>
      <c r="Z799" s="14"/>
      <c r="AA799" s="14"/>
      <c r="AB799" s="14"/>
      <c r="AC799" s="14"/>
      <c r="AD799" s="14"/>
      <c r="AE799" s="14"/>
      <c r="AF799" s="14"/>
      <c r="AG799" s="14"/>
    </row>
    <row r="800" spans="1:33" x14ac:dyDescent="0.35">
      <c r="A800" s="14"/>
      <c r="B800" s="14"/>
      <c r="C800" s="14"/>
      <c r="Z800" s="14"/>
      <c r="AA800" s="14"/>
      <c r="AB800" s="14"/>
      <c r="AC800" s="14"/>
      <c r="AD800" s="14"/>
      <c r="AE800" s="14"/>
      <c r="AF800" s="14"/>
      <c r="AG800" s="14"/>
    </row>
    <row r="801" spans="1:33" x14ac:dyDescent="0.35">
      <c r="A801" s="14"/>
      <c r="B801" s="14"/>
      <c r="C801" s="14"/>
      <c r="Z801" s="14"/>
      <c r="AA801" s="14"/>
      <c r="AB801" s="14"/>
      <c r="AC801" s="14"/>
      <c r="AD801" s="14"/>
      <c r="AE801" s="14"/>
      <c r="AF801" s="14"/>
      <c r="AG801" s="14"/>
    </row>
    <row r="802" spans="1:33" x14ac:dyDescent="0.35">
      <c r="A802" s="14"/>
      <c r="B802" s="14"/>
      <c r="C802" s="14"/>
      <c r="Z802" s="14"/>
      <c r="AA802" s="14"/>
      <c r="AB802" s="14"/>
      <c r="AC802" s="14"/>
      <c r="AD802" s="14"/>
      <c r="AE802" s="14"/>
      <c r="AF802" s="14"/>
      <c r="AG802" s="14"/>
    </row>
    <row r="803" spans="1:33" x14ac:dyDescent="0.35">
      <c r="A803" s="14"/>
      <c r="B803" s="14"/>
      <c r="C803" s="14"/>
      <c r="Z803" s="14"/>
      <c r="AA803" s="14"/>
      <c r="AB803" s="14"/>
      <c r="AC803" s="14"/>
      <c r="AD803" s="14"/>
      <c r="AE803" s="14"/>
      <c r="AF803" s="14"/>
      <c r="AG803" s="14"/>
    </row>
    <row r="804" spans="1:33" x14ac:dyDescent="0.35">
      <c r="A804" s="14"/>
      <c r="B804" s="14"/>
      <c r="C804" s="14"/>
      <c r="Z804" s="14"/>
      <c r="AA804" s="14"/>
      <c r="AB804" s="14"/>
      <c r="AC804" s="14"/>
      <c r="AD804" s="14"/>
      <c r="AE804" s="14"/>
      <c r="AF804" s="14"/>
      <c r="AG804" s="14"/>
    </row>
    <row r="805" spans="1:33" x14ac:dyDescent="0.35">
      <c r="A805" s="14"/>
      <c r="B805" s="14"/>
      <c r="C805" s="14"/>
      <c r="Z805" s="14"/>
      <c r="AA805" s="14"/>
      <c r="AB805" s="14"/>
      <c r="AC805" s="14"/>
      <c r="AD805" s="14"/>
      <c r="AE805" s="14"/>
      <c r="AF805" s="14"/>
      <c r="AG805" s="14"/>
    </row>
    <row r="806" spans="1:33" x14ac:dyDescent="0.35">
      <c r="A806" s="14"/>
      <c r="B806" s="14"/>
      <c r="C806" s="14"/>
      <c r="Z806" s="14"/>
      <c r="AA806" s="14"/>
      <c r="AB806" s="14"/>
      <c r="AC806" s="14"/>
      <c r="AD806" s="14"/>
      <c r="AE806" s="14"/>
      <c r="AF806" s="14"/>
      <c r="AG806" s="14"/>
    </row>
    <row r="807" spans="1:33" x14ac:dyDescent="0.35">
      <c r="A807" s="14"/>
      <c r="B807" s="14"/>
      <c r="C807" s="14"/>
      <c r="Z807" s="14"/>
      <c r="AA807" s="14"/>
      <c r="AB807" s="14"/>
      <c r="AC807" s="14"/>
      <c r="AD807" s="14"/>
      <c r="AE807" s="14"/>
      <c r="AF807" s="14"/>
      <c r="AG807" s="14"/>
    </row>
    <row r="808" spans="1:33" x14ac:dyDescent="0.35">
      <c r="A808" s="14"/>
      <c r="B808" s="14"/>
      <c r="C808" s="14"/>
      <c r="Z808" s="14"/>
      <c r="AA808" s="14"/>
      <c r="AB808" s="14"/>
      <c r="AC808" s="14"/>
      <c r="AD808" s="14"/>
      <c r="AE808" s="14"/>
      <c r="AF808" s="14"/>
      <c r="AG808" s="14"/>
    </row>
    <row r="809" spans="1:33" x14ac:dyDescent="0.35">
      <c r="A809" s="14"/>
      <c r="B809" s="14"/>
      <c r="C809" s="14"/>
      <c r="Z809" s="14"/>
      <c r="AA809" s="14"/>
      <c r="AB809" s="14"/>
      <c r="AC809" s="14"/>
      <c r="AD809" s="14"/>
      <c r="AE809" s="14"/>
      <c r="AF809" s="14"/>
      <c r="AG809" s="14"/>
    </row>
    <row r="810" spans="1:33" x14ac:dyDescent="0.35">
      <c r="A810" s="14"/>
      <c r="B810" s="14"/>
      <c r="C810" s="14"/>
      <c r="Z810" s="14"/>
      <c r="AA810" s="14"/>
      <c r="AB810" s="14"/>
      <c r="AC810" s="14"/>
      <c r="AD810" s="14"/>
      <c r="AE810" s="14"/>
      <c r="AF810" s="14"/>
      <c r="AG810" s="14"/>
    </row>
    <row r="811" spans="1:33" x14ac:dyDescent="0.35">
      <c r="A811" s="14"/>
      <c r="B811" s="14"/>
      <c r="C811" s="14"/>
      <c r="Z811" s="14"/>
      <c r="AA811" s="14"/>
      <c r="AB811" s="14"/>
      <c r="AC811" s="14"/>
      <c r="AD811" s="14"/>
      <c r="AE811" s="14"/>
      <c r="AF811" s="14"/>
      <c r="AG811" s="14"/>
    </row>
    <row r="812" spans="1:33" x14ac:dyDescent="0.35">
      <c r="A812" s="14"/>
      <c r="B812" s="14"/>
      <c r="C812" s="14"/>
      <c r="Z812" s="14"/>
      <c r="AA812" s="14"/>
      <c r="AB812" s="14"/>
      <c r="AC812" s="14"/>
      <c r="AD812" s="14"/>
      <c r="AE812" s="14"/>
      <c r="AF812" s="14"/>
      <c r="AG812" s="14"/>
    </row>
    <row r="813" spans="1:33" x14ac:dyDescent="0.35">
      <c r="A813" s="14"/>
      <c r="B813" s="14"/>
      <c r="C813" s="14"/>
      <c r="Z813" s="14"/>
      <c r="AA813" s="14"/>
      <c r="AB813" s="14"/>
      <c r="AC813" s="14"/>
      <c r="AD813" s="14"/>
      <c r="AE813" s="14"/>
      <c r="AF813" s="14"/>
      <c r="AG813" s="14"/>
    </row>
    <row r="814" spans="1:33" x14ac:dyDescent="0.35">
      <c r="A814" s="14"/>
      <c r="B814" s="14"/>
      <c r="C814" s="14"/>
      <c r="Z814" s="14"/>
      <c r="AA814" s="14"/>
      <c r="AB814" s="14"/>
      <c r="AC814" s="14"/>
      <c r="AD814" s="14"/>
      <c r="AE814" s="14"/>
      <c r="AF814" s="14"/>
      <c r="AG814" s="14"/>
    </row>
    <row r="815" spans="1:33" x14ac:dyDescent="0.35">
      <c r="A815" s="14"/>
      <c r="B815" s="14"/>
      <c r="C815" s="14"/>
      <c r="Z815" s="14"/>
      <c r="AA815" s="14"/>
      <c r="AB815" s="14"/>
      <c r="AC815" s="14"/>
      <c r="AD815" s="14"/>
      <c r="AE815" s="14"/>
      <c r="AF815" s="14"/>
      <c r="AG815" s="14"/>
    </row>
    <row r="816" spans="1:33" x14ac:dyDescent="0.35">
      <c r="A816" s="14"/>
      <c r="B816" s="14"/>
      <c r="C816" s="14"/>
      <c r="Z816" s="14"/>
      <c r="AA816" s="14"/>
      <c r="AB816" s="14"/>
      <c r="AC816" s="14"/>
      <c r="AD816" s="14"/>
      <c r="AE816" s="14"/>
      <c r="AF816" s="14"/>
      <c r="AG816" s="14"/>
    </row>
    <row r="817" spans="1:33" x14ac:dyDescent="0.35">
      <c r="A817" s="14"/>
      <c r="B817" s="14"/>
      <c r="C817" s="14"/>
      <c r="Z817" s="14"/>
      <c r="AA817" s="14"/>
      <c r="AB817" s="14"/>
      <c r="AC817" s="14"/>
      <c r="AD817" s="14"/>
      <c r="AE817" s="14"/>
      <c r="AF817" s="14"/>
      <c r="AG817" s="14"/>
    </row>
    <row r="818" spans="1:33" x14ac:dyDescent="0.35">
      <c r="A818" s="14"/>
      <c r="B818" s="14"/>
      <c r="C818" s="14"/>
      <c r="Z818" s="14"/>
      <c r="AA818" s="14"/>
      <c r="AB818" s="14"/>
      <c r="AC818" s="14"/>
      <c r="AD818" s="14"/>
      <c r="AE818" s="14"/>
      <c r="AF818" s="14"/>
      <c r="AG818" s="14"/>
    </row>
    <row r="819" spans="1:33" x14ac:dyDescent="0.35">
      <c r="A819" s="14"/>
      <c r="B819" s="14"/>
      <c r="C819" s="14"/>
      <c r="Z819" s="14"/>
      <c r="AA819" s="14"/>
      <c r="AB819" s="14"/>
      <c r="AC819" s="14"/>
      <c r="AD819" s="14"/>
      <c r="AE819" s="14"/>
      <c r="AF819" s="14"/>
      <c r="AG819" s="14"/>
    </row>
    <row r="820" spans="1:33" x14ac:dyDescent="0.35">
      <c r="A820" s="14"/>
      <c r="B820" s="14"/>
      <c r="C820" s="14"/>
      <c r="Z820" s="14"/>
      <c r="AA820" s="14"/>
      <c r="AB820" s="14"/>
      <c r="AC820" s="14"/>
      <c r="AD820" s="14"/>
      <c r="AE820" s="14"/>
      <c r="AF820" s="14"/>
      <c r="AG820" s="14"/>
    </row>
    <row r="821" spans="1:33" x14ac:dyDescent="0.35">
      <c r="A821" s="14"/>
      <c r="B821" s="14"/>
      <c r="C821" s="14"/>
      <c r="Z821" s="14"/>
      <c r="AA821" s="14"/>
      <c r="AB821" s="14"/>
      <c r="AC821" s="14"/>
      <c r="AD821" s="14"/>
      <c r="AE821" s="14"/>
      <c r="AF821" s="14"/>
      <c r="AG821" s="14"/>
    </row>
    <row r="822" spans="1:33" x14ac:dyDescent="0.35">
      <c r="A822" s="14"/>
      <c r="B822" s="14"/>
      <c r="C822" s="14"/>
      <c r="Z822" s="14"/>
      <c r="AA822" s="14"/>
      <c r="AB822" s="14"/>
      <c r="AC822" s="14"/>
      <c r="AD822" s="14"/>
      <c r="AE822" s="14"/>
      <c r="AF822" s="14"/>
      <c r="AG822" s="14"/>
    </row>
    <row r="823" spans="1:33" x14ac:dyDescent="0.35">
      <c r="A823" s="14"/>
      <c r="B823" s="14"/>
      <c r="C823" s="14"/>
      <c r="Z823" s="14"/>
      <c r="AA823" s="14"/>
      <c r="AB823" s="14"/>
      <c r="AC823" s="14"/>
      <c r="AD823" s="14"/>
      <c r="AE823" s="14"/>
      <c r="AF823" s="14"/>
      <c r="AG823" s="14"/>
    </row>
    <row r="824" spans="1:33" x14ac:dyDescent="0.35">
      <c r="A824" s="14"/>
      <c r="B824" s="14"/>
      <c r="C824" s="14"/>
      <c r="Z824" s="14"/>
      <c r="AA824" s="14"/>
      <c r="AB824" s="14"/>
      <c r="AC824" s="14"/>
      <c r="AD824" s="14"/>
      <c r="AE824" s="14"/>
      <c r="AF824" s="14"/>
      <c r="AG824" s="14"/>
    </row>
    <row r="825" spans="1:33" x14ac:dyDescent="0.35">
      <c r="A825" s="14"/>
      <c r="B825" s="14"/>
      <c r="C825" s="14"/>
      <c r="Z825" s="14"/>
      <c r="AA825" s="14"/>
      <c r="AB825" s="14"/>
      <c r="AC825" s="14"/>
      <c r="AD825" s="14"/>
      <c r="AE825" s="14"/>
      <c r="AF825" s="14"/>
      <c r="AG825" s="14"/>
    </row>
    <row r="826" spans="1:33" x14ac:dyDescent="0.35">
      <c r="A826" s="14"/>
      <c r="B826" s="14"/>
      <c r="C826" s="14"/>
      <c r="Z826" s="14"/>
      <c r="AA826" s="14"/>
      <c r="AB826" s="14"/>
      <c r="AC826" s="14"/>
      <c r="AD826" s="14"/>
      <c r="AE826" s="14"/>
      <c r="AF826" s="14"/>
      <c r="AG826" s="14"/>
    </row>
    <row r="827" spans="1:33" x14ac:dyDescent="0.35">
      <c r="A827" s="14"/>
      <c r="B827" s="14"/>
      <c r="C827" s="14"/>
      <c r="Z827" s="14"/>
      <c r="AA827" s="14"/>
      <c r="AB827" s="14"/>
      <c r="AC827" s="14"/>
      <c r="AD827" s="14"/>
      <c r="AE827" s="14"/>
      <c r="AF827" s="14"/>
      <c r="AG827" s="14"/>
    </row>
    <row r="828" spans="1:33" x14ac:dyDescent="0.35">
      <c r="A828" s="14"/>
      <c r="B828" s="14"/>
      <c r="C828" s="14"/>
      <c r="Z828" s="14"/>
      <c r="AA828" s="14"/>
      <c r="AB828" s="14"/>
      <c r="AC828" s="14"/>
      <c r="AD828" s="14"/>
      <c r="AE828" s="14"/>
      <c r="AF828" s="14"/>
      <c r="AG828" s="14"/>
    </row>
    <row r="829" spans="1:33" x14ac:dyDescent="0.35">
      <c r="A829" s="14"/>
      <c r="B829" s="14"/>
      <c r="C829" s="14"/>
      <c r="Z829" s="14"/>
      <c r="AA829" s="14"/>
      <c r="AB829" s="14"/>
      <c r="AC829" s="14"/>
      <c r="AD829" s="14"/>
      <c r="AE829" s="14"/>
      <c r="AF829" s="14"/>
      <c r="AG829" s="14"/>
    </row>
    <row r="830" spans="1:33" x14ac:dyDescent="0.35">
      <c r="A830" s="14"/>
      <c r="B830" s="14"/>
      <c r="C830" s="14"/>
      <c r="Z830" s="14"/>
      <c r="AA830" s="14"/>
      <c r="AB830" s="14"/>
      <c r="AC830" s="14"/>
      <c r="AD830" s="14"/>
      <c r="AE830" s="14"/>
      <c r="AF830" s="14"/>
      <c r="AG830" s="14"/>
    </row>
    <row r="831" spans="1:33" x14ac:dyDescent="0.35">
      <c r="A831" s="14"/>
      <c r="B831" s="14"/>
      <c r="C831" s="14"/>
      <c r="Z831" s="14"/>
      <c r="AA831" s="14"/>
      <c r="AB831" s="14"/>
      <c r="AC831" s="14"/>
      <c r="AD831" s="14"/>
      <c r="AE831" s="14"/>
      <c r="AF831" s="14"/>
      <c r="AG831" s="14"/>
    </row>
    <row r="832" spans="1:33" x14ac:dyDescent="0.35">
      <c r="A832" s="14"/>
      <c r="B832" s="14"/>
      <c r="C832" s="14"/>
      <c r="Z832" s="14"/>
      <c r="AA832" s="14"/>
      <c r="AB832" s="14"/>
      <c r="AC832" s="14"/>
      <c r="AD832" s="14"/>
      <c r="AE832" s="14"/>
      <c r="AF832" s="14"/>
      <c r="AG832" s="14"/>
    </row>
    <row r="833" spans="1:33" x14ac:dyDescent="0.35">
      <c r="A833" s="14"/>
      <c r="B833" s="14"/>
      <c r="C833" s="14"/>
      <c r="Z833" s="14"/>
      <c r="AA833" s="14"/>
      <c r="AB833" s="14"/>
      <c r="AC833" s="14"/>
      <c r="AD833" s="14"/>
      <c r="AE833" s="14"/>
      <c r="AF833" s="14"/>
      <c r="AG833" s="14"/>
    </row>
    <row r="834" spans="1:33" x14ac:dyDescent="0.35">
      <c r="A834" s="14"/>
      <c r="B834" s="14"/>
      <c r="C834" s="14"/>
      <c r="Z834" s="14"/>
      <c r="AA834" s="14"/>
      <c r="AB834" s="14"/>
      <c r="AC834" s="14"/>
      <c r="AD834" s="14"/>
      <c r="AE834" s="14"/>
      <c r="AF834" s="14"/>
      <c r="AG834" s="14"/>
    </row>
    <row r="835" spans="1:33" x14ac:dyDescent="0.35">
      <c r="A835" s="14"/>
      <c r="B835" s="14"/>
      <c r="C835" s="14"/>
      <c r="Z835" s="14"/>
      <c r="AA835" s="14"/>
      <c r="AB835" s="14"/>
      <c r="AC835" s="14"/>
      <c r="AD835" s="14"/>
      <c r="AE835" s="14"/>
      <c r="AF835" s="14"/>
      <c r="AG835" s="14"/>
    </row>
    <row r="836" spans="1:33" x14ac:dyDescent="0.35">
      <c r="A836" s="14"/>
      <c r="B836" s="14"/>
      <c r="C836" s="14"/>
      <c r="Z836" s="14"/>
      <c r="AA836" s="14"/>
      <c r="AB836" s="14"/>
      <c r="AC836" s="14"/>
      <c r="AD836" s="14"/>
      <c r="AE836" s="14"/>
      <c r="AF836" s="14"/>
      <c r="AG836" s="14"/>
    </row>
    <row r="837" spans="1:33" x14ac:dyDescent="0.35">
      <c r="A837" s="14"/>
      <c r="B837" s="14"/>
      <c r="C837" s="14"/>
      <c r="Z837" s="14"/>
      <c r="AA837" s="14"/>
      <c r="AB837" s="14"/>
      <c r="AC837" s="14"/>
      <c r="AD837" s="14"/>
      <c r="AE837" s="14"/>
      <c r="AF837" s="14"/>
      <c r="AG837" s="14"/>
    </row>
    <row r="838" spans="1:33" x14ac:dyDescent="0.35">
      <c r="A838" s="14"/>
      <c r="B838" s="14"/>
      <c r="C838" s="14"/>
      <c r="Z838" s="14"/>
      <c r="AA838" s="14"/>
      <c r="AB838" s="14"/>
      <c r="AC838" s="14"/>
      <c r="AD838" s="14"/>
      <c r="AE838" s="14"/>
      <c r="AF838" s="14"/>
      <c r="AG838" s="14"/>
    </row>
    <row r="839" spans="1:33" x14ac:dyDescent="0.35">
      <c r="A839" s="14"/>
      <c r="B839" s="14"/>
      <c r="C839" s="14"/>
      <c r="Z839" s="14"/>
      <c r="AA839" s="14"/>
      <c r="AB839" s="14"/>
      <c r="AC839" s="14"/>
      <c r="AD839" s="14"/>
      <c r="AE839" s="14"/>
      <c r="AF839" s="14"/>
      <c r="AG839" s="14"/>
    </row>
    <row r="840" spans="1:33" x14ac:dyDescent="0.35">
      <c r="A840" s="14"/>
      <c r="B840" s="14"/>
      <c r="C840" s="14"/>
      <c r="Z840" s="14"/>
      <c r="AA840" s="14"/>
      <c r="AB840" s="14"/>
      <c r="AC840" s="14"/>
      <c r="AD840" s="14"/>
      <c r="AE840" s="14"/>
      <c r="AF840" s="14"/>
      <c r="AG840" s="14"/>
    </row>
    <row r="841" spans="1:33" x14ac:dyDescent="0.35">
      <c r="A841" s="14"/>
      <c r="B841" s="14"/>
      <c r="C841" s="14"/>
      <c r="Z841" s="14"/>
      <c r="AA841" s="14"/>
      <c r="AB841" s="14"/>
      <c r="AC841" s="14"/>
      <c r="AD841" s="14"/>
      <c r="AE841" s="14"/>
      <c r="AF841" s="14"/>
      <c r="AG841" s="14"/>
    </row>
    <row r="842" spans="1:33" x14ac:dyDescent="0.35">
      <c r="A842" s="14"/>
      <c r="B842" s="14"/>
      <c r="C842" s="14"/>
      <c r="Z842" s="14"/>
      <c r="AA842" s="14"/>
      <c r="AB842" s="14"/>
      <c r="AC842" s="14"/>
      <c r="AD842" s="14"/>
      <c r="AE842" s="14"/>
      <c r="AF842" s="14"/>
      <c r="AG842" s="14"/>
    </row>
    <row r="843" spans="1:33" x14ac:dyDescent="0.35">
      <c r="A843" s="14"/>
      <c r="B843" s="14"/>
      <c r="C843" s="14"/>
      <c r="Z843" s="14"/>
      <c r="AA843" s="14"/>
      <c r="AB843" s="14"/>
      <c r="AC843" s="14"/>
      <c r="AD843" s="14"/>
      <c r="AE843" s="14"/>
      <c r="AF843" s="14"/>
      <c r="AG843" s="14"/>
    </row>
    <row r="844" spans="1:33" x14ac:dyDescent="0.35">
      <c r="A844" s="14"/>
      <c r="B844" s="14"/>
      <c r="C844" s="14"/>
      <c r="Z844" s="14"/>
      <c r="AA844" s="14"/>
      <c r="AB844" s="14"/>
      <c r="AC844" s="14"/>
      <c r="AD844" s="14"/>
      <c r="AE844" s="14"/>
      <c r="AF844" s="14"/>
      <c r="AG844" s="14"/>
    </row>
    <row r="845" spans="1:33" x14ac:dyDescent="0.35">
      <c r="A845" s="14"/>
      <c r="B845" s="14"/>
      <c r="C845" s="14"/>
      <c r="Z845" s="14"/>
      <c r="AA845" s="14"/>
      <c r="AB845" s="14"/>
      <c r="AC845" s="14"/>
      <c r="AD845" s="14"/>
      <c r="AE845" s="14"/>
      <c r="AF845" s="14"/>
      <c r="AG845" s="14"/>
    </row>
    <row r="846" spans="1:33" x14ac:dyDescent="0.35">
      <c r="A846" s="14"/>
      <c r="B846" s="14"/>
      <c r="C846" s="14"/>
      <c r="Z846" s="14"/>
      <c r="AA846" s="14"/>
      <c r="AB846" s="14"/>
      <c r="AC846" s="14"/>
      <c r="AD846" s="14"/>
      <c r="AE846" s="14"/>
      <c r="AF846" s="14"/>
      <c r="AG846" s="14"/>
    </row>
    <row r="847" spans="1:33" x14ac:dyDescent="0.35">
      <c r="A847" s="14"/>
      <c r="B847" s="14"/>
      <c r="C847" s="14"/>
      <c r="Z847" s="14"/>
      <c r="AA847" s="14"/>
      <c r="AB847" s="14"/>
      <c r="AC847" s="14"/>
      <c r="AD847" s="14"/>
      <c r="AE847" s="14"/>
      <c r="AF847" s="14"/>
      <c r="AG847" s="14"/>
    </row>
    <row r="848" spans="1:33" x14ac:dyDescent="0.35">
      <c r="A848" s="14"/>
      <c r="B848" s="14"/>
      <c r="C848" s="14"/>
      <c r="Z848" s="14"/>
      <c r="AA848" s="14"/>
      <c r="AB848" s="14"/>
      <c r="AC848" s="14"/>
      <c r="AD848" s="14"/>
      <c r="AE848" s="14"/>
      <c r="AF848" s="14"/>
      <c r="AG848" s="14"/>
    </row>
    <row r="849" spans="1:33" x14ac:dyDescent="0.35">
      <c r="A849" s="14"/>
      <c r="B849" s="14"/>
      <c r="C849" s="14"/>
      <c r="Z849" s="14"/>
      <c r="AA849" s="14"/>
      <c r="AB849" s="14"/>
      <c r="AC849" s="14"/>
      <c r="AD849" s="14"/>
      <c r="AE849" s="14"/>
      <c r="AF849" s="14"/>
      <c r="AG849" s="14"/>
    </row>
    <row r="850" spans="1:33" x14ac:dyDescent="0.35">
      <c r="A850" s="14"/>
      <c r="B850" s="14"/>
      <c r="C850" s="14"/>
      <c r="Z850" s="14"/>
      <c r="AA850" s="14"/>
      <c r="AB850" s="14"/>
      <c r="AC850" s="14"/>
      <c r="AD850" s="14"/>
      <c r="AE850" s="14"/>
      <c r="AF850" s="14"/>
      <c r="AG850" s="14"/>
    </row>
    <row r="851" spans="1:33" x14ac:dyDescent="0.35">
      <c r="A851" s="14"/>
      <c r="B851" s="14"/>
      <c r="C851" s="14"/>
      <c r="Z851" s="14"/>
      <c r="AA851" s="14"/>
      <c r="AB851" s="14"/>
      <c r="AC851" s="14"/>
      <c r="AD851" s="14"/>
      <c r="AE851" s="14"/>
      <c r="AF851" s="14"/>
      <c r="AG851" s="14"/>
    </row>
    <row r="852" spans="1:33" x14ac:dyDescent="0.35">
      <c r="A852" s="14"/>
      <c r="B852" s="14"/>
      <c r="C852" s="14"/>
      <c r="Z852" s="14"/>
      <c r="AA852" s="14"/>
      <c r="AB852" s="14"/>
      <c r="AC852" s="14"/>
      <c r="AD852" s="14"/>
      <c r="AE852" s="14"/>
      <c r="AF852" s="14"/>
      <c r="AG852" s="14"/>
    </row>
    <row r="853" spans="1:33" x14ac:dyDescent="0.35">
      <c r="A853" s="14"/>
      <c r="B853" s="14"/>
      <c r="C853" s="14"/>
      <c r="Z853" s="14"/>
      <c r="AA853" s="14"/>
      <c r="AB853" s="14"/>
      <c r="AC853" s="14"/>
      <c r="AD853" s="14"/>
      <c r="AE853" s="14"/>
      <c r="AF853" s="14"/>
      <c r="AG853" s="14"/>
    </row>
    <row r="854" spans="1:33" x14ac:dyDescent="0.35">
      <c r="A854" s="14"/>
      <c r="B854" s="14"/>
      <c r="C854" s="14"/>
      <c r="Z854" s="14"/>
      <c r="AA854" s="14"/>
      <c r="AB854" s="14"/>
      <c r="AC854" s="14"/>
      <c r="AD854" s="14"/>
      <c r="AE854" s="14"/>
      <c r="AF854" s="14"/>
      <c r="AG854" s="14"/>
    </row>
    <row r="855" spans="1:33" x14ac:dyDescent="0.35">
      <c r="A855" s="14"/>
      <c r="B855" s="14"/>
      <c r="C855" s="14"/>
      <c r="Z855" s="14"/>
      <c r="AA855" s="14"/>
      <c r="AB855" s="14"/>
      <c r="AC855" s="14"/>
      <c r="AD855" s="14"/>
      <c r="AE855" s="14"/>
      <c r="AF855" s="14"/>
      <c r="AG855" s="14"/>
    </row>
    <row r="856" spans="1:33" x14ac:dyDescent="0.35">
      <c r="A856" s="14"/>
      <c r="B856" s="14"/>
      <c r="C856" s="14"/>
      <c r="Z856" s="14"/>
      <c r="AA856" s="14"/>
      <c r="AB856" s="14"/>
      <c r="AC856" s="14"/>
      <c r="AD856" s="14"/>
      <c r="AE856" s="14"/>
      <c r="AF856" s="14"/>
      <c r="AG856" s="14"/>
    </row>
    <row r="857" spans="1:33" x14ac:dyDescent="0.35">
      <c r="A857" s="14"/>
      <c r="B857" s="14"/>
      <c r="C857" s="14"/>
      <c r="Z857" s="14"/>
      <c r="AA857" s="14"/>
      <c r="AB857" s="14"/>
      <c r="AC857" s="14"/>
      <c r="AD857" s="14"/>
      <c r="AE857" s="14"/>
      <c r="AF857" s="14"/>
      <c r="AG857" s="14"/>
    </row>
    <row r="858" spans="1:33" x14ac:dyDescent="0.35">
      <c r="A858" s="14"/>
      <c r="B858" s="14"/>
      <c r="C858" s="14"/>
      <c r="Z858" s="14"/>
      <c r="AA858" s="14"/>
      <c r="AB858" s="14"/>
      <c r="AC858" s="14"/>
      <c r="AD858" s="14"/>
      <c r="AE858" s="14"/>
      <c r="AF858" s="14"/>
      <c r="AG858" s="14"/>
    </row>
    <row r="859" spans="1:33" x14ac:dyDescent="0.35">
      <c r="A859" s="14"/>
      <c r="B859" s="14"/>
      <c r="C859" s="14"/>
      <c r="Z859" s="14"/>
      <c r="AA859" s="14"/>
      <c r="AB859" s="14"/>
      <c r="AC859" s="14"/>
      <c r="AD859" s="14"/>
      <c r="AE859" s="14"/>
      <c r="AF859" s="14"/>
      <c r="AG859" s="14"/>
    </row>
    <row r="860" spans="1:33" x14ac:dyDescent="0.35">
      <c r="A860" s="14"/>
      <c r="B860" s="14"/>
      <c r="C860" s="14"/>
      <c r="Z860" s="14"/>
      <c r="AA860" s="14"/>
      <c r="AB860" s="14"/>
      <c r="AC860" s="14"/>
      <c r="AD860" s="14"/>
      <c r="AE860" s="14"/>
      <c r="AF860" s="14"/>
      <c r="AG860" s="14"/>
    </row>
    <row r="861" spans="1:33" x14ac:dyDescent="0.35">
      <c r="A861" s="14"/>
      <c r="B861" s="14"/>
      <c r="C861" s="14"/>
      <c r="Z861" s="14"/>
      <c r="AA861" s="14"/>
      <c r="AB861" s="14"/>
      <c r="AC861" s="14"/>
      <c r="AD861" s="14"/>
      <c r="AE861" s="14"/>
      <c r="AF861" s="14"/>
      <c r="AG861" s="14"/>
    </row>
    <row r="862" spans="1:33" x14ac:dyDescent="0.35">
      <c r="A862" s="14"/>
      <c r="B862" s="14"/>
      <c r="C862" s="14"/>
      <c r="Z862" s="14"/>
      <c r="AA862" s="14"/>
      <c r="AB862" s="14"/>
      <c r="AC862" s="14"/>
      <c r="AD862" s="14"/>
      <c r="AE862" s="14"/>
      <c r="AF862" s="14"/>
      <c r="AG862" s="14"/>
    </row>
    <row r="863" spans="1:33" x14ac:dyDescent="0.35">
      <c r="A863" s="14"/>
      <c r="B863" s="14"/>
      <c r="C863" s="14"/>
      <c r="Z863" s="14"/>
      <c r="AA863" s="14"/>
      <c r="AB863" s="14"/>
      <c r="AC863" s="14"/>
      <c r="AD863" s="14"/>
      <c r="AE863" s="14"/>
      <c r="AF863" s="14"/>
      <c r="AG863" s="14"/>
    </row>
    <row r="864" spans="1:33" x14ac:dyDescent="0.35">
      <c r="A864" s="14"/>
      <c r="B864" s="14"/>
      <c r="C864" s="14"/>
      <c r="Z864" s="14"/>
      <c r="AA864" s="14"/>
      <c r="AB864" s="14"/>
      <c r="AC864" s="14"/>
      <c r="AD864" s="14"/>
      <c r="AE864" s="14"/>
      <c r="AF864" s="14"/>
      <c r="AG864" s="14"/>
    </row>
    <row r="865" spans="1:33" x14ac:dyDescent="0.35">
      <c r="A865" s="14"/>
      <c r="B865" s="14"/>
      <c r="C865" s="14"/>
      <c r="Z865" s="14"/>
      <c r="AA865" s="14"/>
      <c r="AB865" s="14"/>
      <c r="AC865" s="14"/>
      <c r="AD865" s="14"/>
      <c r="AE865" s="14"/>
      <c r="AF865" s="14"/>
      <c r="AG865" s="14"/>
    </row>
    <row r="866" spans="1:33" x14ac:dyDescent="0.35">
      <c r="A866" s="14"/>
      <c r="B866" s="14"/>
      <c r="C866" s="14"/>
      <c r="Z866" s="14"/>
      <c r="AA866" s="14"/>
      <c r="AB866" s="14"/>
      <c r="AC866" s="14"/>
      <c r="AD866" s="14"/>
      <c r="AE866" s="14"/>
      <c r="AF866" s="14"/>
      <c r="AG866" s="14"/>
    </row>
    <row r="867" spans="1:33" x14ac:dyDescent="0.35">
      <c r="A867" s="14"/>
      <c r="B867" s="14"/>
      <c r="C867" s="14"/>
      <c r="Z867" s="14"/>
      <c r="AA867" s="14"/>
      <c r="AB867" s="14"/>
      <c r="AC867" s="14"/>
      <c r="AD867" s="14"/>
      <c r="AE867" s="14"/>
      <c r="AF867" s="14"/>
      <c r="AG867" s="14"/>
    </row>
    <row r="868" spans="1:33" x14ac:dyDescent="0.35">
      <c r="A868" s="14"/>
      <c r="B868" s="14"/>
      <c r="C868" s="14"/>
      <c r="Z868" s="14"/>
      <c r="AA868" s="14"/>
      <c r="AB868" s="14"/>
      <c r="AC868" s="14"/>
      <c r="AD868" s="14"/>
      <c r="AE868" s="14"/>
      <c r="AF868" s="14"/>
      <c r="AG868" s="14"/>
    </row>
    <row r="869" spans="1:33" x14ac:dyDescent="0.35">
      <c r="A869" s="14"/>
      <c r="B869" s="14"/>
      <c r="C869" s="14"/>
      <c r="Z869" s="14"/>
      <c r="AA869" s="14"/>
      <c r="AB869" s="14"/>
      <c r="AC869" s="14"/>
      <c r="AD869" s="14"/>
      <c r="AE869" s="14"/>
      <c r="AF869" s="14"/>
      <c r="AG869" s="14"/>
    </row>
    <row r="870" spans="1:33" x14ac:dyDescent="0.35">
      <c r="A870" s="14"/>
      <c r="B870" s="14"/>
      <c r="C870" s="14"/>
      <c r="Z870" s="14"/>
      <c r="AA870" s="14"/>
      <c r="AB870" s="14"/>
      <c r="AC870" s="14"/>
      <c r="AD870" s="14"/>
      <c r="AE870" s="14"/>
      <c r="AF870" s="14"/>
      <c r="AG870" s="14"/>
    </row>
    <row r="871" spans="1:33" x14ac:dyDescent="0.35">
      <c r="A871" s="14"/>
      <c r="B871" s="14"/>
      <c r="C871" s="14"/>
      <c r="Z871" s="14"/>
      <c r="AA871" s="14"/>
      <c r="AB871" s="14"/>
      <c r="AC871" s="14"/>
      <c r="AD871" s="14"/>
      <c r="AE871" s="14"/>
      <c r="AF871" s="14"/>
      <c r="AG871" s="14"/>
    </row>
    <row r="872" spans="1:33" x14ac:dyDescent="0.35">
      <c r="A872" s="14"/>
      <c r="B872" s="14"/>
      <c r="C872" s="14"/>
      <c r="Z872" s="14"/>
      <c r="AA872" s="14"/>
      <c r="AB872" s="14"/>
      <c r="AC872" s="14"/>
      <c r="AD872" s="14"/>
      <c r="AE872" s="14"/>
      <c r="AF872" s="14"/>
      <c r="AG872" s="14"/>
    </row>
    <row r="873" spans="1:33" x14ac:dyDescent="0.35">
      <c r="A873" s="14"/>
      <c r="B873" s="14"/>
      <c r="C873" s="14"/>
      <c r="Z873" s="14"/>
      <c r="AA873" s="14"/>
      <c r="AB873" s="14"/>
      <c r="AC873" s="14"/>
      <c r="AD873" s="14"/>
      <c r="AE873" s="14"/>
      <c r="AF873" s="14"/>
      <c r="AG873" s="14"/>
    </row>
    <row r="874" spans="1:33" x14ac:dyDescent="0.35">
      <c r="A874" s="14"/>
      <c r="B874" s="14"/>
      <c r="C874" s="14"/>
      <c r="Z874" s="14"/>
      <c r="AA874" s="14"/>
      <c r="AB874" s="14"/>
      <c r="AC874" s="14"/>
      <c r="AD874" s="14"/>
      <c r="AE874" s="14"/>
      <c r="AF874" s="14"/>
      <c r="AG874" s="14"/>
    </row>
    <row r="875" spans="1:33" x14ac:dyDescent="0.35">
      <c r="A875" s="14"/>
      <c r="B875" s="14"/>
      <c r="C875" s="14"/>
      <c r="Z875" s="14"/>
      <c r="AA875" s="14"/>
      <c r="AB875" s="14"/>
      <c r="AC875" s="14"/>
      <c r="AD875" s="14"/>
      <c r="AE875" s="14"/>
      <c r="AF875" s="14"/>
      <c r="AG875" s="14"/>
    </row>
    <row r="876" spans="1:33" x14ac:dyDescent="0.35">
      <c r="A876" s="14"/>
      <c r="B876" s="14"/>
      <c r="C876" s="14"/>
      <c r="Z876" s="14"/>
      <c r="AA876" s="14"/>
      <c r="AB876" s="14"/>
      <c r="AC876" s="14"/>
      <c r="AD876" s="14"/>
      <c r="AE876" s="14"/>
      <c r="AF876" s="14"/>
      <c r="AG876" s="14"/>
    </row>
    <row r="877" spans="1:33" x14ac:dyDescent="0.35">
      <c r="A877" s="14"/>
      <c r="B877" s="14"/>
      <c r="C877" s="14"/>
      <c r="Z877" s="14"/>
      <c r="AA877" s="14"/>
      <c r="AB877" s="14"/>
      <c r="AC877" s="14"/>
      <c r="AD877" s="14"/>
      <c r="AE877" s="14"/>
      <c r="AF877" s="14"/>
      <c r="AG877" s="14"/>
    </row>
    <row r="878" spans="1:33" x14ac:dyDescent="0.35">
      <c r="A878" s="14"/>
      <c r="B878" s="14"/>
      <c r="C878" s="14"/>
      <c r="Z878" s="14"/>
      <c r="AA878" s="14"/>
      <c r="AB878" s="14"/>
      <c r="AC878" s="14"/>
      <c r="AD878" s="14"/>
      <c r="AE878" s="14"/>
      <c r="AF878" s="14"/>
      <c r="AG878" s="14"/>
    </row>
    <row r="879" spans="1:33" x14ac:dyDescent="0.35">
      <c r="A879" s="14"/>
      <c r="B879" s="14"/>
      <c r="C879" s="14"/>
      <c r="Z879" s="14"/>
      <c r="AA879" s="14"/>
      <c r="AB879" s="14"/>
      <c r="AC879" s="14"/>
      <c r="AD879" s="14"/>
      <c r="AE879" s="14"/>
      <c r="AF879" s="14"/>
      <c r="AG879" s="14"/>
    </row>
    <row r="880" spans="1:33" x14ac:dyDescent="0.35">
      <c r="A880" s="14"/>
      <c r="B880" s="14"/>
      <c r="C880" s="14"/>
      <c r="Z880" s="14"/>
      <c r="AA880" s="14"/>
      <c r="AB880" s="14"/>
      <c r="AC880" s="14"/>
      <c r="AD880" s="14"/>
      <c r="AE880" s="14"/>
      <c r="AF880" s="14"/>
      <c r="AG880" s="14"/>
    </row>
    <row r="881" spans="1:33" x14ac:dyDescent="0.35">
      <c r="A881" s="14"/>
      <c r="B881" s="14"/>
      <c r="C881" s="14"/>
      <c r="Z881" s="14"/>
      <c r="AA881" s="14"/>
      <c r="AB881" s="14"/>
      <c r="AC881" s="14"/>
      <c r="AD881" s="14"/>
      <c r="AE881" s="14"/>
      <c r="AF881" s="14"/>
      <c r="AG881" s="14"/>
    </row>
    <row r="882" spans="1:33" x14ac:dyDescent="0.35">
      <c r="A882" s="14"/>
      <c r="B882" s="14"/>
      <c r="C882" s="14"/>
      <c r="Z882" s="14"/>
      <c r="AA882" s="14"/>
      <c r="AB882" s="14"/>
      <c r="AC882" s="14"/>
      <c r="AD882" s="14"/>
      <c r="AE882" s="14"/>
      <c r="AF882" s="14"/>
      <c r="AG882" s="14"/>
    </row>
    <row r="883" spans="1:33" x14ac:dyDescent="0.35">
      <c r="A883" s="14"/>
      <c r="B883" s="14"/>
      <c r="C883" s="14"/>
      <c r="Z883" s="14"/>
      <c r="AA883" s="14"/>
      <c r="AB883" s="14"/>
      <c r="AC883" s="14"/>
      <c r="AD883" s="14"/>
      <c r="AE883" s="14"/>
      <c r="AF883" s="14"/>
      <c r="AG883" s="14"/>
    </row>
    <row r="884" spans="1:33" x14ac:dyDescent="0.35">
      <c r="A884" s="14"/>
      <c r="B884" s="14"/>
      <c r="C884" s="14"/>
      <c r="Z884" s="14"/>
      <c r="AA884" s="14"/>
      <c r="AB884" s="14"/>
      <c r="AC884" s="14"/>
      <c r="AD884" s="14"/>
      <c r="AE884" s="14"/>
      <c r="AF884" s="14"/>
      <c r="AG884" s="14"/>
    </row>
    <row r="885" spans="1:33" x14ac:dyDescent="0.35">
      <c r="A885" s="14"/>
      <c r="B885" s="14"/>
      <c r="C885" s="14"/>
      <c r="Z885" s="14"/>
      <c r="AA885" s="14"/>
      <c r="AB885" s="14"/>
      <c r="AC885" s="14"/>
      <c r="AD885" s="14"/>
      <c r="AE885" s="14"/>
      <c r="AF885" s="14"/>
      <c r="AG885" s="14"/>
    </row>
    <row r="886" spans="1:33" x14ac:dyDescent="0.35">
      <c r="A886" s="14"/>
      <c r="B886" s="14"/>
      <c r="C886" s="14"/>
      <c r="Z886" s="14"/>
      <c r="AA886" s="14"/>
      <c r="AB886" s="14"/>
      <c r="AC886" s="14"/>
      <c r="AD886" s="14"/>
      <c r="AE886" s="14"/>
      <c r="AF886" s="14"/>
      <c r="AG886" s="14"/>
    </row>
    <row r="887" spans="1:33" x14ac:dyDescent="0.35">
      <c r="A887" s="14"/>
      <c r="B887" s="14"/>
      <c r="C887" s="14"/>
      <c r="Z887" s="14"/>
      <c r="AA887" s="14"/>
      <c r="AB887" s="14"/>
      <c r="AC887" s="14"/>
      <c r="AD887" s="14"/>
      <c r="AE887" s="14"/>
      <c r="AF887" s="14"/>
      <c r="AG887" s="14"/>
    </row>
    <row r="888" spans="1:33" x14ac:dyDescent="0.35">
      <c r="A888" s="14"/>
      <c r="B888" s="14"/>
      <c r="C888" s="14"/>
      <c r="Z888" s="14"/>
      <c r="AA888" s="14"/>
      <c r="AB888" s="14"/>
      <c r="AC888" s="14"/>
      <c r="AD888" s="14"/>
      <c r="AE888" s="14"/>
      <c r="AF888" s="14"/>
      <c r="AG888" s="14"/>
    </row>
    <row r="889" spans="1:33" x14ac:dyDescent="0.35">
      <c r="A889" s="14"/>
      <c r="B889" s="14"/>
      <c r="C889" s="14"/>
      <c r="Z889" s="14"/>
      <c r="AA889" s="14"/>
      <c r="AB889" s="14"/>
      <c r="AC889" s="14"/>
      <c r="AD889" s="14"/>
      <c r="AE889" s="14"/>
      <c r="AF889" s="14"/>
      <c r="AG889" s="14"/>
    </row>
    <row r="890" spans="1:33" x14ac:dyDescent="0.35">
      <c r="A890" s="14"/>
      <c r="B890" s="14"/>
      <c r="C890" s="14"/>
      <c r="Z890" s="14"/>
      <c r="AA890" s="14"/>
      <c r="AB890" s="14"/>
      <c r="AC890" s="14"/>
      <c r="AD890" s="14"/>
      <c r="AE890" s="14"/>
      <c r="AF890" s="14"/>
      <c r="AG890" s="14"/>
    </row>
    <row r="891" spans="1:33" x14ac:dyDescent="0.35">
      <c r="A891" s="14"/>
      <c r="B891" s="14"/>
      <c r="C891" s="14"/>
      <c r="Z891" s="14"/>
      <c r="AA891" s="14"/>
      <c r="AB891" s="14"/>
      <c r="AC891" s="14"/>
      <c r="AD891" s="14"/>
      <c r="AE891" s="14"/>
      <c r="AF891" s="14"/>
      <c r="AG891" s="14"/>
    </row>
    <row r="892" spans="1:33" x14ac:dyDescent="0.35">
      <c r="A892" s="14"/>
      <c r="B892" s="14"/>
      <c r="C892" s="14"/>
      <c r="Z892" s="14"/>
      <c r="AA892" s="14"/>
      <c r="AB892" s="14"/>
      <c r="AC892" s="14"/>
      <c r="AD892" s="14"/>
      <c r="AE892" s="14"/>
      <c r="AF892" s="14"/>
      <c r="AG892" s="14"/>
    </row>
    <row r="893" spans="1:33" x14ac:dyDescent="0.35">
      <c r="A893" s="14"/>
      <c r="B893" s="14"/>
      <c r="C893" s="14"/>
      <c r="Z893" s="14"/>
      <c r="AA893" s="14"/>
      <c r="AB893" s="14"/>
      <c r="AC893" s="14"/>
      <c r="AD893" s="14"/>
      <c r="AE893" s="14"/>
      <c r="AF893" s="14"/>
      <c r="AG893" s="14"/>
    </row>
    <row r="894" spans="1:33" x14ac:dyDescent="0.35">
      <c r="A894" s="14"/>
      <c r="B894" s="14"/>
      <c r="C894" s="14"/>
      <c r="Z894" s="14"/>
      <c r="AA894" s="14"/>
      <c r="AB894" s="14"/>
      <c r="AC894" s="14"/>
      <c r="AD894" s="14"/>
      <c r="AE894" s="14"/>
      <c r="AF894" s="14"/>
      <c r="AG894" s="14"/>
    </row>
    <row r="895" spans="1:33" x14ac:dyDescent="0.35">
      <c r="A895" s="14"/>
      <c r="B895" s="14"/>
      <c r="C895" s="14"/>
      <c r="Z895" s="14"/>
      <c r="AA895" s="14"/>
      <c r="AB895" s="14"/>
      <c r="AC895" s="14"/>
      <c r="AD895" s="14"/>
      <c r="AE895" s="14"/>
      <c r="AF895" s="14"/>
      <c r="AG895" s="14"/>
    </row>
    <row r="896" spans="1:33" x14ac:dyDescent="0.35">
      <c r="A896" s="14"/>
      <c r="B896" s="14"/>
      <c r="C896" s="14"/>
      <c r="Z896" s="14"/>
      <c r="AA896" s="14"/>
      <c r="AB896" s="14"/>
      <c r="AC896" s="14"/>
      <c r="AD896" s="14"/>
      <c r="AE896" s="14"/>
      <c r="AF896" s="14"/>
      <c r="AG896" s="14"/>
    </row>
    <row r="897" spans="1:33" x14ac:dyDescent="0.35">
      <c r="A897" s="14"/>
      <c r="B897" s="14"/>
      <c r="C897" s="14"/>
      <c r="Z897" s="14"/>
      <c r="AA897" s="14"/>
      <c r="AB897" s="14"/>
      <c r="AC897" s="14"/>
      <c r="AD897" s="14"/>
      <c r="AE897" s="14"/>
      <c r="AF897" s="14"/>
      <c r="AG897" s="14"/>
    </row>
    <row r="898" spans="1:33" x14ac:dyDescent="0.35">
      <c r="A898" s="14"/>
      <c r="B898" s="14"/>
      <c r="C898" s="14"/>
      <c r="Z898" s="14"/>
      <c r="AA898" s="14"/>
      <c r="AB898" s="14"/>
      <c r="AC898" s="14"/>
      <c r="AD898" s="14"/>
      <c r="AE898" s="14"/>
      <c r="AF898" s="14"/>
      <c r="AG898" s="14"/>
    </row>
    <row r="899" spans="1:33" x14ac:dyDescent="0.35">
      <c r="A899" s="14"/>
      <c r="B899" s="14"/>
      <c r="C899" s="14"/>
      <c r="Z899" s="14"/>
      <c r="AA899" s="14"/>
      <c r="AB899" s="14"/>
      <c r="AC899" s="14"/>
      <c r="AD899" s="14"/>
      <c r="AE899" s="14"/>
      <c r="AF899" s="14"/>
      <c r="AG899" s="14"/>
    </row>
    <row r="900" spans="1:33" x14ac:dyDescent="0.35">
      <c r="A900" s="14"/>
      <c r="B900" s="14"/>
      <c r="C900" s="14"/>
      <c r="Z900" s="14"/>
      <c r="AA900" s="14"/>
      <c r="AB900" s="14"/>
      <c r="AC900" s="14"/>
      <c r="AD900" s="14"/>
      <c r="AE900" s="14"/>
      <c r="AF900" s="14"/>
      <c r="AG900" s="14"/>
    </row>
    <row r="901" spans="1:33" x14ac:dyDescent="0.35">
      <c r="A901" s="14"/>
      <c r="B901" s="14"/>
      <c r="C901" s="14"/>
      <c r="Z901" s="14"/>
      <c r="AA901" s="14"/>
      <c r="AB901" s="14"/>
      <c r="AC901" s="14"/>
      <c r="AD901" s="14"/>
      <c r="AE901" s="14"/>
      <c r="AF901" s="14"/>
      <c r="AG901" s="14"/>
    </row>
    <row r="902" spans="1:33" x14ac:dyDescent="0.35">
      <c r="A902" s="14"/>
      <c r="B902" s="14"/>
      <c r="C902" s="14"/>
      <c r="Z902" s="14"/>
      <c r="AA902" s="14"/>
      <c r="AB902" s="14"/>
      <c r="AC902" s="14"/>
      <c r="AD902" s="14"/>
      <c r="AE902" s="14"/>
      <c r="AF902" s="14"/>
      <c r="AG902" s="14"/>
    </row>
    <row r="903" spans="1:33" x14ac:dyDescent="0.35">
      <c r="A903" s="14"/>
      <c r="B903" s="14"/>
      <c r="C903" s="14"/>
      <c r="Z903" s="14"/>
      <c r="AA903" s="14"/>
      <c r="AB903" s="14"/>
      <c r="AC903" s="14"/>
      <c r="AD903" s="14"/>
      <c r="AE903" s="14"/>
      <c r="AF903" s="14"/>
      <c r="AG903" s="14"/>
    </row>
    <row r="904" spans="1:33" x14ac:dyDescent="0.35">
      <c r="A904" s="14"/>
      <c r="B904" s="14"/>
      <c r="C904" s="14"/>
      <c r="Z904" s="14"/>
      <c r="AA904" s="14"/>
      <c r="AB904" s="14"/>
      <c r="AC904" s="14"/>
      <c r="AD904" s="14"/>
      <c r="AE904" s="14"/>
      <c r="AF904" s="14"/>
      <c r="AG904" s="14"/>
    </row>
    <row r="905" spans="1:33" x14ac:dyDescent="0.35">
      <c r="A905" s="14"/>
      <c r="B905" s="14"/>
      <c r="C905" s="14"/>
      <c r="Z905" s="14"/>
      <c r="AA905" s="14"/>
      <c r="AB905" s="14"/>
      <c r="AC905" s="14"/>
      <c r="AD905" s="14"/>
      <c r="AE905" s="14"/>
      <c r="AF905" s="14"/>
      <c r="AG905" s="14"/>
    </row>
    <row r="906" spans="1:33" x14ac:dyDescent="0.35">
      <c r="A906" s="14"/>
      <c r="B906" s="14"/>
      <c r="C906" s="14"/>
      <c r="Z906" s="14"/>
      <c r="AA906" s="14"/>
      <c r="AB906" s="14"/>
      <c r="AC906" s="14"/>
      <c r="AD906" s="14"/>
      <c r="AE906" s="14"/>
      <c r="AF906" s="14"/>
      <c r="AG906" s="14"/>
    </row>
    <row r="907" spans="1:33" x14ac:dyDescent="0.35">
      <c r="A907" s="14"/>
      <c r="B907" s="14"/>
      <c r="C907" s="14"/>
      <c r="Z907" s="14"/>
      <c r="AA907" s="14"/>
      <c r="AB907" s="14"/>
      <c r="AC907" s="14"/>
      <c r="AD907" s="14"/>
      <c r="AE907" s="14"/>
      <c r="AF907" s="14"/>
      <c r="AG907" s="14"/>
    </row>
    <row r="908" spans="1:33" x14ac:dyDescent="0.35">
      <c r="A908" s="14"/>
      <c r="B908" s="14"/>
      <c r="C908" s="14"/>
      <c r="Z908" s="14"/>
      <c r="AA908" s="14"/>
      <c r="AB908" s="14"/>
      <c r="AC908" s="14"/>
      <c r="AD908" s="14"/>
      <c r="AE908" s="14"/>
      <c r="AF908" s="14"/>
      <c r="AG908" s="14"/>
    </row>
    <row r="909" spans="1:33" x14ac:dyDescent="0.35">
      <c r="A909" s="14"/>
      <c r="B909" s="14"/>
      <c r="C909" s="14"/>
      <c r="Z909" s="14"/>
      <c r="AA909" s="14"/>
      <c r="AB909" s="14"/>
      <c r="AC909" s="14"/>
      <c r="AD909" s="14"/>
      <c r="AE909" s="14"/>
      <c r="AF909" s="14"/>
      <c r="AG909" s="14"/>
    </row>
    <row r="910" spans="1:33" x14ac:dyDescent="0.35">
      <c r="A910" s="14"/>
      <c r="B910" s="14"/>
      <c r="C910" s="14"/>
      <c r="Z910" s="14"/>
      <c r="AA910" s="14"/>
      <c r="AB910" s="14"/>
      <c r="AC910" s="14"/>
      <c r="AD910" s="14"/>
      <c r="AE910" s="14"/>
      <c r="AF910" s="14"/>
      <c r="AG910" s="14"/>
    </row>
    <row r="911" spans="1:33" x14ac:dyDescent="0.35">
      <c r="A911" s="14"/>
      <c r="B911" s="14"/>
      <c r="C911" s="14"/>
      <c r="Z911" s="14"/>
      <c r="AA911" s="14"/>
      <c r="AB911" s="14"/>
      <c r="AC911" s="14"/>
      <c r="AD911" s="14"/>
      <c r="AE911" s="14"/>
      <c r="AF911" s="14"/>
      <c r="AG911" s="14"/>
    </row>
    <row r="912" spans="1:33" x14ac:dyDescent="0.35">
      <c r="A912" s="14"/>
      <c r="B912" s="14"/>
      <c r="C912" s="14"/>
      <c r="Z912" s="14"/>
      <c r="AA912" s="14"/>
      <c r="AB912" s="14"/>
      <c r="AC912" s="14"/>
      <c r="AD912" s="14"/>
      <c r="AE912" s="14"/>
      <c r="AF912" s="14"/>
      <c r="AG912" s="14"/>
    </row>
    <row r="913" spans="1:33" x14ac:dyDescent="0.35">
      <c r="A913" s="14"/>
      <c r="B913" s="14"/>
      <c r="C913" s="14"/>
      <c r="Z913" s="14"/>
      <c r="AA913" s="14"/>
      <c r="AB913" s="14"/>
      <c r="AC913" s="14"/>
      <c r="AD913" s="14"/>
      <c r="AE913" s="14"/>
      <c r="AF913" s="14"/>
      <c r="AG913" s="14"/>
    </row>
    <row r="914" spans="1:33" x14ac:dyDescent="0.35">
      <c r="A914" s="14"/>
      <c r="B914" s="14"/>
      <c r="C914" s="14"/>
      <c r="Z914" s="14"/>
      <c r="AA914" s="14"/>
      <c r="AB914" s="14"/>
      <c r="AC914" s="14"/>
      <c r="AD914" s="14"/>
      <c r="AE914" s="14"/>
      <c r="AF914" s="14"/>
      <c r="AG914" s="14"/>
    </row>
    <row r="915" spans="1:33" x14ac:dyDescent="0.35">
      <c r="A915" s="14"/>
      <c r="B915" s="14"/>
      <c r="C915" s="14"/>
      <c r="Z915" s="14"/>
      <c r="AA915" s="14"/>
      <c r="AB915" s="14"/>
      <c r="AC915" s="14"/>
      <c r="AD915" s="14"/>
      <c r="AE915" s="14"/>
      <c r="AF915" s="14"/>
      <c r="AG915" s="14"/>
    </row>
    <row r="916" spans="1:33" x14ac:dyDescent="0.35">
      <c r="A916" s="14"/>
      <c r="B916" s="14"/>
      <c r="C916" s="14"/>
      <c r="Z916" s="14"/>
      <c r="AA916" s="14"/>
      <c r="AB916" s="14"/>
      <c r="AC916" s="14"/>
      <c r="AD916" s="14"/>
      <c r="AE916" s="14"/>
      <c r="AF916" s="14"/>
      <c r="AG916" s="14"/>
    </row>
    <row r="917" spans="1:33" x14ac:dyDescent="0.35">
      <c r="A917" s="14"/>
      <c r="B917" s="14"/>
      <c r="C917" s="14"/>
      <c r="Z917" s="14"/>
      <c r="AA917" s="14"/>
      <c r="AB917" s="14"/>
      <c r="AC917" s="14"/>
      <c r="AD917" s="14"/>
      <c r="AE917" s="14"/>
      <c r="AF917" s="14"/>
      <c r="AG917" s="14"/>
    </row>
    <row r="918" spans="1:33" x14ac:dyDescent="0.35">
      <c r="A918" s="14"/>
      <c r="B918" s="14"/>
      <c r="C918" s="14"/>
      <c r="Z918" s="14"/>
      <c r="AA918" s="14"/>
      <c r="AB918" s="14"/>
      <c r="AC918" s="14"/>
      <c r="AD918" s="14"/>
      <c r="AE918" s="14"/>
      <c r="AF918" s="14"/>
      <c r="AG918" s="14"/>
    </row>
    <row r="919" spans="1:33" x14ac:dyDescent="0.35">
      <c r="A919" s="14"/>
      <c r="B919" s="14"/>
      <c r="C919" s="14"/>
      <c r="Z919" s="14"/>
      <c r="AA919" s="14"/>
      <c r="AB919" s="14"/>
      <c r="AC919" s="14"/>
      <c r="AD919" s="14"/>
      <c r="AE919" s="14"/>
      <c r="AF919" s="14"/>
      <c r="AG919" s="14"/>
    </row>
    <row r="920" spans="1:33" x14ac:dyDescent="0.35">
      <c r="A920" s="14"/>
      <c r="B920" s="14"/>
      <c r="C920" s="14"/>
      <c r="Z920" s="14"/>
      <c r="AA920" s="14"/>
      <c r="AB920" s="14"/>
      <c r="AC920" s="14"/>
      <c r="AD920" s="14"/>
      <c r="AE920" s="14"/>
      <c r="AF920" s="14"/>
      <c r="AG920" s="14"/>
    </row>
    <row r="921" spans="1:33" x14ac:dyDescent="0.35">
      <c r="A921" s="14"/>
      <c r="B921" s="14"/>
      <c r="C921" s="14"/>
      <c r="Z921" s="14"/>
      <c r="AA921" s="14"/>
      <c r="AB921" s="14"/>
      <c r="AC921" s="14"/>
      <c r="AD921" s="14"/>
      <c r="AE921" s="14"/>
      <c r="AF921" s="14"/>
      <c r="AG921" s="14"/>
    </row>
    <row r="922" spans="1:33" x14ac:dyDescent="0.35">
      <c r="A922" s="14"/>
      <c r="B922" s="14"/>
      <c r="C922" s="14"/>
      <c r="Z922" s="14"/>
      <c r="AA922" s="14"/>
      <c r="AB922" s="14"/>
      <c r="AC922" s="14"/>
      <c r="AD922" s="14"/>
      <c r="AE922" s="14"/>
      <c r="AF922" s="14"/>
      <c r="AG922" s="14"/>
    </row>
    <row r="923" spans="1:33" x14ac:dyDescent="0.35">
      <c r="A923" s="14"/>
      <c r="B923" s="14"/>
      <c r="C923" s="14"/>
      <c r="Z923" s="14"/>
      <c r="AA923" s="14"/>
      <c r="AB923" s="14"/>
      <c r="AC923" s="14"/>
      <c r="AD923" s="14"/>
      <c r="AE923" s="14"/>
      <c r="AF923" s="14"/>
      <c r="AG923" s="14"/>
    </row>
    <row r="924" spans="1:33" x14ac:dyDescent="0.35">
      <c r="A924" s="14"/>
      <c r="B924" s="14"/>
      <c r="C924" s="14"/>
      <c r="Z924" s="14"/>
      <c r="AA924" s="14"/>
      <c r="AB924" s="14"/>
      <c r="AC924" s="14"/>
      <c r="AD924" s="14"/>
      <c r="AE924" s="14"/>
      <c r="AF924" s="14"/>
      <c r="AG924" s="14"/>
    </row>
    <row r="925" spans="1:33" x14ac:dyDescent="0.35">
      <c r="A925" s="14"/>
      <c r="B925" s="14"/>
      <c r="C925" s="14"/>
      <c r="Z925" s="14"/>
      <c r="AA925" s="14"/>
      <c r="AB925" s="14"/>
      <c r="AC925" s="14"/>
      <c r="AD925" s="14"/>
      <c r="AE925" s="14"/>
      <c r="AF925" s="14"/>
      <c r="AG925" s="14"/>
    </row>
    <row r="926" spans="1:33" x14ac:dyDescent="0.35">
      <c r="A926" s="14"/>
      <c r="B926" s="14"/>
      <c r="C926" s="14"/>
      <c r="Z926" s="14"/>
      <c r="AA926" s="14"/>
      <c r="AB926" s="14"/>
      <c r="AC926" s="14"/>
      <c r="AD926" s="14"/>
      <c r="AE926" s="14"/>
      <c r="AF926" s="14"/>
      <c r="AG926" s="14"/>
    </row>
    <row r="927" spans="1:33" x14ac:dyDescent="0.35">
      <c r="A927" s="14"/>
      <c r="B927" s="14"/>
      <c r="C927" s="14"/>
      <c r="Z927" s="14"/>
      <c r="AA927" s="14"/>
      <c r="AB927" s="14"/>
      <c r="AC927" s="14"/>
      <c r="AD927" s="14"/>
      <c r="AE927" s="14"/>
      <c r="AF927" s="14"/>
      <c r="AG927" s="14"/>
    </row>
    <row r="928" spans="1:33" x14ac:dyDescent="0.35">
      <c r="A928" s="14"/>
      <c r="B928" s="14"/>
      <c r="C928" s="14"/>
      <c r="Z928" s="14"/>
      <c r="AA928" s="14"/>
      <c r="AB928" s="14"/>
      <c r="AC928" s="14"/>
      <c r="AD928" s="14"/>
      <c r="AE928" s="14"/>
      <c r="AF928" s="14"/>
      <c r="AG928" s="14"/>
    </row>
    <row r="929" spans="1:33" x14ac:dyDescent="0.35">
      <c r="A929" s="14"/>
      <c r="B929" s="14"/>
      <c r="C929" s="14"/>
      <c r="Z929" s="14"/>
      <c r="AA929" s="14"/>
      <c r="AB929" s="14"/>
      <c r="AC929" s="14"/>
      <c r="AD929" s="14"/>
      <c r="AE929" s="14"/>
      <c r="AF929" s="14"/>
      <c r="AG929" s="14"/>
    </row>
    <row r="930" spans="1:33" x14ac:dyDescent="0.35">
      <c r="A930" s="14"/>
      <c r="B930" s="14"/>
      <c r="C930" s="14"/>
      <c r="Z930" s="14"/>
      <c r="AA930" s="14"/>
      <c r="AB930" s="14"/>
      <c r="AC930" s="14"/>
      <c r="AD930" s="14"/>
      <c r="AE930" s="14"/>
      <c r="AF930" s="14"/>
      <c r="AG930" s="14"/>
    </row>
    <row r="931" spans="1:33" x14ac:dyDescent="0.35">
      <c r="A931" s="14"/>
      <c r="B931" s="14"/>
      <c r="C931" s="14"/>
      <c r="Z931" s="14"/>
      <c r="AA931" s="14"/>
      <c r="AB931" s="14"/>
      <c r="AC931" s="14"/>
      <c r="AD931" s="14"/>
      <c r="AE931" s="14"/>
      <c r="AF931" s="14"/>
      <c r="AG931" s="14"/>
    </row>
    <row r="932" spans="1:33" x14ac:dyDescent="0.35">
      <c r="A932" s="14"/>
      <c r="B932" s="14"/>
      <c r="C932" s="14"/>
      <c r="Z932" s="14"/>
      <c r="AA932" s="14"/>
      <c r="AB932" s="14"/>
      <c r="AC932" s="14"/>
      <c r="AD932" s="14"/>
      <c r="AE932" s="14"/>
      <c r="AF932" s="14"/>
      <c r="AG932" s="14"/>
    </row>
    <row r="933" spans="1:33" x14ac:dyDescent="0.35">
      <c r="A933" s="14"/>
      <c r="B933" s="14"/>
      <c r="C933" s="14"/>
      <c r="Z933" s="14"/>
      <c r="AA933" s="14"/>
      <c r="AB933" s="14"/>
      <c r="AC933" s="14"/>
      <c r="AD933" s="14"/>
      <c r="AE933" s="14"/>
      <c r="AF933" s="14"/>
      <c r="AG933" s="14"/>
    </row>
    <row r="934" spans="1:33" x14ac:dyDescent="0.35">
      <c r="A934" s="14"/>
      <c r="B934" s="14"/>
      <c r="C934" s="14"/>
      <c r="Z934" s="14"/>
      <c r="AA934" s="14"/>
      <c r="AB934" s="14"/>
      <c r="AC934" s="14"/>
      <c r="AD934" s="14"/>
      <c r="AE934" s="14"/>
      <c r="AF934" s="14"/>
      <c r="AG934" s="14"/>
    </row>
    <row r="935" spans="1:33" x14ac:dyDescent="0.35">
      <c r="A935" s="14"/>
      <c r="B935" s="14"/>
      <c r="C935" s="14"/>
      <c r="Z935" s="14"/>
      <c r="AA935" s="14"/>
      <c r="AB935" s="14"/>
      <c r="AC935" s="14"/>
      <c r="AD935" s="14"/>
      <c r="AE935" s="14"/>
      <c r="AF935" s="14"/>
      <c r="AG935" s="14"/>
    </row>
    <row r="936" spans="1:33" x14ac:dyDescent="0.35">
      <c r="A936" s="14"/>
      <c r="B936" s="14"/>
      <c r="C936" s="14"/>
      <c r="Z936" s="14"/>
      <c r="AA936" s="14"/>
      <c r="AB936" s="14"/>
      <c r="AC936" s="14"/>
      <c r="AD936" s="14"/>
      <c r="AE936" s="14"/>
      <c r="AF936" s="14"/>
      <c r="AG936" s="14"/>
    </row>
    <row r="937" spans="1:33" x14ac:dyDescent="0.35">
      <c r="A937" s="14"/>
      <c r="B937" s="14"/>
      <c r="C937" s="14"/>
      <c r="Z937" s="14"/>
      <c r="AA937" s="14"/>
      <c r="AB937" s="14"/>
      <c r="AC937" s="14"/>
      <c r="AD937" s="14"/>
      <c r="AE937" s="14"/>
      <c r="AF937" s="14"/>
      <c r="AG937" s="14"/>
    </row>
    <row r="938" spans="1:33" x14ac:dyDescent="0.35">
      <c r="A938" s="14"/>
      <c r="B938" s="14"/>
      <c r="C938" s="14"/>
      <c r="Z938" s="14"/>
      <c r="AA938" s="14"/>
      <c r="AB938" s="14"/>
      <c r="AC938" s="14"/>
      <c r="AD938" s="14"/>
      <c r="AE938" s="14"/>
      <c r="AF938" s="14"/>
      <c r="AG938" s="14"/>
    </row>
    <row r="939" spans="1:33" x14ac:dyDescent="0.35">
      <c r="A939" s="14"/>
      <c r="B939" s="14"/>
      <c r="C939" s="14"/>
      <c r="Z939" s="14"/>
      <c r="AA939" s="14"/>
      <c r="AB939" s="14"/>
      <c r="AC939" s="14"/>
      <c r="AD939" s="14"/>
      <c r="AE939" s="14"/>
      <c r="AF939" s="14"/>
      <c r="AG939" s="14"/>
    </row>
    <row r="940" spans="1:33" x14ac:dyDescent="0.35">
      <c r="A940" s="14"/>
      <c r="B940" s="14"/>
      <c r="C940" s="14"/>
      <c r="Z940" s="14"/>
      <c r="AA940" s="14"/>
      <c r="AB940" s="14"/>
      <c r="AC940" s="14"/>
      <c r="AD940" s="14"/>
      <c r="AE940" s="14"/>
      <c r="AF940" s="14"/>
      <c r="AG940" s="14"/>
    </row>
    <row r="941" spans="1:33" x14ac:dyDescent="0.35">
      <c r="A941" s="14"/>
      <c r="B941" s="14"/>
      <c r="C941" s="14"/>
      <c r="Z941" s="14"/>
      <c r="AA941" s="14"/>
      <c r="AB941" s="14"/>
      <c r="AC941" s="14"/>
      <c r="AD941" s="14"/>
      <c r="AE941" s="14"/>
      <c r="AF941" s="14"/>
      <c r="AG941" s="14"/>
    </row>
    <row r="942" spans="1:33" x14ac:dyDescent="0.35">
      <c r="A942" s="14"/>
      <c r="B942" s="14"/>
      <c r="C942" s="14"/>
      <c r="Z942" s="14"/>
      <c r="AA942" s="14"/>
      <c r="AB942" s="14"/>
      <c r="AC942" s="14"/>
      <c r="AD942" s="14"/>
      <c r="AE942" s="14"/>
      <c r="AF942" s="14"/>
      <c r="AG942" s="14"/>
    </row>
    <row r="943" spans="1:33" x14ac:dyDescent="0.35">
      <c r="A943" s="14"/>
      <c r="B943" s="14"/>
      <c r="C943" s="14"/>
      <c r="Z943" s="14"/>
      <c r="AA943" s="14"/>
      <c r="AB943" s="14"/>
      <c r="AC943" s="14"/>
      <c r="AD943" s="14"/>
      <c r="AE943" s="14"/>
      <c r="AF943" s="14"/>
      <c r="AG943" s="14"/>
    </row>
    <row r="944" spans="1:33" x14ac:dyDescent="0.35">
      <c r="A944" s="14"/>
      <c r="B944" s="14"/>
      <c r="C944" s="14"/>
      <c r="Z944" s="14"/>
      <c r="AA944" s="14"/>
      <c r="AB944" s="14"/>
      <c r="AC944" s="14"/>
      <c r="AD944" s="14"/>
      <c r="AE944" s="14"/>
      <c r="AF944" s="14"/>
      <c r="AG944" s="14"/>
    </row>
    <row r="945" spans="1:33" x14ac:dyDescent="0.35">
      <c r="A945" s="14"/>
      <c r="B945" s="14"/>
      <c r="C945" s="14"/>
      <c r="Z945" s="14"/>
      <c r="AA945" s="14"/>
      <c r="AB945" s="14"/>
      <c r="AC945" s="14"/>
      <c r="AD945" s="14"/>
      <c r="AE945" s="14"/>
      <c r="AF945" s="14"/>
      <c r="AG945" s="14"/>
    </row>
    <row r="946" spans="1:33" x14ac:dyDescent="0.35">
      <c r="A946" s="14"/>
      <c r="B946" s="14"/>
      <c r="C946" s="14"/>
      <c r="Z946" s="14"/>
      <c r="AA946" s="14"/>
      <c r="AB946" s="14"/>
      <c r="AC946" s="14"/>
      <c r="AD946" s="14"/>
      <c r="AE946" s="14"/>
      <c r="AF946" s="14"/>
      <c r="AG946" s="14"/>
    </row>
    <row r="947" spans="1:33" x14ac:dyDescent="0.35">
      <c r="A947" s="14"/>
      <c r="B947" s="14"/>
      <c r="C947" s="14"/>
      <c r="Z947" s="14"/>
      <c r="AA947" s="14"/>
      <c r="AB947" s="14"/>
      <c r="AC947" s="14"/>
      <c r="AD947" s="14"/>
      <c r="AE947" s="14"/>
      <c r="AF947" s="14"/>
      <c r="AG947" s="14"/>
    </row>
    <row r="948" spans="1:33" x14ac:dyDescent="0.35">
      <c r="A948" s="14"/>
      <c r="B948" s="14"/>
      <c r="C948" s="14"/>
      <c r="Z948" s="14"/>
      <c r="AA948" s="14"/>
      <c r="AB948" s="14"/>
      <c r="AC948" s="14"/>
      <c r="AD948" s="14"/>
      <c r="AE948" s="14"/>
      <c r="AF948" s="14"/>
      <c r="AG948" s="14"/>
    </row>
    <row r="949" spans="1:33" x14ac:dyDescent="0.35">
      <c r="A949" s="14"/>
      <c r="B949" s="14"/>
      <c r="C949" s="14"/>
      <c r="Z949" s="14"/>
      <c r="AA949" s="14"/>
      <c r="AB949" s="14"/>
      <c r="AC949" s="14"/>
      <c r="AD949" s="14"/>
      <c r="AE949" s="14"/>
      <c r="AF949" s="14"/>
      <c r="AG949" s="14"/>
    </row>
    <row r="950" spans="1:33" x14ac:dyDescent="0.35">
      <c r="A950" s="14"/>
      <c r="B950" s="14"/>
      <c r="C950" s="14"/>
      <c r="Z950" s="14"/>
      <c r="AA950" s="14"/>
      <c r="AB950" s="14"/>
      <c r="AC950" s="14"/>
      <c r="AD950" s="14"/>
      <c r="AE950" s="14"/>
      <c r="AF950" s="14"/>
      <c r="AG950" s="14"/>
    </row>
    <row r="951" spans="1:33" x14ac:dyDescent="0.35">
      <c r="A951" s="14"/>
      <c r="B951" s="14"/>
      <c r="C951" s="14"/>
      <c r="Z951" s="14"/>
      <c r="AA951" s="14"/>
      <c r="AB951" s="14"/>
      <c r="AC951" s="14"/>
      <c r="AD951" s="14"/>
      <c r="AE951" s="14"/>
      <c r="AF951" s="14"/>
      <c r="AG951" s="14"/>
    </row>
    <row r="952" spans="1:33" x14ac:dyDescent="0.35">
      <c r="A952" s="14"/>
      <c r="B952" s="14"/>
      <c r="C952" s="14"/>
      <c r="Z952" s="14"/>
      <c r="AA952" s="14"/>
      <c r="AB952" s="14"/>
      <c r="AC952" s="14"/>
      <c r="AD952" s="14"/>
      <c r="AE952" s="14"/>
      <c r="AF952" s="14"/>
      <c r="AG952" s="14"/>
    </row>
    <row r="953" spans="1:33" x14ac:dyDescent="0.35">
      <c r="A953" s="14"/>
      <c r="B953" s="14"/>
      <c r="C953" s="14"/>
      <c r="Z953" s="14"/>
      <c r="AA953" s="14"/>
      <c r="AB953" s="14"/>
      <c r="AC953" s="14"/>
      <c r="AD953" s="14"/>
      <c r="AE953" s="14"/>
      <c r="AF953" s="14"/>
      <c r="AG953" s="14"/>
    </row>
    <row r="954" spans="1:33" x14ac:dyDescent="0.35">
      <c r="A954" s="14"/>
      <c r="B954" s="14"/>
      <c r="C954" s="14"/>
      <c r="Z954" s="14"/>
      <c r="AA954" s="14"/>
      <c r="AB954" s="14"/>
      <c r="AC954" s="14"/>
      <c r="AD954" s="14"/>
      <c r="AE954" s="14"/>
      <c r="AF954" s="14"/>
      <c r="AG954" s="14"/>
    </row>
    <row r="955" spans="1:33" x14ac:dyDescent="0.35">
      <c r="A955" s="14"/>
      <c r="B955" s="14"/>
      <c r="C955" s="14"/>
      <c r="Z955" s="14"/>
      <c r="AA955" s="14"/>
      <c r="AB955" s="14"/>
      <c r="AC955" s="14"/>
      <c r="AD955" s="14"/>
      <c r="AE955" s="14"/>
      <c r="AF955" s="14"/>
      <c r="AG955" s="14"/>
    </row>
    <row r="956" spans="1:33" x14ac:dyDescent="0.35">
      <c r="A956" s="14"/>
      <c r="B956" s="14"/>
      <c r="C956" s="14"/>
      <c r="Z956" s="14"/>
      <c r="AA956" s="14"/>
      <c r="AB956" s="14"/>
      <c r="AC956" s="14"/>
      <c r="AD956" s="14"/>
      <c r="AE956" s="14"/>
      <c r="AF956" s="14"/>
      <c r="AG956" s="14"/>
    </row>
    <row r="957" spans="1:33" x14ac:dyDescent="0.35">
      <c r="A957" s="14"/>
      <c r="B957" s="14"/>
      <c r="C957" s="14"/>
      <c r="Z957" s="14"/>
      <c r="AA957" s="14"/>
      <c r="AB957" s="14"/>
      <c r="AC957" s="14"/>
      <c r="AD957" s="14"/>
      <c r="AE957" s="14"/>
      <c r="AF957" s="14"/>
      <c r="AG957" s="14"/>
    </row>
    <row r="958" spans="1:33" x14ac:dyDescent="0.35">
      <c r="A958" s="14"/>
      <c r="B958" s="14"/>
      <c r="C958" s="14"/>
      <c r="Z958" s="14"/>
      <c r="AA958" s="14"/>
      <c r="AB958" s="14"/>
      <c r="AC958" s="14"/>
      <c r="AD958" s="14"/>
      <c r="AE958" s="14"/>
      <c r="AF958" s="14"/>
      <c r="AG958" s="14"/>
    </row>
    <row r="959" spans="1:33" x14ac:dyDescent="0.35">
      <c r="A959" s="14"/>
      <c r="B959" s="14"/>
      <c r="C959" s="14"/>
      <c r="Z959" s="14"/>
      <c r="AA959" s="14"/>
      <c r="AB959" s="14"/>
      <c r="AC959" s="14"/>
      <c r="AD959" s="14"/>
      <c r="AE959" s="14"/>
      <c r="AF959" s="14"/>
      <c r="AG959" s="14"/>
    </row>
    <row r="960" spans="1:33" x14ac:dyDescent="0.35">
      <c r="A960" s="14"/>
      <c r="B960" s="14"/>
      <c r="C960" s="14"/>
      <c r="Z960" s="14"/>
      <c r="AA960" s="14"/>
      <c r="AB960" s="14"/>
      <c r="AC960" s="14"/>
      <c r="AD960" s="14"/>
      <c r="AE960" s="14"/>
      <c r="AF960" s="14"/>
      <c r="AG960" s="14"/>
    </row>
    <row r="961" spans="1:33" x14ac:dyDescent="0.35">
      <c r="A961" s="14"/>
      <c r="B961" s="14"/>
      <c r="C961" s="14"/>
      <c r="Z961" s="14"/>
      <c r="AA961" s="14"/>
      <c r="AB961" s="14"/>
      <c r="AC961" s="14"/>
      <c r="AD961" s="14"/>
      <c r="AE961" s="14"/>
      <c r="AF961" s="14"/>
      <c r="AG961" s="14"/>
    </row>
    <row r="962" spans="1:33" x14ac:dyDescent="0.35">
      <c r="A962" s="14"/>
      <c r="B962" s="14"/>
      <c r="C962" s="14"/>
      <c r="Z962" s="14"/>
      <c r="AA962" s="14"/>
      <c r="AB962" s="14"/>
      <c r="AC962" s="14"/>
      <c r="AD962" s="14"/>
      <c r="AE962" s="14"/>
      <c r="AF962" s="14"/>
      <c r="AG962" s="14"/>
    </row>
    <row r="963" spans="1:33" x14ac:dyDescent="0.35">
      <c r="A963" s="14"/>
      <c r="B963" s="14"/>
      <c r="C963" s="14"/>
      <c r="Z963" s="14"/>
      <c r="AA963" s="14"/>
      <c r="AB963" s="14"/>
      <c r="AC963" s="14"/>
      <c r="AD963" s="14"/>
      <c r="AE963" s="14"/>
      <c r="AF963" s="14"/>
      <c r="AG963" s="14"/>
    </row>
    <row r="964" spans="1:33" x14ac:dyDescent="0.35">
      <c r="A964" s="14"/>
      <c r="B964" s="14"/>
      <c r="C964" s="14"/>
      <c r="Z964" s="14"/>
      <c r="AA964" s="14"/>
      <c r="AB964" s="14"/>
      <c r="AC964" s="14"/>
      <c r="AD964" s="14"/>
      <c r="AE964" s="14"/>
      <c r="AF964" s="14"/>
      <c r="AG964" s="14"/>
    </row>
    <row r="965" spans="1:33" x14ac:dyDescent="0.35">
      <c r="A965" s="14"/>
      <c r="B965" s="14"/>
      <c r="C965" s="14"/>
      <c r="Z965" s="14"/>
      <c r="AA965" s="14"/>
      <c r="AB965" s="14"/>
      <c r="AC965" s="14"/>
      <c r="AD965" s="14"/>
      <c r="AE965" s="14"/>
      <c r="AF965" s="14"/>
      <c r="AG965" s="14"/>
    </row>
    <row r="966" spans="1:33" x14ac:dyDescent="0.35">
      <c r="A966" s="14"/>
      <c r="B966" s="14"/>
      <c r="C966" s="14"/>
      <c r="Z966" s="14"/>
      <c r="AA966" s="14"/>
      <c r="AB966" s="14"/>
      <c r="AC966" s="14"/>
      <c r="AD966" s="14"/>
      <c r="AE966" s="14"/>
      <c r="AF966" s="14"/>
      <c r="AG966" s="14"/>
    </row>
    <row r="967" spans="1:33" x14ac:dyDescent="0.35">
      <c r="A967" s="14"/>
      <c r="B967" s="14"/>
      <c r="C967" s="14"/>
      <c r="Z967" s="14"/>
      <c r="AA967" s="14"/>
      <c r="AB967" s="14"/>
      <c r="AC967" s="14"/>
      <c r="AD967" s="14"/>
      <c r="AE967" s="14"/>
      <c r="AF967" s="14"/>
      <c r="AG967" s="14"/>
    </row>
    <row r="968" spans="1:33" x14ac:dyDescent="0.35">
      <c r="A968" s="14"/>
      <c r="B968" s="14"/>
      <c r="C968" s="14"/>
      <c r="Z968" s="14"/>
      <c r="AA968" s="14"/>
      <c r="AB968" s="14"/>
      <c r="AC968" s="14"/>
      <c r="AD968" s="14"/>
      <c r="AE968" s="14"/>
      <c r="AF968" s="14"/>
      <c r="AG968" s="14"/>
    </row>
    <row r="969" spans="1:33" x14ac:dyDescent="0.35">
      <c r="A969" s="14"/>
      <c r="B969" s="14"/>
      <c r="C969" s="14"/>
      <c r="Z969" s="14"/>
      <c r="AA969" s="14"/>
      <c r="AB969" s="14"/>
      <c r="AC969" s="14"/>
      <c r="AD969" s="14"/>
      <c r="AE969" s="14"/>
      <c r="AF969" s="14"/>
      <c r="AG969" s="14"/>
    </row>
    <row r="970" spans="1:33" x14ac:dyDescent="0.35">
      <c r="A970" s="14"/>
      <c r="B970" s="14"/>
      <c r="C970" s="14"/>
      <c r="Z970" s="14"/>
      <c r="AA970" s="14"/>
      <c r="AB970" s="14"/>
      <c r="AC970" s="14"/>
      <c r="AD970" s="14"/>
      <c r="AE970" s="14"/>
      <c r="AF970" s="14"/>
      <c r="AG970" s="14"/>
    </row>
    <row r="971" spans="1:33" x14ac:dyDescent="0.35">
      <c r="A971" s="14"/>
      <c r="B971" s="14"/>
      <c r="C971" s="14"/>
      <c r="Z971" s="14"/>
      <c r="AA971" s="14"/>
      <c r="AB971" s="14"/>
      <c r="AC971" s="14"/>
      <c r="AD971" s="14"/>
      <c r="AE971" s="14"/>
      <c r="AF971" s="14"/>
      <c r="AG971" s="14"/>
    </row>
    <row r="972" spans="1:33" x14ac:dyDescent="0.35">
      <c r="A972" s="14"/>
      <c r="B972" s="14"/>
      <c r="C972" s="14"/>
      <c r="Z972" s="14"/>
      <c r="AA972" s="14"/>
      <c r="AB972" s="14"/>
      <c r="AC972" s="14"/>
      <c r="AD972" s="14"/>
      <c r="AE972" s="14"/>
      <c r="AF972" s="14"/>
      <c r="AG972" s="14"/>
    </row>
    <row r="973" spans="1:33" x14ac:dyDescent="0.35">
      <c r="A973" s="14"/>
      <c r="B973" s="14"/>
      <c r="C973" s="14"/>
      <c r="Z973" s="14"/>
      <c r="AA973" s="14"/>
      <c r="AB973" s="14"/>
      <c r="AC973" s="14"/>
      <c r="AD973" s="14"/>
      <c r="AE973" s="14"/>
      <c r="AF973" s="14"/>
      <c r="AG973" s="14"/>
    </row>
    <row r="974" spans="1:33" x14ac:dyDescent="0.35">
      <c r="A974" s="14"/>
      <c r="B974" s="14"/>
      <c r="C974" s="14"/>
    </row>
    <row r="975" spans="1:33" x14ac:dyDescent="0.35">
      <c r="A975" s="14"/>
      <c r="B975" s="14"/>
      <c r="C975" s="14"/>
    </row>
    <row r="976" spans="1:33" x14ac:dyDescent="0.35">
      <c r="A976" s="14"/>
      <c r="B976" s="14"/>
      <c r="C976" s="14"/>
    </row>
    <row r="977" spans="1:3" x14ac:dyDescent="0.35">
      <c r="A977" s="14"/>
      <c r="B977" s="14"/>
      <c r="C977" s="14"/>
    </row>
    <row r="978" spans="1:3" x14ac:dyDescent="0.35">
      <c r="A978" s="14"/>
      <c r="B978" s="14"/>
      <c r="C978" s="14"/>
    </row>
    <row r="979" spans="1:3" x14ac:dyDescent="0.35">
      <c r="A979" s="14"/>
      <c r="B979" s="14"/>
      <c r="C979" s="14"/>
    </row>
    <row r="980" spans="1:3" x14ac:dyDescent="0.35">
      <c r="A980" s="14"/>
      <c r="B980" s="14"/>
      <c r="C980" s="14"/>
    </row>
    <row r="981" spans="1:3" x14ac:dyDescent="0.35">
      <c r="A981" s="14"/>
      <c r="B981" s="14"/>
      <c r="C981" s="14"/>
    </row>
    <row r="982" spans="1:3" x14ac:dyDescent="0.35">
      <c r="A982" s="14"/>
      <c r="B982" s="14"/>
      <c r="C982" s="14"/>
    </row>
    <row r="983" spans="1:3" x14ac:dyDescent="0.35">
      <c r="A983" s="14"/>
      <c r="B983" s="14"/>
      <c r="C983" s="14"/>
    </row>
    <row r="984" spans="1:3" x14ac:dyDescent="0.35">
      <c r="A984" s="14"/>
      <c r="B984" s="14"/>
      <c r="C984" s="14"/>
    </row>
    <row r="985" spans="1:3" x14ac:dyDescent="0.35">
      <c r="A985" s="14"/>
      <c r="B985" s="14"/>
      <c r="C985" s="14"/>
    </row>
    <row r="986" spans="1:3" x14ac:dyDescent="0.35">
      <c r="A986" s="14"/>
      <c r="B986" s="14"/>
      <c r="C986" s="14"/>
    </row>
    <row r="987" spans="1:3" x14ac:dyDescent="0.35">
      <c r="A987" s="14"/>
      <c r="B987" s="14"/>
      <c r="C987" s="14"/>
    </row>
    <row r="988" spans="1:3" x14ac:dyDescent="0.35">
      <c r="A988" s="14"/>
      <c r="B988" s="14"/>
      <c r="C988" s="14"/>
    </row>
    <row r="989" spans="1:3" x14ac:dyDescent="0.35">
      <c r="A989" s="14"/>
      <c r="B989" s="14"/>
      <c r="C989" s="14"/>
    </row>
    <row r="990" spans="1:3" x14ac:dyDescent="0.35">
      <c r="A990" s="14"/>
      <c r="B990" s="14"/>
      <c r="C990" s="14"/>
    </row>
    <row r="991" spans="1:3" x14ac:dyDescent="0.35">
      <c r="A991" s="14"/>
      <c r="B991" s="14"/>
      <c r="C991" s="14"/>
    </row>
    <row r="992" spans="1:3" x14ac:dyDescent="0.35">
      <c r="A992" s="14"/>
      <c r="B992" s="14"/>
      <c r="C992" s="14"/>
    </row>
    <row r="993" spans="1:3" x14ac:dyDescent="0.35">
      <c r="A993" s="14"/>
      <c r="B993" s="14"/>
      <c r="C993" s="14"/>
    </row>
    <row r="994" spans="1:3" x14ac:dyDescent="0.35">
      <c r="A994" s="14"/>
      <c r="B994" s="14"/>
      <c r="C994" s="14"/>
    </row>
    <row r="995" spans="1:3" x14ac:dyDescent="0.35">
      <c r="A995" s="14"/>
      <c r="B995" s="14"/>
      <c r="C995" s="14"/>
    </row>
    <row r="996" spans="1:3" x14ac:dyDescent="0.35">
      <c r="A996" s="14"/>
      <c r="B996" s="14"/>
      <c r="C996" s="14"/>
    </row>
    <row r="997" spans="1:3" x14ac:dyDescent="0.35">
      <c r="A997" s="14"/>
      <c r="B997" s="14"/>
      <c r="C997" s="14"/>
    </row>
    <row r="998" spans="1:3" x14ac:dyDescent="0.35">
      <c r="A998" s="14"/>
      <c r="B998" s="14"/>
      <c r="C998" s="14"/>
    </row>
    <row r="999" spans="1:3" x14ac:dyDescent="0.35">
      <c r="A999" s="14"/>
      <c r="B999" s="14"/>
      <c r="C999" s="14"/>
    </row>
    <row r="1000" spans="1:3" x14ac:dyDescent="0.35">
      <c r="A1000" s="14"/>
      <c r="B1000" s="14"/>
      <c r="C1000" s="14"/>
    </row>
    <row r="1001" spans="1:3" x14ac:dyDescent="0.35">
      <c r="A1001" s="14"/>
      <c r="B1001" s="14"/>
      <c r="C1001" s="14"/>
    </row>
    <row r="1002" spans="1:3" x14ac:dyDescent="0.35">
      <c r="A1002" s="14"/>
      <c r="B1002" s="14"/>
      <c r="C1002" s="14"/>
    </row>
    <row r="1003" spans="1:3" x14ac:dyDescent="0.35">
      <c r="A1003" s="14"/>
      <c r="B1003" s="14"/>
      <c r="C1003" s="14"/>
    </row>
    <row r="1004" spans="1:3" x14ac:dyDescent="0.35">
      <c r="A1004" s="14"/>
      <c r="B1004" s="14"/>
      <c r="C1004" s="14"/>
    </row>
    <row r="1005" spans="1:3" x14ac:dyDescent="0.35">
      <c r="A1005" s="14"/>
      <c r="B1005" s="14"/>
      <c r="C1005" s="14"/>
    </row>
    <row r="1006" spans="1:3" x14ac:dyDescent="0.35">
      <c r="A1006" s="14"/>
      <c r="B1006" s="14"/>
      <c r="C1006" s="14"/>
    </row>
    <row r="1007" spans="1:3" x14ac:dyDescent="0.35">
      <c r="A1007" s="14"/>
      <c r="B1007" s="14"/>
      <c r="C1007" s="14"/>
    </row>
    <row r="1008" spans="1:3" x14ac:dyDescent="0.35">
      <c r="A1008" s="14"/>
      <c r="B1008" s="14"/>
      <c r="C1008" s="14"/>
    </row>
    <row r="1009" spans="1:3" x14ac:dyDescent="0.35">
      <c r="A1009" s="14"/>
      <c r="B1009" s="14"/>
      <c r="C1009" s="14"/>
    </row>
    <row r="1010" spans="1:3" x14ac:dyDescent="0.35">
      <c r="A1010" s="14"/>
      <c r="B1010" s="14"/>
      <c r="C1010" s="14"/>
    </row>
    <row r="1011" spans="1:3" x14ac:dyDescent="0.35">
      <c r="A1011" s="14"/>
      <c r="B1011" s="14"/>
      <c r="C1011" s="14"/>
    </row>
    <row r="1012" spans="1:3" x14ac:dyDescent="0.35">
      <c r="A1012" s="14"/>
      <c r="B1012" s="14"/>
      <c r="C1012" s="14"/>
    </row>
    <row r="1013" spans="1:3" x14ac:dyDescent="0.35">
      <c r="A1013" s="14"/>
      <c r="B1013" s="14"/>
      <c r="C1013" s="14"/>
    </row>
    <row r="1014" spans="1:3" x14ac:dyDescent="0.35">
      <c r="A1014" s="14"/>
      <c r="B1014" s="14"/>
      <c r="C1014" s="14"/>
    </row>
    <row r="1015" spans="1:3" x14ac:dyDescent="0.35">
      <c r="A1015" s="14"/>
      <c r="B1015" s="14"/>
      <c r="C1015" s="14"/>
    </row>
    <row r="1016" spans="1:3" x14ac:dyDescent="0.35">
      <c r="A1016" s="14"/>
      <c r="B1016" s="14"/>
      <c r="C1016" s="14"/>
    </row>
    <row r="1017" spans="1:3" x14ac:dyDescent="0.35">
      <c r="A1017" s="14"/>
      <c r="B1017" s="14"/>
      <c r="C1017" s="14"/>
    </row>
    <row r="1018" spans="1:3" x14ac:dyDescent="0.35">
      <c r="A1018" s="14"/>
      <c r="B1018" s="14"/>
      <c r="C1018" s="14"/>
    </row>
    <row r="1019" spans="1:3" x14ac:dyDescent="0.35">
      <c r="A1019" s="14"/>
      <c r="B1019" s="14"/>
      <c r="C1019" s="14"/>
    </row>
    <row r="1020" spans="1:3" x14ac:dyDescent="0.35">
      <c r="A1020" s="14"/>
      <c r="B1020" s="14"/>
      <c r="C1020" s="14"/>
    </row>
    <row r="1021" spans="1:3" x14ac:dyDescent="0.35">
      <c r="A1021" s="14"/>
      <c r="B1021" s="14"/>
      <c r="C1021" s="14"/>
    </row>
    <row r="1022" spans="1:3" x14ac:dyDescent="0.35">
      <c r="A1022" s="14"/>
      <c r="B1022" s="14"/>
      <c r="C1022" s="14"/>
    </row>
    <row r="1023" spans="1:3" x14ac:dyDescent="0.35">
      <c r="A1023" s="14"/>
      <c r="B1023" s="14"/>
      <c r="C1023" s="14"/>
    </row>
    <row r="1024" spans="1:3" x14ac:dyDescent="0.35">
      <c r="A1024" s="14"/>
      <c r="B1024" s="14"/>
      <c r="C1024" s="14"/>
    </row>
    <row r="1025" spans="1:3" x14ac:dyDescent="0.35">
      <c r="A1025" s="14"/>
      <c r="B1025" s="14"/>
      <c r="C1025" s="14"/>
    </row>
    <row r="1026" spans="1:3" x14ac:dyDescent="0.35">
      <c r="A1026" s="14"/>
      <c r="B1026" s="14"/>
      <c r="C1026" s="14"/>
    </row>
    <row r="1027" spans="1:3" x14ac:dyDescent="0.35">
      <c r="A1027" s="14"/>
      <c r="B1027" s="14"/>
      <c r="C1027" s="14"/>
    </row>
    <row r="1028" spans="1:3" x14ac:dyDescent="0.35">
      <c r="A1028" s="14"/>
      <c r="B1028" s="14"/>
      <c r="C1028" s="14"/>
    </row>
    <row r="1029" spans="1:3" x14ac:dyDescent="0.35">
      <c r="A1029" s="14"/>
      <c r="B1029" s="14"/>
      <c r="C1029" s="14"/>
    </row>
    <row r="1030" spans="1:3" x14ac:dyDescent="0.35">
      <c r="A1030" s="14"/>
      <c r="B1030" s="14"/>
      <c r="C1030" s="14"/>
    </row>
    <row r="1031" spans="1:3" x14ac:dyDescent="0.35">
      <c r="A1031" s="14"/>
      <c r="B1031" s="14"/>
      <c r="C1031" s="14"/>
    </row>
    <row r="1032" spans="1:3" x14ac:dyDescent="0.35">
      <c r="A1032" s="14"/>
      <c r="B1032" s="14"/>
      <c r="C1032" s="14"/>
    </row>
    <row r="1033" spans="1:3" x14ac:dyDescent="0.35">
      <c r="A1033" s="14"/>
      <c r="B1033" s="14"/>
      <c r="C1033" s="14"/>
    </row>
    <row r="1034" spans="1:3" x14ac:dyDescent="0.35">
      <c r="A1034" s="14"/>
      <c r="B1034" s="14"/>
      <c r="C1034" s="14"/>
    </row>
    <row r="1035" spans="1:3" x14ac:dyDescent="0.35">
      <c r="A1035" s="14"/>
      <c r="B1035" s="14"/>
      <c r="C1035" s="14"/>
    </row>
    <row r="1036" spans="1:3" x14ac:dyDescent="0.35">
      <c r="A1036" s="14"/>
      <c r="B1036" s="14"/>
      <c r="C1036" s="14"/>
    </row>
    <row r="1037" spans="1:3" x14ac:dyDescent="0.35">
      <c r="A1037" s="14"/>
      <c r="B1037" s="14"/>
      <c r="C1037" s="14"/>
    </row>
    <row r="1038" spans="1:3" x14ac:dyDescent="0.35">
      <c r="A1038" s="14"/>
      <c r="B1038" s="14"/>
      <c r="C1038" s="14"/>
    </row>
    <row r="1039" spans="1:3" x14ac:dyDescent="0.35">
      <c r="A1039" s="14"/>
      <c r="B1039" s="14"/>
      <c r="C1039" s="14"/>
    </row>
    <row r="1040" spans="1:3" x14ac:dyDescent="0.35">
      <c r="A1040" s="14"/>
      <c r="B1040" s="14"/>
      <c r="C1040" s="14"/>
    </row>
    <row r="1041" spans="1:3" x14ac:dyDescent="0.35">
      <c r="A1041" s="14"/>
      <c r="B1041" s="14"/>
      <c r="C1041" s="14"/>
    </row>
    <row r="1042" spans="1:3" x14ac:dyDescent="0.35">
      <c r="A1042" s="14"/>
      <c r="B1042" s="14"/>
      <c r="C1042" s="14"/>
    </row>
    <row r="1043" spans="1:3" x14ac:dyDescent="0.35">
      <c r="A1043" s="14"/>
      <c r="B1043" s="14"/>
      <c r="C1043" s="14"/>
    </row>
    <row r="1044" spans="1:3" x14ac:dyDescent="0.35">
      <c r="A1044" s="14"/>
      <c r="B1044" s="14"/>
      <c r="C1044" s="14"/>
    </row>
    <row r="1045" spans="1:3" x14ac:dyDescent="0.35">
      <c r="A1045" s="14"/>
      <c r="B1045" s="14"/>
      <c r="C1045" s="14"/>
    </row>
    <row r="1046" spans="1:3" x14ac:dyDescent="0.35">
      <c r="A1046" s="14"/>
      <c r="B1046" s="14"/>
      <c r="C1046" s="14"/>
    </row>
    <row r="1047" spans="1:3" x14ac:dyDescent="0.35">
      <c r="A1047" s="14"/>
      <c r="B1047" s="14"/>
      <c r="C1047" s="14"/>
    </row>
    <row r="1048" spans="1:3" x14ac:dyDescent="0.35">
      <c r="A1048" s="14"/>
      <c r="B1048" s="14"/>
      <c r="C1048" s="14"/>
    </row>
    <row r="1049" spans="1:3" x14ac:dyDescent="0.35">
      <c r="A1049" s="14"/>
      <c r="B1049" s="14"/>
      <c r="C1049" s="14"/>
    </row>
    <row r="1050" spans="1:3" x14ac:dyDescent="0.35">
      <c r="A1050" s="14"/>
      <c r="B1050" s="14"/>
      <c r="C1050" s="14"/>
    </row>
    <row r="1051" spans="1:3" x14ac:dyDescent="0.35">
      <c r="A1051" s="14"/>
      <c r="B1051" s="14"/>
      <c r="C1051" s="14"/>
    </row>
    <row r="1052" spans="1:3" x14ac:dyDescent="0.35">
      <c r="A1052" s="14"/>
      <c r="B1052" s="14"/>
      <c r="C1052" s="14"/>
    </row>
    <row r="1053" spans="1:3" x14ac:dyDescent="0.35">
      <c r="A1053" s="14"/>
      <c r="B1053" s="14"/>
      <c r="C1053" s="14"/>
    </row>
    <row r="1054" spans="1:3" x14ac:dyDescent="0.35">
      <c r="A1054" s="14"/>
      <c r="B1054" s="14"/>
      <c r="C1054" s="14"/>
    </row>
    <row r="1055" spans="1:3" x14ac:dyDescent="0.35">
      <c r="A1055" s="14"/>
      <c r="B1055" s="14"/>
      <c r="C1055" s="14"/>
    </row>
    <row r="1056" spans="1:3" x14ac:dyDescent="0.35">
      <c r="A1056" s="14"/>
      <c r="B1056" s="14"/>
      <c r="C1056" s="14"/>
    </row>
    <row r="1057" spans="1:3" x14ac:dyDescent="0.35">
      <c r="A1057" s="14"/>
      <c r="B1057" s="14"/>
      <c r="C1057" s="14"/>
    </row>
    <row r="1058" spans="1:3" x14ac:dyDescent="0.35">
      <c r="A1058" s="14"/>
      <c r="B1058" s="14"/>
      <c r="C1058" s="14"/>
    </row>
    <row r="1059" spans="1:3" x14ac:dyDescent="0.35">
      <c r="A1059" s="14"/>
      <c r="B1059" s="14"/>
      <c r="C1059" s="14"/>
    </row>
    <row r="1060" spans="1:3" x14ac:dyDescent="0.35">
      <c r="A1060" s="14"/>
      <c r="B1060" s="14"/>
      <c r="C1060" s="14"/>
    </row>
    <row r="1061" spans="1:3" x14ac:dyDescent="0.35">
      <c r="A1061" s="14"/>
      <c r="B1061" s="14"/>
      <c r="C1061" s="14"/>
    </row>
    <row r="1062" spans="1:3" x14ac:dyDescent="0.35">
      <c r="A1062" s="14"/>
      <c r="B1062" s="14"/>
      <c r="C1062" s="14"/>
    </row>
    <row r="1063" spans="1:3" x14ac:dyDescent="0.35">
      <c r="A1063" s="14"/>
      <c r="B1063" s="14"/>
      <c r="C1063" s="14"/>
    </row>
    <row r="1064" spans="1:3" x14ac:dyDescent="0.35">
      <c r="A1064" s="14"/>
      <c r="B1064" s="14"/>
      <c r="C1064" s="14"/>
    </row>
    <row r="1065" spans="1:3" x14ac:dyDescent="0.35">
      <c r="A1065" s="14"/>
      <c r="B1065" s="14"/>
      <c r="C1065" s="14"/>
    </row>
    <row r="1066" spans="1:3" x14ac:dyDescent="0.35">
      <c r="A1066" s="14"/>
      <c r="B1066" s="14"/>
      <c r="C1066" s="14"/>
    </row>
    <row r="1067" spans="1:3" x14ac:dyDescent="0.35">
      <c r="A1067" s="14"/>
      <c r="B1067" s="14"/>
      <c r="C1067" s="14"/>
    </row>
    <row r="1068" spans="1:3" x14ac:dyDescent="0.35">
      <c r="A1068" s="14"/>
      <c r="B1068" s="14"/>
      <c r="C1068" s="14"/>
    </row>
    <row r="1069" spans="1:3" x14ac:dyDescent="0.35">
      <c r="A1069" s="14"/>
      <c r="B1069" s="14"/>
      <c r="C1069" s="14"/>
    </row>
    <row r="1070" spans="1:3" x14ac:dyDescent="0.35">
      <c r="A1070" s="14"/>
      <c r="B1070" s="14"/>
      <c r="C1070" s="14"/>
    </row>
    <row r="1071" spans="1:3" x14ac:dyDescent="0.35">
      <c r="A1071" s="14"/>
      <c r="B1071" s="14"/>
      <c r="C1071" s="14"/>
    </row>
    <row r="1072" spans="1:3" x14ac:dyDescent="0.35">
      <c r="A1072" s="14"/>
      <c r="B1072" s="14"/>
      <c r="C1072" s="14"/>
    </row>
    <row r="1073" spans="1:3" x14ac:dyDescent="0.35">
      <c r="A1073" s="14"/>
      <c r="B1073" s="14"/>
      <c r="C1073" s="14"/>
    </row>
    <row r="1074" spans="1:3" x14ac:dyDescent="0.35">
      <c r="A1074" s="14"/>
      <c r="B1074" s="14"/>
      <c r="C1074" s="14"/>
    </row>
    <row r="1075" spans="1:3" x14ac:dyDescent="0.35">
      <c r="A1075" s="14"/>
      <c r="B1075" s="14"/>
      <c r="C1075" s="14"/>
    </row>
    <row r="1076" spans="1:3" x14ac:dyDescent="0.35">
      <c r="A1076" s="14"/>
      <c r="B1076" s="14"/>
      <c r="C1076" s="14"/>
    </row>
    <row r="1077" spans="1:3" x14ac:dyDescent="0.35">
      <c r="A1077" s="14"/>
      <c r="B1077" s="14"/>
      <c r="C1077" s="14"/>
    </row>
    <row r="1078" spans="1:3" x14ac:dyDescent="0.35">
      <c r="A1078" s="14"/>
      <c r="B1078" s="14"/>
      <c r="C1078" s="14"/>
    </row>
    <row r="1079" spans="1:3" x14ac:dyDescent="0.35">
      <c r="A1079" s="14"/>
      <c r="B1079" s="14"/>
      <c r="C1079" s="14"/>
    </row>
    <row r="1080" spans="1:3" x14ac:dyDescent="0.35">
      <c r="A1080" s="14"/>
      <c r="B1080" s="14"/>
      <c r="C1080" s="14"/>
    </row>
    <row r="1081" spans="1:3" x14ac:dyDescent="0.35">
      <c r="A1081" s="14"/>
      <c r="B1081" s="14"/>
      <c r="C1081" s="14"/>
    </row>
    <row r="1082" spans="1:3" x14ac:dyDescent="0.35">
      <c r="A1082" s="14"/>
      <c r="B1082" s="14"/>
      <c r="C1082" s="14"/>
    </row>
    <row r="1083" spans="1:3" x14ac:dyDescent="0.35">
      <c r="A1083" s="14"/>
      <c r="B1083" s="14"/>
      <c r="C1083" s="14"/>
    </row>
    <row r="1084" spans="1:3" x14ac:dyDescent="0.35">
      <c r="A1084" s="14"/>
      <c r="B1084" s="14"/>
      <c r="C1084" s="14"/>
    </row>
    <row r="1085" spans="1:3" x14ac:dyDescent="0.35">
      <c r="A1085" s="14"/>
      <c r="B1085" s="14"/>
      <c r="C1085" s="14"/>
    </row>
    <row r="1086" spans="1:3" x14ac:dyDescent="0.35">
      <c r="A1086" s="14"/>
      <c r="B1086" s="14"/>
      <c r="C1086" s="14"/>
    </row>
    <row r="1087" spans="1:3" x14ac:dyDescent="0.35">
      <c r="A1087" s="14"/>
      <c r="B1087" s="14"/>
      <c r="C1087" s="14"/>
    </row>
    <row r="1088" spans="1:3" x14ac:dyDescent="0.35">
      <c r="A1088" s="14"/>
      <c r="B1088" s="14"/>
      <c r="C1088" s="14"/>
    </row>
    <row r="1089" spans="1:3" x14ac:dyDescent="0.35">
      <c r="A1089" s="14"/>
      <c r="B1089" s="14"/>
      <c r="C1089" s="14"/>
    </row>
    <row r="1090" spans="1:3" x14ac:dyDescent="0.35">
      <c r="A1090" s="14"/>
      <c r="B1090" s="14"/>
      <c r="C1090" s="14"/>
    </row>
    <row r="1091" spans="1:3" x14ac:dyDescent="0.35">
      <c r="A1091" s="14"/>
      <c r="B1091" s="14"/>
      <c r="C1091" s="14"/>
    </row>
    <row r="1092" spans="1:3" x14ac:dyDescent="0.35">
      <c r="A1092" s="14"/>
      <c r="B1092" s="14"/>
      <c r="C1092" s="14"/>
    </row>
    <row r="1093" spans="1:3" x14ac:dyDescent="0.35">
      <c r="A1093" s="14"/>
      <c r="B1093" s="14"/>
      <c r="C1093" s="14"/>
    </row>
    <row r="1094" spans="1:3" x14ac:dyDescent="0.35">
      <c r="A1094" s="14"/>
      <c r="B1094" s="14"/>
      <c r="C1094" s="14"/>
    </row>
    <row r="1095" spans="1:3" x14ac:dyDescent="0.35">
      <c r="A1095" s="14"/>
      <c r="B1095" s="14"/>
      <c r="C1095" s="14"/>
    </row>
    <row r="1096" spans="1:3" x14ac:dyDescent="0.35">
      <c r="A1096" s="14"/>
      <c r="B1096" s="14"/>
      <c r="C1096" s="14"/>
    </row>
    <row r="1097" spans="1:3" x14ac:dyDescent="0.35">
      <c r="A1097" s="14"/>
      <c r="B1097" s="14"/>
      <c r="C1097" s="14"/>
    </row>
    <row r="1098" spans="1:3" x14ac:dyDescent="0.35">
      <c r="A1098" s="14"/>
      <c r="B1098" s="14"/>
      <c r="C1098" s="14"/>
    </row>
    <row r="1099" spans="1:3" x14ac:dyDescent="0.35">
      <c r="A1099" s="14"/>
      <c r="B1099" s="14"/>
      <c r="C1099" s="14"/>
    </row>
    <row r="1100" spans="1:3" x14ac:dyDescent="0.35">
      <c r="A1100" s="14"/>
      <c r="B1100" s="14"/>
      <c r="C1100" s="14"/>
    </row>
    <row r="1101" spans="1:3" x14ac:dyDescent="0.35">
      <c r="A1101" s="14"/>
      <c r="B1101" s="14"/>
      <c r="C1101" s="14"/>
    </row>
    <row r="1102" spans="1:3" x14ac:dyDescent="0.35">
      <c r="A1102" s="14"/>
      <c r="B1102" s="14"/>
      <c r="C1102" s="14"/>
    </row>
    <row r="1103" spans="1:3" x14ac:dyDescent="0.35">
      <c r="A1103" s="14"/>
      <c r="B1103" s="14"/>
      <c r="C1103" s="14"/>
    </row>
    <row r="1104" spans="1:3" x14ac:dyDescent="0.35">
      <c r="A1104" s="14"/>
      <c r="B1104" s="14"/>
      <c r="C1104" s="14"/>
    </row>
    <row r="1105" spans="1:3" x14ac:dyDescent="0.35">
      <c r="A1105" s="14"/>
      <c r="B1105" s="14"/>
      <c r="C1105" s="14"/>
    </row>
    <row r="1106" spans="1:3" x14ac:dyDescent="0.35">
      <c r="A1106" s="14"/>
      <c r="B1106" s="14"/>
      <c r="C1106" s="14"/>
    </row>
    <row r="1107" spans="1:3" x14ac:dyDescent="0.35">
      <c r="A1107" s="14"/>
      <c r="B1107" s="14"/>
      <c r="C1107" s="14"/>
    </row>
    <row r="1108" spans="1:3" x14ac:dyDescent="0.35">
      <c r="A1108" s="14"/>
      <c r="B1108" s="14"/>
      <c r="C1108" s="14"/>
    </row>
    <row r="1109" spans="1:3" x14ac:dyDescent="0.35">
      <c r="A1109" s="14"/>
      <c r="B1109" s="14"/>
      <c r="C1109" s="14"/>
    </row>
    <row r="1110" spans="1:3" x14ac:dyDescent="0.35">
      <c r="A1110" s="14"/>
      <c r="B1110" s="14"/>
      <c r="C1110" s="14"/>
    </row>
    <row r="1111" spans="1:3" x14ac:dyDescent="0.35">
      <c r="A1111" s="14"/>
      <c r="B1111" s="14"/>
      <c r="C1111" s="14"/>
    </row>
    <row r="1112" spans="1:3" x14ac:dyDescent="0.35">
      <c r="A1112" s="14"/>
      <c r="B1112" s="14"/>
      <c r="C1112" s="14"/>
    </row>
    <row r="1113" spans="1:3" x14ac:dyDescent="0.35">
      <c r="A1113" s="14"/>
      <c r="B1113" s="14"/>
      <c r="C1113" s="14"/>
    </row>
    <row r="1114" spans="1:3" x14ac:dyDescent="0.35">
      <c r="A1114" s="14"/>
      <c r="B1114" s="14"/>
      <c r="C1114" s="14"/>
    </row>
    <row r="1115" spans="1:3" x14ac:dyDescent="0.35">
      <c r="A1115" s="14"/>
      <c r="B1115" s="14"/>
      <c r="C1115" s="14"/>
    </row>
    <row r="1116" spans="1:3" x14ac:dyDescent="0.35">
      <c r="A1116" s="14"/>
      <c r="B1116" s="14"/>
      <c r="C1116" s="14"/>
    </row>
    <row r="1117" spans="1:3" x14ac:dyDescent="0.35">
      <c r="A1117" s="14"/>
      <c r="B1117" s="14"/>
      <c r="C1117" s="14"/>
    </row>
    <row r="1118" spans="1:3" x14ac:dyDescent="0.35">
      <c r="A1118" s="14"/>
      <c r="B1118" s="14"/>
      <c r="C1118" s="14"/>
    </row>
    <row r="1119" spans="1:3" x14ac:dyDescent="0.35">
      <c r="A1119" s="14"/>
      <c r="B1119" s="14"/>
      <c r="C1119" s="14"/>
    </row>
    <row r="1120" spans="1:3" x14ac:dyDescent="0.35">
      <c r="A1120" s="14"/>
      <c r="B1120" s="14"/>
      <c r="C1120" s="14"/>
    </row>
    <row r="1121" spans="1:3" x14ac:dyDescent="0.35">
      <c r="A1121" s="14"/>
      <c r="B1121" s="14"/>
      <c r="C1121" s="14"/>
    </row>
    <row r="1122" spans="1:3" x14ac:dyDescent="0.35">
      <c r="A1122" s="14"/>
      <c r="B1122" s="14"/>
      <c r="C1122" s="14"/>
    </row>
    <row r="1123" spans="1:3" x14ac:dyDescent="0.35">
      <c r="A1123" s="14"/>
      <c r="B1123" s="14"/>
      <c r="C1123" s="14"/>
    </row>
    <row r="1124" spans="1:3" x14ac:dyDescent="0.35">
      <c r="A1124" s="14"/>
      <c r="B1124" s="14"/>
      <c r="C1124" s="14"/>
    </row>
    <row r="1125" spans="1:3" x14ac:dyDescent="0.35">
      <c r="A1125" s="14"/>
      <c r="B1125" s="14"/>
      <c r="C1125" s="14"/>
    </row>
    <row r="1126" spans="1:3" x14ac:dyDescent="0.35">
      <c r="A1126" s="14"/>
      <c r="B1126" s="14"/>
      <c r="C1126" s="14"/>
    </row>
    <row r="1127" spans="1:3" x14ac:dyDescent="0.35">
      <c r="A1127" s="14"/>
      <c r="B1127" s="14"/>
      <c r="C1127" s="14"/>
    </row>
    <row r="1128" spans="1:3" x14ac:dyDescent="0.35">
      <c r="A1128" s="14"/>
      <c r="B1128" s="14"/>
      <c r="C1128" s="14"/>
    </row>
    <row r="1129" spans="1:3" x14ac:dyDescent="0.35">
      <c r="A1129" s="14"/>
      <c r="B1129" s="14"/>
      <c r="C1129" s="14"/>
    </row>
    <row r="1130" spans="1:3" x14ac:dyDescent="0.35">
      <c r="A1130" s="14"/>
      <c r="B1130" s="14"/>
      <c r="C1130" s="14"/>
    </row>
    <row r="1131" spans="1:3" x14ac:dyDescent="0.35">
      <c r="A1131" s="14"/>
      <c r="B1131" s="14"/>
      <c r="C1131" s="14"/>
    </row>
    <row r="1132" spans="1:3" x14ac:dyDescent="0.35">
      <c r="A1132" s="14"/>
      <c r="B1132" s="14"/>
      <c r="C1132" s="14"/>
    </row>
    <row r="1133" spans="1:3" x14ac:dyDescent="0.35">
      <c r="A1133" s="14"/>
      <c r="B1133" s="14"/>
      <c r="C1133" s="14"/>
    </row>
    <row r="1134" spans="1:3" x14ac:dyDescent="0.35">
      <c r="A1134" s="14"/>
      <c r="B1134" s="14"/>
      <c r="C1134" s="14"/>
    </row>
    <row r="1135" spans="1:3" x14ac:dyDescent="0.35">
      <c r="A1135" s="14"/>
      <c r="B1135" s="14"/>
      <c r="C1135" s="14"/>
    </row>
    <row r="1136" spans="1:3" x14ac:dyDescent="0.35">
      <c r="A1136" s="14"/>
      <c r="B1136" s="14"/>
      <c r="C1136" s="14"/>
    </row>
    <row r="1137" spans="1:3" x14ac:dyDescent="0.35">
      <c r="A1137" s="14"/>
      <c r="B1137" s="14"/>
      <c r="C1137" s="14"/>
    </row>
    <row r="1138" spans="1:3" x14ac:dyDescent="0.35">
      <c r="A1138" s="14"/>
      <c r="B1138" s="14"/>
      <c r="C1138" s="14"/>
    </row>
    <row r="1139" spans="1:3" x14ac:dyDescent="0.35">
      <c r="A1139" s="14"/>
      <c r="B1139" s="14"/>
      <c r="C1139" s="14"/>
    </row>
    <row r="1140" spans="1:3" x14ac:dyDescent="0.35">
      <c r="A1140" s="14"/>
      <c r="B1140" s="14"/>
      <c r="C1140" s="14"/>
    </row>
    <row r="1141" spans="1:3" x14ac:dyDescent="0.35">
      <c r="A1141" s="14"/>
      <c r="B1141" s="14"/>
      <c r="C1141" s="14"/>
    </row>
    <row r="1142" spans="1:3" x14ac:dyDescent="0.35">
      <c r="A1142" s="14"/>
      <c r="B1142" s="14"/>
      <c r="C1142" s="14"/>
    </row>
    <row r="1143" spans="1:3" x14ac:dyDescent="0.35">
      <c r="A1143" s="14"/>
      <c r="B1143" s="14"/>
      <c r="C1143" s="14"/>
    </row>
    <row r="1144" spans="1:3" x14ac:dyDescent="0.35">
      <c r="A1144" s="14"/>
      <c r="B1144" s="14"/>
      <c r="C1144" s="14"/>
    </row>
    <row r="1145" spans="1:3" x14ac:dyDescent="0.35">
      <c r="A1145" s="14"/>
      <c r="B1145" s="14"/>
      <c r="C1145" s="14"/>
    </row>
    <row r="1146" spans="1:3" x14ac:dyDescent="0.35">
      <c r="A1146" s="14"/>
      <c r="B1146" s="14"/>
      <c r="C1146" s="14"/>
    </row>
    <row r="1147" spans="1:3" x14ac:dyDescent="0.35">
      <c r="A1147" s="14"/>
      <c r="B1147" s="14"/>
      <c r="C1147" s="14"/>
    </row>
    <row r="1148" spans="1:3" x14ac:dyDescent="0.35">
      <c r="A1148" s="14"/>
      <c r="B1148" s="14"/>
      <c r="C1148" s="14"/>
    </row>
    <row r="1149" spans="1:3" x14ac:dyDescent="0.35">
      <c r="A1149" s="14"/>
      <c r="B1149" s="14"/>
      <c r="C1149" s="14"/>
    </row>
    <row r="1150" spans="1:3" x14ac:dyDescent="0.35">
      <c r="A1150" s="14"/>
      <c r="B1150" s="14"/>
      <c r="C1150" s="14"/>
    </row>
    <row r="1151" spans="1:3" x14ac:dyDescent="0.35">
      <c r="A1151" s="14"/>
      <c r="B1151" s="14"/>
      <c r="C1151" s="14"/>
    </row>
    <row r="1152" spans="1:3" x14ac:dyDescent="0.35">
      <c r="A1152" s="14"/>
      <c r="B1152" s="14"/>
      <c r="C1152" s="14"/>
    </row>
    <row r="1153" spans="1:3" x14ac:dyDescent="0.35">
      <c r="A1153" s="14"/>
      <c r="B1153" s="14"/>
      <c r="C1153" s="14"/>
    </row>
    <row r="1154" spans="1:3" x14ac:dyDescent="0.35">
      <c r="A1154" s="14"/>
      <c r="B1154" s="14"/>
      <c r="C1154" s="14"/>
    </row>
    <row r="1155" spans="1:3" x14ac:dyDescent="0.35">
      <c r="A1155" s="14"/>
      <c r="B1155" s="14"/>
      <c r="C1155" s="14"/>
    </row>
    <row r="1156" spans="1:3" x14ac:dyDescent="0.35">
      <c r="A1156" s="14"/>
      <c r="B1156" s="14"/>
      <c r="C1156" s="14"/>
    </row>
    <row r="1157" spans="1:3" x14ac:dyDescent="0.35">
      <c r="A1157" s="14"/>
      <c r="B1157" s="14"/>
      <c r="C1157" s="14"/>
    </row>
    <row r="1158" spans="1:3" x14ac:dyDescent="0.35">
      <c r="A1158" s="14"/>
      <c r="B1158" s="14"/>
      <c r="C1158" s="14"/>
    </row>
    <row r="1159" spans="1:3" x14ac:dyDescent="0.35">
      <c r="A1159" s="14"/>
      <c r="B1159" s="14"/>
      <c r="C1159" s="14"/>
    </row>
    <row r="1160" spans="1:3" x14ac:dyDescent="0.35">
      <c r="A1160" s="14"/>
      <c r="B1160" s="14"/>
      <c r="C1160" s="14"/>
    </row>
    <row r="1161" spans="1:3" x14ac:dyDescent="0.35">
      <c r="A1161" s="14"/>
      <c r="B1161" s="14"/>
      <c r="C1161" s="14"/>
    </row>
    <row r="1162" spans="1:3" x14ac:dyDescent="0.35">
      <c r="A1162" s="14"/>
      <c r="B1162" s="14"/>
      <c r="C1162" s="14"/>
    </row>
    <row r="1163" spans="1:3" x14ac:dyDescent="0.35">
      <c r="A1163" s="14"/>
      <c r="B1163" s="14"/>
      <c r="C1163" s="14"/>
    </row>
    <row r="1164" spans="1:3" x14ac:dyDescent="0.35">
      <c r="A1164" s="14"/>
      <c r="B1164" s="14"/>
      <c r="C1164" s="14"/>
    </row>
    <row r="1165" spans="1:3" x14ac:dyDescent="0.35">
      <c r="A1165" s="14"/>
      <c r="B1165" s="14"/>
      <c r="C1165" s="14"/>
    </row>
    <row r="1166" spans="1:3" x14ac:dyDescent="0.35">
      <c r="A1166" s="14"/>
      <c r="B1166" s="14"/>
      <c r="C1166" s="14"/>
    </row>
    <row r="1167" spans="1:3" x14ac:dyDescent="0.35">
      <c r="A1167" s="14"/>
      <c r="B1167" s="14"/>
      <c r="C1167" s="14"/>
    </row>
    <row r="1168" spans="1:3" x14ac:dyDescent="0.35">
      <c r="A1168" s="14"/>
      <c r="B1168" s="14"/>
      <c r="C1168" s="14"/>
    </row>
    <row r="1169" spans="1:3" x14ac:dyDescent="0.35">
      <c r="A1169" s="14"/>
      <c r="B1169" s="14"/>
      <c r="C1169" s="14"/>
    </row>
    <row r="1170" spans="1:3" x14ac:dyDescent="0.35">
      <c r="A1170" s="14"/>
      <c r="B1170" s="14"/>
      <c r="C1170" s="14"/>
    </row>
    <row r="1171" spans="1:3" x14ac:dyDescent="0.35">
      <c r="A1171" s="14"/>
      <c r="B1171" s="14"/>
      <c r="C1171" s="14"/>
    </row>
    <row r="1172" spans="1:3" x14ac:dyDescent="0.35">
      <c r="A1172" s="14"/>
      <c r="B1172" s="14"/>
      <c r="C1172" s="14"/>
    </row>
    <row r="1173" spans="1:3" x14ac:dyDescent="0.35">
      <c r="A1173" s="14"/>
      <c r="B1173" s="14"/>
      <c r="C1173" s="14"/>
    </row>
    <row r="1174" spans="1:3" x14ac:dyDescent="0.35">
      <c r="A1174" s="14"/>
      <c r="B1174" s="14"/>
      <c r="C1174" s="14"/>
    </row>
    <row r="1175" spans="1:3" x14ac:dyDescent="0.35">
      <c r="A1175" s="14"/>
      <c r="B1175" s="14"/>
      <c r="C1175" s="14"/>
    </row>
    <row r="1176" spans="1:3" x14ac:dyDescent="0.35">
      <c r="A1176" s="14"/>
      <c r="B1176" s="14"/>
      <c r="C1176" s="14"/>
    </row>
    <row r="1177" spans="1:3" x14ac:dyDescent="0.35">
      <c r="A1177" s="14"/>
      <c r="B1177" s="14"/>
      <c r="C1177" s="14"/>
    </row>
    <row r="1178" spans="1:3" x14ac:dyDescent="0.35">
      <c r="A1178" s="14"/>
      <c r="B1178" s="14"/>
      <c r="C1178" s="14"/>
    </row>
    <row r="1179" spans="1:3" x14ac:dyDescent="0.35">
      <c r="A1179" s="14"/>
      <c r="B1179" s="14"/>
      <c r="C1179" s="14"/>
    </row>
    <row r="1180" spans="1:3" x14ac:dyDescent="0.35">
      <c r="A1180" s="14"/>
      <c r="B1180" s="14"/>
      <c r="C1180" s="14"/>
    </row>
    <row r="1181" spans="1:3" x14ac:dyDescent="0.35">
      <c r="A1181" s="14"/>
      <c r="B1181" s="14"/>
      <c r="C1181" s="14"/>
    </row>
    <row r="1182" spans="1:3" x14ac:dyDescent="0.35">
      <c r="A1182" s="14"/>
      <c r="B1182" s="14"/>
      <c r="C1182" s="14"/>
    </row>
    <row r="1183" spans="1:3" x14ac:dyDescent="0.35">
      <c r="A1183" s="14"/>
      <c r="B1183" s="14"/>
      <c r="C1183" s="14"/>
    </row>
    <row r="1184" spans="1:3" x14ac:dyDescent="0.35">
      <c r="A1184" s="14"/>
      <c r="B1184" s="14"/>
      <c r="C1184" s="14"/>
    </row>
    <row r="1185" spans="1:3" x14ac:dyDescent="0.35">
      <c r="A1185" s="14"/>
      <c r="B1185" s="14"/>
      <c r="C1185" s="14"/>
    </row>
    <row r="1186" spans="1:3" x14ac:dyDescent="0.35">
      <c r="A1186" s="14"/>
      <c r="B1186" s="14"/>
      <c r="C1186" s="14"/>
    </row>
    <row r="1187" spans="1:3" x14ac:dyDescent="0.35">
      <c r="A1187" s="14"/>
      <c r="B1187" s="14"/>
      <c r="C1187" s="14"/>
    </row>
    <row r="1188" spans="1:3" x14ac:dyDescent="0.35">
      <c r="A1188" s="14"/>
      <c r="B1188" s="14"/>
      <c r="C1188" s="14"/>
    </row>
    <row r="1189" spans="1:3" x14ac:dyDescent="0.35">
      <c r="A1189" s="14"/>
      <c r="B1189" s="14"/>
      <c r="C1189" s="14"/>
    </row>
    <row r="1190" spans="1:3" x14ac:dyDescent="0.35">
      <c r="A1190" s="14"/>
      <c r="B1190" s="14"/>
      <c r="C1190" s="14"/>
    </row>
    <row r="1191" spans="1:3" x14ac:dyDescent="0.35">
      <c r="A1191" s="14"/>
      <c r="B1191" s="14"/>
      <c r="C1191" s="14"/>
    </row>
    <row r="1192" spans="1:3" x14ac:dyDescent="0.35">
      <c r="A1192" s="14"/>
      <c r="B1192" s="14"/>
      <c r="C1192" s="14"/>
    </row>
    <row r="1193" spans="1:3" x14ac:dyDescent="0.35">
      <c r="A1193" s="14"/>
      <c r="B1193" s="14"/>
      <c r="C1193" s="14"/>
    </row>
    <row r="1194" spans="1:3" x14ac:dyDescent="0.35">
      <c r="A1194" s="14"/>
      <c r="B1194" s="14"/>
      <c r="C1194" s="14"/>
    </row>
    <row r="1195" spans="1:3" x14ac:dyDescent="0.35">
      <c r="A1195" s="14"/>
      <c r="B1195" s="14"/>
      <c r="C1195" s="14"/>
    </row>
    <row r="1196" spans="1:3" x14ac:dyDescent="0.35">
      <c r="A1196" s="14"/>
      <c r="B1196" s="14"/>
      <c r="C1196" s="14"/>
    </row>
    <row r="1197" spans="1:3" x14ac:dyDescent="0.35">
      <c r="A1197" s="14"/>
      <c r="B1197" s="14"/>
      <c r="C1197" s="14"/>
    </row>
    <row r="1198" spans="1:3" x14ac:dyDescent="0.35">
      <c r="A1198" s="14"/>
      <c r="B1198" s="14"/>
      <c r="C1198" s="14"/>
    </row>
    <row r="1199" spans="1:3" x14ac:dyDescent="0.35">
      <c r="A1199" s="14"/>
      <c r="B1199" s="14"/>
      <c r="C1199" s="14"/>
    </row>
    <row r="1200" spans="1:3" x14ac:dyDescent="0.35">
      <c r="A1200" s="14"/>
      <c r="B1200" s="14"/>
      <c r="C1200" s="14"/>
    </row>
    <row r="1201" spans="1:3" x14ac:dyDescent="0.35">
      <c r="A1201" s="14"/>
      <c r="B1201" s="14"/>
      <c r="C1201" s="14"/>
    </row>
    <row r="1202" spans="1:3" x14ac:dyDescent="0.35">
      <c r="A1202" s="14"/>
      <c r="B1202" s="14"/>
      <c r="C1202" s="14"/>
    </row>
    <row r="1203" spans="1:3" x14ac:dyDescent="0.35">
      <c r="A1203" s="14"/>
      <c r="B1203" s="14"/>
      <c r="C1203" s="14"/>
    </row>
    <row r="1204" spans="1:3" x14ac:dyDescent="0.35">
      <c r="A1204" s="14"/>
      <c r="B1204" s="14"/>
      <c r="C1204" s="14"/>
    </row>
    <row r="1205" spans="1:3" x14ac:dyDescent="0.35">
      <c r="A1205" s="14"/>
      <c r="B1205" s="14"/>
      <c r="C1205" s="14"/>
    </row>
    <row r="1206" spans="1:3" x14ac:dyDescent="0.35">
      <c r="A1206" s="14"/>
      <c r="B1206" s="14"/>
      <c r="C1206" s="14"/>
    </row>
    <row r="1207" spans="1:3" x14ac:dyDescent="0.35">
      <c r="A1207" s="14"/>
      <c r="B1207" s="14"/>
      <c r="C1207" s="14"/>
    </row>
    <row r="1208" spans="1:3" x14ac:dyDescent="0.35">
      <c r="A1208" s="14"/>
      <c r="B1208" s="14"/>
      <c r="C1208" s="14"/>
    </row>
    <row r="1209" spans="1:3" x14ac:dyDescent="0.35">
      <c r="A1209" s="14"/>
      <c r="B1209" s="14"/>
      <c r="C1209" s="14"/>
    </row>
    <row r="1210" spans="1:3" x14ac:dyDescent="0.35">
      <c r="A1210" s="14"/>
      <c r="B1210" s="14"/>
      <c r="C1210" s="14"/>
    </row>
    <row r="1211" spans="1:3" x14ac:dyDescent="0.35">
      <c r="A1211" s="14"/>
      <c r="B1211" s="14"/>
      <c r="C1211" s="14"/>
    </row>
    <row r="1212" spans="1:3" x14ac:dyDescent="0.35">
      <c r="A1212" s="14"/>
      <c r="B1212" s="14"/>
      <c r="C1212" s="14"/>
    </row>
    <row r="1213" spans="1:3" x14ac:dyDescent="0.35">
      <c r="A1213" s="14"/>
      <c r="B1213" s="14"/>
      <c r="C1213" s="14"/>
    </row>
    <row r="1214" spans="1:3" x14ac:dyDescent="0.35">
      <c r="A1214" s="14"/>
      <c r="B1214" s="14"/>
      <c r="C1214" s="14"/>
    </row>
    <row r="1215" spans="1:3" x14ac:dyDescent="0.35">
      <c r="A1215" s="14"/>
      <c r="B1215" s="14"/>
      <c r="C1215" s="14"/>
    </row>
    <row r="1216" spans="1:3" x14ac:dyDescent="0.35">
      <c r="A1216" s="14"/>
      <c r="B1216" s="14"/>
      <c r="C1216" s="14"/>
    </row>
    <row r="1217" spans="1:3" x14ac:dyDescent="0.35">
      <c r="A1217" s="14"/>
      <c r="B1217" s="14"/>
      <c r="C1217" s="14"/>
    </row>
    <row r="1218" spans="1:3" x14ac:dyDescent="0.35">
      <c r="A1218" s="14"/>
      <c r="B1218" s="14"/>
      <c r="C1218" s="14"/>
    </row>
    <row r="1219" spans="1:3" x14ac:dyDescent="0.35">
      <c r="A1219" s="14"/>
      <c r="B1219" s="14"/>
      <c r="C1219" s="14"/>
    </row>
    <row r="1220" spans="1:3" x14ac:dyDescent="0.35">
      <c r="A1220" s="14"/>
      <c r="B1220" s="14"/>
      <c r="C1220" s="14"/>
    </row>
    <row r="1221" spans="1:3" x14ac:dyDescent="0.35">
      <c r="A1221" s="14"/>
      <c r="B1221" s="14"/>
      <c r="C1221" s="14"/>
    </row>
    <row r="1222" spans="1:3" x14ac:dyDescent="0.35">
      <c r="A1222" s="14"/>
      <c r="B1222" s="14"/>
      <c r="C1222" s="14"/>
    </row>
    <row r="1223" spans="1:3" x14ac:dyDescent="0.35">
      <c r="A1223" s="14"/>
      <c r="B1223" s="14"/>
      <c r="C1223" s="14"/>
    </row>
    <row r="1224" spans="1:3" x14ac:dyDescent="0.35">
      <c r="A1224" s="14"/>
      <c r="B1224" s="14"/>
      <c r="C1224" s="14"/>
    </row>
    <row r="1225" spans="1:3" x14ac:dyDescent="0.35">
      <c r="A1225" s="14"/>
      <c r="B1225" s="14"/>
      <c r="C1225" s="14"/>
    </row>
    <row r="1226" spans="1:3" x14ac:dyDescent="0.35">
      <c r="A1226" s="14"/>
      <c r="B1226" s="14"/>
      <c r="C1226" s="14"/>
    </row>
    <row r="1227" spans="1:3" x14ac:dyDescent="0.35">
      <c r="A1227" s="14"/>
      <c r="B1227" s="14"/>
      <c r="C1227" s="14"/>
    </row>
    <row r="1228" spans="1:3" x14ac:dyDescent="0.35">
      <c r="A1228" s="14"/>
      <c r="B1228" s="14"/>
      <c r="C1228" s="14"/>
    </row>
    <row r="1229" spans="1:3" x14ac:dyDescent="0.35">
      <c r="A1229" s="14"/>
      <c r="B1229" s="14"/>
      <c r="C1229" s="14"/>
    </row>
    <row r="1230" spans="1:3" x14ac:dyDescent="0.35">
      <c r="A1230" s="14"/>
      <c r="B1230" s="14"/>
      <c r="C1230" s="14"/>
    </row>
    <row r="1231" spans="1:3" x14ac:dyDescent="0.35">
      <c r="A1231" s="14"/>
      <c r="B1231" s="14"/>
      <c r="C1231" s="14"/>
    </row>
    <row r="1232" spans="1:3" x14ac:dyDescent="0.35">
      <c r="A1232" s="14"/>
      <c r="B1232" s="14"/>
      <c r="C1232" s="14"/>
    </row>
    <row r="1233" spans="1:3" x14ac:dyDescent="0.35">
      <c r="A1233" s="14"/>
      <c r="B1233" s="14"/>
      <c r="C1233" s="14"/>
    </row>
    <row r="1234" spans="1:3" x14ac:dyDescent="0.35">
      <c r="A1234" s="14"/>
      <c r="B1234" s="14"/>
      <c r="C1234" s="14"/>
    </row>
    <row r="1235" spans="1:3" x14ac:dyDescent="0.35">
      <c r="A1235" s="14"/>
      <c r="B1235" s="14"/>
      <c r="C1235" s="14"/>
    </row>
    <row r="1236" spans="1:3" x14ac:dyDescent="0.35">
      <c r="A1236" s="14"/>
      <c r="B1236" s="14"/>
      <c r="C1236" s="14"/>
    </row>
    <row r="1237" spans="1:3" x14ac:dyDescent="0.35">
      <c r="A1237" s="14"/>
      <c r="B1237" s="14"/>
      <c r="C1237" s="14"/>
    </row>
    <row r="1238" spans="1:3" x14ac:dyDescent="0.35">
      <c r="A1238" s="14"/>
      <c r="B1238" s="14"/>
      <c r="C1238" s="14"/>
    </row>
  </sheetData>
  <mergeCells count="3">
    <mergeCell ref="U6:X6"/>
    <mergeCell ref="I4:J5"/>
    <mergeCell ref="M6:N6"/>
  </mergeCells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&amp;C&amp;1#&amp;"Calibri"&amp;10 Restricted - External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zoomScale="90" zoomScaleNormal="90" workbookViewId="0">
      <pane ySplit="8" topLeftCell="A9" activePane="bottomLeft" state="frozen"/>
      <selection pane="bottomLeft" activeCell="L9" sqref="L9:L27"/>
    </sheetView>
  </sheetViews>
  <sheetFormatPr defaultColWidth="8.81640625" defaultRowHeight="14.5" x14ac:dyDescent="0.35"/>
  <cols>
    <col min="1" max="1" width="2.1796875" style="82" customWidth="1"/>
    <col min="2" max="4" width="11.36328125" style="82" customWidth="1"/>
    <col min="5" max="6" width="9.1796875" style="82" customWidth="1"/>
    <col min="7" max="7" width="8" style="82" customWidth="1"/>
    <col min="8" max="8" width="12.54296875" style="82" customWidth="1"/>
    <col min="9" max="9" width="13.453125" style="82" customWidth="1"/>
    <col min="10" max="10" width="1" style="82" customWidth="1"/>
    <col min="11" max="11" width="12.54296875" style="82" customWidth="1"/>
    <col min="12" max="12" width="13.453125" style="82" customWidth="1"/>
    <col min="13" max="13" width="1" style="82" customWidth="1"/>
    <col min="14" max="14" width="9.08984375" style="82" customWidth="1"/>
    <col min="15" max="15" width="1" style="82" customWidth="1"/>
    <col min="16" max="17" width="9.81640625" style="82" customWidth="1"/>
    <col min="18" max="18" width="1" style="82" customWidth="1"/>
    <col min="19" max="16384" width="8.81640625" style="82"/>
  </cols>
  <sheetData>
    <row r="1" spans="1:26" x14ac:dyDescent="0.35">
      <c r="A1" s="14"/>
      <c r="B1" s="14"/>
      <c r="C1" s="14"/>
      <c r="D1" s="14"/>
      <c r="E1" s="14"/>
      <c r="F1" s="14"/>
      <c r="G1" s="16" t="s">
        <v>82</v>
      </c>
      <c r="H1" s="16"/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" customHeight="1" x14ac:dyDescent="0.35">
      <c r="A3" s="14"/>
      <c r="B3" s="120" t="s">
        <v>42</v>
      </c>
      <c r="C3" s="83">
        <v>5</v>
      </c>
      <c r="D3" s="14"/>
      <c r="E3" s="14"/>
      <c r="F3" s="157" t="s">
        <v>0</v>
      </c>
      <c r="G3" s="158"/>
      <c r="H3" s="26" t="s">
        <v>2</v>
      </c>
      <c r="I3" s="25" t="s">
        <v>1</v>
      </c>
      <c r="J3" s="27"/>
      <c r="K3" s="26" t="s">
        <v>2</v>
      </c>
      <c r="L3" s="28" t="s">
        <v>1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" thickBot="1" x14ac:dyDescent="0.4">
      <c r="A4" s="14"/>
      <c r="B4" s="121" t="s">
        <v>3</v>
      </c>
      <c r="C4" s="84">
        <v>365</v>
      </c>
      <c r="D4" s="14"/>
      <c r="E4" s="14"/>
      <c r="F4" s="159"/>
      <c r="G4" s="160"/>
      <c r="H4" s="33" t="s">
        <v>5</v>
      </c>
      <c r="I4" s="33" t="s">
        <v>4</v>
      </c>
      <c r="J4" s="34"/>
      <c r="K4" s="33" t="s">
        <v>5</v>
      </c>
      <c r="L4" s="35" t="s">
        <v>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5.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9" customHeight="1" x14ac:dyDescent="0.35">
      <c r="A6" s="14"/>
      <c r="B6" s="21"/>
      <c r="C6" s="21"/>
      <c r="D6" s="21"/>
      <c r="E6" s="14"/>
      <c r="F6" s="14"/>
      <c r="G6" s="85"/>
      <c r="H6" s="163" t="s">
        <v>45</v>
      </c>
      <c r="I6" s="166"/>
      <c r="J6" s="86"/>
      <c r="K6" s="163" t="s">
        <v>46</v>
      </c>
      <c r="L6" s="167"/>
      <c r="M6" s="14"/>
      <c r="N6" s="87"/>
      <c r="O6" s="86"/>
      <c r="P6" s="163" t="s">
        <v>47</v>
      </c>
      <c r="Q6" s="164"/>
      <c r="R6" s="86"/>
      <c r="S6" s="88"/>
      <c r="T6" s="14"/>
      <c r="U6" s="14"/>
      <c r="V6" s="14"/>
      <c r="W6" s="14"/>
      <c r="X6" s="14"/>
      <c r="Y6" s="14"/>
      <c r="Z6" s="14"/>
    </row>
    <row r="7" spans="1:26" ht="49.5" customHeight="1" x14ac:dyDescent="0.35">
      <c r="A7" s="14"/>
      <c r="B7" s="51" t="s">
        <v>15</v>
      </c>
      <c r="C7" s="51" t="s">
        <v>16</v>
      </c>
      <c r="D7" s="51" t="s">
        <v>17</v>
      </c>
      <c r="E7" s="51" t="s">
        <v>18</v>
      </c>
      <c r="F7" s="51" t="s">
        <v>19</v>
      </c>
      <c r="G7" s="51" t="s">
        <v>48</v>
      </c>
      <c r="H7" s="51" t="s">
        <v>62</v>
      </c>
      <c r="I7" s="51" t="s">
        <v>64</v>
      </c>
      <c r="J7" s="14"/>
      <c r="K7" s="51" t="s">
        <v>62</v>
      </c>
      <c r="L7" s="51" t="s">
        <v>64</v>
      </c>
      <c r="M7" s="14"/>
      <c r="N7" s="51" t="s">
        <v>24</v>
      </c>
      <c r="O7" s="14"/>
      <c r="P7" s="54" t="s">
        <v>45</v>
      </c>
      <c r="Q7" s="54" t="s">
        <v>46</v>
      </c>
      <c r="R7" s="14"/>
      <c r="S7" s="51" t="s">
        <v>49</v>
      </c>
      <c r="T7" s="14"/>
      <c r="U7" s="14"/>
      <c r="V7" s="14"/>
      <c r="W7" s="14"/>
      <c r="X7" s="14"/>
      <c r="Y7" s="14"/>
      <c r="Z7" s="14"/>
    </row>
    <row r="8" spans="1:26" hidden="1" x14ac:dyDescent="0.35">
      <c r="A8" s="14"/>
      <c r="B8" s="12">
        <v>43560</v>
      </c>
      <c r="C8" s="12">
        <v>43567</v>
      </c>
      <c r="D8" s="12"/>
      <c r="E8" s="6"/>
      <c r="F8" s="6"/>
      <c r="G8" s="66"/>
      <c r="H8" s="68"/>
      <c r="I8" s="67"/>
      <c r="J8" s="14"/>
      <c r="K8" s="68"/>
      <c r="L8" s="67"/>
      <c r="M8" s="14"/>
      <c r="N8" s="7"/>
      <c r="O8" s="14"/>
      <c r="P8" s="7"/>
      <c r="Q8" s="7"/>
      <c r="R8" s="14"/>
      <c r="S8" s="7"/>
      <c r="T8" s="14"/>
      <c r="U8" s="14"/>
      <c r="V8" s="14"/>
      <c r="W8" s="14"/>
      <c r="X8" s="14"/>
      <c r="Y8" s="14"/>
      <c r="Z8" s="14"/>
    </row>
    <row r="9" spans="1:26" x14ac:dyDescent="0.35">
      <c r="A9" s="14"/>
      <c r="B9" s="5">
        <v>43563</v>
      </c>
      <c r="C9" s="5">
        <v>43570</v>
      </c>
      <c r="D9" s="5">
        <v>43571</v>
      </c>
      <c r="E9" s="6">
        <v>1</v>
      </c>
      <c r="F9" s="6">
        <v>1</v>
      </c>
      <c r="G9" s="56">
        <v>7.0790000000000002E-3</v>
      </c>
      <c r="H9" s="60">
        <v>7.0790000000000002E-3</v>
      </c>
      <c r="I9" s="89">
        <v>7.0790000000000002E-3</v>
      </c>
      <c r="J9" s="14"/>
      <c r="K9" s="60">
        <v>7.0790000000000002E-3</v>
      </c>
      <c r="L9" s="89">
        <v>7.0790000000000002E-3</v>
      </c>
      <c r="M9" s="14"/>
      <c r="N9" s="13">
        <v>100000000</v>
      </c>
      <c r="O9" s="14"/>
      <c r="P9" s="7">
        <v>1939.4520547945206</v>
      </c>
      <c r="Q9" s="7">
        <v>1939.4520547945206</v>
      </c>
      <c r="R9" s="14"/>
      <c r="S9" s="7">
        <f>P9-Q9</f>
        <v>0</v>
      </c>
      <c r="T9" s="14"/>
      <c r="U9" s="14"/>
      <c r="V9" s="14"/>
      <c r="W9" s="14"/>
      <c r="X9" s="14"/>
      <c r="Y9" s="14"/>
      <c r="Z9" s="14"/>
    </row>
    <row r="10" spans="1:26" x14ac:dyDescent="0.35">
      <c r="A10" s="14"/>
      <c r="B10" s="5">
        <v>43564</v>
      </c>
      <c r="C10" s="5">
        <v>43571</v>
      </c>
      <c r="D10" s="5">
        <v>43572</v>
      </c>
      <c r="E10" s="6">
        <v>1</v>
      </c>
      <c r="F10" s="6">
        <v>1</v>
      </c>
      <c r="G10" s="56">
        <v>7.0720000000000002E-3</v>
      </c>
      <c r="H10" s="60">
        <v>7.0759999999999998E-3</v>
      </c>
      <c r="I10" s="89">
        <v>7.0729999999999977E-3</v>
      </c>
      <c r="J10" s="14"/>
      <c r="K10" s="60">
        <v>7.0759999999999998E-3</v>
      </c>
      <c r="L10" s="89">
        <v>7.0730000000000003E-3</v>
      </c>
      <c r="M10" s="14"/>
      <c r="N10" s="13">
        <v>100000000</v>
      </c>
      <c r="O10" s="14"/>
      <c r="P10" s="7">
        <v>1937.8082191780816</v>
      </c>
      <c r="Q10" s="7">
        <v>1937.8082191780823</v>
      </c>
      <c r="R10" s="14"/>
      <c r="S10" s="7">
        <f t="shared" ref="S10:S27" si="0">P10-Q10</f>
        <v>0</v>
      </c>
      <c r="T10" s="14"/>
      <c r="U10" s="14"/>
      <c r="V10" s="14"/>
      <c r="W10" s="14"/>
      <c r="X10" s="14"/>
      <c r="Y10" s="14"/>
      <c r="Z10" s="14"/>
    </row>
    <row r="11" spans="1:26" x14ac:dyDescent="0.35">
      <c r="A11" s="14"/>
      <c r="B11" s="5">
        <v>43565</v>
      </c>
      <c r="C11" s="5">
        <v>43572</v>
      </c>
      <c r="D11" s="5">
        <v>43573</v>
      </c>
      <c r="E11" s="6">
        <v>1</v>
      </c>
      <c r="F11" s="6">
        <v>1</v>
      </c>
      <c r="G11" s="56">
        <v>7.0809999999999996E-3</v>
      </c>
      <c r="H11" s="60">
        <v>7.077E-3</v>
      </c>
      <c r="I11" s="89">
        <v>7.0790000000000002E-3</v>
      </c>
      <c r="J11" s="14"/>
      <c r="K11" s="60">
        <v>7.077E-3</v>
      </c>
      <c r="L11" s="89">
        <v>7.0790000000000002E-3</v>
      </c>
      <c r="M11" s="14"/>
      <c r="N11" s="13">
        <v>100000000</v>
      </c>
      <c r="O11" s="14"/>
      <c r="P11" s="7">
        <v>1939.4520547945206</v>
      </c>
      <c r="Q11" s="7">
        <v>1939.4520547945206</v>
      </c>
      <c r="R11" s="14"/>
      <c r="S11" s="7">
        <f t="shared" si="0"/>
        <v>0</v>
      </c>
      <c r="T11" s="14"/>
      <c r="U11" s="14"/>
      <c r="V11" s="14"/>
      <c r="W11" s="14"/>
      <c r="X11" s="14"/>
      <c r="Y11" s="14"/>
      <c r="Z11" s="14"/>
    </row>
    <row r="12" spans="1:26" x14ac:dyDescent="0.35">
      <c r="A12" s="14"/>
      <c r="B12" s="5">
        <v>43566</v>
      </c>
      <c r="C12" s="5">
        <v>43573</v>
      </c>
      <c r="D12" s="5">
        <v>43578</v>
      </c>
      <c r="E12" s="6">
        <v>5</v>
      </c>
      <c r="F12" s="6">
        <v>1</v>
      </c>
      <c r="G12" s="56">
        <v>7.0750000000000006E-3</v>
      </c>
      <c r="H12" s="60">
        <v>7.0759999999999998E-3</v>
      </c>
      <c r="I12" s="89">
        <v>7.0753999999999999E-3</v>
      </c>
      <c r="J12" s="14"/>
      <c r="K12" s="60">
        <v>7.077E-3</v>
      </c>
      <c r="L12" s="89">
        <v>7.077E-3</v>
      </c>
      <c r="M12" s="14"/>
      <c r="N12" s="13">
        <v>100000000</v>
      </c>
      <c r="O12" s="14"/>
      <c r="P12" s="7">
        <v>9692.3287671232883</v>
      </c>
      <c r="Q12" s="7">
        <v>9694.5205479452052</v>
      </c>
      <c r="R12" s="14"/>
      <c r="S12" s="7">
        <f t="shared" si="0"/>
        <v>-2.1917808219168364</v>
      </c>
      <c r="T12" s="14"/>
      <c r="U12" s="14"/>
      <c r="V12" s="14"/>
      <c r="W12" s="14"/>
      <c r="X12" s="14"/>
      <c r="Y12" s="14"/>
      <c r="Z12" s="14"/>
    </row>
    <row r="13" spans="1:26" x14ac:dyDescent="0.35">
      <c r="A13" s="14"/>
      <c r="B13" s="5">
        <v>43567</v>
      </c>
      <c r="C13" s="5">
        <v>43578</v>
      </c>
      <c r="D13" s="5">
        <v>43579</v>
      </c>
      <c r="E13" s="6">
        <v>1</v>
      </c>
      <c r="F13" s="6">
        <v>3</v>
      </c>
      <c r="G13" s="56">
        <v>7.0740000000000004E-3</v>
      </c>
      <c r="H13" s="60">
        <v>7.0759999999999998E-3</v>
      </c>
      <c r="I13" s="89">
        <v>7.076000000000012E-3</v>
      </c>
      <c r="J13" s="14"/>
      <c r="K13" s="60">
        <v>7.0759999999999998E-3</v>
      </c>
      <c r="L13" s="89">
        <v>7.06800000000001E-3</v>
      </c>
      <c r="M13" s="14"/>
      <c r="N13" s="13">
        <v>100000000</v>
      </c>
      <c r="O13" s="14"/>
      <c r="P13" s="7">
        <v>1938.6301369863045</v>
      </c>
      <c r="Q13" s="7">
        <v>1936.4383561643865</v>
      </c>
      <c r="R13" s="14"/>
      <c r="S13" s="7">
        <f t="shared" si="0"/>
        <v>2.1917808219179733</v>
      </c>
      <c r="T13" s="14"/>
      <c r="U13" s="14"/>
      <c r="V13" s="14"/>
      <c r="W13" s="14"/>
      <c r="X13" s="14"/>
      <c r="Y13" s="14"/>
      <c r="Z13" s="14"/>
    </row>
    <row r="14" spans="1:26" x14ac:dyDescent="0.35">
      <c r="A14" s="14"/>
      <c r="B14" s="5">
        <v>43570</v>
      </c>
      <c r="C14" s="5">
        <v>43579</v>
      </c>
      <c r="D14" s="5">
        <v>43580</v>
      </c>
      <c r="E14" s="6">
        <v>1</v>
      </c>
      <c r="F14" s="6">
        <v>1</v>
      </c>
      <c r="G14" s="56">
        <v>7.0820000000000006E-3</v>
      </c>
      <c r="H14" s="60">
        <v>7.077E-3</v>
      </c>
      <c r="I14" s="89">
        <v>7.0859999999999959E-3</v>
      </c>
      <c r="J14" s="14"/>
      <c r="K14" s="60">
        <v>7.077E-3</v>
      </c>
      <c r="L14" s="89">
        <v>7.0860000000000003E-3</v>
      </c>
      <c r="M14" s="14"/>
      <c r="N14" s="13">
        <v>100000000</v>
      </c>
      <c r="O14" s="14"/>
      <c r="P14" s="7">
        <v>1941.3698630136976</v>
      </c>
      <c r="Q14" s="7">
        <v>1941.3698630136987</v>
      </c>
      <c r="R14" s="14"/>
      <c r="S14" s="7">
        <f t="shared" si="0"/>
        <v>0</v>
      </c>
      <c r="T14" s="14"/>
      <c r="U14" s="14"/>
      <c r="V14" s="14"/>
      <c r="W14" s="14"/>
      <c r="X14" s="14"/>
      <c r="Y14" s="14"/>
      <c r="Z14" s="14"/>
    </row>
    <row r="15" spans="1:26" x14ac:dyDescent="0.35">
      <c r="A15" s="14"/>
      <c r="B15" s="5">
        <v>43571</v>
      </c>
      <c r="C15" s="5">
        <v>43580</v>
      </c>
      <c r="D15" s="5">
        <v>43581</v>
      </c>
      <c r="E15" s="6">
        <v>1</v>
      </c>
      <c r="F15" s="6">
        <v>1</v>
      </c>
      <c r="G15" s="56">
        <v>7.0809999999999996E-3</v>
      </c>
      <c r="H15" s="60">
        <v>7.077E-3</v>
      </c>
      <c r="I15" s="89">
        <v>7.0769999999999922E-3</v>
      </c>
      <c r="J15" s="14"/>
      <c r="K15" s="60">
        <v>7.077E-3</v>
      </c>
      <c r="L15" s="89">
        <v>7.0769999999999904E-3</v>
      </c>
      <c r="M15" s="14"/>
      <c r="N15" s="13">
        <v>100000000</v>
      </c>
      <c r="O15" s="14"/>
      <c r="P15" s="7">
        <v>1938.9041095890389</v>
      </c>
      <c r="Q15" s="7">
        <v>1938.9041095890386</v>
      </c>
      <c r="R15" s="14"/>
      <c r="S15" s="7">
        <f t="shared" si="0"/>
        <v>0</v>
      </c>
      <c r="T15" s="14"/>
      <c r="U15" s="14"/>
      <c r="V15" s="14"/>
      <c r="W15" s="14"/>
      <c r="X15" s="14"/>
      <c r="Y15" s="14"/>
      <c r="Z15" s="14"/>
    </row>
    <row r="16" spans="1:26" x14ac:dyDescent="0.35">
      <c r="A16" s="14"/>
      <c r="B16" s="5">
        <v>43572</v>
      </c>
      <c r="C16" s="5">
        <v>43581</v>
      </c>
      <c r="D16" s="5">
        <v>43584</v>
      </c>
      <c r="E16" s="6">
        <v>3</v>
      </c>
      <c r="F16" s="6">
        <v>1</v>
      </c>
      <c r="G16" s="56">
        <v>7.084E-3</v>
      </c>
      <c r="H16" s="60">
        <v>7.0790000000000002E-3</v>
      </c>
      <c r="I16" s="89">
        <v>7.086333333333336E-3</v>
      </c>
      <c r="J16" s="14"/>
      <c r="K16" s="60">
        <v>7.0780000000000001E-3</v>
      </c>
      <c r="L16" s="89">
        <v>7.0816666666666701E-3</v>
      </c>
      <c r="M16" s="14"/>
      <c r="N16" s="13">
        <v>100000000</v>
      </c>
      <c r="O16" s="14"/>
      <c r="P16" s="7">
        <v>5824.3835616438382</v>
      </c>
      <c r="Q16" s="7">
        <v>5820.5479452054824</v>
      </c>
      <c r="R16" s="14"/>
      <c r="S16" s="7">
        <f t="shared" si="0"/>
        <v>3.835616438355828</v>
      </c>
      <c r="T16" s="14"/>
      <c r="U16" s="14"/>
      <c r="V16" s="14"/>
      <c r="W16" s="14"/>
      <c r="X16" s="14"/>
      <c r="Y16" s="14"/>
      <c r="Z16" s="14"/>
    </row>
    <row r="17" spans="1:26" x14ac:dyDescent="0.35">
      <c r="A17" s="14"/>
      <c r="B17" s="5">
        <v>43573</v>
      </c>
      <c r="C17" s="5">
        <v>43584</v>
      </c>
      <c r="D17" s="5">
        <v>43585</v>
      </c>
      <c r="E17" s="6">
        <v>1</v>
      </c>
      <c r="F17" s="6">
        <v>5</v>
      </c>
      <c r="G17" s="56">
        <v>7.0869999999999995E-3</v>
      </c>
      <c r="H17" s="60">
        <v>7.0800000000000004E-3</v>
      </c>
      <c r="I17" s="89">
        <v>7.0939999999999901E-3</v>
      </c>
      <c r="J17" s="14"/>
      <c r="K17" s="60">
        <v>7.0819999999999998E-3</v>
      </c>
      <c r="L17" s="89">
        <v>7.1379999999999898E-3</v>
      </c>
      <c r="M17" s="14"/>
      <c r="N17" s="13">
        <v>100000000</v>
      </c>
      <c r="O17" s="14"/>
      <c r="P17" s="7">
        <v>1943.5616438356135</v>
      </c>
      <c r="Q17" s="7">
        <v>1955.6164383561616</v>
      </c>
      <c r="R17" s="14"/>
      <c r="S17" s="7">
        <f t="shared" si="0"/>
        <v>-12.054794520548057</v>
      </c>
      <c r="T17" s="14"/>
      <c r="U17" s="14"/>
      <c r="V17" s="14"/>
      <c r="W17" s="14"/>
      <c r="X17" s="14"/>
      <c r="Y17" s="14"/>
      <c r="Z17" s="14"/>
    </row>
    <row r="18" spans="1:26" x14ac:dyDescent="0.35">
      <c r="A18" s="14"/>
      <c r="B18" s="5">
        <v>43578</v>
      </c>
      <c r="C18" s="5">
        <v>43585</v>
      </c>
      <c r="D18" s="5">
        <v>43586</v>
      </c>
      <c r="E18" s="6">
        <v>1</v>
      </c>
      <c r="F18" s="6">
        <v>1</v>
      </c>
      <c r="G18" s="56">
        <v>7.0920000000000002E-3</v>
      </c>
      <c r="H18" s="60">
        <v>7.0809999999999996E-3</v>
      </c>
      <c r="I18" s="89">
        <v>7.0960000000000103E-3</v>
      </c>
      <c r="J18" s="14"/>
      <c r="K18" s="60">
        <v>7.0819999999999998E-3</v>
      </c>
      <c r="L18" s="89">
        <v>7.0819999999999998E-3</v>
      </c>
      <c r="M18" s="14"/>
      <c r="N18" s="13">
        <v>90000000</v>
      </c>
      <c r="O18" s="14"/>
      <c r="P18" s="7">
        <v>1749.6986301369889</v>
      </c>
      <c r="Q18" s="7">
        <v>1746.2465753424658</v>
      </c>
      <c r="R18" s="14"/>
      <c r="S18" s="7">
        <f t="shared" si="0"/>
        <v>3.4520547945230646</v>
      </c>
      <c r="T18" s="14"/>
      <c r="U18" s="14"/>
      <c r="V18" s="14"/>
      <c r="W18" s="14"/>
      <c r="X18" s="14"/>
      <c r="Y18" s="14"/>
      <c r="Z18" s="14"/>
    </row>
    <row r="19" spans="1:26" x14ac:dyDescent="0.35">
      <c r="A19" s="14"/>
      <c r="B19" s="5">
        <v>43579</v>
      </c>
      <c r="C19" s="5">
        <v>43586</v>
      </c>
      <c r="D19" s="5">
        <v>43587</v>
      </c>
      <c r="E19" s="6">
        <v>1</v>
      </c>
      <c r="F19" s="6">
        <v>1</v>
      </c>
      <c r="G19" s="56">
        <v>7.0869999999999995E-3</v>
      </c>
      <c r="H19" s="60">
        <v>7.0809999999999996E-3</v>
      </c>
      <c r="I19" s="89">
        <v>7.0809999999999944E-3</v>
      </c>
      <c r="J19" s="14"/>
      <c r="K19" s="60">
        <v>7.0829999999999999E-3</v>
      </c>
      <c r="L19" s="89">
        <v>7.0990000000000202E-3</v>
      </c>
      <c r="M19" s="14"/>
      <c r="N19" s="13">
        <v>90000000</v>
      </c>
      <c r="O19" s="14"/>
      <c r="P19" s="7">
        <v>1745.9999999999986</v>
      </c>
      <c r="Q19" s="7">
        <v>1750.4383561643886</v>
      </c>
      <c r="R19" s="14"/>
      <c r="S19" s="7">
        <f t="shared" si="0"/>
        <v>-4.4383561643899156</v>
      </c>
      <c r="T19" s="14"/>
      <c r="U19" s="14"/>
      <c r="V19" s="14"/>
      <c r="W19" s="14"/>
      <c r="X19" s="14"/>
      <c r="Y19" s="14"/>
      <c r="Z19" s="14"/>
    </row>
    <row r="20" spans="1:26" x14ac:dyDescent="0.35">
      <c r="A20" s="14"/>
      <c r="B20" s="5">
        <v>43580</v>
      </c>
      <c r="C20" s="5">
        <v>43587</v>
      </c>
      <c r="D20" s="5">
        <v>43588</v>
      </c>
      <c r="E20" s="6">
        <v>1</v>
      </c>
      <c r="F20" s="6">
        <v>1</v>
      </c>
      <c r="G20" s="56">
        <v>7.0959999999999999E-3</v>
      </c>
      <c r="H20" s="60">
        <v>7.0819999999999998E-3</v>
      </c>
      <c r="I20" s="89">
        <v>7.099000000000002E-3</v>
      </c>
      <c r="J20" s="14"/>
      <c r="K20" s="60">
        <v>7.084E-3</v>
      </c>
      <c r="L20" s="89">
        <v>7.1009999999999997E-3</v>
      </c>
      <c r="M20" s="14"/>
      <c r="N20" s="13">
        <v>90000000</v>
      </c>
      <c r="O20" s="14"/>
      <c r="P20" s="7">
        <v>1750.4383561643842</v>
      </c>
      <c r="Q20" s="7">
        <v>1750.9315068493152</v>
      </c>
      <c r="R20" s="14"/>
      <c r="S20" s="7">
        <f t="shared" si="0"/>
        <v>-0.4931506849309244</v>
      </c>
      <c r="T20" s="14"/>
      <c r="U20" s="14"/>
      <c r="V20" s="14"/>
      <c r="W20" s="14"/>
      <c r="X20" s="14"/>
      <c r="Y20" s="14"/>
      <c r="Z20" s="14"/>
    </row>
    <row r="21" spans="1:26" x14ac:dyDescent="0.35">
      <c r="A21" s="14"/>
      <c r="B21" s="5">
        <v>43581</v>
      </c>
      <c r="C21" s="5">
        <v>43588</v>
      </c>
      <c r="D21" s="5">
        <v>43592</v>
      </c>
      <c r="E21" s="6">
        <v>4</v>
      </c>
      <c r="F21" s="6">
        <v>3</v>
      </c>
      <c r="G21" s="56">
        <v>7.1069999999999996E-3</v>
      </c>
      <c r="H21" s="60">
        <v>7.0870000000000004E-3</v>
      </c>
      <c r="I21" s="89">
        <v>7.1095000000000012E-3</v>
      </c>
      <c r="J21" s="14"/>
      <c r="K21" s="60">
        <v>7.0870000000000004E-3</v>
      </c>
      <c r="L21" s="89">
        <v>7.1005E-3</v>
      </c>
      <c r="M21" s="14"/>
      <c r="N21" s="13">
        <v>90000000</v>
      </c>
      <c r="O21" s="14"/>
      <c r="P21" s="7">
        <v>7012.109589041097</v>
      </c>
      <c r="Q21" s="7">
        <v>7003.232876712329</v>
      </c>
      <c r="R21" s="14"/>
      <c r="S21" s="7">
        <f t="shared" si="0"/>
        <v>8.8767123287680079</v>
      </c>
      <c r="T21" s="14"/>
      <c r="U21" s="14"/>
      <c r="V21" s="14"/>
      <c r="W21" s="14"/>
      <c r="X21" s="14"/>
      <c r="Y21" s="14"/>
      <c r="Z21" s="14"/>
    </row>
    <row r="22" spans="1:26" x14ac:dyDescent="0.35">
      <c r="A22" s="14"/>
      <c r="B22" s="5">
        <v>43584</v>
      </c>
      <c r="C22" s="5">
        <v>43592</v>
      </c>
      <c r="D22" s="5">
        <v>43593</v>
      </c>
      <c r="E22" s="6">
        <v>1</v>
      </c>
      <c r="F22" s="6">
        <v>1</v>
      </c>
      <c r="G22" s="56">
        <v>7.097E-3</v>
      </c>
      <c r="H22" s="60">
        <v>7.0879999999999997E-3</v>
      </c>
      <c r="I22" s="89">
        <v>7.1099999999999965E-3</v>
      </c>
      <c r="J22" s="14"/>
      <c r="K22" s="60">
        <v>7.0879999999999997E-3</v>
      </c>
      <c r="L22" s="89">
        <v>7.11E-3</v>
      </c>
      <c r="M22" s="14"/>
      <c r="N22" s="13">
        <v>90000000</v>
      </c>
      <c r="O22" s="14"/>
      <c r="P22" s="7">
        <v>1753.1506849315058</v>
      </c>
      <c r="Q22" s="7">
        <v>1753.1506849315069</v>
      </c>
      <c r="R22" s="14"/>
      <c r="S22" s="7">
        <f t="shared" si="0"/>
        <v>0</v>
      </c>
      <c r="T22" s="14"/>
      <c r="U22" s="14"/>
      <c r="V22" s="14"/>
      <c r="W22" s="14"/>
      <c r="X22" s="14"/>
      <c r="Y22" s="14"/>
      <c r="Z22" s="14"/>
    </row>
    <row r="23" spans="1:26" x14ac:dyDescent="0.35">
      <c r="A23" s="14"/>
      <c r="B23" s="5">
        <v>43585</v>
      </c>
      <c r="C23" s="5">
        <v>43593</v>
      </c>
      <c r="D23" s="5">
        <v>43594</v>
      </c>
      <c r="E23" s="6">
        <v>1</v>
      </c>
      <c r="F23" s="6">
        <v>1</v>
      </c>
      <c r="G23" s="56">
        <v>7.1089999999999999E-3</v>
      </c>
      <c r="H23" s="60">
        <v>7.0889999999999998E-3</v>
      </c>
      <c r="I23" s="89">
        <v>7.1120000000000176E-3</v>
      </c>
      <c r="J23" s="14"/>
      <c r="K23" s="60">
        <v>7.0889999999999998E-3</v>
      </c>
      <c r="L23" s="89">
        <v>7.1120000000000202E-3</v>
      </c>
      <c r="M23" s="14"/>
      <c r="N23" s="13">
        <v>90000000</v>
      </c>
      <c r="O23" s="14"/>
      <c r="P23" s="7">
        <v>1753.6438356164429</v>
      </c>
      <c r="Q23" s="7">
        <v>1753.6438356164435</v>
      </c>
      <c r="R23" s="14"/>
      <c r="S23" s="7">
        <f t="shared" si="0"/>
        <v>0</v>
      </c>
      <c r="T23" s="14"/>
      <c r="U23" s="14"/>
      <c r="V23" s="14"/>
      <c r="W23" s="14"/>
      <c r="X23" s="14"/>
      <c r="Y23" s="14"/>
      <c r="Z23" s="14"/>
    </row>
    <row r="24" spans="1:26" x14ac:dyDescent="0.35">
      <c r="A24" s="14"/>
      <c r="B24" s="5">
        <v>43586</v>
      </c>
      <c r="C24" s="5">
        <v>43594</v>
      </c>
      <c r="D24" s="5">
        <v>43595</v>
      </c>
      <c r="E24" s="6">
        <v>1</v>
      </c>
      <c r="F24" s="6">
        <v>1</v>
      </c>
      <c r="G24" s="56">
        <v>7.1030000000000008E-3</v>
      </c>
      <c r="H24" s="60">
        <v>7.0889999999999998E-3</v>
      </c>
      <c r="I24" s="89">
        <v>7.0889999999999773E-3</v>
      </c>
      <c r="J24" s="14"/>
      <c r="K24" s="60">
        <v>7.0899999999999999E-3</v>
      </c>
      <c r="L24" s="89">
        <v>7.1139999999999797E-3</v>
      </c>
      <c r="M24" s="14"/>
      <c r="N24" s="13">
        <v>90000000</v>
      </c>
      <c r="O24" s="14"/>
      <c r="P24" s="7">
        <v>1747.9726027397203</v>
      </c>
      <c r="Q24" s="7">
        <v>1754.1369863013647</v>
      </c>
      <c r="R24" s="14"/>
      <c r="S24" s="7">
        <f t="shared" si="0"/>
        <v>-6.1643835616443994</v>
      </c>
      <c r="T24" s="14"/>
      <c r="U24" s="14"/>
      <c r="V24" s="14"/>
      <c r="W24" s="14"/>
      <c r="X24" s="14"/>
      <c r="Y24" s="14"/>
      <c r="Z24" s="14"/>
    </row>
    <row r="25" spans="1:26" x14ac:dyDescent="0.35">
      <c r="A25" s="14"/>
      <c r="B25" s="5">
        <v>43587</v>
      </c>
      <c r="C25" s="5">
        <v>43595</v>
      </c>
      <c r="D25" s="5">
        <v>43598</v>
      </c>
      <c r="E25" s="6">
        <v>3</v>
      </c>
      <c r="F25" s="6">
        <v>1</v>
      </c>
      <c r="G25" s="56">
        <v>7.1069999999999996E-3</v>
      </c>
      <c r="H25" s="60">
        <v>7.0920000000000002E-3</v>
      </c>
      <c r="I25" s="89">
        <v>7.1170000000000027E-3</v>
      </c>
      <c r="J25" s="14"/>
      <c r="K25" s="60">
        <v>7.0899999999999999E-3</v>
      </c>
      <c r="L25" s="89">
        <v>7.0900000000000104E-3</v>
      </c>
      <c r="M25" s="14"/>
      <c r="N25" s="13">
        <v>90000000</v>
      </c>
      <c r="O25" s="14"/>
      <c r="P25" s="7">
        <v>5264.6301369863031</v>
      </c>
      <c r="Q25" s="7">
        <v>5244.6575342465831</v>
      </c>
      <c r="R25" s="14"/>
      <c r="S25" s="7">
        <f t="shared" si="0"/>
        <v>19.97260273972006</v>
      </c>
      <c r="T25" s="14"/>
      <c r="U25" s="14"/>
      <c r="V25" s="14"/>
      <c r="W25" s="14"/>
      <c r="X25" s="14"/>
      <c r="Y25" s="14"/>
      <c r="Z25" s="14"/>
    </row>
    <row r="26" spans="1:26" x14ac:dyDescent="0.35">
      <c r="A26" s="14"/>
      <c r="B26" s="5">
        <v>43588</v>
      </c>
      <c r="C26" s="5">
        <v>43598</v>
      </c>
      <c r="D26" s="5">
        <v>43599</v>
      </c>
      <c r="E26" s="6">
        <v>1</v>
      </c>
      <c r="F26" s="6">
        <v>4</v>
      </c>
      <c r="G26" s="56">
        <v>7.0980000000000001E-3</v>
      </c>
      <c r="H26" s="60">
        <v>7.0920000000000002E-3</v>
      </c>
      <c r="I26" s="89">
        <v>7.0920000000000089E-3</v>
      </c>
      <c r="J26" s="14"/>
      <c r="K26" s="60">
        <v>7.0920000000000002E-3</v>
      </c>
      <c r="L26" s="89">
        <v>7.1479999999999903E-3</v>
      </c>
      <c r="M26" s="14"/>
      <c r="N26" s="13">
        <v>90000000</v>
      </c>
      <c r="O26" s="14"/>
      <c r="P26" s="7">
        <v>1748.7123287671254</v>
      </c>
      <c r="Q26" s="7">
        <v>1762.5205479452029</v>
      </c>
      <c r="R26" s="14"/>
      <c r="S26" s="7">
        <f t="shared" si="0"/>
        <v>-13.808219178077479</v>
      </c>
      <c r="T26" s="14"/>
      <c r="U26" s="14"/>
      <c r="V26" s="14"/>
      <c r="W26" s="14"/>
      <c r="X26" s="14"/>
      <c r="Y26" s="14"/>
      <c r="Z26" s="14"/>
    </row>
    <row r="27" spans="1:26" x14ac:dyDescent="0.35">
      <c r="A27" s="14"/>
      <c r="B27" s="5">
        <v>43592</v>
      </c>
      <c r="C27" s="5">
        <v>43599</v>
      </c>
      <c r="D27" s="5">
        <v>43600</v>
      </c>
      <c r="E27" s="6">
        <v>1</v>
      </c>
      <c r="F27" s="6">
        <v>1</v>
      </c>
      <c r="G27" s="56">
        <v>7.0940000000000005E-3</v>
      </c>
      <c r="H27" s="60">
        <v>7.0920000000000002E-3</v>
      </c>
      <c r="I27" s="89">
        <v>7.0920000000000089E-3</v>
      </c>
      <c r="J27" s="14"/>
      <c r="K27" s="60">
        <v>7.0920000000000002E-3</v>
      </c>
      <c r="L27" s="89">
        <v>7.0920000000000098E-3</v>
      </c>
      <c r="M27" s="14"/>
      <c r="N27" s="13">
        <v>90000000</v>
      </c>
      <c r="O27" s="14"/>
      <c r="P27" s="7">
        <v>1748.7123287671254</v>
      </c>
      <c r="Q27" s="7">
        <v>1748.7123287671259</v>
      </c>
      <c r="R27" s="14"/>
      <c r="S27" s="7">
        <f t="shared" si="0"/>
        <v>0</v>
      </c>
      <c r="T27" s="14"/>
      <c r="U27" s="14"/>
      <c r="V27" s="14"/>
      <c r="W27" s="14"/>
      <c r="X27" s="14"/>
      <c r="Y27" s="14"/>
      <c r="Z27" s="14"/>
    </row>
    <row r="28" spans="1:26" ht="4.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35">
      <c r="A29" s="14"/>
      <c r="B29" s="14"/>
      <c r="C29" s="14"/>
      <c r="D29" s="14"/>
      <c r="E29" s="73">
        <f>SUM(E9:E27)</f>
        <v>30</v>
      </c>
      <c r="F29" s="73">
        <f>SUM(F9:F27)</f>
        <v>30</v>
      </c>
      <c r="G29" s="14"/>
      <c r="H29" s="14"/>
      <c r="I29" s="14"/>
      <c r="J29" s="14"/>
      <c r="K29" s="14"/>
      <c r="L29" s="14"/>
      <c r="M29" s="14"/>
      <c r="N29" s="14"/>
      <c r="O29" s="14"/>
      <c r="P29" s="75">
        <f>SUM(P9:P27)+P64</f>
        <v>55370.95890410959</v>
      </c>
      <c r="Q29" s="75">
        <f>SUM(Q9:Q27)+Q64</f>
        <v>55371.780821917833</v>
      </c>
      <c r="R29" s="14"/>
      <c r="S29" s="75">
        <f>SUM(S9:S27)+S64</f>
        <v>-0.82191780822267901</v>
      </c>
      <c r="T29" s="14"/>
      <c r="U29" s="14"/>
      <c r="V29" s="14"/>
      <c r="W29" s="14"/>
      <c r="X29" s="14"/>
      <c r="Y29" s="14"/>
      <c r="Z29" s="14"/>
    </row>
    <row r="30" spans="1:26" ht="5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65" t="s">
        <v>7</v>
      </c>
      <c r="L31" s="165"/>
      <c r="M31" s="165"/>
      <c r="N31" s="165"/>
      <c r="O31" s="14"/>
      <c r="P31" s="75">
        <v>55370.960000000006</v>
      </c>
      <c r="Q31" s="75">
        <v>55371.78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6.5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65" t="s">
        <v>35</v>
      </c>
      <c r="L33" s="165"/>
      <c r="M33" s="165"/>
      <c r="N33" s="165"/>
      <c r="O33" s="14"/>
      <c r="P33" s="80">
        <f>P29-P31</f>
        <v>-1.0958904167637229E-3</v>
      </c>
      <c r="Q33" s="80">
        <f>Q29-Q31</f>
        <v>8.2191783440066501E-4</v>
      </c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</sheetData>
  <mergeCells count="6">
    <mergeCell ref="P6:Q6"/>
    <mergeCell ref="F3:G4"/>
    <mergeCell ref="K33:N33"/>
    <mergeCell ref="K31:N31"/>
    <mergeCell ref="H6:I6"/>
    <mergeCell ref="K6:L6"/>
  </mergeCells>
  <pageMargins left="0.7" right="0.7" top="0.75" bottom="0.75" header="0.3" footer="0.3"/>
  <pageSetup paperSize="9" orientation="portrait" r:id="rId1"/>
  <headerFooter>
    <oddFooter>&amp;C&amp;1#&amp;"Calibri"&amp;10 Restricted - External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293"/>
  <sheetViews>
    <sheetView tabSelected="1" zoomScale="90" zoomScaleNormal="90" workbookViewId="0">
      <pane xSplit="5" ySplit="11" topLeftCell="O12" activePane="bottomRight" state="frozen"/>
      <selection activeCell="B1" sqref="B1"/>
      <selection pane="topRight" activeCell="G1" sqref="G1"/>
      <selection pane="bottomLeft" activeCell="B12" sqref="B12"/>
      <selection pane="bottomRight" activeCell="W34" sqref="W34"/>
    </sheetView>
  </sheetViews>
  <sheetFormatPr defaultColWidth="8.81640625" defaultRowHeight="14.5" x14ac:dyDescent="0.35"/>
  <cols>
    <col min="1" max="1" width="2.1796875" style="82" customWidth="1"/>
    <col min="2" max="2" width="12.08984375" style="82" customWidth="1"/>
    <col min="3" max="3" width="12.54296875" style="82" customWidth="1"/>
    <col min="4" max="5" width="11.453125" style="82" customWidth="1"/>
    <col min="6" max="7" width="10.08984375" style="82" customWidth="1"/>
    <col min="8" max="9" width="8.54296875" style="82" customWidth="1"/>
    <col min="10" max="10" width="9.1796875" style="82" customWidth="1"/>
    <col min="11" max="11" width="5.90625" style="82" customWidth="1"/>
    <col min="12" max="13" width="15.81640625" style="82" customWidth="1"/>
    <col min="14" max="14" width="16.1796875" style="82" customWidth="1"/>
    <col min="15" max="16" width="15.81640625" style="82" customWidth="1"/>
    <col min="17" max="17" width="12" style="82" customWidth="1"/>
    <col min="18" max="18" width="1" style="82" customWidth="1"/>
    <col min="19" max="19" width="11" style="82" bestFit="1" customWidth="1"/>
    <col min="20" max="20" width="1" style="82" customWidth="1"/>
    <col min="21" max="21" width="14.453125" style="82" customWidth="1"/>
    <col min="22" max="23" width="11.1796875" style="82" customWidth="1"/>
    <col min="24" max="24" width="12" style="82" customWidth="1"/>
    <col min="25" max="25" width="1" style="82" customWidth="1"/>
    <col min="26" max="26" width="14.1796875" style="82" customWidth="1"/>
    <col min="27" max="29" width="11.1796875" style="82" customWidth="1"/>
    <col min="30" max="30" width="1" style="82" customWidth="1"/>
    <col min="31" max="31" width="6.81640625" style="82" customWidth="1"/>
    <col min="32" max="33" width="6.453125" style="82" customWidth="1"/>
    <col min="34" max="34" width="1" style="82" customWidth="1"/>
    <col min="35" max="35" width="9.08984375" style="82" customWidth="1"/>
    <col min="36" max="36" width="8.1796875" style="82" customWidth="1"/>
    <col min="37" max="37" width="1" style="82" customWidth="1"/>
    <col min="38" max="38" width="8.90625" style="82" customWidth="1"/>
    <col min="39" max="39" width="8.1796875" style="82" customWidth="1"/>
    <col min="40" max="40" width="1" style="82" customWidth="1"/>
    <col min="41" max="41" width="8.90625" style="82" customWidth="1"/>
    <col min="42" max="42" width="8.1796875" style="82" customWidth="1"/>
    <col min="43" max="43" width="1" style="82" customWidth="1"/>
    <col min="44" max="16384" width="8.81640625" style="82"/>
  </cols>
  <sheetData>
    <row r="1" spans="1:68" ht="8" customHeight="1" thickBo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68" ht="15.75" customHeight="1" x14ac:dyDescent="0.35">
      <c r="A2" s="14"/>
      <c r="B2" s="15"/>
      <c r="C2" s="125" t="s">
        <v>7</v>
      </c>
      <c r="D2" s="122">
        <f>U34</f>
        <v>74201.095890410943</v>
      </c>
      <c r="E2" s="14"/>
      <c r="F2" s="131" t="s">
        <v>39</v>
      </c>
      <c r="G2" s="122">
        <f>U32</f>
        <v>74201.095890410958</v>
      </c>
      <c r="H2" s="108"/>
      <c r="I2" s="116" t="s">
        <v>85</v>
      </c>
      <c r="J2" s="17"/>
      <c r="K2" s="18"/>
      <c r="L2" s="17"/>
      <c r="M2" s="104"/>
      <c r="N2" s="104"/>
      <c r="O2" s="10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68" ht="15.75" customHeight="1" x14ac:dyDescent="0.35">
      <c r="A3" s="14"/>
      <c r="B3" s="19"/>
      <c r="C3" s="126" t="s">
        <v>38</v>
      </c>
      <c r="D3" s="123">
        <f>U32</f>
        <v>74201.095890410958</v>
      </c>
      <c r="E3" s="14"/>
      <c r="F3" s="132" t="s">
        <v>40</v>
      </c>
      <c r="G3" s="123">
        <f>AJ32+AM32+AP32</f>
        <v>74201.095890410943</v>
      </c>
      <c r="H3" s="10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68" ht="15.75" customHeight="1" thickBot="1" x14ac:dyDescent="0.4">
      <c r="A4" s="14"/>
      <c r="B4" s="20"/>
      <c r="C4" s="127" t="s">
        <v>87</v>
      </c>
      <c r="D4" s="124">
        <f>D2-D3</f>
        <v>0</v>
      </c>
      <c r="E4" s="14"/>
      <c r="F4" s="130" t="s">
        <v>41</v>
      </c>
      <c r="G4" s="124">
        <f>G2-G3</f>
        <v>0</v>
      </c>
      <c r="H4" s="10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68" ht="8" customHeight="1" thickBot="1" x14ac:dyDescent="0.4">
      <c r="A5" s="14"/>
      <c r="B5" s="14"/>
      <c r="C5" s="14"/>
      <c r="D5" s="14"/>
      <c r="E5" s="14"/>
      <c r="F5" s="14"/>
      <c r="G5" s="14"/>
      <c r="H5" s="108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8" s="21" customFormat="1" ht="15.75" customHeight="1" thickBot="1" x14ac:dyDescent="0.4">
      <c r="B6" s="14"/>
      <c r="C6" s="22" t="s">
        <v>65</v>
      </c>
      <c r="D6" s="23">
        <v>5</v>
      </c>
      <c r="F6" s="171" t="s">
        <v>79</v>
      </c>
      <c r="G6" s="172"/>
      <c r="H6" s="109">
        <v>0.01</v>
      </c>
      <c r="J6" s="142" t="s">
        <v>72</v>
      </c>
      <c r="K6" s="143"/>
      <c r="L6" s="24" t="s">
        <v>1</v>
      </c>
      <c r="M6" s="25" t="s">
        <v>1</v>
      </c>
      <c r="N6" s="26" t="s">
        <v>2</v>
      </c>
      <c r="O6" s="25" t="s">
        <v>1</v>
      </c>
      <c r="P6" s="25" t="s">
        <v>1</v>
      </c>
      <c r="Q6" s="27"/>
      <c r="R6" s="27"/>
      <c r="S6" s="27"/>
      <c r="T6" s="27"/>
      <c r="U6" s="25" t="s">
        <v>1</v>
      </c>
      <c r="V6" s="25" t="s">
        <v>1</v>
      </c>
      <c r="W6" s="25" t="s">
        <v>1</v>
      </c>
      <c r="X6" s="28"/>
      <c r="Z6" s="29"/>
      <c r="AA6" s="29"/>
      <c r="AB6" s="29"/>
      <c r="AC6" s="29"/>
      <c r="AD6" s="29"/>
    </row>
    <row r="7" spans="1:68" s="21" customFormat="1" ht="15.75" customHeight="1" thickBot="1" x14ac:dyDescent="0.4">
      <c r="B7" s="14"/>
      <c r="C7" s="30" t="s">
        <v>56</v>
      </c>
      <c r="D7" s="31">
        <v>365</v>
      </c>
      <c r="J7" s="144"/>
      <c r="K7" s="145"/>
      <c r="L7" s="32" t="s">
        <v>4</v>
      </c>
      <c r="M7" s="33" t="s">
        <v>4</v>
      </c>
      <c r="N7" s="33" t="s">
        <v>5</v>
      </c>
      <c r="O7" s="33" t="s">
        <v>4</v>
      </c>
      <c r="P7" s="33" t="s">
        <v>4</v>
      </c>
      <c r="Q7" s="34"/>
      <c r="R7" s="34"/>
      <c r="S7" s="34"/>
      <c r="T7" s="34"/>
      <c r="U7" s="33" t="s">
        <v>4</v>
      </c>
      <c r="V7" s="33" t="s">
        <v>4</v>
      </c>
      <c r="W7" s="33" t="s">
        <v>4</v>
      </c>
      <c r="X7" s="35" t="s">
        <v>88</v>
      </c>
      <c r="Z7" s="29"/>
      <c r="AA7" s="29"/>
      <c r="AB7" s="29"/>
      <c r="AC7" s="29"/>
      <c r="AD7" s="29"/>
    </row>
    <row r="8" spans="1:68" s="21" customFormat="1" ht="4" customHeight="1" x14ac:dyDescent="0.35">
      <c r="J8" s="36"/>
      <c r="K8" s="36"/>
      <c r="Q8" s="37"/>
      <c r="R8" s="38"/>
      <c r="S8" s="39"/>
      <c r="V8" s="14"/>
      <c r="W8" s="14"/>
      <c r="X8" s="14"/>
      <c r="Z8" s="29"/>
      <c r="AA8" s="29"/>
      <c r="AB8" s="29"/>
      <c r="AC8" s="29"/>
      <c r="AD8" s="29"/>
    </row>
    <row r="9" spans="1:68" s="21" customFormat="1" ht="15" customHeight="1" x14ac:dyDescent="0.35">
      <c r="C9" s="40" t="s">
        <v>73</v>
      </c>
      <c r="J9" s="36"/>
      <c r="K9" s="36"/>
      <c r="N9" s="41" t="s">
        <v>59</v>
      </c>
      <c r="O9" s="42" t="s">
        <v>60</v>
      </c>
      <c r="P9" s="43" t="s">
        <v>61</v>
      </c>
      <c r="Q9" s="37"/>
      <c r="R9" s="38"/>
      <c r="S9" s="39"/>
      <c r="U9" s="140" t="s">
        <v>55</v>
      </c>
      <c r="V9" s="141"/>
      <c r="W9" s="141"/>
      <c r="X9" s="141"/>
      <c r="Z9" s="29"/>
      <c r="AA9" s="29"/>
      <c r="AB9" s="29"/>
      <c r="AC9" s="29"/>
      <c r="AD9" s="29"/>
    </row>
    <row r="10" spans="1:68" s="21" customFormat="1" ht="34" customHeight="1" x14ac:dyDescent="0.35">
      <c r="D10" s="44"/>
      <c r="E10" s="45" t="s">
        <v>76</v>
      </c>
      <c r="F10" s="133" t="s">
        <v>51</v>
      </c>
      <c r="G10" s="134" t="s">
        <v>52</v>
      </c>
      <c r="H10" s="134"/>
      <c r="I10" s="134" t="s">
        <v>53</v>
      </c>
      <c r="J10" s="134" t="s">
        <v>50</v>
      </c>
      <c r="K10" s="134" t="s">
        <v>21</v>
      </c>
      <c r="L10" s="135" t="s">
        <v>57</v>
      </c>
      <c r="M10" s="134"/>
      <c r="N10" s="139" t="s">
        <v>6</v>
      </c>
      <c r="O10" s="113"/>
      <c r="P10" s="114"/>
      <c r="Q10" s="46"/>
      <c r="R10" s="47"/>
      <c r="S10" s="39"/>
      <c r="T10" s="48"/>
      <c r="U10" s="155" t="s">
        <v>8</v>
      </c>
      <c r="V10" s="156"/>
      <c r="W10" s="156"/>
      <c r="X10" s="156"/>
      <c r="Y10" s="36"/>
      <c r="Z10" s="151" t="s">
        <v>9</v>
      </c>
      <c r="AA10" s="151"/>
      <c r="AB10" s="151"/>
      <c r="AC10" s="151"/>
      <c r="AD10" s="49"/>
      <c r="AE10" s="152" t="s">
        <v>10</v>
      </c>
      <c r="AF10" s="152"/>
      <c r="AG10" s="152"/>
      <c r="AH10" s="50"/>
      <c r="AI10" s="153" t="s">
        <v>11</v>
      </c>
      <c r="AJ10" s="154"/>
      <c r="AK10" s="50"/>
      <c r="AL10" s="149" t="s">
        <v>12</v>
      </c>
      <c r="AM10" s="150"/>
      <c r="AN10" s="50"/>
      <c r="AO10" s="149" t="s">
        <v>13</v>
      </c>
      <c r="AP10" s="150"/>
      <c r="AQ10" s="50"/>
    </row>
    <row r="11" spans="1:68" s="97" customFormat="1" ht="50" customHeight="1" x14ac:dyDescent="0.35">
      <c r="A11" s="14"/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36</v>
      </c>
      <c r="H11" s="51" t="s">
        <v>77</v>
      </c>
      <c r="I11" s="110" t="s">
        <v>78</v>
      </c>
      <c r="J11" s="51" t="s">
        <v>22</v>
      </c>
      <c r="K11" s="51" t="s">
        <v>21</v>
      </c>
      <c r="L11" s="51" t="s">
        <v>71</v>
      </c>
      <c r="M11" s="51" t="s">
        <v>54</v>
      </c>
      <c r="N11" s="51" t="s">
        <v>62</v>
      </c>
      <c r="O11" s="51" t="s">
        <v>63</v>
      </c>
      <c r="P11" s="51" t="s">
        <v>64</v>
      </c>
      <c r="Q11" s="51" t="s">
        <v>23</v>
      </c>
      <c r="R11" s="52"/>
      <c r="S11" s="51" t="s">
        <v>24</v>
      </c>
      <c r="T11" s="53"/>
      <c r="U11" s="54" t="s">
        <v>69</v>
      </c>
      <c r="V11" s="54" t="s">
        <v>68</v>
      </c>
      <c r="W11" s="54" t="s">
        <v>66</v>
      </c>
      <c r="X11" s="54" t="s">
        <v>67</v>
      </c>
      <c r="Y11" s="21"/>
      <c r="Z11" s="54" t="s">
        <v>70</v>
      </c>
      <c r="AA11" s="54" t="s">
        <v>27</v>
      </c>
      <c r="AB11" s="54" t="s">
        <v>28</v>
      </c>
      <c r="AC11" s="54" t="s">
        <v>29</v>
      </c>
      <c r="AD11" s="55"/>
      <c r="AE11" s="54" t="s">
        <v>30</v>
      </c>
      <c r="AF11" s="54" t="s">
        <v>31</v>
      </c>
      <c r="AG11" s="54" t="s">
        <v>32</v>
      </c>
      <c r="AH11" s="53"/>
      <c r="AI11" s="54" t="s">
        <v>33</v>
      </c>
      <c r="AJ11" s="54" t="s">
        <v>34</v>
      </c>
      <c r="AK11" s="53"/>
      <c r="AL11" s="54" t="s">
        <v>33</v>
      </c>
      <c r="AM11" s="54" t="s">
        <v>34</v>
      </c>
      <c r="AN11" s="53"/>
      <c r="AO11" s="54" t="s">
        <v>33</v>
      </c>
      <c r="AP11" s="54" t="s">
        <v>34</v>
      </c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</row>
    <row r="12" spans="1:68" x14ac:dyDescent="0.35">
      <c r="A12" s="14"/>
      <c r="B12" s="10">
        <v>43564</v>
      </c>
      <c r="C12" s="5">
        <v>43563</v>
      </c>
      <c r="D12" s="5">
        <v>43570</v>
      </c>
      <c r="E12" s="5">
        <v>43571</v>
      </c>
      <c r="F12" s="6">
        <f t="shared" ref="F12:F30" si="0">E12-D12</f>
        <v>1</v>
      </c>
      <c r="G12" s="6">
        <f>+F12</f>
        <v>1</v>
      </c>
      <c r="H12" s="56">
        <v>7.0790000000000002E-3</v>
      </c>
      <c r="I12" s="56">
        <f>IF(H12+J12&lt;$H$6,$H$6-J12,H12)</f>
        <v>9.4999999999999998E-3</v>
      </c>
      <c r="J12" s="57">
        <v>5.0000000000000001E-4</v>
      </c>
      <c r="K12" s="58">
        <v>0.02</v>
      </c>
      <c r="L12" s="59">
        <f>F12*I12/$D$7</f>
        <v>2.6027397260273973E-5</v>
      </c>
      <c r="M12" s="59">
        <f>1+L12</f>
        <v>1.0000260273972603</v>
      </c>
      <c r="N12" s="60">
        <f>ROUND((M12-1)*$D$7/G12,4+2)</f>
        <v>9.4999999999999998E-3</v>
      </c>
      <c r="O12" s="59">
        <f>N12*G12/$D$7</f>
        <v>2.6027397260273973E-5</v>
      </c>
      <c r="P12" s="61">
        <f>O12*$D$7/F12</f>
        <v>9.4999999999999998E-3</v>
      </c>
      <c r="Q12" s="60">
        <f t="shared" ref="Q12:Q30" si="1">P12+K12+J12</f>
        <v>0.03</v>
      </c>
      <c r="R12" s="62"/>
      <c r="S12" s="7">
        <v>100000000</v>
      </c>
      <c r="T12" s="63"/>
      <c r="U12" s="7">
        <f>S12*P12*F12/$D$7</f>
        <v>2602.7397260273974</v>
      </c>
      <c r="V12" s="7">
        <f>S12*J12*F12/$D$7</f>
        <v>136.98630136986301</v>
      </c>
      <c r="W12" s="7">
        <f>S12*K12*F12/$D$7</f>
        <v>5479.4520547945203</v>
      </c>
      <c r="X12" s="7">
        <f>SUM(U12:W12)</f>
        <v>8219.1780821917819</v>
      </c>
      <c r="Y12" s="21"/>
      <c r="Z12" s="64"/>
      <c r="AA12" s="64"/>
      <c r="AB12" s="64"/>
      <c r="AC12" s="64"/>
      <c r="AD12" s="63"/>
      <c r="AE12" s="58">
        <v>0.5</v>
      </c>
      <c r="AF12" s="58">
        <v>0.5</v>
      </c>
      <c r="AG12" s="58">
        <f>100%-AE12-AF12</f>
        <v>0</v>
      </c>
      <c r="AH12" s="14"/>
      <c r="AI12" s="13">
        <f t="shared" ref="AI12:AI30" si="2">AE12*S12</f>
        <v>50000000</v>
      </c>
      <c r="AJ12" s="7">
        <f>AI12*P12*F12/$D$7</f>
        <v>1301.3698630136987</v>
      </c>
      <c r="AK12" s="14"/>
      <c r="AL12" s="13">
        <f t="shared" ref="AL12:AL30" si="3">AF12*S12</f>
        <v>50000000</v>
      </c>
      <c r="AM12" s="7">
        <f>AL12*P12*F12/$D$7</f>
        <v>1301.3698630136987</v>
      </c>
      <c r="AN12" s="14"/>
      <c r="AO12" s="13">
        <f t="shared" ref="AO12:AO30" si="4">AG12*S12</f>
        <v>0</v>
      </c>
      <c r="AP12" s="7">
        <f>AO12*P12*F12/$D$7</f>
        <v>0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1:68" x14ac:dyDescent="0.35">
      <c r="A13" s="14"/>
      <c r="B13" s="10">
        <v>43565</v>
      </c>
      <c r="C13" s="5">
        <v>43564</v>
      </c>
      <c r="D13" s="5">
        <v>43571</v>
      </c>
      <c r="E13" s="5">
        <v>43572</v>
      </c>
      <c r="F13" s="6">
        <f t="shared" si="0"/>
        <v>1</v>
      </c>
      <c r="G13" s="6">
        <f t="shared" ref="G13:G30" si="5">+G12+F13</f>
        <v>2</v>
      </c>
      <c r="H13" s="56">
        <v>7.0720000000000002E-3</v>
      </c>
      <c r="I13" s="56">
        <f t="shared" ref="I13:I30" si="6">IF(H13+J13&lt;$H$6,$H$6-J13,H13)</f>
        <v>9.4999999999999998E-3</v>
      </c>
      <c r="J13" s="57">
        <f t="shared" ref="J13:J30" si="7">$J$12</f>
        <v>5.0000000000000001E-4</v>
      </c>
      <c r="K13" s="58">
        <f>K12</f>
        <v>0.02</v>
      </c>
      <c r="L13" s="59">
        <f t="shared" ref="L13:L30" si="8">F13*I13/$D$7</f>
        <v>2.6027397260273973E-5</v>
      </c>
      <c r="M13" s="59">
        <f>(1+L13)*M12</f>
        <v>1.0000520554719461</v>
      </c>
      <c r="N13" s="60">
        <f t="shared" ref="N13:N30" si="9">ROUND((M13-1)*$D$7/G13,4+2)</f>
        <v>9.4999999999999998E-3</v>
      </c>
      <c r="O13" s="59">
        <f>N13*G13/$D$7</f>
        <v>5.2054794520547945E-5</v>
      </c>
      <c r="P13" s="61">
        <f>(O13-O12)*$D$7/F13</f>
        <v>9.4999999999999998E-3</v>
      </c>
      <c r="Q13" s="60">
        <f t="shared" si="1"/>
        <v>0.03</v>
      </c>
      <c r="R13" s="62"/>
      <c r="S13" s="7">
        <f t="shared" ref="S13:S30" si="10">S12+Z13</f>
        <v>100000000</v>
      </c>
      <c r="T13" s="63"/>
      <c r="U13" s="7">
        <f t="shared" ref="U13:U30" si="11">S13*P13*F13/$D$7</f>
        <v>2602.7397260273974</v>
      </c>
      <c r="V13" s="7">
        <f t="shared" ref="V13:V30" si="12">S13*J13*F13/$D$7</f>
        <v>136.98630136986301</v>
      </c>
      <c r="W13" s="7">
        <f t="shared" ref="W13:W30" si="13">S13*K13*F13/$D$7</f>
        <v>5479.4520547945203</v>
      </c>
      <c r="X13" s="7">
        <f t="shared" ref="X13:X30" si="14">SUM(U13:W13)</f>
        <v>8219.1780821917819</v>
      </c>
      <c r="Y13" s="21"/>
      <c r="Z13" s="7"/>
      <c r="AA13" s="7">
        <f t="shared" ref="AA13:AA30" si="15">ROUND(-Z13*(O12),2)</f>
        <v>0</v>
      </c>
      <c r="AB13" s="7">
        <f>AA13</f>
        <v>0</v>
      </c>
      <c r="AC13" s="7">
        <f>AA13-AB13</f>
        <v>0</v>
      </c>
      <c r="AD13" s="63"/>
      <c r="AE13" s="58">
        <v>0.5</v>
      </c>
      <c r="AF13" s="58">
        <v>0.5</v>
      </c>
      <c r="AG13" s="58">
        <f t="shared" ref="AG13:AG30" si="16">100%-AE13-AF13</f>
        <v>0</v>
      </c>
      <c r="AH13" s="14"/>
      <c r="AI13" s="13">
        <f t="shared" si="2"/>
        <v>50000000</v>
      </c>
      <c r="AJ13" s="7">
        <f>AI13*P13*F13/$D$7</f>
        <v>1301.3698630136987</v>
      </c>
      <c r="AK13" s="14"/>
      <c r="AL13" s="13">
        <f t="shared" si="3"/>
        <v>50000000</v>
      </c>
      <c r="AM13" s="7">
        <f t="shared" ref="AM13:AM30" si="17">AL13*P13*F13/$D$7</f>
        <v>1301.3698630136987</v>
      </c>
      <c r="AN13" s="14"/>
      <c r="AO13" s="13">
        <f t="shared" si="4"/>
        <v>0</v>
      </c>
      <c r="AP13" s="7">
        <f t="shared" ref="AP13:AP30" si="18">AO13*P13*F13/$D$7</f>
        <v>0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68" x14ac:dyDescent="0.35">
      <c r="A14" s="14"/>
      <c r="B14" s="10">
        <v>43566</v>
      </c>
      <c r="C14" s="5">
        <v>43565</v>
      </c>
      <c r="D14" s="5">
        <v>43572</v>
      </c>
      <c r="E14" s="5">
        <v>43573</v>
      </c>
      <c r="F14" s="6">
        <f t="shared" si="0"/>
        <v>1</v>
      </c>
      <c r="G14" s="6">
        <f t="shared" si="5"/>
        <v>3</v>
      </c>
      <c r="H14" s="56">
        <v>7.0809999999999996E-3</v>
      </c>
      <c r="I14" s="56">
        <f t="shared" si="6"/>
        <v>9.4999999999999998E-3</v>
      </c>
      <c r="J14" s="57">
        <f t="shared" si="7"/>
        <v>5.0000000000000001E-4</v>
      </c>
      <c r="K14" s="58">
        <f>K13</f>
        <v>0.02</v>
      </c>
      <c r="L14" s="59">
        <f t="shared" si="8"/>
        <v>2.6027397260273973E-5</v>
      </c>
      <c r="M14" s="59">
        <f t="shared" ref="M14:M30" si="19">(1+L14)*M13</f>
        <v>1.0000780842240748</v>
      </c>
      <c r="N14" s="60">
        <f t="shared" si="9"/>
        <v>9.4999999999999998E-3</v>
      </c>
      <c r="O14" s="59">
        <f t="shared" ref="O14:O30" si="20">N14*G14/$D$7</f>
        <v>7.8082191780821911E-5</v>
      </c>
      <c r="P14" s="61">
        <f>(O14-O13)*$D$7/F14</f>
        <v>9.499999999999998E-3</v>
      </c>
      <c r="Q14" s="60">
        <f t="shared" si="1"/>
        <v>0.03</v>
      </c>
      <c r="R14" s="62"/>
      <c r="S14" s="7">
        <f t="shared" si="10"/>
        <v>100000000</v>
      </c>
      <c r="T14" s="63"/>
      <c r="U14" s="7">
        <f t="shared" si="11"/>
        <v>2602.7397260273965</v>
      </c>
      <c r="V14" s="7">
        <f t="shared" si="12"/>
        <v>136.98630136986301</v>
      </c>
      <c r="W14" s="7">
        <f t="shared" si="13"/>
        <v>5479.4520547945203</v>
      </c>
      <c r="X14" s="7">
        <f t="shared" si="14"/>
        <v>8219.17808219178</v>
      </c>
      <c r="Y14" s="21"/>
      <c r="Z14" s="7"/>
      <c r="AA14" s="7">
        <f t="shared" si="15"/>
        <v>0</v>
      </c>
      <c r="AB14" s="7">
        <f t="shared" ref="AB14:AB30" si="21">AA14</f>
        <v>0</v>
      </c>
      <c r="AC14" s="7">
        <f t="shared" ref="AC14:AC30" si="22">AA14-AB14</f>
        <v>0</v>
      </c>
      <c r="AD14" s="63"/>
      <c r="AE14" s="58">
        <v>0.5</v>
      </c>
      <c r="AF14" s="58">
        <v>0.5</v>
      </c>
      <c r="AG14" s="58">
        <f t="shared" si="16"/>
        <v>0</v>
      </c>
      <c r="AH14" s="14"/>
      <c r="AI14" s="13">
        <f t="shared" si="2"/>
        <v>50000000</v>
      </c>
      <c r="AJ14" s="7">
        <f t="shared" ref="AJ14:AJ30" si="23">AI14*P14*F14/$D$7</f>
        <v>1301.3698630136983</v>
      </c>
      <c r="AK14" s="14"/>
      <c r="AL14" s="13">
        <f t="shared" si="3"/>
        <v>50000000</v>
      </c>
      <c r="AM14" s="7">
        <f t="shared" si="17"/>
        <v>1301.3698630136983</v>
      </c>
      <c r="AN14" s="14"/>
      <c r="AO14" s="13">
        <f t="shared" si="4"/>
        <v>0</v>
      </c>
      <c r="AP14" s="7">
        <f t="shared" si="18"/>
        <v>0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68" x14ac:dyDescent="0.35">
      <c r="A15" s="14"/>
      <c r="B15" s="10">
        <v>43567</v>
      </c>
      <c r="C15" s="5">
        <v>43566</v>
      </c>
      <c r="D15" s="5">
        <v>43573</v>
      </c>
      <c r="E15" s="5">
        <v>43578</v>
      </c>
      <c r="F15" s="6">
        <f t="shared" si="0"/>
        <v>5</v>
      </c>
      <c r="G15" s="6">
        <f t="shared" si="5"/>
        <v>8</v>
      </c>
      <c r="H15" s="56">
        <v>7.0750000000000006E-3</v>
      </c>
      <c r="I15" s="56">
        <f t="shared" si="6"/>
        <v>9.4999999999999998E-3</v>
      </c>
      <c r="J15" s="57">
        <f t="shared" si="7"/>
        <v>5.0000000000000001E-4</v>
      </c>
      <c r="K15" s="58">
        <f t="shared" ref="K15:K30" si="24">K14</f>
        <v>0.02</v>
      </c>
      <c r="L15" s="59">
        <f t="shared" si="8"/>
        <v>1.3013698630136986E-4</v>
      </c>
      <c r="M15" s="59">
        <f t="shared" si="19"/>
        <v>1.0002082313720217</v>
      </c>
      <c r="N15" s="60">
        <f t="shared" si="9"/>
        <v>9.5010000000000008E-3</v>
      </c>
      <c r="O15" s="59">
        <f t="shared" si="20"/>
        <v>2.0824109589041097E-4</v>
      </c>
      <c r="P15" s="61">
        <f>(O15-O14)*$D$7/F15</f>
        <v>9.5016000000000024E-3</v>
      </c>
      <c r="Q15" s="60">
        <f t="shared" si="1"/>
        <v>3.0001600000000003E-2</v>
      </c>
      <c r="R15" s="62"/>
      <c r="S15" s="7">
        <f t="shared" si="10"/>
        <v>100000000</v>
      </c>
      <c r="T15" s="63"/>
      <c r="U15" s="7">
        <f t="shared" si="11"/>
        <v>13015.890410958908</v>
      </c>
      <c r="V15" s="7">
        <f t="shared" si="12"/>
        <v>684.93150684931504</v>
      </c>
      <c r="W15" s="7">
        <f t="shared" si="13"/>
        <v>27397.260273972603</v>
      </c>
      <c r="X15" s="7">
        <f t="shared" si="14"/>
        <v>41098.082191780821</v>
      </c>
      <c r="Y15" s="21"/>
      <c r="Z15" s="7"/>
      <c r="AA15" s="7">
        <f t="shared" si="15"/>
        <v>0</v>
      </c>
      <c r="AB15" s="7">
        <f t="shared" si="21"/>
        <v>0</v>
      </c>
      <c r="AC15" s="7">
        <f t="shared" si="22"/>
        <v>0</v>
      </c>
      <c r="AD15" s="63"/>
      <c r="AE15" s="58">
        <v>0.5</v>
      </c>
      <c r="AF15" s="58">
        <v>0.5</v>
      </c>
      <c r="AG15" s="58">
        <f t="shared" si="16"/>
        <v>0</v>
      </c>
      <c r="AH15" s="14"/>
      <c r="AI15" s="13">
        <f t="shared" si="2"/>
        <v>50000000</v>
      </c>
      <c r="AJ15" s="7">
        <f t="shared" si="23"/>
        <v>6507.9452054794538</v>
      </c>
      <c r="AK15" s="14"/>
      <c r="AL15" s="13">
        <f t="shared" si="3"/>
        <v>50000000</v>
      </c>
      <c r="AM15" s="7">
        <f t="shared" si="17"/>
        <v>6507.9452054794538</v>
      </c>
      <c r="AN15" s="14"/>
      <c r="AO15" s="13">
        <f t="shared" si="4"/>
        <v>0</v>
      </c>
      <c r="AP15" s="7">
        <f t="shared" si="18"/>
        <v>0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68" s="98" customFormat="1" x14ac:dyDescent="0.35">
      <c r="A16" s="14"/>
      <c r="B16" s="10">
        <v>43570</v>
      </c>
      <c r="C16" s="5">
        <v>43567</v>
      </c>
      <c r="D16" s="5">
        <v>43578</v>
      </c>
      <c r="E16" s="5">
        <v>43579</v>
      </c>
      <c r="F16" s="6">
        <f t="shared" si="0"/>
        <v>1</v>
      </c>
      <c r="G16" s="6">
        <f t="shared" si="5"/>
        <v>9</v>
      </c>
      <c r="H16" s="56">
        <v>7.0740000000000004E-3</v>
      </c>
      <c r="I16" s="56">
        <f t="shared" si="6"/>
        <v>9.4999999999999998E-3</v>
      </c>
      <c r="J16" s="57">
        <f t="shared" si="7"/>
        <v>5.0000000000000001E-4</v>
      </c>
      <c r="K16" s="58">
        <f t="shared" si="24"/>
        <v>0.02</v>
      </c>
      <c r="L16" s="59">
        <f t="shared" si="8"/>
        <v>2.6027397260273973E-5</v>
      </c>
      <c r="M16" s="59">
        <f t="shared" si="19"/>
        <v>1.0002342641890027</v>
      </c>
      <c r="N16" s="60">
        <f t="shared" si="9"/>
        <v>9.5010000000000008E-3</v>
      </c>
      <c r="O16" s="59">
        <f t="shared" si="20"/>
        <v>2.3427123287671233E-4</v>
      </c>
      <c r="P16" s="61">
        <f>(O16-O15)*$D$7/F16</f>
        <v>9.5009999999999973E-3</v>
      </c>
      <c r="Q16" s="60">
        <f t="shared" si="1"/>
        <v>3.0001E-2</v>
      </c>
      <c r="R16" s="62"/>
      <c r="S16" s="7">
        <f t="shared" si="10"/>
        <v>100000000</v>
      </c>
      <c r="T16" s="63"/>
      <c r="U16" s="7">
        <f t="shared" si="11"/>
        <v>2603.0136986301363</v>
      </c>
      <c r="V16" s="7">
        <f t="shared" si="12"/>
        <v>136.98630136986301</v>
      </c>
      <c r="W16" s="7">
        <f t="shared" si="13"/>
        <v>5479.4520547945203</v>
      </c>
      <c r="X16" s="7">
        <f t="shared" si="14"/>
        <v>8219.4520547945194</v>
      </c>
      <c r="Y16" s="21"/>
      <c r="Z16" s="7"/>
      <c r="AA16" s="7">
        <f t="shared" si="15"/>
        <v>0</v>
      </c>
      <c r="AB16" s="7">
        <f t="shared" si="21"/>
        <v>0</v>
      </c>
      <c r="AC16" s="7">
        <f t="shared" si="22"/>
        <v>0</v>
      </c>
      <c r="AD16" s="63"/>
      <c r="AE16" s="58">
        <v>0.5</v>
      </c>
      <c r="AF16" s="58">
        <v>0.5</v>
      </c>
      <c r="AG16" s="58">
        <f t="shared" si="16"/>
        <v>0</v>
      </c>
      <c r="AH16" s="65"/>
      <c r="AI16" s="13">
        <f t="shared" si="2"/>
        <v>50000000</v>
      </c>
      <c r="AJ16" s="7">
        <f t="shared" si="23"/>
        <v>1301.5068493150682</v>
      </c>
      <c r="AK16" s="65"/>
      <c r="AL16" s="13">
        <f t="shared" si="3"/>
        <v>50000000</v>
      </c>
      <c r="AM16" s="7">
        <f t="shared" si="17"/>
        <v>1301.5068493150682</v>
      </c>
      <c r="AN16" s="65"/>
      <c r="AO16" s="13">
        <f t="shared" si="4"/>
        <v>0</v>
      </c>
      <c r="AP16" s="7">
        <f t="shared" si="18"/>
        <v>0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</row>
    <row r="17" spans="1:68" x14ac:dyDescent="0.35">
      <c r="A17" s="14"/>
      <c r="B17" s="10">
        <v>43571</v>
      </c>
      <c r="C17" s="5">
        <v>43570</v>
      </c>
      <c r="D17" s="5">
        <v>43579</v>
      </c>
      <c r="E17" s="5">
        <v>43580</v>
      </c>
      <c r="F17" s="6">
        <f t="shared" si="0"/>
        <v>1</v>
      </c>
      <c r="G17" s="6">
        <f t="shared" si="5"/>
        <v>10</v>
      </c>
      <c r="H17" s="56">
        <v>7.0820000000000006E-3</v>
      </c>
      <c r="I17" s="56">
        <f t="shared" si="6"/>
        <v>9.4999999999999998E-3</v>
      </c>
      <c r="J17" s="57">
        <f t="shared" si="7"/>
        <v>5.0000000000000001E-4</v>
      </c>
      <c r="K17" s="58">
        <f t="shared" si="24"/>
        <v>0.02</v>
      </c>
      <c r="L17" s="59">
        <f t="shared" si="8"/>
        <v>2.6027397260273973E-5</v>
      </c>
      <c r="M17" s="59">
        <f t="shared" si="19"/>
        <v>1.0002602976835502</v>
      </c>
      <c r="N17" s="60">
        <f t="shared" si="9"/>
        <v>9.5010000000000008E-3</v>
      </c>
      <c r="O17" s="59">
        <f t="shared" si="20"/>
        <v>2.6030136986301375E-4</v>
      </c>
      <c r="P17" s="61">
        <f>(O17-O16)*$D$7/F17</f>
        <v>9.5010000000000181E-3</v>
      </c>
      <c r="Q17" s="60">
        <f t="shared" si="1"/>
        <v>3.0001000000000021E-2</v>
      </c>
      <c r="R17" s="62"/>
      <c r="S17" s="7">
        <f t="shared" si="10"/>
        <v>100000000</v>
      </c>
      <c r="T17" s="63"/>
      <c r="U17" s="7">
        <f t="shared" si="11"/>
        <v>2603.0136986301422</v>
      </c>
      <c r="V17" s="7">
        <f t="shared" si="12"/>
        <v>136.98630136986301</v>
      </c>
      <c r="W17" s="7">
        <f t="shared" si="13"/>
        <v>5479.4520547945203</v>
      </c>
      <c r="X17" s="7">
        <f t="shared" si="14"/>
        <v>8219.4520547945249</v>
      </c>
      <c r="Y17" s="21"/>
      <c r="Z17" s="7"/>
      <c r="AA17" s="7">
        <f t="shared" si="15"/>
        <v>0</v>
      </c>
      <c r="AB17" s="7">
        <f t="shared" si="21"/>
        <v>0</v>
      </c>
      <c r="AC17" s="7">
        <f t="shared" si="22"/>
        <v>0</v>
      </c>
      <c r="AD17" s="63"/>
      <c r="AE17" s="58">
        <v>0.5</v>
      </c>
      <c r="AF17" s="58">
        <v>0.25</v>
      </c>
      <c r="AG17" s="58">
        <f t="shared" si="16"/>
        <v>0.25</v>
      </c>
      <c r="AH17" s="14"/>
      <c r="AI17" s="13">
        <f t="shared" si="2"/>
        <v>50000000</v>
      </c>
      <c r="AJ17" s="7">
        <f t="shared" si="23"/>
        <v>1301.5068493150711</v>
      </c>
      <c r="AK17" s="14"/>
      <c r="AL17" s="13">
        <f t="shared" si="3"/>
        <v>25000000</v>
      </c>
      <c r="AM17" s="7">
        <f t="shared" si="17"/>
        <v>650.75342465753556</v>
      </c>
      <c r="AN17" s="14"/>
      <c r="AO17" s="13">
        <f t="shared" si="4"/>
        <v>25000000</v>
      </c>
      <c r="AP17" s="7">
        <f t="shared" si="18"/>
        <v>650.75342465753556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x14ac:dyDescent="0.35">
      <c r="A18" s="14"/>
      <c r="B18" s="10">
        <v>43572</v>
      </c>
      <c r="C18" s="5">
        <v>43571</v>
      </c>
      <c r="D18" s="5">
        <v>43580</v>
      </c>
      <c r="E18" s="5">
        <v>43581</v>
      </c>
      <c r="F18" s="6">
        <f t="shared" si="0"/>
        <v>1</v>
      </c>
      <c r="G18" s="6">
        <f t="shared" si="5"/>
        <v>11</v>
      </c>
      <c r="H18" s="56">
        <v>7.0809999999999996E-3</v>
      </c>
      <c r="I18" s="56">
        <f t="shared" si="6"/>
        <v>9.4999999999999998E-3</v>
      </c>
      <c r="J18" s="57">
        <f t="shared" si="7"/>
        <v>5.0000000000000001E-4</v>
      </c>
      <c r="K18" s="58">
        <f t="shared" si="24"/>
        <v>0.02</v>
      </c>
      <c r="L18" s="59">
        <f t="shared" si="8"/>
        <v>2.6027397260273973E-5</v>
      </c>
      <c r="M18" s="59">
        <f t="shared" si="19"/>
        <v>1.0002863318556816</v>
      </c>
      <c r="N18" s="60">
        <f t="shared" si="9"/>
        <v>9.5010000000000008E-3</v>
      </c>
      <c r="O18" s="59">
        <f t="shared" si="20"/>
        <v>2.8633150684931509E-4</v>
      </c>
      <c r="P18" s="61">
        <f>(O18-O17)*$D$7/F18</f>
        <v>9.5009999999999886E-3</v>
      </c>
      <c r="Q18" s="60">
        <f t="shared" si="1"/>
        <v>3.0000999999999989E-2</v>
      </c>
      <c r="R18" s="62"/>
      <c r="S18" s="7">
        <f t="shared" si="10"/>
        <v>100000000</v>
      </c>
      <c r="T18" s="63"/>
      <c r="U18" s="7">
        <f t="shared" si="11"/>
        <v>2603.0136986301336</v>
      </c>
      <c r="V18" s="7">
        <f t="shared" si="12"/>
        <v>136.98630136986301</v>
      </c>
      <c r="W18" s="7">
        <f t="shared" si="13"/>
        <v>5479.4520547945203</v>
      </c>
      <c r="X18" s="7">
        <f t="shared" si="14"/>
        <v>8219.4520547945176</v>
      </c>
      <c r="Y18" s="21"/>
      <c r="Z18" s="7"/>
      <c r="AA18" s="7">
        <f t="shared" si="15"/>
        <v>0</v>
      </c>
      <c r="AB18" s="7">
        <f t="shared" si="21"/>
        <v>0</v>
      </c>
      <c r="AC18" s="7">
        <f t="shared" si="22"/>
        <v>0</v>
      </c>
      <c r="AD18" s="63"/>
      <c r="AE18" s="58">
        <v>0.5</v>
      </c>
      <c r="AF18" s="58">
        <v>0.25</v>
      </c>
      <c r="AG18" s="58">
        <f t="shared" si="16"/>
        <v>0.25</v>
      </c>
      <c r="AH18" s="14"/>
      <c r="AI18" s="13">
        <f t="shared" si="2"/>
        <v>50000000</v>
      </c>
      <c r="AJ18" s="7">
        <f t="shared" si="23"/>
        <v>1301.5068493150668</v>
      </c>
      <c r="AK18" s="14"/>
      <c r="AL18" s="13">
        <f t="shared" si="3"/>
        <v>25000000</v>
      </c>
      <c r="AM18" s="7">
        <f t="shared" si="17"/>
        <v>650.7534246575334</v>
      </c>
      <c r="AN18" s="14"/>
      <c r="AO18" s="13">
        <f t="shared" si="4"/>
        <v>25000000</v>
      </c>
      <c r="AP18" s="7">
        <f t="shared" si="18"/>
        <v>650.7534246575334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:68" x14ac:dyDescent="0.35">
      <c r="A19" s="14"/>
      <c r="B19" s="10">
        <v>43573</v>
      </c>
      <c r="C19" s="5">
        <v>43572</v>
      </c>
      <c r="D19" s="5">
        <v>43581</v>
      </c>
      <c r="E19" s="5">
        <v>43584</v>
      </c>
      <c r="F19" s="6">
        <f t="shared" si="0"/>
        <v>3</v>
      </c>
      <c r="G19" s="6">
        <f t="shared" si="5"/>
        <v>14</v>
      </c>
      <c r="H19" s="56">
        <v>7.084E-3</v>
      </c>
      <c r="I19" s="56">
        <f t="shared" si="6"/>
        <v>9.4999999999999998E-3</v>
      </c>
      <c r="J19" s="57">
        <f t="shared" si="7"/>
        <v>5.0000000000000001E-4</v>
      </c>
      <c r="K19" s="58">
        <f t="shared" si="24"/>
        <v>0.02</v>
      </c>
      <c r="L19" s="59">
        <f t="shared" si="8"/>
        <v>7.8082191780821911E-5</v>
      </c>
      <c r="M19" s="59">
        <f t="shared" si="19"/>
        <v>1.0003644364048812</v>
      </c>
      <c r="N19" s="60">
        <f t="shared" si="9"/>
        <v>9.5010000000000008E-3</v>
      </c>
      <c r="O19" s="59">
        <f t="shared" si="20"/>
        <v>3.6442191780821926E-4</v>
      </c>
      <c r="P19" s="61">
        <f>(O19-O18)*$D$7/F19</f>
        <v>9.5010000000000077E-3</v>
      </c>
      <c r="Q19" s="60">
        <f t="shared" si="1"/>
        <v>3.0001000000000007E-2</v>
      </c>
      <c r="R19" s="62"/>
      <c r="S19" s="7">
        <f t="shared" si="10"/>
        <v>100000000</v>
      </c>
      <c r="T19" s="63"/>
      <c r="U19" s="7">
        <f t="shared" si="11"/>
        <v>7809.0410958904176</v>
      </c>
      <c r="V19" s="7">
        <f t="shared" si="12"/>
        <v>410.95890410958901</v>
      </c>
      <c r="W19" s="7">
        <f t="shared" si="13"/>
        <v>16438.35616438356</v>
      </c>
      <c r="X19" s="7">
        <f t="shared" si="14"/>
        <v>24658.356164383567</v>
      </c>
      <c r="Y19" s="21"/>
      <c r="Z19" s="7"/>
      <c r="AA19" s="7">
        <f t="shared" si="15"/>
        <v>0</v>
      </c>
      <c r="AB19" s="7">
        <f t="shared" si="21"/>
        <v>0</v>
      </c>
      <c r="AC19" s="7">
        <f t="shared" si="22"/>
        <v>0</v>
      </c>
      <c r="AD19" s="63"/>
      <c r="AE19" s="58">
        <v>0.5</v>
      </c>
      <c r="AF19" s="58">
        <v>0.25</v>
      </c>
      <c r="AG19" s="58">
        <f t="shared" si="16"/>
        <v>0.25</v>
      </c>
      <c r="AH19" s="14"/>
      <c r="AI19" s="13">
        <f t="shared" si="2"/>
        <v>50000000</v>
      </c>
      <c r="AJ19" s="7">
        <f t="shared" si="23"/>
        <v>3904.5205479452088</v>
      </c>
      <c r="AK19" s="14"/>
      <c r="AL19" s="13">
        <f t="shared" si="3"/>
        <v>25000000</v>
      </c>
      <c r="AM19" s="7">
        <f t="shared" si="17"/>
        <v>1952.2602739726044</v>
      </c>
      <c r="AN19" s="14"/>
      <c r="AO19" s="13">
        <f t="shared" si="4"/>
        <v>25000000</v>
      </c>
      <c r="AP19" s="7">
        <f t="shared" si="18"/>
        <v>1952.2602739726044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8" x14ac:dyDescent="0.35">
      <c r="A20" s="14"/>
      <c r="B20" s="10">
        <v>43578</v>
      </c>
      <c r="C20" s="5">
        <v>43573</v>
      </c>
      <c r="D20" s="5">
        <v>43584</v>
      </c>
      <c r="E20" s="5">
        <v>43585</v>
      </c>
      <c r="F20" s="6">
        <f t="shared" si="0"/>
        <v>1</v>
      </c>
      <c r="G20" s="6">
        <f t="shared" si="5"/>
        <v>15</v>
      </c>
      <c r="H20" s="56">
        <v>7.0869999999999995E-3</v>
      </c>
      <c r="I20" s="56">
        <f t="shared" si="6"/>
        <v>9.4999999999999998E-3</v>
      </c>
      <c r="J20" s="57">
        <f t="shared" si="7"/>
        <v>5.0000000000000001E-4</v>
      </c>
      <c r="K20" s="58">
        <f t="shared" si="24"/>
        <v>0.02</v>
      </c>
      <c r="L20" s="59">
        <f t="shared" si="8"/>
        <v>2.6027397260273973E-5</v>
      </c>
      <c r="M20" s="59">
        <f t="shared" si="19"/>
        <v>1.0003904732874727</v>
      </c>
      <c r="N20" s="60">
        <f t="shared" si="9"/>
        <v>9.502E-3</v>
      </c>
      <c r="O20" s="59">
        <f t="shared" si="20"/>
        <v>3.904931506849315E-4</v>
      </c>
      <c r="P20" s="61">
        <f>(O20-O19)*$D$7/F20</f>
        <v>9.5159999999999655E-3</v>
      </c>
      <c r="Q20" s="60">
        <f t="shared" si="1"/>
        <v>3.0015999999999966E-2</v>
      </c>
      <c r="R20" s="62"/>
      <c r="S20" s="7">
        <f t="shared" si="10"/>
        <v>100000000</v>
      </c>
      <c r="T20" s="63"/>
      <c r="U20" s="7">
        <f t="shared" si="11"/>
        <v>2607.1232876712234</v>
      </c>
      <c r="V20" s="7">
        <f t="shared" si="12"/>
        <v>136.98630136986301</v>
      </c>
      <c r="W20" s="7">
        <f t="shared" si="13"/>
        <v>5479.4520547945203</v>
      </c>
      <c r="X20" s="7">
        <f t="shared" si="14"/>
        <v>8223.5616438356064</v>
      </c>
      <c r="Y20" s="21"/>
      <c r="Z20" s="7"/>
      <c r="AA20" s="7">
        <f t="shared" si="15"/>
        <v>0</v>
      </c>
      <c r="AB20" s="7">
        <f t="shared" si="21"/>
        <v>0</v>
      </c>
      <c r="AC20" s="7">
        <f t="shared" si="22"/>
        <v>0</v>
      </c>
      <c r="AD20" s="63"/>
      <c r="AE20" s="58">
        <v>0.5</v>
      </c>
      <c r="AF20" s="58">
        <v>0.25</v>
      </c>
      <c r="AG20" s="58">
        <f t="shared" si="16"/>
        <v>0.25</v>
      </c>
      <c r="AH20" s="14"/>
      <c r="AI20" s="13">
        <f t="shared" si="2"/>
        <v>50000000</v>
      </c>
      <c r="AJ20" s="7">
        <f t="shared" si="23"/>
        <v>1303.5616438356117</v>
      </c>
      <c r="AK20" s="14"/>
      <c r="AL20" s="13">
        <f t="shared" si="3"/>
        <v>25000000</v>
      </c>
      <c r="AM20" s="7">
        <f t="shared" si="17"/>
        <v>651.78082191780584</v>
      </c>
      <c r="AN20" s="14"/>
      <c r="AO20" s="13">
        <f t="shared" si="4"/>
        <v>25000000</v>
      </c>
      <c r="AP20" s="7">
        <f t="shared" si="18"/>
        <v>651.78082191780584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68" x14ac:dyDescent="0.35">
      <c r="A21" s="14"/>
      <c r="B21" s="10">
        <v>43579</v>
      </c>
      <c r="C21" s="5">
        <v>43578</v>
      </c>
      <c r="D21" s="5">
        <v>43585</v>
      </c>
      <c r="E21" s="5">
        <v>43586</v>
      </c>
      <c r="F21" s="6">
        <f t="shared" si="0"/>
        <v>1</v>
      </c>
      <c r="G21" s="6">
        <f t="shared" si="5"/>
        <v>16</v>
      </c>
      <c r="H21" s="56">
        <v>7.0920000000000002E-3</v>
      </c>
      <c r="I21" s="56">
        <f t="shared" si="6"/>
        <v>9.4999999999999998E-3</v>
      </c>
      <c r="J21" s="57">
        <f t="shared" si="7"/>
        <v>5.0000000000000001E-4</v>
      </c>
      <c r="K21" s="58">
        <f t="shared" si="24"/>
        <v>0.02</v>
      </c>
      <c r="L21" s="59">
        <f t="shared" si="8"/>
        <v>2.6027397260273973E-5</v>
      </c>
      <c r="M21" s="59">
        <f t="shared" si="19"/>
        <v>1.0004165108477363</v>
      </c>
      <c r="N21" s="60">
        <f t="shared" si="9"/>
        <v>9.502E-3</v>
      </c>
      <c r="O21" s="59">
        <f t="shared" si="20"/>
        <v>4.1652602739726026E-4</v>
      </c>
      <c r="P21" s="61">
        <f>(O21-O20)*$D$7/F21</f>
        <v>9.5019999999999983E-3</v>
      </c>
      <c r="Q21" s="60">
        <f t="shared" si="1"/>
        <v>3.0002000000000001E-2</v>
      </c>
      <c r="R21" s="62"/>
      <c r="S21" s="7">
        <f t="shared" si="10"/>
        <v>90000000</v>
      </c>
      <c r="T21" s="63"/>
      <c r="U21" s="7">
        <f t="shared" si="11"/>
        <v>2342.9589041095887</v>
      </c>
      <c r="V21" s="7">
        <f t="shared" si="12"/>
        <v>123.28767123287672</v>
      </c>
      <c r="W21" s="7">
        <f t="shared" si="13"/>
        <v>4931.5068493150684</v>
      </c>
      <c r="X21" s="7">
        <f t="shared" si="14"/>
        <v>7397.7534246575342</v>
      </c>
      <c r="Y21" s="21"/>
      <c r="Z21" s="7">
        <v>-10000000</v>
      </c>
      <c r="AA21" s="7">
        <f>-Z21*(O20)</f>
        <v>3904.9315068493152</v>
      </c>
      <c r="AB21" s="7">
        <f t="shared" si="21"/>
        <v>3904.9315068493152</v>
      </c>
      <c r="AC21" s="7">
        <f t="shared" si="22"/>
        <v>0</v>
      </c>
      <c r="AD21" s="63"/>
      <c r="AE21" s="58">
        <v>0.5</v>
      </c>
      <c r="AF21" s="58">
        <v>0.25</v>
      </c>
      <c r="AG21" s="58">
        <f t="shared" si="16"/>
        <v>0.25</v>
      </c>
      <c r="AH21" s="14"/>
      <c r="AI21" s="13">
        <f t="shared" si="2"/>
        <v>45000000</v>
      </c>
      <c r="AJ21" s="7">
        <f t="shared" si="23"/>
        <v>1171.4794520547944</v>
      </c>
      <c r="AK21" s="14"/>
      <c r="AL21" s="13">
        <f t="shared" si="3"/>
        <v>22500000</v>
      </c>
      <c r="AM21" s="7">
        <f t="shared" si="17"/>
        <v>585.73972602739718</v>
      </c>
      <c r="AN21" s="14"/>
      <c r="AO21" s="13">
        <f t="shared" si="4"/>
        <v>22500000</v>
      </c>
      <c r="AP21" s="7">
        <f t="shared" si="18"/>
        <v>585.73972602739718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68" x14ac:dyDescent="0.35">
      <c r="A22" s="14"/>
      <c r="B22" s="10">
        <v>43580</v>
      </c>
      <c r="C22" s="5">
        <v>43579</v>
      </c>
      <c r="D22" s="5">
        <v>43586</v>
      </c>
      <c r="E22" s="5">
        <v>43587</v>
      </c>
      <c r="F22" s="6">
        <f t="shared" si="0"/>
        <v>1</v>
      </c>
      <c r="G22" s="6">
        <f t="shared" si="5"/>
        <v>17</v>
      </c>
      <c r="H22" s="56">
        <v>7.0869999999999995E-3</v>
      </c>
      <c r="I22" s="56">
        <f t="shared" si="6"/>
        <v>9.4999999999999998E-3</v>
      </c>
      <c r="J22" s="57">
        <f t="shared" si="7"/>
        <v>5.0000000000000001E-4</v>
      </c>
      <c r="K22" s="58">
        <f t="shared" si="24"/>
        <v>0.02</v>
      </c>
      <c r="L22" s="59">
        <f t="shared" si="8"/>
        <v>2.6027397260273973E-5</v>
      </c>
      <c r="M22" s="59">
        <f t="shared" si="19"/>
        <v>1.0004425490856899</v>
      </c>
      <c r="N22" s="60">
        <f t="shared" si="9"/>
        <v>9.502E-3</v>
      </c>
      <c r="O22" s="59">
        <f t="shared" si="20"/>
        <v>4.4255890410958908E-4</v>
      </c>
      <c r="P22" s="61">
        <f>(O22-O21)*$D$7/F22</f>
        <v>9.5020000000000174E-3</v>
      </c>
      <c r="Q22" s="60">
        <f t="shared" si="1"/>
        <v>3.0002000000000018E-2</v>
      </c>
      <c r="R22" s="62"/>
      <c r="S22" s="7">
        <f t="shared" si="10"/>
        <v>90000000</v>
      </c>
      <c r="T22" s="63"/>
      <c r="U22" s="7">
        <f t="shared" si="11"/>
        <v>2342.9589041095933</v>
      </c>
      <c r="V22" s="7">
        <f t="shared" si="12"/>
        <v>123.28767123287672</v>
      </c>
      <c r="W22" s="7">
        <f t="shared" si="13"/>
        <v>4931.5068493150684</v>
      </c>
      <c r="X22" s="7">
        <f t="shared" si="14"/>
        <v>7397.7534246575378</v>
      </c>
      <c r="Y22" s="21"/>
      <c r="Z22" s="7"/>
      <c r="AA22" s="7">
        <f t="shared" si="15"/>
        <v>0</v>
      </c>
      <c r="AB22" s="7">
        <f t="shared" si="21"/>
        <v>0</v>
      </c>
      <c r="AC22" s="7">
        <f t="shared" si="22"/>
        <v>0</v>
      </c>
      <c r="AD22" s="63"/>
      <c r="AE22" s="58">
        <v>0.4</v>
      </c>
      <c r="AF22" s="58">
        <v>0.25</v>
      </c>
      <c r="AG22" s="58">
        <f t="shared" si="16"/>
        <v>0.35</v>
      </c>
      <c r="AH22" s="14"/>
      <c r="AI22" s="13">
        <f t="shared" si="2"/>
        <v>36000000</v>
      </c>
      <c r="AJ22" s="7">
        <f t="shared" si="23"/>
        <v>937.18356164383738</v>
      </c>
      <c r="AK22" s="14"/>
      <c r="AL22" s="13">
        <f t="shared" si="3"/>
        <v>22500000</v>
      </c>
      <c r="AM22" s="7">
        <f t="shared" si="17"/>
        <v>585.73972602739832</v>
      </c>
      <c r="AN22" s="14"/>
      <c r="AO22" s="13">
        <f t="shared" si="4"/>
        <v>31499999.999999996</v>
      </c>
      <c r="AP22" s="7">
        <f t="shared" si="18"/>
        <v>820.03561643835758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68" x14ac:dyDescent="0.35">
      <c r="A23" s="14"/>
      <c r="B23" s="10">
        <v>43581</v>
      </c>
      <c r="C23" s="5">
        <v>43580</v>
      </c>
      <c r="D23" s="5">
        <v>43587</v>
      </c>
      <c r="E23" s="5">
        <v>43588</v>
      </c>
      <c r="F23" s="6">
        <f t="shared" si="0"/>
        <v>1</v>
      </c>
      <c r="G23" s="6">
        <f t="shared" si="5"/>
        <v>18</v>
      </c>
      <c r="H23" s="56">
        <v>7.0959999999999999E-3</v>
      </c>
      <c r="I23" s="56">
        <f t="shared" si="6"/>
        <v>9.4999999999999998E-3</v>
      </c>
      <c r="J23" s="57">
        <f t="shared" si="7"/>
        <v>5.0000000000000001E-4</v>
      </c>
      <c r="K23" s="58">
        <f t="shared" si="24"/>
        <v>0.02</v>
      </c>
      <c r="L23" s="59">
        <f t="shared" si="8"/>
        <v>2.6027397260273973E-5</v>
      </c>
      <c r="M23" s="59">
        <f t="shared" si="19"/>
        <v>1.0004685880013511</v>
      </c>
      <c r="N23" s="60">
        <f t="shared" si="9"/>
        <v>9.502E-3</v>
      </c>
      <c r="O23" s="59">
        <f t="shared" si="20"/>
        <v>4.6859178082191778E-4</v>
      </c>
      <c r="P23" s="61">
        <f>(O23-O22)*$D$7/F23</f>
        <v>9.5019999999999792E-3</v>
      </c>
      <c r="Q23" s="60">
        <f t="shared" si="1"/>
        <v>3.000199999999998E-2</v>
      </c>
      <c r="R23" s="62"/>
      <c r="S23" s="7">
        <f t="shared" si="10"/>
        <v>90000000</v>
      </c>
      <c r="T23" s="63"/>
      <c r="U23" s="7">
        <f t="shared" si="11"/>
        <v>2342.9589041095837</v>
      </c>
      <c r="V23" s="7">
        <f t="shared" si="12"/>
        <v>123.28767123287672</v>
      </c>
      <c r="W23" s="7">
        <f t="shared" si="13"/>
        <v>4931.5068493150684</v>
      </c>
      <c r="X23" s="7">
        <f t="shared" si="14"/>
        <v>7397.7534246575287</v>
      </c>
      <c r="Y23" s="21"/>
      <c r="Z23" s="7"/>
      <c r="AA23" s="7">
        <f t="shared" si="15"/>
        <v>0</v>
      </c>
      <c r="AB23" s="7">
        <f t="shared" si="21"/>
        <v>0</v>
      </c>
      <c r="AC23" s="7">
        <f t="shared" si="22"/>
        <v>0</v>
      </c>
      <c r="AD23" s="63"/>
      <c r="AE23" s="58">
        <v>0.4</v>
      </c>
      <c r="AF23" s="58">
        <v>0.25</v>
      </c>
      <c r="AG23" s="58">
        <f t="shared" si="16"/>
        <v>0.35</v>
      </c>
      <c r="AH23" s="14"/>
      <c r="AI23" s="13">
        <f t="shared" si="2"/>
        <v>36000000</v>
      </c>
      <c r="AJ23" s="7">
        <f t="shared" si="23"/>
        <v>937.18356164383351</v>
      </c>
      <c r="AK23" s="14"/>
      <c r="AL23" s="13">
        <f t="shared" si="3"/>
        <v>22500000</v>
      </c>
      <c r="AM23" s="7">
        <f t="shared" si="17"/>
        <v>585.73972602739593</v>
      </c>
      <c r="AN23" s="14"/>
      <c r="AO23" s="13">
        <f t="shared" si="4"/>
        <v>31499999.999999996</v>
      </c>
      <c r="AP23" s="7">
        <f t="shared" si="18"/>
        <v>820.03561643835428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1:68" x14ac:dyDescent="0.35">
      <c r="A24" s="14"/>
      <c r="B24" s="10">
        <v>43584</v>
      </c>
      <c r="C24" s="5">
        <v>43581</v>
      </c>
      <c r="D24" s="5">
        <v>43588</v>
      </c>
      <c r="E24" s="5">
        <v>43592</v>
      </c>
      <c r="F24" s="6">
        <f t="shared" si="0"/>
        <v>4</v>
      </c>
      <c r="G24" s="6">
        <f t="shared" si="5"/>
        <v>22</v>
      </c>
      <c r="H24" s="56">
        <v>7.1069999999999996E-3</v>
      </c>
      <c r="I24" s="56">
        <f t="shared" si="6"/>
        <v>9.4999999999999998E-3</v>
      </c>
      <c r="J24" s="57">
        <f t="shared" si="7"/>
        <v>5.0000000000000001E-4</v>
      </c>
      <c r="K24" s="58">
        <f t="shared" si="24"/>
        <v>0.02</v>
      </c>
      <c r="L24" s="59">
        <f t="shared" si="8"/>
        <v>1.0410958904109589E-4</v>
      </c>
      <c r="M24" s="59">
        <f t="shared" si="19"/>
        <v>1.0005727463748963</v>
      </c>
      <c r="N24" s="60">
        <f t="shared" si="9"/>
        <v>9.502E-3</v>
      </c>
      <c r="O24" s="59">
        <f t="shared" si="20"/>
        <v>5.7272328767123289E-4</v>
      </c>
      <c r="P24" s="61">
        <f>(O24-O23)*$D$7/F24</f>
        <v>9.5020000000000035E-3</v>
      </c>
      <c r="Q24" s="60">
        <f t="shared" si="1"/>
        <v>3.0002000000000004E-2</v>
      </c>
      <c r="R24" s="62"/>
      <c r="S24" s="7">
        <f t="shared" si="10"/>
        <v>90000000</v>
      </c>
      <c r="T24" s="63"/>
      <c r="U24" s="7">
        <f t="shared" si="11"/>
        <v>9371.8356164383604</v>
      </c>
      <c r="V24" s="7">
        <f t="shared" si="12"/>
        <v>493.15068493150687</v>
      </c>
      <c r="W24" s="7">
        <f t="shared" si="13"/>
        <v>19726.027397260274</v>
      </c>
      <c r="X24" s="7">
        <f t="shared" si="14"/>
        <v>29591.01369863014</v>
      </c>
      <c r="Y24" s="21"/>
      <c r="Z24" s="7"/>
      <c r="AA24" s="7">
        <f t="shared" si="15"/>
        <v>0</v>
      </c>
      <c r="AB24" s="7">
        <f t="shared" si="21"/>
        <v>0</v>
      </c>
      <c r="AC24" s="7">
        <f t="shared" si="22"/>
        <v>0</v>
      </c>
      <c r="AD24" s="63"/>
      <c r="AE24" s="58">
        <v>0.4</v>
      </c>
      <c r="AF24" s="58">
        <v>0.25</v>
      </c>
      <c r="AG24" s="58">
        <f t="shared" si="16"/>
        <v>0.35</v>
      </c>
      <c r="AH24" s="14"/>
      <c r="AI24" s="13">
        <f t="shared" si="2"/>
        <v>36000000</v>
      </c>
      <c r="AJ24" s="7">
        <f t="shared" si="23"/>
        <v>3748.7342465753436</v>
      </c>
      <c r="AK24" s="14"/>
      <c r="AL24" s="13">
        <f t="shared" si="3"/>
        <v>22500000</v>
      </c>
      <c r="AM24" s="7">
        <f t="shared" si="17"/>
        <v>2342.9589041095901</v>
      </c>
      <c r="AN24" s="14"/>
      <c r="AO24" s="13">
        <f t="shared" si="4"/>
        <v>31499999.999999996</v>
      </c>
      <c r="AP24" s="7">
        <f t="shared" si="18"/>
        <v>3280.1424657534253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1:68" x14ac:dyDescent="0.35">
      <c r="A25" s="14"/>
      <c r="B25" s="10">
        <v>43585</v>
      </c>
      <c r="C25" s="5">
        <v>43584</v>
      </c>
      <c r="D25" s="5">
        <v>43592</v>
      </c>
      <c r="E25" s="5">
        <v>43593</v>
      </c>
      <c r="F25" s="6">
        <f t="shared" si="0"/>
        <v>1</v>
      </c>
      <c r="G25" s="6">
        <f t="shared" si="5"/>
        <v>23</v>
      </c>
      <c r="H25" s="56">
        <v>7.097E-3</v>
      </c>
      <c r="I25" s="56">
        <f t="shared" si="6"/>
        <v>9.4999999999999998E-3</v>
      </c>
      <c r="J25" s="57">
        <f t="shared" si="7"/>
        <v>5.0000000000000001E-4</v>
      </c>
      <c r="K25" s="58">
        <f t="shared" si="24"/>
        <v>0.02</v>
      </c>
      <c r="L25" s="59">
        <f t="shared" si="8"/>
        <v>2.6027397260273973E-5</v>
      </c>
      <c r="M25" s="59">
        <f t="shared" si="19"/>
        <v>1.000598788679254</v>
      </c>
      <c r="N25" s="60">
        <f t="shared" si="9"/>
        <v>9.5029999999999993E-3</v>
      </c>
      <c r="O25" s="59">
        <f t="shared" si="20"/>
        <v>5.9881917808219179E-4</v>
      </c>
      <c r="P25" s="61">
        <f>(O25-O24)*$D$7/F25</f>
        <v>9.5249999999999987E-3</v>
      </c>
      <c r="Q25" s="60">
        <f t="shared" si="1"/>
        <v>3.0025E-2</v>
      </c>
      <c r="R25" s="62"/>
      <c r="S25" s="7">
        <f t="shared" si="10"/>
        <v>90000000</v>
      </c>
      <c r="T25" s="63"/>
      <c r="U25" s="7">
        <f t="shared" si="11"/>
        <v>2348.6301369863008</v>
      </c>
      <c r="V25" s="7">
        <f t="shared" si="12"/>
        <v>123.28767123287672</v>
      </c>
      <c r="W25" s="7">
        <f t="shared" si="13"/>
        <v>4931.5068493150684</v>
      </c>
      <c r="X25" s="7">
        <f t="shared" si="14"/>
        <v>7403.4246575342459</v>
      </c>
      <c r="Y25" s="21"/>
      <c r="Z25" s="7"/>
      <c r="AA25" s="7">
        <f t="shared" si="15"/>
        <v>0</v>
      </c>
      <c r="AB25" s="7">
        <f t="shared" si="21"/>
        <v>0</v>
      </c>
      <c r="AC25" s="7">
        <f t="shared" si="22"/>
        <v>0</v>
      </c>
      <c r="AD25" s="63"/>
      <c r="AE25" s="58">
        <v>0.4</v>
      </c>
      <c r="AF25" s="58">
        <v>0</v>
      </c>
      <c r="AG25" s="58">
        <f t="shared" si="16"/>
        <v>0.6</v>
      </c>
      <c r="AH25" s="14"/>
      <c r="AI25" s="13">
        <f t="shared" si="2"/>
        <v>36000000</v>
      </c>
      <c r="AJ25" s="7">
        <f t="shared" si="23"/>
        <v>939.45205479452034</v>
      </c>
      <c r="AK25" s="14"/>
      <c r="AL25" s="13">
        <f t="shared" si="3"/>
        <v>0</v>
      </c>
      <c r="AM25" s="7">
        <f t="shared" si="17"/>
        <v>0</v>
      </c>
      <c r="AN25" s="14"/>
      <c r="AO25" s="13">
        <f t="shared" si="4"/>
        <v>54000000</v>
      </c>
      <c r="AP25" s="7">
        <f t="shared" si="18"/>
        <v>1409.1780821917807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1:68" x14ac:dyDescent="0.35">
      <c r="A26" s="14"/>
      <c r="B26" s="10">
        <v>43586</v>
      </c>
      <c r="C26" s="5">
        <v>43585</v>
      </c>
      <c r="D26" s="5">
        <v>43593</v>
      </c>
      <c r="E26" s="5">
        <v>43594</v>
      </c>
      <c r="F26" s="6">
        <f t="shared" si="0"/>
        <v>1</v>
      </c>
      <c r="G26" s="6">
        <f t="shared" si="5"/>
        <v>24</v>
      </c>
      <c r="H26" s="56">
        <v>7.1089999999999999E-3</v>
      </c>
      <c r="I26" s="56">
        <f t="shared" si="6"/>
        <v>9.4999999999999998E-3</v>
      </c>
      <c r="J26" s="57">
        <f t="shared" si="7"/>
        <v>5.0000000000000001E-4</v>
      </c>
      <c r="K26" s="58">
        <f t="shared" si="24"/>
        <v>0.02</v>
      </c>
      <c r="L26" s="59">
        <f t="shared" si="8"/>
        <v>2.6027397260273973E-5</v>
      </c>
      <c r="M26" s="59">
        <f t="shared" si="19"/>
        <v>1.0006248316614252</v>
      </c>
      <c r="N26" s="60">
        <f t="shared" si="9"/>
        <v>9.5029999999999993E-3</v>
      </c>
      <c r="O26" s="59">
        <f t="shared" si="20"/>
        <v>6.2485479452054798E-4</v>
      </c>
      <c r="P26" s="61">
        <f>(O26-O25)*$D$7/F26</f>
        <v>9.503000000000008E-3</v>
      </c>
      <c r="Q26" s="60">
        <f t="shared" si="1"/>
        <v>3.0003000000000009E-2</v>
      </c>
      <c r="R26" s="62"/>
      <c r="S26" s="7">
        <f t="shared" si="10"/>
        <v>90000000</v>
      </c>
      <c r="T26" s="63"/>
      <c r="U26" s="7">
        <f t="shared" si="11"/>
        <v>2343.2054794520568</v>
      </c>
      <c r="V26" s="7">
        <f t="shared" si="12"/>
        <v>123.28767123287672</v>
      </c>
      <c r="W26" s="7">
        <f t="shared" si="13"/>
        <v>4931.5068493150684</v>
      </c>
      <c r="X26" s="7">
        <f t="shared" si="14"/>
        <v>7398.0000000000018</v>
      </c>
      <c r="Y26" s="21"/>
      <c r="Z26" s="7"/>
      <c r="AA26" s="7">
        <f t="shared" si="15"/>
        <v>0</v>
      </c>
      <c r="AB26" s="7">
        <f t="shared" si="21"/>
        <v>0</v>
      </c>
      <c r="AC26" s="7">
        <f t="shared" si="22"/>
        <v>0</v>
      </c>
      <c r="AD26" s="63"/>
      <c r="AE26" s="58">
        <v>0.4</v>
      </c>
      <c r="AF26" s="58">
        <v>0</v>
      </c>
      <c r="AG26" s="58">
        <f t="shared" si="16"/>
        <v>0.6</v>
      </c>
      <c r="AH26" s="14"/>
      <c r="AI26" s="13">
        <f t="shared" si="2"/>
        <v>36000000</v>
      </c>
      <c r="AJ26" s="7">
        <f t="shared" si="23"/>
        <v>937.2821917808227</v>
      </c>
      <c r="AK26" s="14"/>
      <c r="AL26" s="13">
        <f t="shared" si="3"/>
        <v>0</v>
      </c>
      <c r="AM26" s="7">
        <f t="shared" si="17"/>
        <v>0</v>
      </c>
      <c r="AN26" s="14"/>
      <c r="AO26" s="13">
        <f t="shared" si="4"/>
        <v>54000000</v>
      </c>
      <c r="AP26" s="7">
        <f t="shared" si="18"/>
        <v>1405.923287671234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</row>
    <row r="27" spans="1:68" x14ac:dyDescent="0.35">
      <c r="A27" s="14"/>
      <c r="B27" s="10">
        <v>43587</v>
      </c>
      <c r="C27" s="5">
        <v>43586</v>
      </c>
      <c r="D27" s="5">
        <v>43594</v>
      </c>
      <c r="E27" s="5">
        <v>43595</v>
      </c>
      <c r="F27" s="6">
        <f t="shared" si="0"/>
        <v>1</v>
      </c>
      <c r="G27" s="6">
        <f t="shared" si="5"/>
        <v>25</v>
      </c>
      <c r="H27" s="56">
        <v>7.1030000000000008E-3</v>
      </c>
      <c r="I27" s="56">
        <f t="shared" si="6"/>
        <v>9.4999999999999998E-3</v>
      </c>
      <c r="J27" s="57">
        <f t="shared" si="7"/>
        <v>5.0000000000000001E-4</v>
      </c>
      <c r="K27" s="58">
        <f t="shared" si="24"/>
        <v>0.02</v>
      </c>
      <c r="L27" s="59">
        <f t="shared" si="8"/>
        <v>2.6027397260273973E-5</v>
      </c>
      <c r="M27" s="59">
        <f t="shared" si="19"/>
        <v>1.0006508753214274</v>
      </c>
      <c r="N27" s="60">
        <f t="shared" si="9"/>
        <v>9.5029999999999993E-3</v>
      </c>
      <c r="O27" s="59">
        <f t="shared" si="20"/>
        <v>6.5089041095890406E-4</v>
      </c>
      <c r="P27" s="61">
        <f>(O27-O26)*$D$7/F27</f>
        <v>9.5029999999999698E-3</v>
      </c>
      <c r="Q27" s="60">
        <f t="shared" si="1"/>
        <v>3.0002999999999971E-2</v>
      </c>
      <c r="R27" s="62"/>
      <c r="S27" s="7">
        <f t="shared" si="10"/>
        <v>90000000</v>
      </c>
      <c r="T27" s="63"/>
      <c r="U27" s="7">
        <f t="shared" si="11"/>
        <v>2343.2054794520473</v>
      </c>
      <c r="V27" s="7">
        <f t="shared" si="12"/>
        <v>123.28767123287672</v>
      </c>
      <c r="W27" s="7">
        <f t="shared" si="13"/>
        <v>4931.5068493150684</v>
      </c>
      <c r="X27" s="7">
        <f t="shared" si="14"/>
        <v>7397.9999999999927</v>
      </c>
      <c r="Y27" s="21"/>
      <c r="Z27" s="7"/>
      <c r="AA27" s="7">
        <f t="shared" si="15"/>
        <v>0</v>
      </c>
      <c r="AB27" s="7">
        <f t="shared" si="21"/>
        <v>0</v>
      </c>
      <c r="AC27" s="7">
        <f t="shared" si="22"/>
        <v>0</v>
      </c>
      <c r="AD27" s="63"/>
      <c r="AE27" s="58">
        <v>0.4</v>
      </c>
      <c r="AF27" s="58">
        <v>0</v>
      </c>
      <c r="AG27" s="58">
        <f t="shared" si="16"/>
        <v>0.6</v>
      </c>
      <c r="AH27" s="14"/>
      <c r="AI27" s="13">
        <f t="shared" si="2"/>
        <v>36000000</v>
      </c>
      <c r="AJ27" s="7">
        <f t="shared" si="23"/>
        <v>937.28219178081883</v>
      </c>
      <c r="AK27" s="14"/>
      <c r="AL27" s="13">
        <f t="shared" si="3"/>
        <v>0</v>
      </c>
      <c r="AM27" s="7">
        <f t="shared" si="17"/>
        <v>0</v>
      </c>
      <c r="AN27" s="14"/>
      <c r="AO27" s="13">
        <f t="shared" si="4"/>
        <v>54000000</v>
      </c>
      <c r="AP27" s="7">
        <f t="shared" si="18"/>
        <v>1405.9232876712283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</row>
    <row r="28" spans="1:68" x14ac:dyDescent="0.35">
      <c r="A28" s="14"/>
      <c r="B28" s="10">
        <v>43588</v>
      </c>
      <c r="C28" s="5">
        <v>43587</v>
      </c>
      <c r="D28" s="5">
        <v>43595</v>
      </c>
      <c r="E28" s="5">
        <v>43598</v>
      </c>
      <c r="F28" s="6">
        <f t="shared" si="0"/>
        <v>3</v>
      </c>
      <c r="G28" s="6">
        <f t="shared" si="5"/>
        <v>28</v>
      </c>
      <c r="H28" s="56">
        <v>7.1069999999999996E-3</v>
      </c>
      <c r="I28" s="56">
        <f t="shared" si="6"/>
        <v>9.4999999999999998E-3</v>
      </c>
      <c r="J28" s="57">
        <f t="shared" si="7"/>
        <v>5.0000000000000001E-4</v>
      </c>
      <c r="K28" s="58">
        <f t="shared" si="24"/>
        <v>0.02</v>
      </c>
      <c r="L28" s="59">
        <f t="shared" si="8"/>
        <v>7.8082191780821911E-5</v>
      </c>
      <c r="M28" s="59">
        <f t="shared" si="19"/>
        <v>1.0007290083349798</v>
      </c>
      <c r="N28" s="60">
        <f t="shared" si="9"/>
        <v>9.5029999999999993E-3</v>
      </c>
      <c r="O28" s="59">
        <f t="shared" si="20"/>
        <v>7.2899726027397262E-4</v>
      </c>
      <c r="P28" s="61">
        <f>(O28-O27)*$D$7/F28</f>
        <v>9.5030000000000097E-3</v>
      </c>
      <c r="Q28" s="60">
        <f t="shared" si="1"/>
        <v>3.0003000000000009E-2</v>
      </c>
      <c r="R28" s="62"/>
      <c r="S28" s="7">
        <f t="shared" si="10"/>
        <v>90000000</v>
      </c>
      <c r="T28" s="63"/>
      <c r="U28" s="7">
        <f t="shared" si="11"/>
        <v>7029.6164383561718</v>
      </c>
      <c r="V28" s="7">
        <f t="shared" si="12"/>
        <v>369.86301369863014</v>
      </c>
      <c r="W28" s="7">
        <f t="shared" si="13"/>
        <v>14794.520547945205</v>
      </c>
      <c r="X28" s="7">
        <f t="shared" si="14"/>
        <v>22194.000000000007</v>
      </c>
      <c r="Y28" s="21"/>
      <c r="Z28" s="7"/>
      <c r="AA28" s="7">
        <f t="shared" si="15"/>
        <v>0</v>
      </c>
      <c r="AB28" s="7">
        <f t="shared" si="21"/>
        <v>0</v>
      </c>
      <c r="AC28" s="7">
        <f t="shared" si="22"/>
        <v>0</v>
      </c>
      <c r="AD28" s="63"/>
      <c r="AE28" s="58">
        <v>0.4</v>
      </c>
      <c r="AF28" s="58">
        <v>0</v>
      </c>
      <c r="AG28" s="58">
        <f t="shared" si="16"/>
        <v>0.6</v>
      </c>
      <c r="AH28" s="14"/>
      <c r="AI28" s="13">
        <f t="shared" si="2"/>
        <v>36000000</v>
      </c>
      <c r="AJ28" s="7">
        <f t="shared" si="23"/>
        <v>2811.8465753424684</v>
      </c>
      <c r="AK28" s="14"/>
      <c r="AL28" s="13">
        <f t="shared" si="3"/>
        <v>0</v>
      </c>
      <c r="AM28" s="7">
        <f t="shared" si="17"/>
        <v>0</v>
      </c>
      <c r="AN28" s="14"/>
      <c r="AO28" s="13">
        <f t="shared" si="4"/>
        <v>54000000</v>
      </c>
      <c r="AP28" s="7">
        <f t="shared" si="18"/>
        <v>4217.7698630137029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</row>
    <row r="29" spans="1:68" x14ac:dyDescent="0.35">
      <c r="A29" s="14"/>
      <c r="B29" s="10">
        <v>43592</v>
      </c>
      <c r="C29" s="5">
        <v>43588</v>
      </c>
      <c r="D29" s="5">
        <v>43598</v>
      </c>
      <c r="E29" s="5">
        <v>43599</v>
      </c>
      <c r="F29" s="6">
        <f t="shared" si="0"/>
        <v>1</v>
      </c>
      <c r="G29" s="6">
        <f t="shared" si="5"/>
        <v>29</v>
      </c>
      <c r="H29" s="56">
        <v>7.0980000000000001E-3</v>
      </c>
      <c r="I29" s="56">
        <f t="shared" si="6"/>
        <v>9.4999999999999998E-3</v>
      </c>
      <c r="J29" s="57">
        <f t="shared" si="7"/>
        <v>5.0000000000000001E-4</v>
      </c>
      <c r="K29" s="58">
        <f t="shared" si="24"/>
        <v>0.02</v>
      </c>
      <c r="L29" s="59">
        <f t="shared" si="8"/>
        <v>2.6027397260273973E-5</v>
      </c>
      <c r="M29" s="59">
        <f t="shared" si="19"/>
        <v>1.0007550547064297</v>
      </c>
      <c r="N29" s="60">
        <f t="shared" si="9"/>
        <v>9.5029999999999993E-3</v>
      </c>
      <c r="O29" s="59">
        <f t="shared" si="20"/>
        <v>7.550328767123287E-4</v>
      </c>
      <c r="P29" s="61">
        <f>(O29-O28)*$D$7/F29</f>
        <v>9.5029999999999698E-3</v>
      </c>
      <c r="Q29" s="60">
        <f t="shared" si="1"/>
        <v>3.0002999999999971E-2</v>
      </c>
      <c r="R29" s="62"/>
      <c r="S29" s="7">
        <f t="shared" si="10"/>
        <v>90000000</v>
      </c>
      <c r="T29" s="63"/>
      <c r="U29" s="7">
        <f t="shared" si="11"/>
        <v>2343.2054794520473</v>
      </c>
      <c r="V29" s="7">
        <f t="shared" si="12"/>
        <v>123.28767123287672</v>
      </c>
      <c r="W29" s="7">
        <f t="shared" si="13"/>
        <v>4931.5068493150684</v>
      </c>
      <c r="X29" s="7">
        <f t="shared" si="14"/>
        <v>7397.9999999999927</v>
      </c>
      <c r="Y29" s="21"/>
      <c r="Z29" s="7"/>
      <c r="AA29" s="7">
        <f t="shared" si="15"/>
        <v>0</v>
      </c>
      <c r="AB29" s="7">
        <f t="shared" si="21"/>
        <v>0</v>
      </c>
      <c r="AC29" s="7">
        <f t="shared" si="22"/>
        <v>0</v>
      </c>
      <c r="AD29" s="63"/>
      <c r="AE29" s="58">
        <v>0.4</v>
      </c>
      <c r="AF29" s="58">
        <v>0</v>
      </c>
      <c r="AG29" s="58">
        <f t="shared" si="16"/>
        <v>0.6</v>
      </c>
      <c r="AH29" s="14"/>
      <c r="AI29" s="13">
        <f t="shared" si="2"/>
        <v>36000000</v>
      </c>
      <c r="AJ29" s="7">
        <f t="shared" si="23"/>
        <v>937.28219178081883</v>
      </c>
      <c r="AK29" s="14"/>
      <c r="AL29" s="13">
        <f t="shared" si="3"/>
        <v>0</v>
      </c>
      <c r="AM29" s="7">
        <f t="shared" si="17"/>
        <v>0</v>
      </c>
      <c r="AN29" s="14"/>
      <c r="AO29" s="13">
        <f t="shared" si="4"/>
        <v>54000000</v>
      </c>
      <c r="AP29" s="7">
        <f t="shared" si="18"/>
        <v>1405.9232876712283</v>
      </c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</row>
    <row r="30" spans="1:68" x14ac:dyDescent="0.35">
      <c r="A30" s="14"/>
      <c r="B30" s="10">
        <v>43593</v>
      </c>
      <c r="C30" s="5">
        <v>43592</v>
      </c>
      <c r="D30" s="5">
        <v>43599</v>
      </c>
      <c r="E30" s="5">
        <v>43600</v>
      </c>
      <c r="F30" s="6">
        <f t="shared" si="0"/>
        <v>1</v>
      </c>
      <c r="G30" s="6">
        <f t="shared" si="5"/>
        <v>30</v>
      </c>
      <c r="H30" s="56">
        <v>7.0940000000000005E-3</v>
      </c>
      <c r="I30" s="56">
        <f t="shared" si="6"/>
        <v>9.4999999999999998E-3</v>
      </c>
      <c r="J30" s="57">
        <f t="shared" si="7"/>
        <v>5.0000000000000001E-4</v>
      </c>
      <c r="K30" s="58">
        <f t="shared" si="24"/>
        <v>0.02</v>
      </c>
      <c r="L30" s="59">
        <f t="shared" si="8"/>
        <v>2.6027397260273973E-5</v>
      </c>
      <c r="M30" s="59">
        <f t="shared" si="19"/>
        <v>1.0007811017557988</v>
      </c>
      <c r="N30" s="60">
        <f t="shared" si="9"/>
        <v>9.5029999999999993E-3</v>
      </c>
      <c r="O30" s="59">
        <f t="shared" si="20"/>
        <v>7.8106849315068478E-4</v>
      </c>
      <c r="P30" s="61">
        <f t="shared" ref="P30" si="25">ROUND((O30-O29)*$D$7/F30,16+2)</f>
        <v>9.5029999999999698E-3</v>
      </c>
      <c r="Q30" s="60">
        <f t="shared" si="1"/>
        <v>3.0002999999999971E-2</v>
      </c>
      <c r="R30" s="62"/>
      <c r="S30" s="7">
        <f t="shared" si="10"/>
        <v>90000000</v>
      </c>
      <c r="T30" s="63"/>
      <c r="U30" s="7">
        <f t="shared" si="11"/>
        <v>2343.2054794520473</v>
      </c>
      <c r="V30" s="7">
        <f t="shared" si="12"/>
        <v>123.28767123287672</v>
      </c>
      <c r="W30" s="7">
        <f t="shared" si="13"/>
        <v>4931.5068493150684</v>
      </c>
      <c r="X30" s="7">
        <f t="shared" si="14"/>
        <v>7397.9999999999927</v>
      </c>
      <c r="Y30" s="21"/>
      <c r="Z30" s="7"/>
      <c r="AA30" s="7">
        <f t="shared" si="15"/>
        <v>0</v>
      </c>
      <c r="AB30" s="7">
        <f t="shared" si="21"/>
        <v>0</v>
      </c>
      <c r="AC30" s="7">
        <f t="shared" si="22"/>
        <v>0</v>
      </c>
      <c r="AD30" s="63"/>
      <c r="AE30" s="58">
        <v>0.4</v>
      </c>
      <c r="AF30" s="58">
        <v>0</v>
      </c>
      <c r="AG30" s="58">
        <f t="shared" si="16"/>
        <v>0.6</v>
      </c>
      <c r="AH30" s="14"/>
      <c r="AI30" s="13">
        <f t="shared" si="2"/>
        <v>36000000</v>
      </c>
      <c r="AJ30" s="7">
        <f t="shared" si="23"/>
        <v>937.28219178081883</v>
      </c>
      <c r="AK30" s="14"/>
      <c r="AL30" s="13">
        <f t="shared" si="3"/>
        <v>0</v>
      </c>
      <c r="AM30" s="7">
        <f t="shared" si="17"/>
        <v>0</v>
      </c>
      <c r="AN30" s="14"/>
      <c r="AO30" s="13">
        <f t="shared" si="4"/>
        <v>54000000</v>
      </c>
      <c r="AP30" s="7">
        <f t="shared" si="18"/>
        <v>1405.9232876712283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1:68" ht="4.5" customHeight="1" x14ac:dyDescent="0.35">
      <c r="A31" s="14"/>
      <c r="B31" s="14"/>
      <c r="C31" s="14"/>
      <c r="D31" s="14"/>
      <c r="E31" s="70"/>
      <c r="F31" s="70"/>
      <c r="G31" s="70"/>
      <c r="H31" s="70"/>
      <c r="I31" s="70"/>
      <c r="J31" s="70"/>
      <c r="K31" s="70"/>
      <c r="L31" s="71"/>
      <c r="M31" s="71"/>
      <c r="N31" s="71"/>
      <c r="O31" s="71"/>
      <c r="P31" s="71"/>
      <c r="Q31" s="71"/>
      <c r="R31" s="71"/>
      <c r="S31" s="71"/>
      <c r="T31" s="63"/>
      <c r="U31" s="14"/>
      <c r="V31" s="14"/>
      <c r="W31" s="14"/>
      <c r="X31" s="178"/>
      <c r="Y31" s="21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1:68" x14ac:dyDescent="0.35">
      <c r="A32" s="14"/>
      <c r="B32" s="14"/>
      <c r="C32" s="14"/>
      <c r="D32" s="72"/>
      <c r="E32" s="72"/>
      <c r="F32" s="73">
        <f>SUM(F12:F30)</f>
        <v>30</v>
      </c>
      <c r="G32" s="72"/>
      <c r="H32" s="72"/>
      <c r="I32" s="72"/>
      <c r="J32" s="70"/>
      <c r="K32" s="70"/>
      <c r="L32" s="70"/>
      <c r="M32" s="70"/>
      <c r="N32" s="70"/>
      <c r="O32" s="70"/>
      <c r="P32" s="70"/>
      <c r="Q32" s="70"/>
      <c r="R32" s="70"/>
      <c r="S32" s="74"/>
      <c r="T32" s="14"/>
      <c r="U32" s="75">
        <f>SUM(U12:U30)</f>
        <v>74201.095890410958</v>
      </c>
      <c r="V32" s="75">
        <f>SUM(V12:V30)</f>
        <v>3904.1095890410952</v>
      </c>
      <c r="W32" s="75">
        <f>SUM(W12:W30)</f>
        <v>156164.38356164386</v>
      </c>
      <c r="X32" s="75">
        <f>ROUND(SUM(X12:X30),2)</f>
        <v>234269.59</v>
      </c>
      <c r="Y32" s="21"/>
      <c r="Z32" s="75">
        <f>SUM(Z12:Z30)</f>
        <v>-10000000</v>
      </c>
      <c r="AA32" s="75">
        <f>SUM(AA12:AA30)</f>
        <v>3904.9315068493152</v>
      </c>
      <c r="AB32" s="75">
        <f>SUM(AB12:AB30)</f>
        <v>3904.9315068493152</v>
      </c>
      <c r="AC32" s="75">
        <f>SUM(AC12:AC30)</f>
        <v>0</v>
      </c>
      <c r="AD32" s="14"/>
      <c r="AE32" s="14"/>
      <c r="AF32" s="14"/>
      <c r="AG32" s="14"/>
      <c r="AH32" s="14"/>
      <c r="AI32" s="14"/>
      <c r="AJ32" s="75">
        <f>SUM(AJ12:AJ30)</f>
        <v>33819.665753424648</v>
      </c>
      <c r="AK32" s="76"/>
      <c r="AL32" s="76"/>
      <c r="AM32" s="75">
        <f>SUM(AM12:AM30)</f>
        <v>19719.28767123288</v>
      </c>
      <c r="AN32" s="76"/>
      <c r="AO32" s="76"/>
      <c r="AP32" s="75">
        <f>SUM(AP12:AP30)</f>
        <v>20662.142465753412</v>
      </c>
      <c r="AQ32" s="76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1:68" ht="7.5" customHeight="1" x14ac:dyDescent="0.35">
      <c r="A33" s="14"/>
      <c r="B33" s="14"/>
      <c r="C33" s="14"/>
      <c r="D33" s="72"/>
      <c r="E33" s="72"/>
      <c r="F33" s="70"/>
      <c r="G33" s="70"/>
      <c r="H33" s="70"/>
      <c r="I33" s="77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14"/>
      <c r="U33" s="14"/>
      <c r="V33" s="14"/>
      <c r="W33" s="14"/>
      <c r="X33" s="14"/>
      <c r="Y33" s="21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</row>
    <row r="34" spans="1:68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70"/>
      <c r="N34" s="70"/>
      <c r="O34" s="70"/>
      <c r="P34" s="168" t="s">
        <v>7</v>
      </c>
      <c r="Q34" s="169"/>
      <c r="R34" s="169"/>
      <c r="S34" s="170"/>
      <c r="T34" s="14"/>
      <c r="U34" s="75">
        <f>S30*N30*G30/$D$7+AA32</f>
        <v>74201.095890410943</v>
      </c>
      <c r="V34" s="14"/>
      <c r="W34" s="14"/>
      <c r="X34" s="14"/>
      <c r="Y34" s="21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</row>
    <row r="35" spans="1:68" ht="5.5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70"/>
      <c r="N35" s="70"/>
      <c r="O35" s="70"/>
      <c r="P35" s="78"/>
      <c r="Q35" s="78"/>
      <c r="R35" s="78"/>
      <c r="S35" s="111"/>
      <c r="T35" s="14"/>
      <c r="U35" s="14"/>
      <c r="V35" s="14"/>
      <c r="W35" s="14"/>
      <c r="X35" s="14"/>
      <c r="Y35" s="21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1:68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70"/>
      <c r="N36" s="70"/>
      <c r="O36" s="70"/>
      <c r="P36" s="168" t="s">
        <v>35</v>
      </c>
      <c r="Q36" s="169"/>
      <c r="R36" s="169"/>
      <c r="S36" s="170"/>
      <c r="T36" s="14"/>
      <c r="U36" s="80">
        <f>+U34-U32</f>
        <v>0</v>
      </c>
      <c r="V36" s="14"/>
      <c r="W36" s="14"/>
      <c r="X36" s="14"/>
      <c r="Y36" s="2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1:68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70"/>
      <c r="N37" s="70"/>
      <c r="O37" s="70"/>
      <c r="P37" s="14"/>
      <c r="Q37" s="14"/>
      <c r="R37" s="14"/>
      <c r="S37" s="14"/>
      <c r="T37" s="14"/>
      <c r="U37" s="14"/>
      <c r="V37" s="14"/>
      <c r="W37" s="14"/>
      <c r="X37" s="14"/>
      <c r="Y37" s="21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1:68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1:68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1:68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1:68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1:68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1:68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1:68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1:68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1:68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1:68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1:68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:68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:68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1:68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1:68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1:68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1:68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1:68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1:68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1:68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1:68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1:68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1:68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1:68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1:68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1:68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1:68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1:68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1:68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1:68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1:68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1:68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1:68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1:68" x14ac:dyDescent="0.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1:68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</row>
    <row r="74" spans="1:68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</row>
    <row r="75" spans="1:68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</row>
    <row r="76" spans="1:68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</row>
    <row r="77" spans="1:68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</row>
    <row r="78" spans="1:68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</row>
    <row r="79" spans="1:68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</row>
    <row r="80" spans="1:68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</row>
    <row r="81" spans="1:68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</row>
    <row r="82" spans="1:68" x14ac:dyDescent="0.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</row>
    <row r="83" spans="1:68" x14ac:dyDescent="0.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</row>
    <row r="84" spans="1:68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</row>
    <row r="85" spans="1:68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</row>
    <row r="86" spans="1:68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</row>
    <row r="87" spans="1:68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</row>
    <row r="88" spans="1:68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</row>
    <row r="89" spans="1:68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</row>
    <row r="90" spans="1:68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</row>
    <row r="91" spans="1:68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1:68" x14ac:dyDescent="0.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</row>
    <row r="93" spans="1:68" x14ac:dyDescent="0.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</row>
    <row r="94" spans="1:68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</row>
    <row r="95" spans="1:68" x14ac:dyDescent="0.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</row>
    <row r="96" spans="1:68" x14ac:dyDescent="0.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</row>
    <row r="97" spans="1:68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</row>
    <row r="98" spans="1:68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</row>
    <row r="99" spans="1:68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</row>
    <row r="100" spans="1:68" x14ac:dyDescent="0.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</row>
    <row r="101" spans="1:68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</row>
    <row r="102" spans="1:68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</row>
    <row r="103" spans="1:68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</row>
    <row r="104" spans="1:68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Y104" s="14"/>
      <c r="Z104" s="14"/>
      <c r="AA104" s="14"/>
      <c r="AB104" s="14"/>
      <c r="AC104" s="14"/>
      <c r="AD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</row>
    <row r="105" spans="1:68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Y105" s="14"/>
      <c r="Z105" s="14"/>
      <c r="AA105" s="14"/>
      <c r="AB105" s="14"/>
      <c r="AC105" s="14"/>
      <c r="AD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</row>
    <row r="106" spans="1:68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Y106" s="14"/>
      <c r="Z106" s="14"/>
      <c r="AA106" s="14"/>
      <c r="AB106" s="14"/>
      <c r="AC106" s="14"/>
      <c r="AD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</row>
    <row r="107" spans="1:68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Y107" s="14"/>
      <c r="Z107" s="14"/>
      <c r="AA107" s="14"/>
      <c r="AB107" s="14"/>
      <c r="AC107" s="14"/>
      <c r="AD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</row>
    <row r="108" spans="1:68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Y108" s="14"/>
      <c r="Z108" s="14"/>
      <c r="AA108" s="14"/>
      <c r="AB108" s="14"/>
      <c r="AC108" s="14"/>
      <c r="AD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</row>
    <row r="109" spans="1:68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Y109" s="14"/>
      <c r="Z109" s="14"/>
      <c r="AA109" s="14"/>
      <c r="AB109" s="14"/>
      <c r="AC109" s="14"/>
      <c r="AD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</row>
    <row r="110" spans="1:68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Y110" s="14"/>
      <c r="Z110" s="14"/>
      <c r="AA110" s="14"/>
      <c r="AB110" s="14"/>
      <c r="AC110" s="14"/>
      <c r="AD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</row>
    <row r="111" spans="1:68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Y111" s="14"/>
      <c r="Z111" s="14"/>
      <c r="AA111" s="14"/>
      <c r="AB111" s="14"/>
      <c r="AC111" s="14"/>
      <c r="AD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</row>
    <row r="112" spans="1:68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Y112" s="14"/>
      <c r="Z112" s="14"/>
      <c r="AA112" s="14"/>
      <c r="AB112" s="14"/>
      <c r="AC112" s="14"/>
      <c r="AD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</row>
    <row r="113" spans="1:68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Y113" s="14"/>
      <c r="Z113" s="14"/>
      <c r="AA113" s="14"/>
      <c r="AB113" s="14"/>
      <c r="AC113" s="14"/>
      <c r="AD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</row>
    <row r="114" spans="1:68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Y114" s="14"/>
      <c r="Z114" s="14"/>
      <c r="AA114" s="14"/>
      <c r="AB114" s="14"/>
      <c r="AC114" s="14"/>
      <c r="AD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</row>
    <row r="115" spans="1:68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Y115" s="14"/>
      <c r="Z115" s="14"/>
      <c r="AA115" s="14"/>
      <c r="AB115" s="14"/>
      <c r="AC115" s="14"/>
      <c r="AD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</row>
    <row r="116" spans="1:68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Y116" s="14"/>
      <c r="Z116" s="14"/>
      <c r="AA116" s="14"/>
      <c r="AB116" s="14"/>
      <c r="AC116" s="14"/>
      <c r="AD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</row>
    <row r="117" spans="1:68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Y117" s="14"/>
      <c r="Z117" s="14"/>
      <c r="AA117" s="14"/>
      <c r="AB117" s="14"/>
      <c r="AC117" s="14"/>
      <c r="AD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</row>
    <row r="118" spans="1:68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Y118" s="14"/>
      <c r="Z118" s="14"/>
      <c r="AA118" s="14"/>
      <c r="AB118" s="14"/>
      <c r="AC118" s="14"/>
      <c r="AD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</row>
    <row r="119" spans="1:68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Y119" s="14"/>
      <c r="Z119" s="14"/>
      <c r="AA119" s="14"/>
      <c r="AB119" s="14"/>
      <c r="AC119" s="14"/>
      <c r="AD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</row>
    <row r="120" spans="1:68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Y120" s="14"/>
      <c r="Z120" s="14"/>
      <c r="AA120" s="14"/>
      <c r="AB120" s="14"/>
      <c r="AC120" s="14"/>
      <c r="AD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</row>
    <row r="121" spans="1:68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Y121" s="14"/>
      <c r="Z121" s="14"/>
      <c r="AA121" s="14"/>
      <c r="AB121" s="14"/>
      <c r="AC121" s="14"/>
      <c r="AD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</row>
    <row r="122" spans="1:68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Y122" s="14"/>
      <c r="Z122" s="14"/>
      <c r="AA122" s="14"/>
      <c r="AB122" s="14"/>
      <c r="AC122" s="14"/>
      <c r="AD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</row>
    <row r="123" spans="1:68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Y123" s="14"/>
      <c r="Z123" s="14"/>
      <c r="AA123" s="14"/>
      <c r="AB123" s="14"/>
      <c r="AC123" s="14"/>
      <c r="AD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</row>
    <row r="124" spans="1:68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Y124" s="14"/>
      <c r="Z124" s="14"/>
      <c r="AA124" s="14"/>
      <c r="AB124" s="14"/>
      <c r="AC124" s="14"/>
      <c r="AD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</row>
    <row r="125" spans="1:68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Y125" s="14"/>
      <c r="Z125" s="14"/>
      <c r="AA125" s="14"/>
      <c r="AB125" s="14"/>
      <c r="AC125" s="14"/>
      <c r="AD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</row>
    <row r="126" spans="1:68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Y126" s="14"/>
      <c r="Z126" s="14"/>
      <c r="AA126" s="14"/>
      <c r="AB126" s="14"/>
      <c r="AC126" s="14"/>
      <c r="AD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</row>
    <row r="127" spans="1:68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Y127" s="14"/>
      <c r="Z127" s="14"/>
      <c r="AA127" s="14"/>
      <c r="AB127" s="14"/>
      <c r="AC127" s="14"/>
      <c r="AD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</row>
    <row r="128" spans="1:68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Y128" s="14"/>
      <c r="Z128" s="14"/>
      <c r="AA128" s="14"/>
      <c r="AB128" s="14"/>
      <c r="AC128" s="14"/>
      <c r="AD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</row>
    <row r="129" spans="1:68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Y129" s="14"/>
      <c r="Z129" s="14"/>
      <c r="AA129" s="14"/>
      <c r="AB129" s="14"/>
      <c r="AC129" s="14"/>
      <c r="AD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</row>
    <row r="130" spans="1:68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Y130" s="14"/>
      <c r="Z130" s="14"/>
      <c r="AA130" s="14"/>
      <c r="AB130" s="14"/>
      <c r="AC130" s="14"/>
      <c r="AD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</row>
    <row r="131" spans="1:68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Y131" s="14"/>
      <c r="Z131" s="14"/>
      <c r="AA131" s="14"/>
      <c r="AB131" s="14"/>
      <c r="AC131" s="14"/>
      <c r="AD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</row>
    <row r="132" spans="1:68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Y132" s="14"/>
      <c r="Z132" s="14"/>
      <c r="AA132" s="14"/>
      <c r="AB132" s="14"/>
      <c r="AC132" s="14"/>
      <c r="AD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</row>
    <row r="133" spans="1:68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Y133" s="14"/>
      <c r="Z133" s="14"/>
      <c r="AA133" s="14"/>
      <c r="AB133" s="14"/>
      <c r="AC133" s="14"/>
      <c r="AD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</row>
    <row r="134" spans="1:68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Y134" s="14"/>
      <c r="Z134" s="14"/>
      <c r="AA134" s="14"/>
      <c r="AB134" s="14"/>
      <c r="AC134" s="14"/>
      <c r="AD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</row>
    <row r="135" spans="1:68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Y135" s="14"/>
      <c r="Z135" s="14"/>
      <c r="AA135" s="14"/>
      <c r="AB135" s="14"/>
      <c r="AC135" s="14"/>
      <c r="AD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</row>
    <row r="136" spans="1:68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Y136" s="14"/>
      <c r="Z136" s="14"/>
      <c r="AA136" s="14"/>
      <c r="AB136" s="14"/>
      <c r="AC136" s="14"/>
      <c r="AD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</row>
    <row r="137" spans="1:68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Y137" s="14"/>
      <c r="Z137" s="14"/>
      <c r="AA137" s="14"/>
      <c r="AB137" s="14"/>
      <c r="AC137" s="14"/>
      <c r="AD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</row>
    <row r="138" spans="1:68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Y138" s="14"/>
      <c r="Z138" s="14"/>
      <c r="AA138" s="14"/>
      <c r="AB138" s="14"/>
      <c r="AC138" s="14"/>
      <c r="AD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68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Y139" s="14"/>
      <c r="Z139" s="14"/>
      <c r="AA139" s="14"/>
      <c r="AB139" s="14"/>
      <c r="AC139" s="14"/>
      <c r="AD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</row>
    <row r="140" spans="1:68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Y140" s="14"/>
      <c r="Z140" s="14"/>
      <c r="AA140" s="14"/>
      <c r="AB140" s="14"/>
      <c r="AC140" s="14"/>
      <c r="AD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</row>
    <row r="141" spans="1:68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Y141" s="14"/>
      <c r="Z141" s="14"/>
      <c r="AA141" s="14"/>
      <c r="AB141" s="14"/>
      <c r="AC141" s="14"/>
      <c r="AD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</row>
    <row r="142" spans="1:68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Y142" s="14"/>
      <c r="Z142" s="14"/>
      <c r="AA142" s="14"/>
      <c r="AB142" s="14"/>
      <c r="AC142" s="14"/>
      <c r="AD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</row>
    <row r="143" spans="1:68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Y143" s="14"/>
      <c r="Z143" s="14"/>
      <c r="AA143" s="14"/>
      <c r="AB143" s="14"/>
      <c r="AC143" s="14"/>
      <c r="AD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</row>
    <row r="144" spans="1:68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Y144" s="14"/>
      <c r="Z144" s="14"/>
      <c r="AA144" s="14"/>
      <c r="AB144" s="14"/>
      <c r="AC144" s="14"/>
      <c r="AD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</row>
    <row r="145" spans="1:68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Y145" s="14"/>
      <c r="Z145" s="14"/>
      <c r="AA145" s="14"/>
      <c r="AB145" s="14"/>
      <c r="AC145" s="14"/>
      <c r="AD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</row>
    <row r="146" spans="1:68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Y146" s="14"/>
      <c r="Z146" s="14"/>
      <c r="AA146" s="14"/>
      <c r="AB146" s="14"/>
      <c r="AC146" s="14"/>
      <c r="AD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</row>
    <row r="147" spans="1:68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Y147" s="14"/>
      <c r="Z147" s="14"/>
      <c r="AA147" s="14"/>
      <c r="AB147" s="14"/>
      <c r="AC147" s="14"/>
      <c r="AD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</row>
    <row r="148" spans="1:68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Y148" s="14"/>
      <c r="Z148" s="14"/>
      <c r="AA148" s="14"/>
      <c r="AB148" s="14"/>
      <c r="AC148" s="14"/>
      <c r="AD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</row>
    <row r="149" spans="1:68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Y149" s="14"/>
      <c r="Z149" s="14"/>
      <c r="AA149" s="14"/>
      <c r="AB149" s="14"/>
      <c r="AC149" s="14"/>
      <c r="AD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</row>
    <row r="150" spans="1:68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Y150" s="14"/>
      <c r="Z150" s="14"/>
      <c r="AA150" s="14"/>
      <c r="AB150" s="14"/>
      <c r="AC150" s="14"/>
      <c r="AD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</row>
    <row r="151" spans="1:68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Y151" s="14"/>
      <c r="Z151" s="14"/>
      <c r="AA151" s="14"/>
      <c r="AB151" s="14"/>
      <c r="AC151" s="14"/>
      <c r="AD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</row>
    <row r="152" spans="1:68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Y152" s="14"/>
      <c r="Z152" s="14"/>
      <c r="AA152" s="14"/>
      <c r="AB152" s="14"/>
      <c r="AC152" s="14"/>
      <c r="AD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</row>
    <row r="153" spans="1:68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Y153" s="14"/>
      <c r="Z153" s="14"/>
      <c r="AA153" s="14"/>
      <c r="AB153" s="14"/>
      <c r="AC153" s="14"/>
      <c r="AD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</row>
    <row r="154" spans="1:68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Y154" s="14"/>
      <c r="Z154" s="14"/>
      <c r="AA154" s="14"/>
      <c r="AB154" s="14"/>
      <c r="AC154" s="14"/>
      <c r="AD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</row>
    <row r="155" spans="1:68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Y155" s="14"/>
      <c r="Z155" s="14"/>
      <c r="AA155" s="14"/>
      <c r="AB155" s="14"/>
      <c r="AC155" s="14"/>
      <c r="AD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</row>
    <row r="156" spans="1:68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Y156" s="14"/>
      <c r="Z156" s="14"/>
      <c r="AA156" s="14"/>
      <c r="AB156" s="14"/>
      <c r="AC156" s="14"/>
      <c r="AD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</row>
    <row r="157" spans="1:68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Y157" s="14"/>
      <c r="Z157" s="14"/>
      <c r="AA157" s="14"/>
      <c r="AB157" s="14"/>
      <c r="AC157" s="14"/>
      <c r="AD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</row>
    <row r="158" spans="1:68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Y158" s="14"/>
      <c r="Z158" s="14"/>
      <c r="AA158" s="14"/>
      <c r="AB158" s="14"/>
      <c r="AC158" s="14"/>
      <c r="AD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</row>
    <row r="159" spans="1:68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Y159" s="14"/>
      <c r="Z159" s="14"/>
      <c r="AA159" s="14"/>
      <c r="AB159" s="14"/>
      <c r="AC159" s="14"/>
      <c r="AD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</row>
    <row r="160" spans="1:68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Y160" s="14"/>
      <c r="Z160" s="14"/>
      <c r="AA160" s="14"/>
      <c r="AB160" s="14"/>
      <c r="AC160" s="14"/>
      <c r="AD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</row>
    <row r="161" spans="1:68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Y161" s="14"/>
      <c r="Z161" s="14"/>
      <c r="AA161" s="14"/>
      <c r="AB161" s="14"/>
      <c r="AC161" s="14"/>
      <c r="AD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</row>
    <row r="162" spans="1:68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Y162" s="14"/>
      <c r="Z162" s="14"/>
      <c r="AA162" s="14"/>
      <c r="AB162" s="14"/>
      <c r="AC162" s="14"/>
      <c r="AD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</row>
    <row r="163" spans="1:68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Y163" s="14"/>
      <c r="Z163" s="14"/>
      <c r="AA163" s="14"/>
      <c r="AB163" s="14"/>
      <c r="AC163" s="14"/>
      <c r="AD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</row>
    <row r="164" spans="1:68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Y164" s="14"/>
      <c r="Z164" s="14"/>
      <c r="AA164" s="14"/>
      <c r="AB164" s="14"/>
      <c r="AC164" s="14"/>
      <c r="AD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</row>
    <row r="165" spans="1:68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Y165" s="14"/>
      <c r="Z165" s="14"/>
      <c r="AA165" s="14"/>
      <c r="AB165" s="14"/>
      <c r="AC165" s="14"/>
      <c r="AD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</row>
    <row r="166" spans="1:68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Y166" s="14"/>
      <c r="Z166" s="14"/>
      <c r="AA166" s="14"/>
      <c r="AB166" s="14"/>
      <c r="AC166" s="14"/>
      <c r="AD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</row>
    <row r="167" spans="1:68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Y167" s="14"/>
      <c r="Z167" s="14"/>
      <c r="AA167" s="14"/>
      <c r="AB167" s="14"/>
      <c r="AC167" s="14"/>
      <c r="AD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</row>
    <row r="168" spans="1:68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Y168" s="14"/>
      <c r="Z168" s="14"/>
      <c r="AA168" s="14"/>
      <c r="AB168" s="14"/>
      <c r="AC168" s="14"/>
      <c r="AD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</row>
    <row r="169" spans="1:68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Y169" s="14"/>
      <c r="Z169" s="14"/>
      <c r="AA169" s="14"/>
      <c r="AB169" s="14"/>
      <c r="AC169" s="14"/>
      <c r="AD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</row>
    <row r="170" spans="1:68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Y170" s="14"/>
      <c r="Z170" s="14"/>
      <c r="AA170" s="14"/>
      <c r="AB170" s="14"/>
      <c r="AC170" s="14"/>
      <c r="AD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</row>
    <row r="171" spans="1:68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Y171" s="14"/>
      <c r="Z171" s="14"/>
      <c r="AA171" s="14"/>
      <c r="AB171" s="14"/>
      <c r="AC171" s="14"/>
      <c r="AD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</row>
    <row r="172" spans="1:68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Y172" s="14"/>
      <c r="Z172" s="14"/>
      <c r="AA172" s="14"/>
      <c r="AB172" s="14"/>
      <c r="AC172" s="14"/>
      <c r="AD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</row>
    <row r="173" spans="1:68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Y173" s="14"/>
      <c r="Z173" s="14"/>
      <c r="AA173" s="14"/>
      <c r="AB173" s="14"/>
      <c r="AC173" s="14"/>
      <c r="AD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</row>
    <row r="174" spans="1:68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Y174" s="14"/>
      <c r="Z174" s="14"/>
      <c r="AA174" s="14"/>
      <c r="AB174" s="14"/>
      <c r="AC174" s="14"/>
      <c r="AD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</row>
    <row r="175" spans="1:68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Y175" s="14"/>
      <c r="Z175" s="14"/>
      <c r="AA175" s="14"/>
      <c r="AB175" s="14"/>
      <c r="AC175" s="14"/>
      <c r="AD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</row>
    <row r="176" spans="1:68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Y176" s="14"/>
      <c r="Z176" s="14"/>
      <c r="AA176" s="14"/>
      <c r="AB176" s="14"/>
      <c r="AC176" s="14"/>
      <c r="AD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</row>
    <row r="177" spans="1:68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Y177" s="14"/>
      <c r="Z177" s="14"/>
      <c r="AA177" s="14"/>
      <c r="AB177" s="14"/>
      <c r="AC177" s="14"/>
      <c r="AD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</row>
    <row r="178" spans="1:68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Y178" s="14"/>
      <c r="Z178" s="14"/>
      <c r="AA178" s="14"/>
      <c r="AB178" s="14"/>
      <c r="AC178" s="14"/>
      <c r="AD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</row>
    <row r="179" spans="1:68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Y179" s="14"/>
      <c r="Z179" s="14"/>
      <c r="AA179" s="14"/>
      <c r="AB179" s="14"/>
      <c r="AC179" s="14"/>
      <c r="AD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</row>
    <row r="180" spans="1:68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Y180" s="14"/>
      <c r="Z180" s="14"/>
      <c r="AA180" s="14"/>
      <c r="AB180" s="14"/>
      <c r="AC180" s="14"/>
      <c r="AD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</row>
    <row r="181" spans="1:68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Y181" s="14"/>
      <c r="Z181" s="14"/>
      <c r="AA181" s="14"/>
      <c r="AB181" s="14"/>
      <c r="AC181" s="14"/>
      <c r="AD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</row>
    <row r="182" spans="1:68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Y182" s="14"/>
      <c r="Z182" s="14"/>
      <c r="AA182" s="14"/>
      <c r="AB182" s="14"/>
      <c r="AC182" s="14"/>
      <c r="AD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</row>
    <row r="183" spans="1:68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Y183" s="14"/>
      <c r="Z183" s="14"/>
      <c r="AA183" s="14"/>
      <c r="AB183" s="14"/>
      <c r="AC183" s="14"/>
      <c r="AD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</row>
    <row r="184" spans="1:68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Y184" s="14"/>
      <c r="Z184" s="14"/>
      <c r="AA184" s="14"/>
      <c r="AB184" s="14"/>
      <c r="AC184" s="14"/>
      <c r="AD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</row>
    <row r="185" spans="1:68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Y185" s="14"/>
      <c r="Z185" s="14"/>
      <c r="AA185" s="14"/>
      <c r="AB185" s="14"/>
      <c r="AC185" s="14"/>
      <c r="AD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</row>
    <row r="186" spans="1:68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Y186" s="14"/>
      <c r="Z186" s="14"/>
      <c r="AA186" s="14"/>
      <c r="AB186" s="14"/>
      <c r="AC186" s="14"/>
      <c r="AD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</row>
    <row r="187" spans="1:68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Y187" s="14"/>
      <c r="Z187" s="14"/>
      <c r="AA187" s="14"/>
      <c r="AB187" s="14"/>
      <c r="AC187" s="14"/>
      <c r="AD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</row>
    <row r="188" spans="1:68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Y188" s="14"/>
      <c r="Z188" s="14"/>
      <c r="AA188" s="14"/>
      <c r="AB188" s="14"/>
      <c r="AC188" s="14"/>
      <c r="AD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</row>
    <row r="189" spans="1:68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Y189" s="14"/>
      <c r="Z189" s="14"/>
      <c r="AA189" s="14"/>
      <c r="AB189" s="14"/>
      <c r="AC189" s="14"/>
      <c r="AD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</row>
    <row r="190" spans="1:68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Y190" s="14"/>
      <c r="Z190" s="14"/>
      <c r="AA190" s="14"/>
      <c r="AB190" s="14"/>
      <c r="AC190" s="14"/>
      <c r="AD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</row>
    <row r="191" spans="1:68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Y191" s="14"/>
      <c r="Z191" s="14"/>
      <c r="AA191" s="14"/>
      <c r="AB191" s="14"/>
      <c r="AC191" s="14"/>
      <c r="AD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</row>
    <row r="192" spans="1:68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Y192" s="14"/>
      <c r="Z192" s="14"/>
      <c r="AA192" s="14"/>
      <c r="AB192" s="14"/>
      <c r="AC192" s="14"/>
      <c r="AD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</row>
    <row r="193" spans="1:68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Y193" s="14"/>
      <c r="Z193" s="14"/>
      <c r="AA193" s="14"/>
      <c r="AB193" s="14"/>
      <c r="AC193" s="14"/>
      <c r="AD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</row>
    <row r="194" spans="1:68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Y194" s="14"/>
      <c r="Z194" s="14"/>
      <c r="AA194" s="14"/>
      <c r="AB194" s="14"/>
      <c r="AC194" s="14"/>
      <c r="AD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</row>
    <row r="195" spans="1:68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Y195" s="14"/>
      <c r="Z195" s="14"/>
      <c r="AA195" s="14"/>
      <c r="AB195" s="14"/>
      <c r="AC195" s="14"/>
      <c r="AD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</row>
    <row r="196" spans="1:68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Y196" s="14"/>
      <c r="Z196" s="14"/>
      <c r="AA196" s="14"/>
      <c r="AB196" s="14"/>
      <c r="AC196" s="14"/>
      <c r="AD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</row>
    <row r="197" spans="1:68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Y197" s="14"/>
      <c r="Z197" s="14"/>
      <c r="AA197" s="14"/>
      <c r="AB197" s="14"/>
      <c r="AC197" s="14"/>
      <c r="AD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</row>
    <row r="198" spans="1:68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Y198" s="14"/>
      <c r="Z198" s="14"/>
      <c r="AA198" s="14"/>
      <c r="AB198" s="14"/>
      <c r="AC198" s="14"/>
      <c r="AD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</row>
    <row r="199" spans="1:68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Y199" s="14"/>
      <c r="Z199" s="14"/>
      <c r="AA199" s="14"/>
      <c r="AB199" s="14"/>
      <c r="AC199" s="14"/>
      <c r="AD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</row>
    <row r="200" spans="1:68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Y200" s="14"/>
      <c r="Z200" s="14"/>
      <c r="AA200" s="14"/>
      <c r="AB200" s="14"/>
      <c r="AC200" s="14"/>
      <c r="AD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</row>
    <row r="201" spans="1:68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Y201" s="14"/>
      <c r="Z201" s="14"/>
      <c r="AA201" s="14"/>
      <c r="AB201" s="14"/>
      <c r="AC201" s="14"/>
      <c r="AD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</row>
    <row r="202" spans="1:68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Y202" s="14"/>
      <c r="Z202" s="14"/>
      <c r="AA202" s="14"/>
      <c r="AB202" s="14"/>
      <c r="AC202" s="14"/>
      <c r="AD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</row>
    <row r="203" spans="1:68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Y203" s="14"/>
      <c r="Z203" s="14"/>
      <c r="AA203" s="14"/>
      <c r="AB203" s="14"/>
      <c r="AC203" s="14"/>
      <c r="AD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</row>
    <row r="204" spans="1:68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Y204" s="14"/>
      <c r="Z204" s="14"/>
      <c r="AA204" s="14"/>
      <c r="AB204" s="14"/>
      <c r="AC204" s="14"/>
      <c r="AD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</row>
    <row r="205" spans="1:68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Y205" s="14"/>
      <c r="Z205" s="14"/>
      <c r="AA205" s="14"/>
      <c r="AB205" s="14"/>
      <c r="AC205" s="14"/>
      <c r="AD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</row>
    <row r="206" spans="1:68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Y206" s="14"/>
      <c r="Z206" s="14"/>
      <c r="AA206" s="14"/>
      <c r="AB206" s="14"/>
      <c r="AC206" s="14"/>
      <c r="AD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</row>
    <row r="207" spans="1:68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Y207" s="14"/>
      <c r="Z207" s="14"/>
      <c r="AA207" s="14"/>
      <c r="AB207" s="14"/>
      <c r="AC207" s="14"/>
      <c r="AD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</row>
    <row r="208" spans="1:68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Y208" s="14"/>
      <c r="Z208" s="14"/>
      <c r="AA208" s="14"/>
      <c r="AB208" s="14"/>
      <c r="AC208" s="14"/>
      <c r="AD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</row>
    <row r="209" spans="1:68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Y209" s="14"/>
      <c r="Z209" s="14"/>
      <c r="AA209" s="14"/>
      <c r="AB209" s="14"/>
      <c r="AC209" s="14"/>
      <c r="AD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</row>
    <row r="210" spans="1:68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Y210" s="14"/>
      <c r="Z210" s="14"/>
      <c r="AA210" s="14"/>
      <c r="AB210" s="14"/>
      <c r="AC210" s="14"/>
      <c r="AD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</row>
    <row r="211" spans="1:68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Y211" s="14"/>
      <c r="Z211" s="14"/>
      <c r="AA211" s="14"/>
      <c r="AB211" s="14"/>
      <c r="AC211" s="14"/>
      <c r="AD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</row>
    <row r="212" spans="1:68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Y212" s="14"/>
      <c r="Z212" s="14"/>
      <c r="AA212" s="14"/>
      <c r="AB212" s="14"/>
      <c r="AC212" s="14"/>
      <c r="AD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</row>
    <row r="213" spans="1:68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Y213" s="14"/>
      <c r="Z213" s="14"/>
      <c r="AA213" s="14"/>
      <c r="AB213" s="14"/>
      <c r="AC213" s="14"/>
      <c r="AD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</row>
    <row r="214" spans="1:68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Y214" s="14"/>
      <c r="Z214" s="14"/>
      <c r="AA214" s="14"/>
      <c r="AB214" s="14"/>
      <c r="AC214" s="14"/>
      <c r="AD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</row>
    <row r="215" spans="1:68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Y215" s="14"/>
      <c r="Z215" s="14"/>
      <c r="AA215" s="14"/>
      <c r="AB215" s="14"/>
      <c r="AC215" s="14"/>
      <c r="AD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</row>
    <row r="216" spans="1:68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Y216" s="14"/>
      <c r="Z216" s="14"/>
      <c r="AA216" s="14"/>
      <c r="AB216" s="14"/>
      <c r="AC216" s="14"/>
      <c r="AD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</row>
    <row r="217" spans="1:68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Y217" s="14"/>
      <c r="Z217" s="14"/>
      <c r="AA217" s="14"/>
      <c r="AB217" s="14"/>
      <c r="AC217" s="14"/>
      <c r="AD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</row>
    <row r="218" spans="1:68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Y218" s="14"/>
      <c r="Z218" s="14"/>
      <c r="AA218" s="14"/>
      <c r="AB218" s="14"/>
      <c r="AC218" s="14"/>
      <c r="AD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</row>
    <row r="219" spans="1:68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Y219" s="14"/>
      <c r="Z219" s="14"/>
      <c r="AA219" s="14"/>
      <c r="AB219" s="14"/>
      <c r="AC219" s="14"/>
      <c r="AD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</row>
    <row r="220" spans="1:68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Y220" s="14"/>
      <c r="Z220" s="14"/>
      <c r="AA220" s="14"/>
      <c r="AB220" s="14"/>
      <c r="AC220" s="14"/>
      <c r="AD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</row>
    <row r="221" spans="1:68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Y221" s="14"/>
      <c r="Z221" s="14"/>
      <c r="AA221" s="14"/>
      <c r="AB221" s="14"/>
      <c r="AC221" s="14"/>
      <c r="AD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</row>
    <row r="222" spans="1:68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Y222" s="14"/>
      <c r="Z222" s="14"/>
      <c r="AA222" s="14"/>
      <c r="AB222" s="14"/>
      <c r="AC222" s="14"/>
      <c r="AD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</row>
    <row r="223" spans="1:68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Y223" s="14"/>
      <c r="Z223" s="14"/>
      <c r="AA223" s="14"/>
      <c r="AB223" s="14"/>
      <c r="AC223" s="14"/>
      <c r="AD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</row>
    <row r="224" spans="1:68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Y224" s="14"/>
      <c r="Z224" s="14"/>
      <c r="AA224" s="14"/>
      <c r="AB224" s="14"/>
      <c r="AC224" s="14"/>
      <c r="AD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</row>
    <row r="225" spans="1:68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Y225" s="14"/>
      <c r="Z225" s="14"/>
      <c r="AA225" s="14"/>
      <c r="AB225" s="14"/>
      <c r="AC225" s="14"/>
      <c r="AD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</row>
    <row r="226" spans="1:68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Y226" s="14"/>
      <c r="Z226" s="14"/>
      <c r="AA226" s="14"/>
      <c r="AB226" s="14"/>
      <c r="AC226" s="14"/>
      <c r="AD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</row>
    <row r="227" spans="1:68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Y227" s="14"/>
      <c r="Z227" s="14"/>
      <c r="AA227" s="14"/>
      <c r="AB227" s="14"/>
      <c r="AC227" s="14"/>
      <c r="AD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</row>
    <row r="228" spans="1:68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Y228" s="14"/>
      <c r="Z228" s="14"/>
      <c r="AA228" s="14"/>
      <c r="AB228" s="14"/>
      <c r="AC228" s="14"/>
      <c r="AD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</row>
    <row r="229" spans="1:68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Y229" s="14"/>
      <c r="Z229" s="14"/>
      <c r="AA229" s="14"/>
      <c r="AB229" s="14"/>
      <c r="AC229" s="14"/>
      <c r="AD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</row>
    <row r="230" spans="1:68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Y230" s="14"/>
      <c r="Z230" s="14"/>
      <c r="AA230" s="14"/>
      <c r="AB230" s="14"/>
      <c r="AC230" s="14"/>
      <c r="AD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</row>
    <row r="231" spans="1:68" x14ac:dyDescent="0.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Y231" s="14"/>
      <c r="Z231" s="14"/>
      <c r="AA231" s="14"/>
      <c r="AB231" s="14"/>
      <c r="AC231" s="14"/>
      <c r="AD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</row>
    <row r="232" spans="1:68" x14ac:dyDescent="0.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Y232" s="14"/>
      <c r="Z232" s="14"/>
      <c r="AA232" s="14"/>
      <c r="AB232" s="14"/>
      <c r="AC232" s="14"/>
      <c r="AD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</row>
    <row r="233" spans="1:68" x14ac:dyDescent="0.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Y233" s="14"/>
      <c r="Z233" s="14"/>
      <c r="AA233" s="14"/>
      <c r="AB233" s="14"/>
      <c r="AC233" s="14"/>
      <c r="AD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</row>
    <row r="234" spans="1:68" x14ac:dyDescent="0.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Y234" s="14"/>
      <c r="Z234" s="14"/>
      <c r="AA234" s="14"/>
      <c r="AB234" s="14"/>
      <c r="AC234" s="14"/>
      <c r="AD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</row>
    <row r="235" spans="1:68" x14ac:dyDescent="0.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Y235" s="14"/>
      <c r="Z235" s="14"/>
      <c r="AA235" s="14"/>
      <c r="AB235" s="14"/>
      <c r="AC235" s="14"/>
      <c r="AD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</row>
    <row r="236" spans="1:68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Y236" s="14"/>
      <c r="Z236" s="14"/>
      <c r="AA236" s="14"/>
      <c r="AB236" s="14"/>
      <c r="AC236" s="14"/>
      <c r="AD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</row>
    <row r="237" spans="1:68" x14ac:dyDescent="0.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Y237" s="14"/>
      <c r="Z237" s="14"/>
      <c r="AA237" s="14"/>
      <c r="AB237" s="14"/>
      <c r="AC237" s="14"/>
      <c r="AD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</row>
    <row r="238" spans="1:68" x14ac:dyDescent="0.3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Y238" s="14"/>
      <c r="Z238" s="14"/>
      <c r="AA238" s="14"/>
      <c r="AB238" s="14"/>
      <c r="AC238" s="14"/>
      <c r="AD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</row>
    <row r="239" spans="1:68" x14ac:dyDescent="0.3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Y239" s="14"/>
      <c r="Z239" s="14"/>
      <c r="AA239" s="14"/>
      <c r="AB239" s="14"/>
      <c r="AC239" s="14"/>
      <c r="AD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</row>
    <row r="240" spans="1:68" x14ac:dyDescent="0.3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Y240" s="14"/>
      <c r="Z240" s="14"/>
      <c r="AA240" s="14"/>
      <c r="AB240" s="14"/>
      <c r="AC240" s="14"/>
      <c r="AD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</row>
    <row r="241" spans="1:68" x14ac:dyDescent="0.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Y241" s="14"/>
      <c r="Z241" s="14"/>
      <c r="AA241" s="14"/>
      <c r="AB241" s="14"/>
      <c r="AC241" s="14"/>
      <c r="AD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</row>
    <row r="242" spans="1:68" x14ac:dyDescent="0.3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Y242" s="14"/>
      <c r="Z242" s="14"/>
      <c r="AA242" s="14"/>
      <c r="AB242" s="14"/>
      <c r="AC242" s="14"/>
      <c r="AD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</row>
    <row r="243" spans="1:68" x14ac:dyDescent="0.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Y243" s="14"/>
      <c r="Z243" s="14"/>
      <c r="AA243" s="14"/>
      <c r="AB243" s="14"/>
      <c r="AC243" s="14"/>
      <c r="AD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</row>
    <row r="244" spans="1:68" x14ac:dyDescent="0.3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Y244" s="14"/>
      <c r="Z244" s="14"/>
      <c r="AA244" s="14"/>
      <c r="AB244" s="14"/>
      <c r="AC244" s="14"/>
      <c r="AD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</row>
    <row r="245" spans="1:68" x14ac:dyDescent="0.3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Y245" s="14"/>
      <c r="Z245" s="14"/>
      <c r="AA245" s="14"/>
      <c r="AB245" s="14"/>
      <c r="AC245" s="14"/>
      <c r="AD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</row>
    <row r="246" spans="1:68" x14ac:dyDescent="0.3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Y246" s="14"/>
      <c r="Z246" s="14"/>
      <c r="AA246" s="14"/>
      <c r="AB246" s="14"/>
      <c r="AC246" s="14"/>
      <c r="AD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</row>
    <row r="247" spans="1:68" x14ac:dyDescent="0.3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Y247" s="14"/>
      <c r="Z247" s="14"/>
      <c r="AA247" s="14"/>
      <c r="AB247" s="14"/>
      <c r="AC247" s="14"/>
      <c r="AD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</row>
    <row r="248" spans="1:68" x14ac:dyDescent="0.3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Y248" s="14"/>
      <c r="Z248" s="14"/>
      <c r="AA248" s="14"/>
      <c r="AB248" s="14"/>
      <c r="AC248" s="14"/>
      <c r="AD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</row>
    <row r="249" spans="1:68" x14ac:dyDescent="0.3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Y249" s="14"/>
      <c r="Z249" s="14"/>
      <c r="AA249" s="14"/>
      <c r="AB249" s="14"/>
      <c r="AC249" s="14"/>
      <c r="AD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</row>
    <row r="250" spans="1:68" x14ac:dyDescent="0.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Y250" s="14"/>
      <c r="Z250" s="14"/>
      <c r="AA250" s="14"/>
      <c r="AB250" s="14"/>
      <c r="AC250" s="14"/>
      <c r="AD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</row>
    <row r="251" spans="1:68" x14ac:dyDescent="0.3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Y251" s="14"/>
      <c r="Z251" s="14"/>
      <c r="AA251" s="14"/>
      <c r="AB251" s="14"/>
      <c r="AC251" s="14"/>
      <c r="AD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</row>
    <row r="252" spans="1:68" x14ac:dyDescent="0.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Y252" s="14"/>
      <c r="Z252" s="14"/>
      <c r="AA252" s="14"/>
      <c r="AB252" s="14"/>
      <c r="AC252" s="14"/>
      <c r="AD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</row>
    <row r="253" spans="1:68" x14ac:dyDescent="0.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Y253" s="14"/>
      <c r="Z253" s="14"/>
      <c r="AA253" s="14"/>
      <c r="AB253" s="14"/>
      <c r="AC253" s="14"/>
      <c r="AD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</row>
    <row r="254" spans="1:68" x14ac:dyDescent="0.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Y254" s="14"/>
      <c r="Z254" s="14"/>
      <c r="AA254" s="14"/>
      <c r="AB254" s="14"/>
      <c r="AC254" s="14"/>
      <c r="AD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</row>
    <row r="255" spans="1:68" x14ac:dyDescent="0.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Y255" s="14"/>
      <c r="Z255" s="14"/>
      <c r="AA255" s="14"/>
      <c r="AB255" s="14"/>
      <c r="AC255" s="14"/>
      <c r="AD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</row>
    <row r="256" spans="1:68" x14ac:dyDescent="0.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Y256" s="14"/>
      <c r="Z256" s="14"/>
      <c r="AA256" s="14"/>
      <c r="AB256" s="14"/>
      <c r="AC256" s="14"/>
      <c r="AD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</row>
    <row r="257" spans="1:68" x14ac:dyDescent="0.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Y257" s="14"/>
      <c r="Z257" s="14"/>
      <c r="AA257" s="14"/>
      <c r="AB257" s="14"/>
      <c r="AC257" s="14"/>
      <c r="AD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</row>
    <row r="258" spans="1:68" x14ac:dyDescent="0.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Y258" s="14"/>
      <c r="Z258" s="14"/>
      <c r="AA258" s="14"/>
      <c r="AB258" s="14"/>
      <c r="AC258" s="14"/>
      <c r="AD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</row>
    <row r="259" spans="1:68" x14ac:dyDescent="0.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Y259" s="14"/>
      <c r="Z259" s="14"/>
      <c r="AA259" s="14"/>
      <c r="AB259" s="14"/>
      <c r="AC259" s="14"/>
      <c r="AD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</row>
    <row r="260" spans="1:68" x14ac:dyDescent="0.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Y260" s="14"/>
      <c r="Z260" s="14"/>
      <c r="AA260" s="14"/>
      <c r="AB260" s="14"/>
      <c r="AC260" s="14"/>
      <c r="AD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</row>
    <row r="261" spans="1:68" x14ac:dyDescent="0.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Y261" s="14"/>
      <c r="Z261" s="14"/>
      <c r="AA261" s="14"/>
      <c r="AB261" s="14"/>
      <c r="AC261" s="14"/>
      <c r="AD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</row>
    <row r="262" spans="1:68" x14ac:dyDescent="0.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Y262" s="14"/>
      <c r="Z262" s="14"/>
      <c r="AA262" s="14"/>
      <c r="AB262" s="14"/>
      <c r="AC262" s="14"/>
      <c r="AD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</row>
    <row r="263" spans="1:68" x14ac:dyDescent="0.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Y263" s="14"/>
      <c r="Z263" s="14"/>
      <c r="AA263" s="14"/>
      <c r="AB263" s="14"/>
      <c r="AC263" s="14"/>
      <c r="AD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</row>
    <row r="264" spans="1:68" x14ac:dyDescent="0.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Y264" s="14"/>
      <c r="Z264" s="14"/>
      <c r="AA264" s="14"/>
      <c r="AB264" s="14"/>
      <c r="AC264" s="14"/>
      <c r="AD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</row>
    <row r="265" spans="1:68" x14ac:dyDescent="0.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Y265" s="14"/>
      <c r="Z265" s="14"/>
      <c r="AA265" s="14"/>
      <c r="AB265" s="14"/>
      <c r="AC265" s="14"/>
      <c r="AD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</row>
    <row r="266" spans="1:68" x14ac:dyDescent="0.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Y266" s="14"/>
      <c r="Z266" s="14"/>
      <c r="AA266" s="14"/>
      <c r="AB266" s="14"/>
      <c r="AC266" s="14"/>
      <c r="AD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</row>
    <row r="267" spans="1:68" x14ac:dyDescent="0.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Y267" s="14"/>
      <c r="Z267" s="14"/>
      <c r="AA267" s="14"/>
      <c r="AB267" s="14"/>
      <c r="AC267" s="14"/>
      <c r="AD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</row>
    <row r="268" spans="1:68" x14ac:dyDescent="0.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Y268" s="14"/>
      <c r="Z268" s="14"/>
      <c r="AA268" s="14"/>
      <c r="AB268" s="14"/>
      <c r="AC268" s="14"/>
      <c r="AD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</row>
    <row r="269" spans="1:68" x14ac:dyDescent="0.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Y269" s="14"/>
      <c r="Z269" s="14"/>
      <c r="AA269" s="14"/>
      <c r="AB269" s="14"/>
      <c r="AC269" s="14"/>
      <c r="AD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</row>
    <row r="270" spans="1:68" x14ac:dyDescent="0.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Y270" s="14"/>
      <c r="Z270" s="14"/>
      <c r="AA270" s="14"/>
      <c r="AB270" s="14"/>
      <c r="AC270" s="14"/>
      <c r="AD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</row>
    <row r="271" spans="1:68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Y271" s="14"/>
      <c r="Z271" s="14"/>
      <c r="AA271" s="14"/>
      <c r="AB271" s="14"/>
      <c r="AC271" s="14"/>
      <c r="AD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</row>
    <row r="272" spans="1:68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Y272" s="14"/>
      <c r="Z272" s="14"/>
      <c r="AA272" s="14"/>
      <c r="AB272" s="14"/>
      <c r="AC272" s="14"/>
      <c r="AD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</row>
    <row r="273" spans="1:68" x14ac:dyDescent="0.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Y273" s="14"/>
      <c r="Z273" s="14"/>
      <c r="AA273" s="14"/>
      <c r="AB273" s="14"/>
      <c r="AC273" s="14"/>
      <c r="AD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</row>
    <row r="274" spans="1:68" x14ac:dyDescent="0.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Y274" s="14"/>
      <c r="Z274" s="14"/>
      <c r="AA274" s="14"/>
      <c r="AB274" s="14"/>
      <c r="AC274" s="14"/>
      <c r="AD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</row>
    <row r="275" spans="1:68" x14ac:dyDescent="0.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Y275" s="14"/>
      <c r="Z275" s="14"/>
      <c r="AA275" s="14"/>
      <c r="AB275" s="14"/>
      <c r="AC275" s="14"/>
      <c r="AD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</row>
    <row r="276" spans="1:68" x14ac:dyDescent="0.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Y276" s="14"/>
      <c r="Z276" s="14"/>
      <c r="AA276" s="14"/>
      <c r="AB276" s="14"/>
      <c r="AC276" s="14"/>
      <c r="AD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</row>
    <row r="277" spans="1:68" x14ac:dyDescent="0.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Y277" s="14"/>
      <c r="Z277" s="14"/>
      <c r="AA277" s="14"/>
      <c r="AB277" s="14"/>
      <c r="AC277" s="14"/>
      <c r="AD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</row>
    <row r="278" spans="1:68" x14ac:dyDescent="0.3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Y278" s="14"/>
      <c r="Z278" s="14"/>
      <c r="AA278" s="14"/>
      <c r="AB278" s="14"/>
      <c r="AC278" s="14"/>
      <c r="AD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</row>
    <row r="279" spans="1:68" x14ac:dyDescent="0.3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Y279" s="14"/>
      <c r="Z279" s="14"/>
      <c r="AA279" s="14"/>
      <c r="AB279" s="14"/>
      <c r="AC279" s="14"/>
      <c r="AD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</row>
    <row r="280" spans="1:68" x14ac:dyDescent="0.3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Y280" s="14"/>
      <c r="Z280" s="14"/>
      <c r="AA280" s="14"/>
      <c r="AB280" s="14"/>
      <c r="AC280" s="14"/>
      <c r="AD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</row>
    <row r="281" spans="1:68" x14ac:dyDescent="0.3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Y281" s="14"/>
      <c r="Z281" s="14"/>
      <c r="AA281" s="14"/>
      <c r="AB281" s="14"/>
      <c r="AC281" s="14"/>
      <c r="AD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</row>
    <row r="282" spans="1:68" x14ac:dyDescent="0.3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Y282" s="14"/>
      <c r="Z282" s="14"/>
      <c r="AA282" s="14"/>
      <c r="AB282" s="14"/>
      <c r="AC282" s="14"/>
      <c r="AD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</row>
    <row r="283" spans="1:68" x14ac:dyDescent="0.3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Y283" s="14"/>
      <c r="Z283" s="14"/>
      <c r="AA283" s="14"/>
      <c r="AB283" s="14"/>
      <c r="AC283" s="14"/>
      <c r="AD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</row>
    <row r="284" spans="1:68" x14ac:dyDescent="0.3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Y284" s="14"/>
      <c r="Z284" s="14"/>
      <c r="AA284" s="14"/>
      <c r="AB284" s="14"/>
      <c r="AC284" s="14"/>
      <c r="AD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</row>
    <row r="285" spans="1:68" x14ac:dyDescent="0.3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Y285" s="14"/>
      <c r="Z285" s="14"/>
      <c r="AA285" s="14"/>
      <c r="AB285" s="14"/>
      <c r="AC285" s="14"/>
      <c r="AD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</row>
    <row r="286" spans="1:68" x14ac:dyDescent="0.3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Y286" s="14"/>
      <c r="Z286" s="14"/>
      <c r="AA286" s="14"/>
      <c r="AB286" s="14"/>
      <c r="AC286" s="14"/>
      <c r="AD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</row>
    <row r="287" spans="1:68" x14ac:dyDescent="0.3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Y287" s="14"/>
      <c r="Z287" s="14"/>
      <c r="AA287" s="14"/>
      <c r="AB287" s="14"/>
      <c r="AC287" s="14"/>
      <c r="AD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</row>
    <row r="288" spans="1:68" x14ac:dyDescent="0.3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Y288" s="14"/>
      <c r="Z288" s="14"/>
      <c r="AA288" s="14"/>
      <c r="AB288" s="14"/>
      <c r="AC288" s="14"/>
      <c r="AD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</row>
    <row r="289" spans="1:68" x14ac:dyDescent="0.3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Y289" s="14"/>
      <c r="Z289" s="14"/>
      <c r="AA289" s="14"/>
      <c r="AB289" s="14"/>
      <c r="AC289" s="14"/>
      <c r="AD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</row>
    <row r="290" spans="1:68" x14ac:dyDescent="0.3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Y290" s="14"/>
      <c r="Z290" s="14"/>
      <c r="AA290" s="14"/>
      <c r="AB290" s="14"/>
      <c r="AC290" s="14"/>
      <c r="AD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</row>
    <row r="291" spans="1:68" x14ac:dyDescent="0.3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Y291" s="14"/>
      <c r="Z291" s="14"/>
      <c r="AA291" s="14"/>
      <c r="AB291" s="14"/>
      <c r="AC291" s="14"/>
      <c r="AD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</row>
    <row r="292" spans="1:68" x14ac:dyDescent="0.3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Y292" s="14"/>
      <c r="Z292" s="14"/>
      <c r="AA292" s="14"/>
      <c r="AB292" s="14"/>
      <c r="AC292" s="14"/>
      <c r="AD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</row>
    <row r="293" spans="1:68" x14ac:dyDescent="0.3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Y293" s="14"/>
      <c r="Z293" s="14"/>
      <c r="AA293" s="14"/>
      <c r="AB293" s="14"/>
      <c r="AC293" s="14"/>
      <c r="AD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</row>
    <row r="294" spans="1:68" x14ac:dyDescent="0.3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Y294" s="14"/>
      <c r="Z294" s="14"/>
      <c r="AA294" s="14"/>
      <c r="AB294" s="14"/>
      <c r="AC294" s="14"/>
      <c r="AD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</row>
    <row r="295" spans="1:68" x14ac:dyDescent="0.3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Y295" s="14"/>
      <c r="Z295" s="14"/>
      <c r="AA295" s="14"/>
      <c r="AB295" s="14"/>
      <c r="AC295" s="14"/>
      <c r="AD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</row>
    <row r="296" spans="1:68" x14ac:dyDescent="0.3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Y296" s="14"/>
      <c r="Z296" s="14"/>
      <c r="AA296" s="14"/>
      <c r="AB296" s="14"/>
      <c r="AC296" s="14"/>
      <c r="AD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</row>
    <row r="297" spans="1:68" x14ac:dyDescent="0.3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Y297" s="14"/>
      <c r="Z297" s="14"/>
      <c r="AA297" s="14"/>
      <c r="AB297" s="14"/>
      <c r="AC297" s="14"/>
      <c r="AD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</row>
    <row r="298" spans="1:68" x14ac:dyDescent="0.3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Y298" s="14"/>
      <c r="Z298" s="14"/>
      <c r="AA298" s="14"/>
      <c r="AB298" s="14"/>
      <c r="AC298" s="14"/>
      <c r="AD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</row>
    <row r="299" spans="1:68" x14ac:dyDescent="0.3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Y299" s="14"/>
      <c r="Z299" s="14"/>
      <c r="AA299" s="14"/>
      <c r="AB299" s="14"/>
      <c r="AC299" s="14"/>
      <c r="AD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</row>
    <row r="300" spans="1:68" x14ac:dyDescent="0.3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Y300" s="14"/>
      <c r="Z300" s="14"/>
      <c r="AA300" s="14"/>
      <c r="AB300" s="14"/>
      <c r="AC300" s="14"/>
      <c r="AD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</row>
    <row r="301" spans="1:68" x14ac:dyDescent="0.3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Y301" s="14"/>
      <c r="Z301" s="14"/>
      <c r="AA301" s="14"/>
      <c r="AB301" s="14"/>
      <c r="AC301" s="14"/>
      <c r="AD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</row>
    <row r="302" spans="1:68" x14ac:dyDescent="0.3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Y302" s="14"/>
      <c r="Z302" s="14"/>
      <c r="AA302" s="14"/>
      <c r="AB302" s="14"/>
      <c r="AC302" s="14"/>
      <c r="AD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</row>
    <row r="303" spans="1:68" x14ac:dyDescent="0.3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Y303" s="14"/>
      <c r="Z303" s="14"/>
      <c r="AA303" s="14"/>
      <c r="AB303" s="14"/>
      <c r="AC303" s="14"/>
      <c r="AD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</row>
    <row r="304" spans="1:68" x14ac:dyDescent="0.3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Y304" s="14"/>
      <c r="Z304" s="14"/>
      <c r="AA304" s="14"/>
      <c r="AB304" s="14"/>
      <c r="AC304" s="14"/>
      <c r="AD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</row>
    <row r="305" spans="1:68" x14ac:dyDescent="0.3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Y305" s="14"/>
      <c r="Z305" s="14"/>
      <c r="AA305" s="14"/>
      <c r="AB305" s="14"/>
      <c r="AC305" s="14"/>
      <c r="AD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</row>
    <row r="306" spans="1:68" x14ac:dyDescent="0.3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Y306" s="14"/>
      <c r="Z306" s="14"/>
      <c r="AA306" s="14"/>
      <c r="AB306" s="14"/>
      <c r="AC306" s="14"/>
      <c r="AD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</row>
    <row r="307" spans="1:68" x14ac:dyDescent="0.3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Y307" s="14"/>
      <c r="Z307" s="14"/>
      <c r="AA307" s="14"/>
      <c r="AB307" s="14"/>
      <c r="AC307" s="14"/>
      <c r="AD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</row>
    <row r="308" spans="1:68" x14ac:dyDescent="0.3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Y308" s="14"/>
      <c r="Z308" s="14"/>
      <c r="AA308" s="14"/>
      <c r="AB308" s="14"/>
      <c r="AC308" s="14"/>
      <c r="AD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</row>
    <row r="309" spans="1:68" x14ac:dyDescent="0.3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Y309" s="14"/>
      <c r="Z309" s="14"/>
      <c r="AA309" s="14"/>
      <c r="AB309" s="14"/>
      <c r="AC309" s="14"/>
      <c r="AD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</row>
    <row r="310" spans="1:68" x14ac:dyDescent="0.3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Y310" s="14"/>
      <c r="Z310" s="14"/>
      <c r="AA310" s="14"/>
      <c r="AB310" s="14"/>
      <c r="AC310" s="14"/>
      <c r="AD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</row>
    <row r="311" spans="1:68" x14ac:dyDescent="0.3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Y311" s="14"/>
      <c r="Z311" s="14"/>
      <c r="AA311" s="14"/>
      <c r="AB311" s="14"/>
      <c r="AC311" s="14"/>
      <c r="AD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</row>
    <row r="312" spans="1:68" x14ac:dyDescent="0.3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Y312" s="14"/>
      <c r="Z312" s="14"/>
      <c r="AA312" s="14"/>
      <c r="AB312" s="14"/>
      <c r="AC312" s="14"/>
      <c r="AD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</row>
    <row r="313" spans="1:68" x14ac:dyDescent="0.3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Y313" s="14"/>
      <c r="Z313" s="14"/>
      <c r="AA313" s="14"/>
      <c r="AB313" s="14"/>
      <c r="AC313" s="14"/>
      <c r="AD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</row>
    <row r="314" spans="1:68" x14ac:dyDescent="0.3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Y314" s="14"/>
      <c r="Z314" s="14"/>
      <c r="AA314" s="14"/>
      <c r="AB314" s="14"/>
      <c r="AC314" s="14"/>
      <c r="AD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</row>
    <row r="315" spans="1:68" x14ac:dyDescent="0.3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Y315" s="14"/>
      <c r="Z315" s="14"/>
      <c r="AA315" s="14"/>
      <c r="AB315" s="14"/>
      <c r="AC315" s="14"/>
      <c r="AD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</row>
    <row r="316" spans="1:68" x14ac:dyDescent="0.3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Y316" s="14"/>
      <c r="Z316" s="14"/>
      <c r="AA316" s="14"/>
      <c r="AB316" s="14"/>
      <c r="AC316" s="14"/>
      <c r="AD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</row>
    <row r="317" spans="1:68" x14ac:dyDescent="0.3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Y317" s="14"/>
      <c r="Z317" s="14"/>
      <c r="AA317" s="14"/>
      <c r="AB317" s="14"/>
      <c r="AC317" s="14"/>
      <c r="AD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</row>
    <row r="318" spans="1:68" x14ac:dyDescent="0.3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Y318" s="14"/>
      <c r="Z318" s="14"/>
      <c r="AA318" s="14"/>
      <c r="AB318" s="14"/>
      <c r="AC318" s="14"/>
      <c r="AD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</row>
    <row r="319" spans="1:68" x14ac:dyDescent="0.3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Y319" s="14"/>
      <c r="Z319" s="14"/>
      <c r="AA319" s="14"/>
      <c r="AB319" s="14"/>
      <c r="AC319" s="14"/>
      <c r="AD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</row>
    <row r="320" spans="1:68" x14ac:dyDescent="0.3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Y320" s="14"/>
      <c r="Z320" s="14"/>
      <c r="AA320" s="14"/>
      <c r="AB320" s="14"/>
      <c r="AC320" s="14"/>
      <c r="AD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</row>
    <row r="321" spans="1:68" x14ac:dyDescent="0.3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Y321" s="14"/>
      <c r="Z321" s="14"/>
      <c r="AA321" s="14"/>
      <c r="AB321" s="14"/>
      <c r="AC321" s="14"/>
      <c r="AD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</row>
    <row r="322" spans="1:68" x14ac:dyDescent="0.3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Y322" s="14"/>
      <c r="Z322" s="14"/>
      <c r="AA322" s="14"/>
      <c r="AB322" s="14"/>
      <c r="AC322" s="14"/>
      <c r="AD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</row>
    <row r="323" spans="1:68" x14ac:dyDescent="0.3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Y323" s="14"/>
      <c r="Z323" s="14"/>
      <c r="AA323" s="14"/>
      <c r="AB323" s="14"/>
      <c r="AC323" s="14"/>
      <c r="AD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</row>
    <row r="324" spans="1:68" x14ac:dyDescent="0.3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Y324" s="14"/>
      <c r="Z324" s="14"/>
      <c r="AA324" s="14"/>
      <c r="AB324" s="14"/>
      <c r="AC324" s="14"/>
      <c r="AD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</row>
    <row r="325" spans="1:68" x14ac:dyDescent="0.3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Y325" s="14"/>
      <c r="Z325" s="14"/>
      <c r="AA325" s="14"/>
      <c r="AB325" s="14"/>
      <c r="AC325" s="14"/>
      <c r="AD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</row>
    <row r="326" spans="1:68" x14ac:dyDescent="0.3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Y326" s="14"/>
      <c r="Z326" s="14"/>
      <c r="AA326" s="14"/>
      <c r="AB326" s="14"/>
      <c r="AC326" s="14"/>
      <c r="AD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</row>
    <row r="327" spans="1:68" x14ac:dyDescent="0.3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Y327" s="14"/>
      <c r="Z327" s="14"/>
      <c r="AA327" s="14"/>
      <c r="AB327" s="14"/>
      <c r="AC327" s="14"/>
      <c r="AD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</row>
    <row r="328" spans="1:68" x14ac:dyDescent="0.3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Y328" s="14"/>
      <c r="Z328" s="14"/>
      <c r="AA328" s="14"/>
      <c r="AB328" s="14"/>
      <c r="AC328" s="14"/>
      <c r="AD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</row>
    <row r="329" spans="1:68" x14ac:dyDescent="0.3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Y329" s="14"/>
      <c r="Z329" s="14"/>
      <c r="AA329" s="14"/>
      <c r="AB329" s="14"/>
      <c r="AC329" s="14"/>
      <c r="AD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</row>
    <row r="330" spans="1:68" x14ac:dyDescent="0.3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Y330" s="14"/>
      <c r="Z330" s="14"/>
      <c r="AA330" s="14"/>
      <c r="AB330" s="14"/>
      <c r="AC330" s="14"/>
      <c r="AD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</row>
    <row r="331" spans="1:68" x14ac:dyDescent="0.3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Y331" s="14"/>
      <c r="Z331" s="14"/>
      <c r="AA331" s="14"/>
      <c r="AB331" s="14"/>
      <c r="AC331" s="14"/>
      <c r="AD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</row>
    <row r="332" spans="1:68" x14ac:dyDescent="0.3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Y332" s="14"/>
      <c r="Z332" s="14"/>
      <c r="AA332" s="14"/>
      <c r="AB332" s="14"/>
      <c r="AC332" s="14"/>
      <c r="AD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</row>
    <row r="333" spans="1:68" x14ac:dyDescent="0.3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Y333" s="14"/>
      <c r="Z333" s="14"/>
      <c r="AA333" s="14"/>
      <c r="AB333" s="14"/>
      <c r="AC333" s="14"/>
      <c r="AD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</row>
    <row r="334" spans="1:68" x14ac:dyDescent="0.3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Y334" s="14"/>
      <c r="Z334" s="14"/>
      <c r="AA334" s="14"/>
      <c r="AB334" s="14"/>
      <c r="AC334" s="14"/>
      <c r="AD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</row>
    <row r="335" spans="1:68" x14ac:dyDescent="0.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Y335" s="14"/>
      <c r="Z335" s="14"/>
      <c r="AA335" s="14"/>
      <c r="AB335" s="14"/>
      <c r="AC335" s="14"/>
      <c r="AD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</row>
    <row r="336" spans="1:68" x14ac:dyDescent="0.3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Y336" s="14"/>
      <c r="Z336" s="14"/>
      <c r="AA336" s="14"/>
      <c r="AB336" s="14"/>
      <c r="AC336" s="14"/>
      <c r="AD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</row>
    <row r="337" spans="1:68" x14ac:dyDescent="0.3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Y337" s="14"/>
      <c r="Z337" s="14"/>
      <c r="AA337" s="14"/>
      <c r="AB337" s="14"/>
      <c r="AC337" s="14"/>
      <c r="AD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</row>
    <row r="338" spans="1:68" x14ac:dyDescent="0.3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Y338" s="14"/>
      <c r="Z338" s="14"/>
      <c r="AA338" s="14"/>
      <c r="AB338" s="14"/>
      <c r="AC338" s="14"/>
      <c r="AD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</row>
    <row r="339" spans="1:68" x14ac:dyDescent="0.3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Y339" s="14"/>
      <c r="Z339" s="14"/>
      <c r="AA339" s="14"/>
      <c r="AB339" s="14"/>
      <c r="AC339" s="14"/>
      <c r="AD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</row>
    <row r="340" spans="1:68" x14ac:dyDescent="0.3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Y340" s="14"/>
      <c r="Z340" s="14"/>
      <c r="AA340" s="14"/>
      <c r="AB340" s="14"/>
      <c r="AC340" s="14"/>
      <c r="AD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</row>
    <row r="341" spans="1:68" x14ac:dyDescent="0.3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Y341" s="14"/>
      <c r="Z341" s="14"/>
      <c r="AA341" s="14"/>
      <c r="AB341" s="14"/>
      <c r="AC341" s="14"/>
      <c r="AD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</row>
    <row r="342" spans="1:68" x14ac:dyDescent="0.3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Y342" s="14"/>
      <c r="Z342" s="14"/>
      <c r="AA342" s="14"/>
      <c r="AB342" s="14"/>
      <c r="AC342" s="14"/>
      <c r="AD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</row>
    <row r="343" spans="1:68" x14ac:dyDescent="0.3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Y343" s="14"/>
      <c r="Z343" s="14"/>
      <c r="AA343" s="14"/>
      <c r="AB343" s="14"/>
      <c r="AC343" s="14"/>
      <c r="AD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</row>
    <row r="344" spans="1:68" x14ac:dyDescent="0.3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Y344" s="14"/>
      <c r="Z344" s="14"/>
      <c r="AA344" s="14"/>
      <c r="AB344" s="14"/>
      <c r="AC344" s="14"/>
      <c r="AD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</row>
    <row r="345" spans="1:68" x14ac:dyDescent="0.3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Y345" s="14"/>
      <c r="Z345" s="14"/>
      <c r="AA345" s="14"/>
      <c r="AB345" s="14"/>
      <c r="AC345" s="14"/>
      <c r="AD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</row>
    <row r="346" spans="1:68" x14ac:dyDescent="0.3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Y346" s="14"/>
      <c r="Z346" s="14"/>
      <c r="AA346" s="14"/>
      <c r="AB346" s="14"/>
      <c r="AC346" s="14"/>
      <c r="AD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</row>
    <row r="347" spans="1:68" x14ac:dyDescent="0.3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Y347" s="14"/>
      <c r="Z347" s="14"/>
      <c r="AA347" s="14"/>
      <c r="AB347" s="14"/>
      <c r="AC347" s="14"/>
      <c r="AD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</row>
    <row r="348" spans="1:68" x14ac:dyDescent="0.3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Y348" s="14"/>
      <c r="Z348" s="14"/>
      <c r="AA348" s="14"/>
      <c r="AB348" s="14"/>
      <c r="AC348" s="14"/>
      <c r="AD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</row>
    <row r="349" spans="1:68" x14ac:dyDescent="0.3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Y349" s="14"/>
      <c r="Z349" s="14"/>
      <c r="AA349" s="14"/>
      <c r="AB349" s="14"/>
      <c r="AC349" s="14"/>
      <c r="AD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</row>
    <row r="350" spans="1:68" x14ac:dyDescent="0.3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Y350" s="14"/>
      <c r="Z350" s="14"/>
      <c r="AA350" s="14"/>
      <c r="AB350" s="14"/>
      <c r="AC350" s="14"/>
      <c r="AD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</row>
    <row r="351" spans="1:68" x14ac:dyDescent="0.3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Y351" s="14"/>
      <c r="Z351" s="14"/>
      <c r="AA351" s="14"/>
      <c r="AB351" s="14"/>
      <c r="AC351" s="14"/>
      <c r="AD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</row>
    <row r="352" spans="1:68" x14ac:dyDescent="0.3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Y352" s="14"/>
      <c r="Z352" s="14"/>
      <c r="AA352" s="14"/>
      <c r="AB352" s="14"/>
      <c r="AC352" s="14"/>
      <c r="AD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</row>
    <row r="353" spans="1:68" x14ac:dyDescent="0.3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Y353" s="14"/>
      <c r="Z353" s="14"/>
      <c r="AA353" s="14"/>
      <c r="AB353" s="14"/>
      <c r="AC353" s="14"/>
      <c r="AD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</row>
    <row r="354" spans="1:68" x14ac:dyDescent="0.3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Y354" s="14"/>
      <c r="Z354" s="14"/>
      <c r="AA354" s="14"/>
      <c r="AB354" s="14"/>
      <c r="AC354" s="14"/>
      <c r="AD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</row>
    <row r="355" spans="1:68" x14ac:dyDescent="0.3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Y355" s="14"/>
      <c r="Z355" s="14"/>
      <c r="AA355" s="14"/>
      <c r="AB355" s="14"/>
      <c r="AC355" s="14"/>
      <c r="AD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</row>
    <row r="356" spans="1:68" x14ac:dyDescent="0.3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Y356" s="14"/>
      <c r="Z356" s="14"/>
      <c r="AA356" s="14"/>
      <c r="AB356" s="14"/>
      <c r="AC356" s="14"/>
      <c r="AD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</row>
    <row r="357" spans="1:68" x14ac:dyDescent="0.3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Y357" s="14"/>
      <c r="Z357" s="14"/>
      <c r="AA357" s="14"/>
      <c r="AB357" s="14"/>
      <c r="AC357" s="14"/>
      <c r="AD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</row>
    <row r="358" spans="1:68" x14ac:dyDescent="0.3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Y358" s="14"/>
      <c r="Z358" s="14"/>
      <c r="AA358" s="14"/>
      <c r="AB358" s="14"/>
      <c r="AC358" s="14"/>
      <c r="AD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</row>
    <row r="359" spans="1:68" x14ac:dyDescent="0.3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Y359" s="14"/>
      <c r="Z359" s="14"/>
      <c r="AA359" s="14"/>
      <c r="AB359" s="14"/>
      <c r="AC359" s="14"/>
      <c r="AD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</row>
    <row r="360" spans="1:68" x14ac:dyDescent="0.3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Y360" s="14"/>
      <c r="Z360" s="14"/>
      <c r="AA360" s="14"/>
      <c r="AB360" s="14"/>
      <c r="AC360" s="14"/>
      <c r="AD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</row>
    <row r="361" spans="1:68" x14ac:dyDescent="0.3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Y361" s="14"/>
      <c r="Z361" s="14"/>
      <c r="AA361" s="14"/>
      <c r="AB361" s="14"/>
      <c r="AC361" s="14"/>
      <c r="AD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</row>
    <row r="362" spans="1:68" x14ac:dyDescent="0.3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Y362" s="14"/>
      <c r="Z362" s="14"/>
      <c r="AA362" s="14"/>
      <c r="AB362" s="14"/>
      <c r="AC362" s="14"/>
      <c r="AD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</row>
    <row r="363" spans="1:68" x14ac:dyDescent="0.3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Y363" s="14"/>
      <c r="Z363" s="14"/>
      <c r="AA363" s="14"/>
      <c r="AB363" s="14"/>
      <c r="AC363" s="14"/>
      <c r="AD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</row>
    <row r="364" spans="1:68" x14ac:dyDescent="0.3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Y364" s="14"/>
      <c r="Z364" s="14"/>
      <c r="AA364" s="14"/>
      <c r="AB364" s="14"/>
      <c r="AC364" s="14"/>
      <c r="AD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</row>
    <row r="365" spans="1:68" x14ac:dyDescent="0.3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Y365" s="14"/>
      <c r="Z365" s="14"/>
      <c r="AA365" s="14"/>
      <c r="AB365" s="14"/>
      <c r="AC365" s="14"/>
      <c r="AD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</row>
    <row r="366" spans="1:68" x14ac:dyDescent="0.3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Y366" s="14"/>
      <c r="Z366" s="14"/>
      <c r="AA366" s="14"/>
      <c r="AB366" s="14"/>
      <c r="AC366" s="14"/>
      <c r="AD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</row>
    <row r="367" spans="1:68" x14ac:dyDescent="0.3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Y367" s="14"/>
      <c r="Z367" s="14"/>
      <c r="AA367" s="14"/>
      <c r="AB367" s="14"/>
      <c r="AC367" s="14"/>
      <c r="AD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</row>
    <row r="368" spans="1:68" x14ac:dyDescent="0.3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Y368" s="14"/>
      <c r="Z368" s="14"/>
      <c r="AA368" s="14"/>
      <c r="AB368" s="14"/>
      <c r="AC368" s="14"/>
      <c r="AD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</row>
    <row r="369" spans="1:68" x14ac:dyDescent="0.3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Y369" s="14"/>
      <c r="Z369" s="14"/>
      <c r="AA369" s="14"/>
      <c r="AB369" s="14"/>
      <c r="AC369" s="14"/>
      <c r="AD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</row>
    <row r="370" spans="1:68" x14ac:dyDescent="0.3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Y370" s="14"/>
      <c r="Z370" s="14"/>
      <c r="AA370" s="14"/>
      <c r="AB370" s="14"/>
      <c r="AC370" s="14"/>
      <c r="AD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</row>
    <row r="371" spans="1:68" x14ac:dyDescent="0.3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Y371" s="14"/>
      <c r="Z371" s="14"/>
      <c r="AA371" s="14"/>
      <c r="AB371" s="14"/>
      <c r="AC371" s="14"/>
      <c r="AD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</row>
    <row r="372" spans="1:68" x14ac:dyDescent="0.3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Y372" s="14"/>
      <c r="Z372" s="14"/>
      <c r="AA372" s="14"/>
      <c r="AB372" s="14"/>
      <c r="AC372" s="14"/>
      <c r="AD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</row>
    <row r="373" spans="1:68" x14ac:dyDescent="0.3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Y373" s="14"/>
      <c r="Z373" s="14"/>
      <c r="AA373" s="14"/>
      <c r="AB373" s="14"/>
      <c r="AC373" s="14"/>
      <c r="AD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</row>
    <row r="374" spans="1:68" x14ac:dyDescent="0.3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Y374" s="14"/>
      <c r="Z374" s="14"/>
      <c r="AA374" s="14"/>
      <c r="AB374" s="14"/>
      <c r="AC374" s="14"/>
      <c r="AD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</row>
    <row r="375" spans="1:68" x14ac:dyDescent="0.3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Y375" s="14"/>
      <c r="Z375" s="14"/>
      <c r="AA375" s="14"/>
      <c r="AB375" s="14"/>
      <c r="AC375" s="14"/>
      <c r="AD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</row>
    <row r="376" spans="1:68" x14ac:dyDescent="0.3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Y376" s="14"/>
      <c r="Z376" s="14"/>
      <c r="AA376" s="14"/>
      <c r="AB376" s="14"/>
      <c r="AC376" s="14"/>
      <c r="AD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</row>
    <row r="377" spans="1:68" x14ac:dyDescent="0.3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Y377" s="14"/>
      <c r="Z377" s="14"/>
      <c r="AA377" s="14"/>
      <c r="AB377" s="14"/>
      <c r="AC377" s="14"/>
      <c r="AD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</row>
    <row r="378" spans="1:68" x14ac:dyDescent="0.3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Y378" s="14"/>
      <c r="Z378" s="14"/>
      <c r="AA378" s="14"/>
      <c r="AB378" s="14"/>
      <c r="AC378" s="14"/>
      <c r="AD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</row>
    <row r="379" spans="1:68" x14ac:dyDescent="0.3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Y379" s="14"/>
      <c r="Z379" s="14"/>
      <c r="AA379" s="14"/>
      <c r="AB379" s="14"/>
      <c r="AC379" s="14"/>
      <c r="AD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</row>
    <row r="380" spans="1:68" x14ac:dyDescent="0.3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Y380" s="14"/>
      <c r="Z380" s="14"/>
      <c r="AA380" s="14"/>
      <c r="AB380" s="14"/>
      <c r="AC380" s="14"/>
      <c r="AD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</row>
    <row r="381" spans="1:68" x14ac:dyDescent="0.3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Y381" s="14"/>
      <c r="Z381" s="14"/>
      <c r="AA381" s="14"/>
      <c r="AB381" s="14"/>
      <c r="AC381" s="14"/>
      <c r="AD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</row>
    <row r="382" spans="1:68" x14ac:dyDescent="0.3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Y382" s="14"/>
      <c r="Z382" s="14"/>
      <c r="AA382" s="14"/>
      <c r="AB382" s="14"/>
      <c r="AC382" s="14"/>
      <c r="AD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</row>
    <row r="383" spans="1:68" x14ac:dyDescent="0.3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Y383" s="14"/>
      <c r="Z383" s="14"/>
      <c r="AA383" s="14"/>
      <c r="AB383" s="14"/>
      <c r="AC383" s="14"/>
      <c r="AD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</row>
    <row r="384" spans="1:68" x14ac:dyDescent="0.3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Y384" s="14"/>
      <c r="Z384" s="14"/>
      <c r="AA384" s="14"/>
      <c r="AB384" s="14"/>
      <c r="AC384" s="14"/>
      <c r="AD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</row>
    <row r="385" spans="1:68" x14ac:dyDescent="0.3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Y385" s="14"/>
      <c r="Z385" s="14"/>
      <c r="AA385" s="14"/>
      <c r="AB385" s="14"/>
      <c r="AC385" s="14"/>
      <c r="AD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</row>
    <row r="386" spans="1:68" x14ac:dyDescent="0.3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Y386" s="14"/>
      <c r="Z386" s="14"/>
      <c r="AA386" s="14"/>
      <c r="AB386" s="14"/>
      <c r="AC386" s="14"/>
      <c r="AD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</row>
    <row r="387" spans="1:68" x14ac:dyDescent="0.3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Y387" s="14"/>
      <c r="Z387" s="14"/>
      <c r="AA387" s="14"/>
      <c r="AB387" s="14"/>
      <c r="AC387" s="14"/>
      <c r="AD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</row>
    <row r="388" spans="1:68" x14ac:dyDescent="0.3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Y388" s="14"/>
      <c r="Z388" s="14"/>
      <c r="AA388" s="14"/>
      <c r="AB388" s="14"/>
      <c r="AC388" s="14"/>
      <c r="AD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</row>
    <row r="389" spans="1:68" x14ac:dyDescent="0.3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Y389" s="14"/>
      <c r="Z389" s="14"/>
      <c r="AA389" s="14"/>
      <c r="AB389" s="14"/>
      <c r="AC389" s="14"/>
      <c r="AD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</row>
    <row r="390" spans="1:68" x14ac:dyDescent="0.3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Y390" s="14"/>
      <c r="Z390" s="14"/>
      <c r="AA390" s="14"/>
      <c r="AB390" s="14"/>
      <c r="AC390" s="14"/>
      <c r="AD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</row>
    <row r="391" spans="1:68" x14ac:dyDescent="0.3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Y391" s="14"/>
      <c r="Z391" s="14"/>
      <c r="AA391" s="14"/>
      <c r="AB391" s="14"/>
      <c r="AC391" s="14"/>
      <c r="AD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</row>
    <row r="392" spans="1:68" x14ac:dyDescent="0.3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Y392" s="14"/>
      <c r="Z392" s="14"/>
      <c r="AA392" s="14"/>
      <c r="AB392" s="14"/>
      <c r="AC392" s="14"/>
      <c r="AD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</row>
    <row r="393" spans="1:68" x14ac:dyDescent="0.3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Y393" s="14"/>
      <c r="Z393" s="14"/>
      <c r="AA393" s="14"/>
      <c r="AB393" s="14"/>
      <c r="AC393" s="14"/>
      <c r="AD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</row>
    <row r="394" spans="1:68" x14ac:dyDescent="0.3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Y394" s="14"/>
      <c r="Z394" s="14"/>
      <c r="AA394" s="14"/>
      <c r="AB394" s="14"/>
      <c r="AC394" s="14"/>
      <c r="AD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</row>
    <row r="395" spans="1:68" x14ac:dyDescent="0.3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Y395" s="14"/>
      <c r="Z395" s="14"/>
      <c r="AA395" s="14"/>
      <c r="AB395" s="14"/>
      <c r="AC395" s="14"/>
      <c r="AD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</row>
    <row r="396" spans="1:68" x14ac:dyDescent="0.3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Y396" s="14"/>
      <c r="Z396" s="14"/>
      <c r="AA396" s="14"/>
      <c r="AB396" s="14"/>
      <c r="AC396" s="14"/>
      <c r="AD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</row>
    <row r="397" spans="1:68" x14ac:dyDescent="0.3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Y397" s="14"/>
      <c r="Z397" s="14"/>
      <c r="AA397" s="14"/>
      <c r="AB397" s="14"/>
      <c r="AC397" s="14"/>
      <c r="AD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</row>
    <row r="398" spans="1:68" x14ac:dyDescent="0.3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Y398" s="14"/>
      <c r="Z398" s="14"/>
      <c r="AA398" s="14"/>
      <c r="AB398" s="14"/>
      <c r="AC398" s="14"/>
      <c r="AD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</row>
    <row r="399" spans="1:68" x14ac:dyDescent="0.3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Y399" s="14"/>
      <c r="Z399" s="14"/>
      <c r="AA399" s="14"/>
      <c r="AB399" s="14"/>
      <c r="AC399" s="14"/>
      <c r="AD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</row>
    <row r="400" spans="1:68" x14ac:dyDescent="0.3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Y400" s="14"/>
      <c r="Z400" s="14"/>
      <c r="AA400" s="14"/>
      <c r="AB400" s="14"/>
      <c r="AC400" s="14"/>
      <c r="AD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</row>
    <row r="401" spans="1:68" x14ac:dyDescent="0.3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Y401" s="14"/>
      <c r="Z401" s="14"/>
      <c r="AA401" s="14"/>
      <c r="AB401" s="14"/>
      <c r="AC401" s="14"/>
      <c r="AD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</row>
    <row r="402" spans="1:68" x14ac:dyDescent="0.3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Y402" s="14"/>
      <c r="Z402" s="14"/>
      <c r="AA402" s="14"/>
      <c r="AB402" s="14"/>
      <c r="AC402" s="14"/>
      <c r="AD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</row>
    <row r="403" spans="1:68" x14ac:dyDescent="0.3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Y403" s="14"/>
      <c r="Z403" s="14"/>
      <c r="AA403" s="14"/>
      <c r="AB403" s="14"/>
      <c r="AC403" s="14"/>
      <c r="AD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</row>
    <row r="404" spans="1:68" x14ac:dyDescent="0.3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Y404" s="14"/>
      <c r="Z404" s="14"/>
      <c r="AA404" s="14"/>
      <c r="AB404" s="14"/>
      <c r="AC404" s="14"/>
      <c r="AD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</row>
    <row r="405" spans="1:68" x14ac:dyDescent="0.3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Y405" s="14"/>
      <c r="Z405" s="14"/>
      <c r="AA405" s="14"/>
      <c r="AB405" s="14"/>
      <c r="AC405" s="14"/>
      <c r="AD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</row>
    <row r="406" spans="1:68" x14ac:dyDescent="0.3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Y406" s="14"/>
      <c r="Z406" s="14"/>
      <c r="AA406" s="14"/>
      <c r="AB406" s="14"/>
      <c r="AC406" s="14"/>
      <c r="AD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</row>
    <row r="407" spans="1:68" x14ac:dyDescent="0.3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Y407" s="14"/>
      <c r="Z407" s="14"/>
      <c r="AA407" s="14"/>
      <c r="AB407" s="14"/>
      <c r="AC407" s="14"/>
      <c r="AD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</row>
    <row r="408" spans="1:68" x14ac:dyDescent="0.3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Y408" s="14"/>
      <c r="Z408" s="14"/>
      <c r="AA408" s="14"/>
      <c r="AB408" s="14"/>
      <c r="AC408" s="14"/>
      <c r="AD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</row>
    <row r="409" spans="1:68" x14ac:dyDescent="0.3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Y409" s="14"/>
      <c r="Z409" s="14"/>
      <c r="AA409" s="14"/>
      <c r="AB409" s="14"/>
      <c r="AC409" s="14"/>
      <c r="AD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</row>
    <row r="410" spans="1:68" x14ac:dyDescent="0.3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Y410" s="14"/>
      <c r="Z410" s="14"/>
      <c r="AA410" s="14"/>
      <c r="AB410" s="14"/>
      <c r="AC410" s="14"/>
      <c r="AD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</row>
    <row r="411" spans="1:68" x14ac:dyDescent="0.3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Y411" s="14"/>
      <c r="Z411" s="14"/>
      <c r="AA411" s="14"/>
      <c r="AB411" s="14"/>
      <c r="AC411" s="14"/>
      <c r="AD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</row>
    <row r="412" spans="1:68" x14ac:dyDescent="0.3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Y412" s="14"/>
      <c r="Z412" s="14"/>
      <c r="AA412" s="14"/>
      <c r="AB412" s="14"/>
      <c r="AC412" s="14"/>
      <c r="AD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</row>
    <row r="413" spans="1:68" x14ac:dyDescent="0.3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Y413" s="14"/>
      <c r="Z413" s="14"/>
      <c r="AA413" s="14"/>
      <c r="AB413" s="14"/>
      <c r="AC413" s="14"/>
      <c r="AD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</row>
    <row r="414" spans="1:68" x14ac:dyDescent="0.3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Y414" s="14"/>
      <c r="Z414" s="14"/>
      <c r="AA414" s="14"/>
      <c r="AB414" s="14"/>
      <c r="AC414" s="14"/>
      <c r="AD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</row>
    <row r="415" spans="1:68" x14ac:dyDescent="0.3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Y415" s="14"/>
      <c r="Z415" s="14"/>
      <c r="AA415" s="14"/>
      <c r="AB415" s="14"/>
      <c r="AC415" s="14"/>
      <c r="AD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</row>
    <row r="416" spans="1:68" x14ac:dyDescent="0.3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Y416" s="14"/>
      <c r="Z416" s="14"/>
      <c r="AA416" s="14"/>
      <c r="AB416" s="14"/>
      <c r="AC416" s="14"/>
      <c r="AD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</row>
    <row r="417" spans="1:68" x14ac:dyDescent="0.3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Y417" s="14"/>
      <c r="Z417" s="14"/>
      <c r="AA417" s="14"/>
      <c r="AB417" s="14"/>
      <c r="AC417" s="14"/>
      <c r="AD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</row>
    <row r="418" spans="1:68" x14ac:dyDescent="0.3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Y418" s="14"/>
      <c r="Z418" s="14"/>
      <c r="AA418" s="14"/>
      <c r="AB418" s="14"/>
      <c r="AC418" s="14"/>
      <c r="AD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</row>
    <row r="419" spans="1:68" x14ac:dyDescent="0.3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Y419" s="14"/>
      <c r="Z419" s="14"/>
      <c r="AA419" s="14"/>
      <c r="AB419" s="14"/>
      <c r="AC419" s="14"/>
      <c r="AD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</row>
    <row r="420" spans="1:68" x14ac:dyDescent="0.3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Y420" s="14"/>
      <c r="Z420" s="14"/>
      <c r="AA420" s="14"/>
      <c r="AB420" s="14"/>
      <c r="AC420" s="14"/>
      <c r="AD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</row>
    <row r="421" spans="1:68" x14ac:dyDescent="0.3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Y421" s="14"/>
      <c r="Z421" s="14"/>
      <c r="AA421" s="14"/>
      <c r="AB421" s="14"/>
      <c r="AC421" s="14"/>
      <c r="AD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</row>
    <row r="422" spans="1:68" x14ac:dyDescent="0.3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Y422" s="14"/>
      <c r="Z422" s="14"/>
      <c r="AA422" s="14"/>
      <c r="AB422" s="14"/>
      <c r="AC422" s="14"/>
      <c r="AD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</row>
    <row r="423" spans="1:68" x14ac:dyDescent="0.3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Y423" s="14"/>
      <c r="Z423" s="14"/>
      <c r="AA423" s="14"/>
      <c r="AB423" s="14"/>
      <c r="AC423" s="14"/>
      <c r="AD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</row>
    <row r="424" spans="1:68" x14ac:dyDescent="0.3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Y424" s="14"/>
      <c r="Z424" s="14"/>
      <c r="AA424" s="14"/>
      <c r="AB424" s="14"/>
      <c r="AC424" s="14"/>
      <c r="AD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</row>
    <row r="425" spans="1:68" x14ac:dyDescent="0.3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Y425" s="14"/>
      <c r="Z425" s="14"/>
      <c r="AA425" s="14"/>
      <c r="AB425" s="14"/>
      <c r="AC425" s="14"/>
      <c r="AD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</row>
    <row r="426" spans="1:68" x14ac:dyDescent="0.3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Y426" s="14"/>
      <c r="Z426" s="14"/>
      <c r="AA426" s="14"/>
      <c r="AB426" s="14"/>
      <c r="AC426" s="14"/>
      <c r="AD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</row>
    <row r="427" spans="1:68" x14ac:dyDescent="0.3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Y427" s="14"/>
      <c r="Z427" s="14"/>
      <c r="AA427" s="14"/>
      <c r="AB427" s="14"/>
      <c r="AC427" s="14"/>
      <c r="AD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</row>
    <row r="428" spans="1:68" x14ac:dyDescent="0.3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Y428" s="14"/>
      <c r="Z428" s="14"/>
      <c r="AA428" s="14"/>
      <c r="AB428" s="14"/>
      <c r="AC428" s="14"/>
      <c r="AD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</row>
    <row r="429" spans="1:68" x14ac:dyDescent="0.3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Y429" s="14"/>
      <c r="Z429" s="14"/>
      <c r="AA429" s="14"/>
      <c r="AB429" s="14"/>
      <c r="AC429" s="14"/>
      <c r="AD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</row>
    <row r="430" spans="1:68" x14ac:dyDescent="0.3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Y430" s="14"/>
      <c r="Z430" s="14"/>
      <c r="AA430" s="14"/>
      <c r="AB430" s="14"/>
      <c r="AC430" s="14"/>
      <c r="AD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</row>
    <row r="431" spans="1:68" x14ac:dyDescent="0.3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Y431" s="14"/>
      <c r="Z431" s="14"/>
      <c r="AA431" s="14"/>
      <c r="AB431" s="14"/>
      <c r="AC431" s="14"/>
      <c r="AD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</row>
    <row r="432" spans="1:68" x14ac:dyDescent="0.3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Y432" s="14"/>
      <c r="Z432" s="14"/>
      <c r="AA432" s="14"/>
      <c r="AB432" s="14"/>
      <c r="AC432" s="14"/>
      <c r="AD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</row>
    <row r="433" spans="1:68" x14ac:dyDescent="0.3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Y433" s="14"/>
      <c r="Z433" s="14"/>
      <c r="AA433" s="14"/>
      <c r="AB433" s="14"/>
      <c r="AC433" s="14"/>
      <c r="AD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</row>
    <row r="434" spans="1:68" x14ac:dyDescent="0.3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Y434" s="14"/>
      <c r="Z434" s="14"/>
      <c r="AA434" s="14"/>
      <c r="AB434" s="14"/>
      <c r="AC434" s="14"/>
      <c r="AD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</row>
    <row r="435" spans="1:68" x14ac:dyDescent="0.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Y435" s="14"/>
      <c r="Z435" s="14"/>
      <c r="AA435" s="14"/>
      <c r="AB435" s="14"/>
      <c r="AC435" s="14"/>
      <c r="AD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</row>
    <row r="436" spans="1:68" x14ac:dyDescent="0.3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Y436" s="14"/>
      <c r="Z436" s="14"/>
      <c r="AA436" s="14"/>
      <c r="AB436" s="14"/>
      <c r="AC436" s="14"/>
      <c r="AD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</row>
    <row r="437" spans="1:68" x14ac:dyDescent="0.3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Y437" s="14"/>
      <c r="Z437" s="14"/>
      <c r="AA437" s="14"/>
      <c r="AB437" s="14"/>
      <c r="AC437" s="14"/>
      <c r="AD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</row>
    <row r="438" spans="1:68" x14ac:dyDescent="0.3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Y438" s="14"/>
      <c r="Z438" s="14"/>
      <c r="AA438" s="14"/>
      <c r="AB438" s="14"/>
      <c r="AC438" s="14"/>
      <c r="AD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</row>
    <row r="439" spans="1:68" x14ac:dyDescent="0.3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Y439" s="14"/>
      <c r="Z439" s="14"/>
      <c r="AA439" s="14"/>
      <c r="AB439" s="14"/>
      <c r="AC439" s="14"/>
      <c r="AD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</row>
    <row r="440" spans="1:68" x14ac:dyDescent="0.3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Y440" s="14"/>
      <c r="Z440" s="14"/>
      <c r="AA440" s="14"/>
      <c r="AB440" s="14"/>
      <c r="AC440" s="14"/>
      <c r="AD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</row>
    <row r="441" spans="1:68" x14ac:dyDescent="0.3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Y441" s="14"/>
      <c r="Z441" s="14"/>
      <c r="AA441" s="14"/>
      <c r="AB441" s="14"/>
      <c r="AC441" s="14"/>
      <c r="AD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</row>
    <row r="442" spans="1:68" x14ac:dyDescent="0.3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Y442" s="14"/>
      <c r="Z442" s="14"/>
      <c r="AA442" s="14"/>
      <c r="AB442" s="14"/>
      <c r="AC442" s="14"/>
      <c r="AD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</row>
    <row r="443" spans="1:68" x14ac:dyDescent="0.3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Y443" s="14"/>
      <c r="Z443" s="14"/>
      <c r="AA443" s="14"/>
      <c r="AB443" s="14"/>
      <c r="AC443" s="14"/>
      <c r="AD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</row>
    <row r="444" spans="1:68" x14ac:dyDescent="0.3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Y444" s="14"/>
      <c r="Z444" s="14"/>
      <c r="AA444" s="14"/>
      <c r="AB444" s="14"/>
      <c r="AC444" s="14"/>
      <c r="AD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</row>
    <row r="445" spans="1:68" x14ac:dyDescent="0.3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Y445" s="14"/>
      <c r="Z445" s="14"/>
      <c r="AA445" s="14"/>
      <c r="AB445" s="14"/>
      <c r="AC445" s="14"/>
      <c r="AD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</row>
    <row r="446" spans="1:68" x14ac:dyDescent="0.3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Y446" s="14"/>
      <c r="Z446" s="14"/>
      <c r="AA446" s="14"/>
      <c r="AB446" s="14"/>
      <c r="AC446" s="14"/>
      <c r="AD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</row>
    <row r="447" spans="1:68" x14ac:dyDescent="0.3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Y447" s="14"/>
      <c r="Z447" s="14"/>
      <c r="AA447" s="14"/>
      <c r="AB447" s="14"/>
      <c r="AC447" s="14"/>
      <c r="AD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</row>
    <row r="448" spans="1:68" x14ac:dyDescent="0.3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Y448" s="14"/>
      <c r="Z448" s="14"/>
      <c r="AA448" s="14"/>
      <c r="AB448" s="14"/>
      <c r="AC448" s="14"/>
      <c r="AD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</row>
    <row r="449" spans="1:68" x14ac:dyDescent="0.3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Y449" s="14"/>
      <c r="Z449" s="14"/>
      <c r="AA449" s="14"/>
      <c r="AB449" s="14"/>
      <c r="AC449" s="14"/>
      <c r="AD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</row>
    <row r="450" spans="1:68" x14ac:dyDescent="0.3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Y450" s="14"/>
      <c r="Z450" s="14"/>
      <c r="AA450" s="14"/>
      <c r="AB450" s="14"/>
      <c r="AC450" s="14"/>
      <c r="AD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</row>
    <row r="451" spans="1:68" x14ac:dyDescent="0.3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Y451" s="14"/>
      <c r="Z451" s="14"/>
      <c r="AA451" s="14"/>
      <c r="AB451" s="14"/>
      <c r="AC451" s="14"/>
      <c r="AD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</row>
    <row r="452" spans="1:68" x14ac:dyDescent="0.3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Y452" s="14"/>
      <c r="Z452" s="14"/>
      <c r="AA452" s="14"/>
      <c r="AB452" s="14"/>
      <c r="AC452" s="14"/>
      <c r="AD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</row>
    <row r="453" spans="1:68" x14ac:dyDescent="0.3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Y453" s="14"/>
      <c r="Z453" s="14"/>
      <c r="AA453" s="14"/>
      <c r="AB453" s="14"/>
      <c r="AC453" s="14"/>
      <c r="AD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</row>
    <row r="454" spans="1:68" x14ac:dyDescent="0.3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Y454" s="14"/>
      <c r="Z454" s="14"/>
      <c r="AA454" s="14"/>
      <c r="AB454" s="14"/>
      <c r="AC454" s="14"/>
      <c r="AD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</row>
    <row r="455" spans="1:68" x14ac:dyDescent="0.3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Y455" s="14"/>
      <c r="Z455" s="14"/>
      <c r="AA455" s="14"/>
      <c r="AB455" s="14"/>
      <c r="AC455" s="14"/>
      <c r="AD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</row>
    <row r="456" spans="1:68" x14ac:dyDescent="0.3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Y456" s="14"/>
      <c r="Z456" s="14"/>
      <c r="AA456" s="14"/>
      <c r="AB456" s="14"/>
      <c r="AC456" s="14"/>
      <c r="AD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</row>
    <row r="457" spans="1:68" x14ac:dyDescent="0.3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Y457" s="14"/>
      <c r="Z457" s="14"/>
      <c r="AA457" s="14"/>
      <c r="AB457" s="14"/>
      <c r="AC457" s="14"/>
      <c r="AD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</row>
    <row r="458" spans="1:68" x14ac:dyDescent="0.3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Y458" s="14"/>
      <c r="Z458" s="14"/>
      <c r="AA458" s="14"/>
      <c r="AB458" s="14"/>
      <c r="AC458" s="14"/>
      <c r="AD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</row>
    <row r="459" spans="1:68" x14ac:dyDescent="0.3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Y459" s="14"/>
      <c r="Z459" s="14"/>
      <c r="AA459" s="14"/>
      <c r="AB459" s="14"/>
      <c r="AC459" s="14"/>
      <c r="AD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</row>
    <row r="460" spans="1:68" x14ac:dyDescent="0.3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Y460" s="14"/>
      <c r="Z460" s="14"/>
      <c r="AA460" s="14"/>
      <c r="AB460" s="14"/>
      <c r="AC460" s="14"/>
      <c r="AD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</row>
    <row r="461" spans="1:68" x14ac:dyDescent="0.3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Y461" s="14"/>
      <c r="Z461" s="14"/>
      <c r="AA461" s="14"/>
      <c r="AB461" s="14"/>
      <c r="AC461" s="14"/>
      <c r="AD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</row>
    <row r="462" spans="1:68" x14ac:dyDescent="0.3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Y462" s="14"/>
      <c r="Z462" s="14"/>
      <c r="AA462" s="14"/>
      <c r="AB462" s="14"/>
      <c r="AC462" s="14"/>
      <c r="AD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</row>
    <row r="463" spans="1:68" x14ac:dyDescent="0.3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Y463" s="14"/>
      <c r="Z463" s="14"/>
      <c r="AA463" s="14"/>
      <c r="AB463" s="14"/>
      <c r="AC463" s="14"/>
      <c r="AD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</row>
    <row r="464" spans="1:68" x14ac:dyDescent="0.3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Y464" s="14"/>
      <c r="Z464" s="14"/>
      <c r="AA464" s="14"/>
      <c r="AB464" s="14"/>
      <c r="AC464" s="14"/>
      <c r="AD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</row>
    <row r="465" spans="1:68" x14ac:dyDescent="0.3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Y465" s="14"/>
      <c r="Z465" s="14"/>
      <c r="AA465" s="14"/>
      <c r="AB465" s="14"/>
      <c r="AC465" s="14"/>
      <c r="AD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</row>
    <row r="466" spans="1:68" x14ac:dyDescent="0.3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Y466" s="14"/>
      <c r="Z466" s="14"/>
      <c r="AA466" s="14"/>
      <c r="AB466" s="14"/>
      <c r="AC466" s="14"/>
      <c r="AD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</row>
    <row r="467" spans="1:68" x14ac:dyDescent="0.3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Y467" s="14"/>
      <c r="Z467" s="14"/>
      <c r="AA467" s="14"/>
      <c r="AB467" s="14"/>
      <c r="AC467" s="14"/>
      <c r="AD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</row>
    <row r="468" spans="1:68" x14ac:dyDescent="0.3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Y468" s="14"/>
      <c r="Z468" s="14"/>
      <c r="AA468" s="14"/>
      <c r="AB468" s="14"/>
      <c r="AC468" s="14"/>
      <c r="AD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</row>
    <row r="469" spans="1:68" x14ac:dyDescent="0.3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Y469" s="14"/>
      <c r="Z469" s="14"/>
      <c r="AA469" s="14"/>
      <c r="AB469" s="14"/>
      <c r="AC469" s="14"/>
      <c r="AD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</row>
    <row r="470" spans="1:68" x14ac:dyDescent="0.3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Y470" s="14"/>
      <c r="Z470" s="14"/>
      <c r="AA470" s="14"/>
      <c r="AB470" s="14"/>
      <c r="AC470" s="14"/>
      <c r="AD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</row>
    <row r="471" spans="1:68" x14ac:dyDescent="0.3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Y471" s="14"/>
      <c r="Z471" s="14"/>
      <c r="AA471" s="14"/>
      <c r="AB471" s="14"/>
      <c r="AC471" s="14"/>
      <c r="AD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</row>
    <row r="472" spans="1:68" x14ac:dyDescent="0.3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Y472" s="14"/>
      <c r="Z472" s="14"/>
      <c r="AA472" s="14"/>
      <c r="AB472" s="14"/>
      <c r="AC472" s="14"/>
      <c r="AD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</row>
    <row r="473" spans="1:68" x14ac:dyDescent="0.3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Y473" s="14"/>
      <c r="Z473" s="14"/>
      <c r="AA473" s="14"/>
      <c r="AB473" s="14"/>
      <c r="AC473" s="14"/>
      <c r="AD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</row>
    <row r="474" spans="1:68" x14ac:dyDescent="0.3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Y474" s="14"/>
      <c r="Z474" s="14"/>
      <c r="AA474" s="14"/>
      <c r="AB474" s="14"/>
      <c r="AC474" s="14"/>
      <c r="AD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</row>
    <row r="475" spans="1:68" x14ac:dyDescent="0.3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Y475" s="14"/>
      <c r="Z475" s="14"/>
      <c r="AA475" s="14"/>
      <c r="AB475" s="14"/>
      <c r="AC475" s="14"/>
      <c r="AD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</row>
    <row r="476" spans="1:68" x14ac:dyDescent="0.3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Y476" s="14"/>
      <c r="Z476" s="14"/>
      <c r="AA476" s="14"/>
      <c r="AB476" s="14"/>
      <c r="AC476" s="14"/>
      <c r="AD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</row>
    <row r="477" spans="1:68" x14ac:dyDescent="0.3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Y477" s="14"/>
      <c r="Z477" s="14"/>
      <c r="AA477" s="14"/>
      <c r="AB477" s="14"/>
      <c r="AC477" s="14"/>
      <c r="AD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</row>
    <row r="478" spans="1:68" x14ac:dyDescent="0.3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Y478" s="14"/>
      <c r="Z478" s="14"/>
      <c r="AA478" s="14"/>
      <c r="AB478" s="14"/>
      <c r="AC478" s="14"/>
      <c r="AD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</row>
    <row r="479" spans="1:68" x14ac:dyDescent="0.3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Y479" s="14"/>
      <c r="Z479" s="14"/>
      <c r="AA479" s="14"/>
      <c r="AB479" s="14"/>
      <c r="AC479" s="14"/>
      <c r="AD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</row>
    <row r="480" spans="1:68" x14ac:dyDescent="0.3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Y480" s="14"/>
      <c r="Z480" s="14"/>
      <c r="AA480" s="14"/>
      <c r="AB480" s="14"/>
      <c r="AC480" s="14"/>
      <c r="AD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</row>
    <row r="481" spans="1:68" x14ac:dyDescent="0.3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Y481" s="14"/>
      <c r="Z481" s="14"/>
      <c r="AA481" s="14"/>
      <c r="AB481" s="14"/>
      <c r="AC481" s="14"/>
      <c r="AD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</row>
    <row r="482" spans="1:68" x14ac:dyDescent="0.3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Y482" s="14"/>
      <c r="Z482" s="14"/>
      <c r="AA482" s="14"/>
      <c r="AB482" s="14"/>
      <c r="AC482" s="14"/>
      <c r="AD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</row>
    <row r="483" spans="1:68" x14ac:dyDescent="0.3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Y483" s="14"/>
      <c r="Z483" s="14"/>
      <c r="AA483" s="14"/>
      <c r="AB483" s="14"/>
      <c r="AC483" s="14"/>
      <c r="AD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</row>
    <row r="484" spans="1:68" x14ac:dyDescent="0.3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Y484" s="14"/>
      <c r="Z484" s="14"/>
      <c r="AA484" s="14"/>
      <c r="AB484" s="14"/>
      <c r="AC484" s="14"/>
      <c r="AD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</row>
    <row r="485" spans="1:68" x14ac:dyDescent="0.3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Y485" s="14"/>
      <c r="Z485" s="14"/>
      <c r="AA485" s="14"/>
      <c r="AB485" s="14"/>
      <c r="AC485" s="14"/>
      <c r="AD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</row>
    <row r="486" spans="1:68" x14ac:dyDescent="0.3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Y486" s="14"/>
      <c r="Z486" s="14"/>
      <c r="AA486" s="14"/>
      <c r="AB486" s="14"/>
      <c r="AC486" s="14"/>
      <c r="AD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</row>
    <row r="487" spans="1:68" x14ac:dyDescent="0.3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Y487" s="14"/>
      <c r="Z487" s="14"/>
      <c r="AA487" s="14"/>
      <c r="AB487" s="14"/>
      <c r="AC487" s="14"/>
      <c r="AD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</row>
    <row r="488" spans="1:68" x14ac:dyDescent="0.3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Y488" s="14"/>
      <c r="Z488" s="14"/>
      <c r="AA488" s="14"/>
      <c r="AB488" s="14"/>
      <c r="AC488" s="14"/>
      <c r="AD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</row>
    <row r="489" spans="1:68" x14ac:dyDescent="0.3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Y489" s="14"/>
      <c r="Z489" s="14"/>
      <c r="AA489" s="14"/>
      <c r="AB489" s="14"/>
      <c r="AC489" s="14"/>
      <c r="AD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</row>
    <row r="490" spans="1:68" x14ac:dyDescent="0.3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Y490" s="14"/>
      <c r="Z490" s="14"/>
      <c r="AA490" s="14"/>
      <c r="AB490" s="14"/>
      <c r="AC490" s="14"/>
      <c r="AD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</row>
    <row r="491" spans="1:68" x14ac:dyDescent="0.3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Y491" s="14"/>
      <c r="Z491" s="14"/>
      <c r="AA491" s="14"/>
      <c r="AB491" s="14"/>
      <c r="AC491" s="14"/>
      <c r="AD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</row>
    <row r="492" spans="1:68" x14ac:dyDescent="0.3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Y492" s="14"/>
      <c r="Z492" s="14"/>
      <c r="AA492" s="14"/>
      <c r="AB492" s="14"/>
      <c r="AC492" s="14"/>
      <c r="AD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</row>
    <row r="493" spans="1:68" x14ac:dyDescent="0.3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Y493" s="14"/>
      <c r="Z493" s="14"/>
      <c r="AA493" s="14"/>
      <c r="AB493" s="14"/>
      <c r="AC493" s="14"/>
      <c r="AD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</row>
    <row r="494" spans="1:68" x14ac:dyDescent="0.3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Y494" s="14"/>
      <c r="Z494" s="14"/>
      <c r="AA494" s="14"/>
      <c r="AB494" s="14"/>
      <c r="AC494" s="14"/>
      <c r="AD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</row>
    <row r="495" spans="1:68" x14ac:dyDescent="0.3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Y495" s="14"/>
      <c r="Z495" s="14"/>
      <c r="AA495" s="14"/>
      <c r="AB495" s="14"/>
      <c r="AC495" s="14"/>
      <c r="AD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</row>
    <row r="496" spans="1:68" x14ac:dyDescent="0.3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Y496" s="14"/>
      <c r="Z496" s="14"/>
      <c r="AA496" s="14"/>
      <c r="AB496" s="14"/>
      <c r="AC496" s="14"/>
      <c r="AD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</row>
    <row r="497" spans="1:68" x14ac:dyDescent="0.3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Y497" s="14"/>
      <c r="Z497" s="14"/>
      <c r="AA497" s="14"/>
      <c r="AB497" s="14"/>
      <c r="AC497" s="14"/>
      <c r="AD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</row>
    <row r="498" spans="1:68" x14ac:dyDescent="0.3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Y498" s="14"/>
      <c r="Z498" s="14"/>
      <c r="AA498" s="14"/>
      <c r="AB498" s="14"/>
      <c r="AC498" s="14"/>
      <c r="AD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</row>
    <row r="499" spans="1:68" x14ac:dyDescent="0.3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Y499" s="14"/>
      <c r="Z499" s="14"/>
      <c r="AA499" s="14"/>
      <c r="AB499" s="14"/>
      <c r="AC499" s="14"/>
      <c r="AD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</row>
    <row r="500" spans="1:68" x14ac:dyDescent="0.3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Y500" s="14"/>
      <c r="Z500" s="14"/>
      <c r="AA500" s="14"/>
      <c r="AB500" s="14"/>
      <c r="AC500" s="14"/>
      <c r="AD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</row>
    <row r="501" spans="1:68" x14ac:dyDescent="0.3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Y501" s="14"/>
      <c r="Z501" s="14"/>
      <c r="AA501" s="14"/>
      <c r="AB501" s="14"/>
      <c r="AC501" s="14"/>
      <c r="AD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</row>
    <row r="502" spans="1:68" x14ac:dyDescent="0.3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Y502" s="14"/>
      <c r="Z502" s="14"/>
      <c r="AA502" s="14"/>
      <c r="AB502" s="14"/>
      <c r="AC502" s="14"/>
      <c r="AD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</row>
    <row r="503" spans="1:68" x14ac:dyDescent="0.3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Y503" s="14"/>
      <c r="Z503" s="14"/>
      <c r="AA503" s="14"/>
      <c r="AB503" s="14"/>
      <c r="AC503" s="14"/>
      <c r="AD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</row>
    <row r="504" spans="1:68" x14ac:dyDescent="0.3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Y504" s="14"/>
      <c r="Z504" s="14"/>
      <c r="AA504" s="14"/>
      <c r="AB504" s="14"/>
      <c r="AC504" s="14"/>
      <c r="AD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</row>
    <row r="505" spans="1:68" x14ac:dyDescent="0.3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Y505" s="14"/>
      <c r="Z505" s="14"/>
      <c r="AA505" s="14"/>
      <c r="AB505" s="14"/>
      <c r="AC505" s="14"/>
      <c r="AD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</row>
    <row r="506" spans="1:68" x14ac:dyDescent="0.3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Y506" s="14"/>
      <c r="Z506" s="14"/>
      <c r="AA506" s="14"/>
      <c r="AB506" s="14"/>
      <c r="AC506" s="14"/>
      <c r="AD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</row>
    <row r="507" spans="1:68" x14ac:dyDescent="0.3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Y507" s="14"/>
      <c r="Z507" s="14"/>
      <c r="AA507" s="14"/>
      <c r="AB507" s="14"/>
      <c r="AC507" s="14"/>
      <c r="AD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</row>
    <row r="508" spans="1:68" x14ac:dyDescent="0.3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Y508" s="14"/>
      <c r="Z508" s="14"/>
      <c r="AA508" s="14"/>
      <c r="AB508" s="14"/>
      <c r="AC508" s="14"/>
      <c r="AD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</row>
    <row r="509" spans="1:68" x14ac:dyDescent="0.3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Y509" s="14"/>
      <c r="Z509" s="14"/>
      <c r="AA509" s="14"/>
      <c r="AB509" s="14"/>
      <c r="AC509" s="14"/>
      <c r="AD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</row>
    <row r="510" spans="1:68" x14ac:dyDescent="0.3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Y510" s="14"/>
      <c r="Z510" s="14"/>
      <c r="AA510" s="14"/>
      <c r="AB510" s="14"/>
      <c r="AC510" s="14"/>
      <c r="AD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</row>
    <row r="511" spans="1:68" x14ac:dyDescent="0.3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Y511" s="14"/>
      <c r="Z511" s="14"/>
      <c r="AA511" s="14"/>
      <c r="AB511" s="14"/>
      <c r="AC511" s="14"/>
      <c r="AD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</row>
    <row r="512" spans="1:68" x14ac:dyDescent="0.3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Y512" s="14"/>
      <c r="Z512" s="14"/>
      <c r="AA512" s="14"/>
      <c r="AB512" s="14"/>
      <c r="AC512" s="14"/>
      <c r="AD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</row>
    <row r="513" spans="1:68" x14ac:dyDescent="0.3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Y513" s="14"/>
      <c r="Z513" s="14"/>
      <c r="AA513" s="14"/>
      <c r="AB513" s="14"/>
      <c r="AC513" s="14"/>
      <c r="AD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</row>
    <row r="514" spans="1:68" x14ac:dyDescent="0.3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Y514" s="14"/>
      <c r="Z514" s="14"/>
      <c r="AA514" s="14"/>
      <c r="AB514" s="14"/>
      <c r="AC514" s="14"/>
      <c r="AD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</row>
    <row r="515" spans="1:68" x14ac:dyDescent="0.3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Y515" s="14"/>
      <c r="Z515" s="14"/>
      <c r="AA515" s="14"/>
      <c r="AB515" s="14"/>
      <c r="AC515" s="14"/>
      <c r="AD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</row>
    <row r="516" spans="1:68" x14ac:dyDescent="0.3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Y516" s="14"/>
      <c r="Z516" s="14"/>
      <c r="AA516" s="14"/>
      <c r="AB516" s="14"/>
      <c r="AC516" s="14"/>
      <c r="AD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</row>
    <row r="517" spans="1:68" x14ac:dyDescent="0.3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Y517" s="14"/>
      <c r="Z517" s="14"/>
      <c r="AA517" s="14"/>
      <c r="AB517" s="14"/>
      <c r="AC517" s="14"/>
      <c r="AD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</row>
    <row r="518" spans="1:68" x14ac:dyDescent="0.3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Y518" s="14"/>
      <c r="Z518" s="14"/>
      <c r="AA518" s="14"/>
      <c r="AB518" s="14"/>
      <c r="AC518" s="14"/>
      <c r="AD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</row>
    <row r="519" spans="1:68" x14ac:dyDescent="0.3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Y519" s="14"/>
      <c r="Z519" s="14"/>
      <c r="AA519" s="14"/>
      <c r="AB519" s="14"/>
      <c r="AC519" s="14"/>
      <c r="AD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</row>
    <row r="520" spans="1:68" x14ac:dyDescent="0.3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Y520" s="14"/>
      <c r="Z520" s="14"/>
      <c r="AA520" s="14"/>
      <c r="AB520" s="14"/>
      <c r="AC520" s="14"/>
      <c r="AD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</row>
    <row r="521" spans="1:68" x14ac:dyDescent="0.3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Y521" s="14"/>
      <c r="Z521" s="14"/>
      <c r="AA521" s="14"/>
      <c r="AB521" s="14"/>
      <c r="AC521" s="14"/>
      <c r="AD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</row>
    <row r="522" spans="1:68" x14ac:dyDescent="0.3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Y522" s="14"/>
      <c r="Z522" s="14"/>
      <c r="AA522" s="14"/>
      <c r="AB522" s="14"/>
      <c r="AC522" s="14"/>
      <c r="AD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</row>
    <row r="523" spans="1:68" x14ac:dyDescent="0.3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Y523" s="14"/>
      <c r="Z523" s="14"/>
      <c r="AA523" s="14"/>
      <c r="AB523" s="14"/>
      <c r="AC523" s="14"/>
      <c r="AD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</row>
    <row r="524" spans="1:68" x14ac:dyDescent="0.3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Y524" s="14"/>
      <c r="Z524" s="14"/>
      <c r="AA524" s="14"/>
      <c r="AB524" s="14"/>
      <c r="AC524" s="14"/>
      <c r="AD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</row>
    <row r="525" spans="1:68" x14ac:dyDescent="0.3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Y525" s="14"/>
      <c r="Z525" s="14"/>
      <c r="AA525" s="14"/>
      <c r="AB525" s="14"/>
      <c r="AC525" s="14"/>
      <c r="AD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</row>
    <row r="526" spans="1:68" x14ac:dyDescent="0.3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Y526" s="14"/>
      <c r="Z526" s="14"/>
      <c r="AA526" s="14"/>
      <c r="AB526" s="14"/>
      <c r="AC526" s="14"/>
      <c r="AD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</row>
    <row r="527" spans="1:68" x14ac:dyDescent="0.3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Y527" s="14"/>
      <c r="Z527" s="14"/>
      <c r="AA527" s="14"/>
      <c r="AB527" s="14"/>
      <c r="AC527" s="14"/>
      <c r="AD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</row>
    <row r="528" spans="1:68" x14ac:dyDescent="0.3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Y528" s="14"/>
      <c r="Z528" s="14"/>
      <c r="AA528" s="14"/>
      <c r="AB528" s="14"/>
      <c r="AC528" s="14"/>
      <c r="AD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</row>
    <row r="529" spans="1:68" x14ac:dyDescent="0.3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Y529" s="14"/>
      <c r="Z529" s="14"/>
      <c r="AA529" s="14"/>
      <c r="AB529" s="14"/>
      <c r="AC529" s="14"/>
      <c r="AD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</row>
    <row r="530" spans="1:68" x14ac:dyDescent="0.3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Y530" s="14"/>
      <c r="Z530" s="14"/>
      <c r="AA530" s="14"/>
      <c r="AB530" s="14"/>
      <c r="AC530" s="14"/>
      <c r="AD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</row>
    <row r="531" spans="1:68" x14ac:dyDescent="0.3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Y531" s="14"/>
      <c r="Z531" s="14"/>
      <c r="AA531" s="14"/>
      <c r="AB531" s="14"/>
      <c r="AC531" s="14"/>
      <c r="AD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</row>
    <row r="532" spans="1:68" x14ac:dyDescent="0.3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Y532" s="14"/>
      <c r="Z532" s="14"/>
      <c r="AA532" s="14"/>
      <c r="AB532" s="14"/>
      <c r="AC532" s="14"/>
      <c r="AD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</row>
    <row r="533" spans="1:68" x14ac:dyDescent="0.3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Y533" s="14"/>
      <c r="Z533" s="14"/>
      <c r="AA533" s="14"/>
      <c r="AB533" s="14"/>
      <c r="AC533" s="14"/>
      <c r="AD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</row>
    <row r="534" spans="1:68" x14ac:dyDescent="0.3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Y534" s="14"/>
      <c r="Z534" s="14"/>
      <c r="AA534" s="14"/>
      <c r="AB534" s="14"/>
      <c r="AC534" s="14"/>
      <c r="AD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</row>
    <row r="535" spans="1:68" x14ac:dyDescent="0.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Y535" s="14"/>
      <c r="Z535" s="14"/>
      <c r="AA535" s="14"/>
      <c r="AB535" s="14"/>
      <c r="AC535" s="14"/>
      <c r="AD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</row>
    <row r="536" spans="1:68" x14ac:dyDescent="0.3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Y536" s="14"/>
      <c r="Z536" s="14"/>
      <c r="AA536" s="14"/>
      <c r="AB536" s="14"/>
      <c r="AC536" s="14"/>
      <c r="AD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</row>
    <row r="537" spans="1:68" x14ac:dyDescent="0.3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Y537" s="14"/>
      <c r="Z537" s="14"/>
      <c r="AA537" s="14"/>
      <c r="AB537" s="14"/>
      <c r="AC537" s="14"/>
      <c r="AD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</row>
    <row r="538" spans="1:68" x14ac:dyDescent="0.3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Y538" s="14"/>
      <c r="Z538" s="14"/>
      <c r="AA538" s="14"/>
      <c r="AB538" s="14"/>
      <c r="AC538" s="14"/>
      <c r="AD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</row>
    <row r="539" spans="1:68" x14ac:dyDescent="0.3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Y539" s="14"/>
      <c r="Z539" s="14"/>
      <c r="AA539" s="14"/>
      <c r="AB539" s="14"/>
      <c r="AC539" s="14"/>
      <c r="AD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</row>
    <row r="540" spans="1:68" x14ac:dyDescent="0.3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Y540" s="14"/>
      <c r="Z540" s="14"/>
      <c r="AA540" s="14"/>
      <c r="AB540" s="14"/>
      <c r="AC540" s="14"/>
      <c r="AD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</row>
    <row r="541" spans="1:68" x14ac:dyDescent="0.3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Y541" s="14"/>
      <c r="Z541" s="14"/>
      <c r="AA541" s="14"/>
      <c r="AB541" s="14"/>
      <c r="AC541" s="14"/>
      <c r="AD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</row>
    <row r="542" spans="1:68" x14ac:dyDescent="0.3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Y542" s="14"/>
      <c r="Z542" s="14"/>
      <c r="AA542" s="14"/>
      <c r="AB542" s="14"/>
      <c r="AC542" s="14"/>
      <c r="AD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</row>
    <row r="543" spans="1:68" x14ac:dyDescent="0.3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Y543" s="14"/>
      <c r="Z543" s="14"/>
      <c r="AA543" s="14"/>
      <c r="AB543" s="14"/>
      <c r="AC543" s="14"/>
      <c r="AD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</row>
    <row r="544" spans="1:68" x14ac:dyDescent="0.3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Y544" s="14"/>
      <c r="Z544" s="14"/>
      <c r="AA544" s="14"/>
      <c r="AB544" s="14"/>
      <c r="AC544" s="14"/>
      <c r="AD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</row>
    <row r="545" spans="1:68" x14ac:dyDescent="0.3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Y545" s="14"/>
      <c r="Z545" s="14"/>
      <c r="AA545" s="14"/>
      <c r="AB545" s="14"/>
      <c r="AC545" s="14"/>
      <c r="AD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</row>
    <row r="546" spans="1:68" x14ac:dyDescent="0.3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Y546" s="14"/>
      <c r="Z546" s="14"/>
      <c r="AA546" s="14"/>
      <c r="AB546" s="14"/>
      <c r="AC546" s="14"/>
      <c r="AD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</row>
    <row r="547" spans="1:68" x14ac:dyDescent="0.3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Y547" s="14"/>
      <c r="Z547" s="14"/>
      <c r="AA547" s="14"/>
      <c r="AB547" s="14"/>
      <c r="AC547" s="14"/>
      <c r="AD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</row>
    <row r="548" spans="1:68" x14ac:dyDescent="0.3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Y548" s="14"/>
      <c r="Z548" s="14"/>
      <c r="AA548" s="14"/>
      <c r="AB548" s="14"/>
      <c r="AC548" s="14"/>
      <c r="AD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</row>
    <row r="549" spans="1:68" x14ac:dyDescent="0.3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Y549" s="14"/>
      <c r="Z549" s="14"/>
      <c r="AA549" s="14"/>
      <c r="AB549" s="14"/>
      <c r="AC549" s="14"/>
      <c r="AD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</row>
    <row r="550" spans="1:68" x14ac:dyDescent="0.3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Y550" s="14"/>
      <c r="Z550" s="14"/>
      <c r="AA550" s="14"/>
      <c r="AB550" s="14"/>
      <c r="AC550" s="14"/>
      <c r="AD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</row>
    <row r="551" spans="1:68" x14ac:dyDescent="0.3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Y551" s="14"/>
      <c r="Z551" s="14"/>
      <c r="AA551" s="14"/>
      <c r="AB551" s="14"/>
      <c r="AC551" s="14"/>
      <c r="AD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</row>
    <row r="552" spans="1:68" x14ac:dyDescent="0.3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Y552" s="14"/>
      <c r="Z552" s="14"/>
      <c r="AA552" s="14"/>
      <c r="AB552" s="14"/>
      <c r="AC552" s="14"/>
      <c r="AD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</row>
    <row r="553" spans="1:68" x14ac:dyDescent="0.3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Y553" s="14"/>
      <c r="Z553" s="14"/>
      <c r="AA553" s="14"/>
      <c r="AB553" s="14"/>
      <c r="AC553" s="14"/>
      <c r="AD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</row>
    <row r="554" spans="1:68" x14ac:dyDescent="0.3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Y554" s="14"/>
      <c r="Z554" s="14"/>
      <c r="AA554" s="14"/>
      <c r="AB554" s="14"/>
      <c r="AC554" s="14"/>
      <c r="AD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</row>
    <row r="555" spans="1:68" x14ac:dyDescent="0.3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Y555" s="14"/>
      <c r="Z555" s="14"/>
      <c r="AA555" s="14"/>
      <c r="AB555" s="14"/>
      <c r="AC555" s="14"/>
      <c r="AD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</row>
    <row r="556" spans="1:68" x14ac:dyDescent="0.3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Y556" s="14"/>
      <c r="Z556" s="14"/>
      <c r="AA556" s="14"/>
      <c r="AB556" s="14"/>
      <c r="AC556" s="14"/>
      <c r="AD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</row>
    <row r="557" spans="1:68" x14ac:dyDescent="0.3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Y557" s="14"/>
      <c r="Z557" s="14"/>
      <c r="AA557" s="14"/>
      <c r="AB557" s="14"/>
      <c r="AC557" s="14"/>
      <c r="AD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</row>
    <row r="558" spans="1:68" x14ac:dyDescent="0.3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Y558" s="14"/>
      <c r="Z558" s="14"/>
      <c r="AA558" s="14"/>
      <c r="AB558" s="14"/>
      <c r="AC558" s="14"/>
      <c r="AD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</row>
    <row r="559" spans="1:68" x14ac:dyDescent="0.3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Y559" s="14"/>
      <c r="Z559" s="14"/>
      <c r="AA559" s="14"/>
      <c r="AB559" s="14"/>
      <c r="AC559" s="14"/>
      <c r="AD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</row>
    <row r="560" spans="1:68" x14ac:dyDescent="0.3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Y560" s="14"/>
      <c r="Z560" s="14"/>
      <c r="AA560" s="14"/>
      <c r="AB560" s="14"/>
      <c r="AC560" s="14"/>
      <c r="AD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</row>
    <row r="561" spans="1:68" x14ac:dyDescent="0.3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Y561" s="14"/>
      <c r="Z561" s="14"/>
      <c r="AA561" s="14"/>
      <c r="AB561" s="14"/>
      <c r="AC561" s="14"/>
      <c r="AD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</row>
    <row r="562" spans="1:68" x14ac:dyDescent="0.3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Y562" s="14"/>
      <c r="Z562" s="14"/>
      <c r="AA562" s="14"/>
      <c r="AB562" s="14"/>
      <c r="AC562" s="14"/>
      <c r="AD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</row>
    <row r="563" spans="1:68" x14ac:dyDescent="0.3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Y563" s="14"/>
      <c r="Z563" s="14"/>
      <c r="AA563" s="14"/>
      <c r="AB563" s="14"/>
      <c r="AC563" s="14"/>
      <c r="AD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</row>
    <row r="564" spans="1:68" x14ac:dyDescent="0.3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Y564" s="14"/>
      <c r="Z564" s="14"/>
      <c r="AA564" s="14"/>
      <c r="AB564" s="14"/>
      <c r="AC564" s="14"/>
      <c r="AD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</row>
    <row r="565" spans="1:68" x14ac:dyDescent="0.3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Y565" s="14"/>
      <c r="Z565" s="14"/>
      <c r="AA565" s="14"/>
      <c r="AB565" s="14"/>
      <c r="AC565" s="14"/>
      <c r="AD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</row>
    <row r="566" spans="1:68" x14ac:dyDescent="0.3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Y566" s="14"/>
      <c r="Z566" s="14"/>
      <c r="AA566" s="14"/>
      <c r="AB566" s="14"/>
      <c r="AC566" s="14"/>
      <c r="AD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</row>
    <row r="567" spans="1:68" x14ac:dyDescent="0.3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Y567" s="14"/>
      <c r="Z567" s="14"/>
      <c r="AA567" s="14"/>
      <c r="AB567" s="14"/>
      <c r="AC567" s="14"/>
      <c r="AD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</row>
    <row r="568" spans="1:68" x14ac:dyDescent="0.3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Y568" s="14"/>
      <c r="Z568" s="14"/>
      <c r="AA568" s="14"/>
      <c r="AB568" s="14"/>
      <c r="AC568" s="14"/>
      <c r="AD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</row>
    <row r="569" spans="1:68" x14ac:dyDescent="0.3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Y569" s="14"/>
      <c r="Z569" s="14"/>
      <c r="AA569" s="14"/>
      <c r="AB569" s="14"/>
      <c r="AC569" s="14"/>
      <c r="AD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</row>
    <row r="570" spans="1:68" x14ac:dyDescent="0.3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Y570" s="14"/>
      <c r="Z570" s="14"/>
      <c r="AA570" s="14"/>
      <c r="AB570" s="14"/>
      <c r="AC570" s="14"/>
      <c r="AD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</row>
    <row r="571" spans="1:68" x14ac:dyDescent="0.3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Y571" s="14"/>
      <c r="Z571" s="14"/>
      <c r="AA571" s="14"/>
      <c r="AB571" s="14"/>
      <c r="AC571" s="14"/>
      <c r="AD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</row>
    <row r="572" spans="1:68" x14ac:dyDescent="0.3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Y572" s="14"/>
      <c r="Z572" s="14"/>
      <c r="AA572" s="14"/>
      <c r="AB572" s="14"/>
      <c r="AC572" s="14"/>
      <c r="AD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</row>
    <row r="573" spans="1:68" x14ac:dyDescent="0.3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Y573" s="14"/>
      <c r="Z573" s="14"/>
      <c r="AA573" s="14"/>
      <c r="AB573" s="14"/>
      <c r="AC573" s="14"/>
      <c r="AD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</row>
    <row r="574" spans="1:68" x14ac:dyDescent="0.3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Y574" s="14"/>
      <c r="Z574" s="14"/>
      <c r="AA574" s="14"/>
      <c r="AB574" s="14"/>
      <c r="AC574" s="14"/>
      <c r="AD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</row>
    <row r="575" spans="1:68" x14ac:dyDescent="0.3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Y575" s="14"/>
      <c r="Z575" s="14"/>
      <c r="AA575" s="14"/>
      <c r="AB575" s="14"/>
      <c r="AC575" s="14"/>
      <c r="AD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</row>
    <row r="576" spans="1:68" x14ac:dyDescent="0.3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Y576" s="14"/>
      <c r="Z576" s="14"/>
      <c r="AA576" s="14"/>
      <c r="AB576" s="14"/>
      <c r="AC576" s="14"/>
      <c r="AD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</row>
    <row r="577" spans="1:68" x14ac:dyDescent="0.3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Y577" s="14"/>
      <c r="Z577" s="14"/>
      <c r="AA577" s="14"/>
      <c r="AB577" s="14"/>
      <c r="AC577" s="14"/>
      <c r="AD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</row>
    <row r="578" spans="1:68" x14ac:dyDescent="0.3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Y578" s="14"/>
      <c r="Z578" s="14"/>
      <c r="AA578" s="14"/>
      <c r="AB578" s="14"/>
      <c r="AC578" s="14"/>
      <c r="AD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</row>
    <row r="579" spans="1:68" x14ac:dyDescent="0.3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Y579" s="14"/>
      <c r="Z579" s="14"/>
      <c r="AA579" s="14"/>
      <c r="AB579" s="14"/>
      <c r="AC579" s="14"/>
      <c r="AD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</row>
    <row r="580" spans="1:68" x14ac:dyDescent="0.3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Y580" s="14"/>
      <c r="Z580" s="14"/>
      <c r="AA580" s="14"/>
      <c r="AB580" s="14"/>
      <c r="AC580" s="14"/>
      <c r="AD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</row>
    <row r="581" spans="1:68" x14ac:dyDescent="0.3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Y581" s="14"/>
      <c r="Z581" s="14"/>
      <c r="AA581" s="14"/>
      <c r="AB581" s="14"/>
      <c r="AC581" s="14"/>
      <c r="AD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</row>
    <row r="582" spans="1:68" x14ac:dyDescent="0.3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Y582" s="14"/>
      <c r="Z582" s="14"/>
      <c r="AA582" s="14"/>
      <c r="AB582" s="14"/>
      <c r="AC582" s="14"/>
      <c r="AD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</row>
    <row r="583" spans="1:68" x14ac:dyDescent="0.3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Y583" s="14"/>
      <c r="Z583" s="14"/>
      <c r="AA583" s="14"/>
      <c r="AB583" s="14"/>
      <c r="AC583" s="14"/>
      <c r="AD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</row>
    <row r="584" spans="1:68" x14ac:dyDescent="0.3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Y584" s="14"/>
      <c r="Z584" s="14"/>
      <c r="AA584" s="14"/>
      <c r="AB584" s="14"/>
      <c r="AC584" s="14"/>
      <c r="AD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</row>
    <row r="585" spans="1:68" x14ac:dyDescent="0.3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Y585" s="14"/>
      <c r="Z585" s="14"/>
      <c r="AA585" s="14"/>
      <c r="AB585" s="14"/>
      <c r="AC585" s="14"/>
      <c r="AD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</row>
    <row r="586" spans="1:68" x14ac:dyDescent="0.3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Y586" s="14"/>
      <c r="Z586" s="14"/>
      <c r="AA586" s="14"/>
      <c r="AB586" s="14"/>
      <c r="AC586" s="14"/>
      <c r="AD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</row>
    <row r="587" spans="1:68" x14ac:dyDescent="0.3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Y587" s="14"/>
      <c r="Z587" s="14"/>
      <c r="AA587" s="14"/>
      <c r="AB587" s="14"/>
      <c r="AC587" s="14"/>
      <c r="AD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</row>
    <row r="588" spans="1:68" x14ac:dyDescent="0.3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Y588" s="14"/>
      <c r="Z588" s="14"/>
      <c r="AA588" s="14"/>
      <c r="AB588" s="14"/>
      <c r="AC588" s="14"/>
      <c r="AD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</row>
    <row r="589" spans="1:68" x14ac:dyDescent="0.3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Y589" s="14"/>
      <c r="Z589" s="14"/>
      <c r="AA589" s="14"/>
      <c r="AB589" s="14"/>
      <c r="AC589" s="14"/>
      <c r="AD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</row>
    <row r="590" spans="1:68" x14ac:dyDescent="0.3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Y590" s="14"/>
      <c r="Z590" s="14"/>
      <c r="AA590" s="14"/>
      <c r="AB590" s="14"/>
      <c r="AC590" s="14"/>
      <c r="AD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</row>
    <row r="591" spans="1:68" x14ac:dyDescent="0.35">
      <c r="A591" s="14"/>
      <c r="B591" s="14"/>
      <c r="C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</row>
    <row r="592" spans="1:68" x14ac:dyDescent="0.35">
      <c r="A592" s="14"/>
      <c r="B592" s="14"/>
      <c r="C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</row>
    <row r="593" spans="1:68" x14ac:dyDescent="0.35">
      <c r="A593" s="14"/>
      <c r="B593" s="14"/>
      <c r="C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</row>
    <row r="594" spans="1:68" x14ac:dyDescent="0.35">
      <c r="A594" s="14"/>
      <c r="B594" s="14"/>
      <c r="C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</row>
    <row r="595" spans="1:68" x14ac:dyDescent="0.35">
      <c r="A595" s="14"/>
      <c r="B595" s="14"/>
      <c r="C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</row>
    <row r="596" spans="1:68" x14ac:dyDescent="0.35">
      <c r="A596" s="14"/>
      <c r="B596" s="14"/>
      <c r="C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</row>
    <row r="597" spans="1:68" x14ac:dyDescent="0.35">
      <c r="A597" s="14"/>
      <c r="B597" s="14"/>
      <c r="C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</row>
    <row r="598" spans="1:68" x14ac:dyDescent="0.35">
      <c r="A598" s="14"/>
      <c r="B598" s="14"/>
      <c r="C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</row>
    <row r="599" spans="1:68" x14ac:dyDescent="0.35">
      <c r="A599" s="14"/>
      <c r="B599" s="14"/>
      <c r="C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</row>
    <row r="600" spans="1:68" x14ac:dyDescent="0.35">
      <c r="A600" s="14"/>
      <c r="B600" s="14"/>
      <c r="C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</row>
    <row r="601" spans="1:68" x14ac:dyDescent="0.35">
      <c r="A601" s="14"/>
      <c r="B601" s="14"/>
      <c r="C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</row>
    <row r="602" spans="1:68" x14ac:dyDescent="0.35">
      <c r="A602" s="14"/>
      <c r="B602" s="14"/>
      <c r="C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</row>
    <row r="603" spans="1:68" x14ac:dyDescent="0.35">
      <c r="A603" s="14"/>
      <c r="B603" s="14"/>
      <c r="C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</row>
    <row r="604" spans="1:68" x14ac:dyDescent="0.35">
      <c r="A604" s="14"/>
      <c r="B604" s="14"/>
      <c r="C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</row>
    <row r="605" spans="1:68" x14ac:dyDescent="0.35">
      <c r="A605" s="14"/>
      <c r="B605" s="14"/>
      <c r="C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</row>
    <row r="606" spans="1:68" x14ac:dyDescent="0.35">
      <c r="A606" s="14"/>
      <c r="B606" s="14"/>
      <c r="C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</row>
    <row r="607" spans="1:68" x14ac:dyDescent="0.35">
      <c r="A607" s="14"/>
      <c r="B607" s="14"/>
      <c r="C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</row>
    <row r="608" spans="1:68" x14ac:dyDescent="0.35">
      <c r="A608" s="14"/>
      <c r="B608" s="14"/>
      <c r="C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</row>
    <row r="609" spans="1:68" x14ac:dyDescent="0.35">
      <c r="A609" s="14"/>
      <c r="B609" s="14"/>
      <c r="C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</row>
    <row r="610" spans="1:68" x14ac:dyDescent="0.35">
      <c r="A610" s="14"/>
      <c r="B610" s="14"/>
      <c r="C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</row>
    <row r="611" spans="1:68" x14ac:dyDescent="0.35">
      <c r="A611" s="14"/>
      <c r="B611" s="14"/>
      <c r="C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</row>
    <row r="612" spans="1:68" x14ac:dyDescent="0.35">
      <c r="A612" s="14"/>
      <c r="B612" s="14"/>
      <c r="C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</row>
    <row r="613" spans="1:68" x14ac:dyDescent="0.35">
      <c r="A613" s="14"/>
      <c r="B613" s="14"/>
      <c r="C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</row>
    <row r="614" spans="1:68" x14ac:dyDescent="0.35">
      <c r="A614" s="14"/>
      <c r="B614" s="14"/>
      <c r="C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</row>
    <row r="615" spans="1:68" x14ac:dyDescent="0.35">
      <c r="A615" s="14"/>
      <c r="B615" s="14"/>
      <c r="C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</row>
    <row r="616" spans="1:68" x14ac:dyDescent="0.35">
      <c r="A616" s="14"/>
      <c r="B616" s="14"/>
      <c r="C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</row>
    <row r="617" spans="1:68" x14ac:dyDescent="0.35">
      <c r="A617" s="14"/>
      <c r="B617" s="14"/>
      <c r="C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</row>
    <row r="618" spans="1:68" x14ac:dyDescent="0.35">
      <c r="A618" s="14"/>
      <c r="B618" s="14"/>
      <c r="C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</row>
    <row r="619" spans="1:68" x14ac:dyDescent="0.35">
      <c r="A619" s="14"/>
      <c r="B619" s="14"/>
      <c r="C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</row>
    <row r="620" spans="1:68" x14ac:dyDescent="0.35">
      <c r="A620" s="14"/>
      <c r="B620" s="14"/>
      <c r="C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</row>
    <row r="621" spans="1:68" x14ac:dyDescent="0.35">
      <c r="A621" s="14"/>
      <c r="B621" s="14"/>
      <c r="C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</row>
    <row r="622" spans="1:68" x14ac:dyDescent="0.35">
      <c r="A622" s="14"/>
      <c r="B622" s="14"/>
      <c r="C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</row>
    <row r="623" spans="1:68" x14ac:dyDescent="0.35">
      <c r="A623" s="14"/>
      <c r="B623" s="14"/>
      <c r="C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</row>
    <row r="624" spans="1:68" x14ac:dyDescent="0.35">
      <c r="A624" s="14"/>
      <c r="B624" s="14"/>
      <c r="C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</row>
    <row r="625" spans="1:68" x14ac:dyDescent="0.35">
      <c r="A625" s="14"/>
      <c r="B625" s="14"/>
      <c r="C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</row>
    <row r="626" spans="1:68" x14ac:dyDescent="0.35">
      <c r="A626" s="14"/>
      <c r="B626" s="14"/>
      <c r="C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</row>
    <row r="627" spans="1:68" x14ac:dyDescent="0.35">
      <c r="A627" s="14"/>
      <c r="B627" s="14"/>
      <c r="C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</row>
    <row r="628" spans="1:68" x14ac:dyDescent="0.35">
      <c r="A628" s="14"/>
      <c r="B628" s="14"/>
      <c r="C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</row>
    <row r="629" spans="1:68" x14ac:dyDescent="0.35">
      <c r="A629" s="14"/>
      <c r="B629" s="14"/>
      <c r="C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</row>
    <row r="630" spans="1:68" x14ac:dyDescent="0.35">
      <c r="A630" s="14"/>
      <c r="B630" s="14"/>
      <c r="C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</row>
    <row r="631" spans="1:68" x14ac:dyDescent="0.35">
      <c r="A631" s="14"/>
      <c r="B631" s="14"/>
      <c r="C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</row>
    <row r="632" spans="1:68" x14ac:dyDescent="0.35">
      <c r="A632" s="14"/>
      <c r="B632" s="14"/>
      <c r="C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</row>
    <row r="633" spans="1:68" x14ac:dyDescent="0.35">
      <c r="A633" s="14"/>
      <c r="B633" s="14"/>
      <c r="C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</row>
    <row r="634" spans="1:68" x14ac:dyDescent="0.35">
      <c r="A634" s="14"/>
      <c r="B634" s="14"/>
      <c r="C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</row>
    <row r="635" spans="1:68" x14ac:dyDescent="0.35">
      <c r="A635" s="14"/>
      <c r="B635" s="14"/>
      <c r="C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</row>
    <row r="636" spans="1:68" x14ac:dyDescent="0.35">
      <c r="A636" s="14"/>
      <c r="B636" s="14"/>
      <c r="C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</row>
    <row r="637" spans="1:68" x14ac:dyDescent="0.35">
      <c r="A637" s="14"/>
      <c r="B637" s="14"/>
      <c r="C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</row>
    <row r="638" spans="1:68" x14ac:dyDescent="0.35">
      <c r="A638" s="14"/>
      <c r="B638" s="14"/>
      <c r="C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</row>
    <row r="639" spans="1:68" x14ac:dyDescent="0.35">
      <c r="A639" s="14"/>
      <c r="B639" s="14"/>
      <c r="C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</row>
    <row r="640" spans="1:68" x14ac:dyDescent="0.35">
      <c r="A640" s="14"/>
      <c r="B640" s="14"/>
      <c r="C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</row>
    <row r="641" spans="1:68" x14ac:dyDescent="0.35">
      <c r="A641" s="14"/>
      <c r="B641" s="14"/>
      <c r="C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</row>
    <row r="642" spans="1:68" x14ac:dyDescent="0.35">
      <c r="A642" s="14"/>
      <c r="B642" s="14"/>
      <c r="C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</row>
    <row r="643" spans="1:68" x14ac:dyDescent="0.35">
      <c r="A643" s="14"/>
      <c r="B643" s="14"/>
      <c r="C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</row>
    <row r="644" spans="1:68" x14ac:dyDescent="0.35">
      <c r="A644" s="14"/>
      <c r="B644" s="14"/>
      <c r="C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</row>
    <row r="645" spans="1:68" x14ac:dyDescent="0.35">
      <c r="A645" s="14"/>
      <c r="B645" s="14"/>
      <c r="C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</row>
    <row r="646" spans="1:68" x14ac:dyDescent="0.35">
      <c r="A646" s="14"/>
      <c r="B646" s="14"/>
      <c r="C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</row>
    <row r="647" spans="1:68" x14ac:dyDescent="0.35">
      <c r="A647" s="14"/>
      <c r="B647" s="14"/>
      <c r="C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</row>
    <row r="648" spans="1:68" x14ac:dyDescent="0.35">
      <c r="A648" s="14"/>
      <c r="B648" s="14"/>
      <c r="C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</row>
    <row r="649" spans="1:68" x14ac:dyDescent="0.35">
      <c r="A649" s="14"/>
      <c r="B649" s="14"/>
      <c r="C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</row>
    <row r="650" spans="1:68" x14ac:dyDescent="0.35">
      <c r="A650" s="14"/>
      <c r="B650" s="14"/>
      <c r="C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</row>
    <row r="651" spans="1:68" x14ac:dyDescent="0.35">
      <c r="A651" s="14"/>
      <c r="B651" s="14"/>
      <c r="C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</row>
    <row r="652" spans="1:68" x14ac:dyDescent="0.35">
      <c r="A652" s="14"/>
      <c r="B652" s="14"/>
      <c r="C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</row>
    <row r="653" spans="1:68" x14ac:dyDescent="0.35">
      <c r="A653" s="14"/>
      <c r="B653" s="14"/>
      <c r="C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</row>
    <row r="654" spans="1:68" x14ac:dyDescent="0.35">
      <c r="A654" s="14"/>
      <c r="B654" s="14"/>
      <c r="C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</row>
    <row r="655" spans="1:68" x14ac:dyDescent="0.35">
      <c r="A655" s="14"/>
      <c r="B655" s="14"/>
      <c r="C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</row>
    <row r="656" spans="1:68" x14ac:dyDescent="0.35">
      <c r="A656" s="14"/>
      <c r="B656" s="14"/>
      <c r="C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</row>
    <row r="657" spans="1:68" x14ac:dyDescent="0.35">
      <c r="A657" s="14"/>
      <c r="B657" s="14"/>
      <c r="C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</row>
    <row r="658" spans="1:68" x14ac:dyDescent="0.35">
      <c r="A658" s="14"/>
      <c r="B658" s="14"/>
      <c r="C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</row>
    <row r="659" spans="1:68" x14ac:dyDescent="0.35">
      <c r="A659" s="14"/>
      <c r="B659" s="14"/>
      <c r="C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</row>
    <row r="660" spans="1:68" x14ac:dyDescent="0.35">
      <c r="A660" s="14"/>
      <c r="B660" s="14"/>
      <c r="C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</row>
    <row r="661" spans="1:68" x14ac:dyDescent="0.35">
      <c r="A661" s="14"/>
      <c r="B661" s="14"/>
      <c r="C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</row>
    <row r="662" spans="1:68" x14ac:dyDescent="0.35">
      <c r="A662" s="14"/>
      <c r="B662" s="14"/>
      <c r="C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</row>
    <row r="663" spans="1:68" x14ac:dyDescent="0.35">
      <c r="A663" s="14"/>
      <c r="B663" s="14"/>
      <c r="C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</row>
    <row r="664" spans="1:68" x14ac:dyDescent="0.35">
      <c r="A664" s="14"/>
      <c r="B664" s="14"/>
      <c r="C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</row>
    <row r="665" spans="1:68" x14ac:dyDescent="0.35">
      <c r="A665" s="14"/>
      <c r="B665" s="14"/>
      <c r="C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</row>
    <row r="666" spans="1:68" x14ac:dyDescent="0.35">
      <c r="A666" s="14"/>
      <c r="B666" s="14"/>
      <c r="C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</row>
    <row r="667" spans="1:68" x14ac:dyDescent="0.35">
      <c r="A667" s="14"/>
      <c r="B667" s="14"/>
      <c r="C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</row>
    <row r="668" spans="1:68" x14ac:dyDescent="0.35">
      <c r="A668" s="14"/>
      <c r="B668" s="14"/>
      <c r="C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</row>
    <row r="669" spans="1:68" x14ac:dyDescent="0.35">
      <c r="A669" s="14"/>
      <c r="B669" s="14"/>
      <c r="C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</row>
    <row r="670" spans="1:68" x14ac:dyDescent="0.35">
      <c r="A670" s="14"/>
      <c r="B670" s="14"/>
      <c r="C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</row>
    <row r="671" spans="1:68" x14ac:dyDescent="0.35">
      <c r="A671" s="14"/>
      <c r="B671" s="14"/>
      <c r="C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</row>
    <row r="672" spans="1:68" x14ac:dyDescent="0.35">
      <c r="A672" s="14"/>
      <c r="B672" s="14"/>
      <c r="C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</row>
    <row r="673" spans="1:68" x14ac:dyDescent="0.35">
      <c r="A673" s="14"/>
      <c r="B673" s="14"/>
      <c r="C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</row>
    <row r="674" spans="1:68" x14ac:dyDescent="0.35">
      <c r="A674" s="14"/>
      <c r="B674" s="14"/>
      <c r="C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</row>
    <row r="675" spans="1:68" x14ac:dyDescent="0.35">
      <c r="A675" s="14"/>
      <c r="B675" s="14"/>
      <c r="C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</row>
    <row r="676" spans="1:68" x14ac:dyDescent="0.35">
      <c r="A676" s="14"/>
      <c r="B676" s="14"/>
      <c r="C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</row>
    <row r="677" spans="1:68" x14ac:dyDescent="0.35">
      <c r="A677" s="14"/>
      <c r="B677" s="14"/>
      <c r="C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</row>
    <row r="678" spans="1:68" x14ac:dyDescent="0.35">
      <c r="A678" s="14"/>
      <c r="B678" s="14"/>
      <c r="C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</row>
    <row r="679" spans="1:68" x14ac:dyDescent="0.35">
      <c r="A679" s="14"/>
      <c r="B679" s="14"/>
      <c r="C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</row>
    <row r="680" spans="1:68" x14ac:dyDescent="0.35">
      <c r="A680" s="14"/>
      <c r="B680" s="14"/>
      <c r="C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</row>
    <row r="681" spans="1:68" x14ac:dyDescent="0.35">
      <c r="A681" s="14"/>
      <c r="B681" s="14"/>
      <c r="C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</row>
    <row r="682" spans="1:68" x14ac:dyDescent="0.35">
      <c r="A682" s="14"/>
      <c r="B682" s="14"/>
      <c r="C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</row>
    <row r="683" spans="1:68" x14ac:dyDescent="0.35">
      <c r="A683" s="14"/>
      <c r="B683" s="14"/>
      <c r="C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</row>
    <row r="684" spans="1:68" x14ac:dyDescent="0.35">
      <c r="A684" s="14"/>
      <c r="B684" s="14"/>
      <c r="C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</row>
    <row r="685" spans="1:68" x14ac:dyDescent="0.35">
      <c r="A685" s="14"/>
      <c r="B685" s="14"/>
      <c r="C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</row>
    <row r="686" spans="1:68" x14ac:dyDescent="0.35">
      <c r="A686" s="14"/>
      <c r="B686" s="14"/>
      <c r="C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</row>
    <row r="687" spans="1:68" x14ac:dyDescent="0.35">
      <c r="A687" s="14"/>
      <c r="B687" s="14"/>
      <c r="C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</row>
    <row r="688" spans="1:68" x14ac:dyDescent="0.35">
      <c r="A688" s="14"/>
      <c r="B688" s="14"/>
      <c r="C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</row>
    <row r="689" spans="1:68" x14ac:dyDescent="0.35">
      <c r="A689" s="14"/>
      <c r="B689" s="14"/>
      <c r="C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</row>
    <row r="690" spans="1:68" x14ac:dyDescent="0.35">
      <c r="A690" s="14"/>
      <c r="B690" s="14"/>
      <c r="C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</row>
    <row r="691" spans="1:68" x14ac:dyDescent="0.35">
      <c r="A691" s="14"/>
      <c r="B691" s="14"/>
      <c r="C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</row>
    <row r="692" spans="1:68" x14ac:dyDescent="0.35">
      <c r="A692" s="14"/>
      <c r="B692" s="14"/>
      <c r="C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</row>
    <row r="693" spans="1:68" x14ac:dyDescent="0.35">
      <c r="A693" s="14"/>
      <c r="B693" s="14"/>
      <c r="C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</row>
    <row r="694" spans="1:68" x14ac:dyDescent="0.35">
      <c r="A694" s="14"/>
      <c r="B694" s="14"/>
      <c r="C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</row>
    <row r="695" spans="1:68" x14ac:dyDescent="0.35">
      <c r="A695" s="14"/>
      <c r="B695" s="14"/>
      <c r="C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</row>
    <row r="696" spans="1:68" x14ac:dyDescent="0.35">
      <c r="A696" s="14"/>
      <c r="B696" s="14"/>
      <c r="C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</row>
    <row r="697" spans="1:68" x14ac:dyDescent="0.35">
      <c r="A697" s="14"/>
      <c r="B697" s="14"/>
      <c r="C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</row>
    <row r="698" spans="1:68" x14ac:dyDescent="0.35">
      <c r="A698" s="14"/>
      <c r="B698" s="14"/>
      <c r="C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</row>
    <row r="699" spans="1:68" x14ac:dyDescent="0.35">
      <c r="A699" s="14"/>
      <c r="B699" s="14"/>
      <c r="C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</row>
    <row r="700" spans="1:68" x14ac:dyDescent="0.35">
      <c r="A700" s="14"/>
      <c r="B700" s="14"/>
      <c r="C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</row>
    <row r="701" spans="1:68" x14ac:dyDescent="0.35">
      <c r="A701" s="14"/>
      <c r="B701" s="14"/>
      <c r="C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</row>
    <row r="702" spans="1:68" x14ac:dyDescent="0.35">
      <c r="A702" s="14"/>
      <c r="B702" s="14"/>
      <c r="C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</row>
    <row r="703" spans="1:68" x14ac:dyDescent="0.35">
      <c r="A703" s="14"/>
      <c r="B703" s="14"/>
      <c r="C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</row>
    <row r="704" spans="1:68" x14ac:dyDescent="0.35">
      <c r="A704" s="14"/>
      <c r="B704" s="14"/>
      <c r="C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</row>
    <row r="705" spans="1:68" x14ac:dyDescent="0.35">
      <c r="A705" s="14"/>
      <c r="B705" s="14"/>
      <c r="C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</row>
    <row r="706" spans="1:68" x14ac:dyDescent="0.35">
      <c r="A706" s="14"/>
      <c r="B706" s="14"/>
      <c r="C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</row>
    <row r="707" spans="1:68" x14ac:dyDescent="0.35">
      <c r="A707" s="14"/>
      <c r="B707" s="14"/>
      <c r="C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</row>
    <row r="708" spans="1:68" x14ac:dyDescent="0.35">
      <c r="A708" s="14"/>
      <c r="B708" s="14"/>
      <c r="C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</row>
    <row r="709" spans="1:68" x14ac:dyDescent="0.35">
      <c r="A709" s="14"/>
      <c r="B709" s="14"/>
      <c r="C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</row>
    <row r="710" spans="1:68" x14ac:dyDescent="0.35">
      <c r="A710" s="14"/>
      <c r="B710" s="14"/>
      <c r="C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</row>
    <row r="711" spans="1:68" x14ac:dyDescent="0.35">
      <c r="A711" s="14"/>
      <c r="B711" s="14"/>
      <c r="C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</row>
    <row r="712" spans="1:68" x14ac:dyDescent="0.35">
      <c r="A712" s="14"/>
      <c r="B712" s="14"/>
      <c r="C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</row>
    <row r="713" spans="1:68" x14ac:dyDescent="0.35">
      <c r="A713" s="14"/>
      <c r="B713" s="14"/>
      <c r="C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</row>
    <row r="714" spans="1:68" x14ac:dyDescent="0.35">
      <c r="A714" s="14"/>
      <c r="B714" s="14"/>
      <c r="C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</row>
    <row r="715" spans="1:68" x14ac:dyDescent="0.35">
      <c r="A715" s="14"/>
      <c r="B715" s="14"/>
      <c r="C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</row>
    <row r="716" spans="1:68" x14ac:dyDescent="0.35">
      <c r="A716" s="14"/>
      <c r="B716" s="14"/>
      <c r="C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</row>
    <row r="717" spans="1:68" x14ac:dyDescent="0.35">
      <c r="A717" s="14"/>
      <c r="B717" s="14"/>
      <c r="C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</row>
    <row r="718" spans="1:68" x14ac:dyDescent="0.35">
      <c r="A718" s="14"/>
      <c r="B718" s="14"/>
      <c r="C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</row>
    <row r="719" spans="1:68" x14ac:dyDescent="0.35">
      <c r="A719" s="14"/>
      <c r="B719" s="14"/>
      <c r="C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</row>
    <row r="720" spans="1:68" x14ac:dyDescent="0.35">
      <c r="A720" s="14"/>
      <c r="B720" s="14"/>
      <c r="C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</row>
    <row r="721" spans="1:68" x14ac:dyDescent="0.35">
      <c r="A721" s="14"/>
      <c r="B721" s="14"/>
      <c r="C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</row>
    <row r="722" spans="1:68" x14ac:dyDescent="0.35">
      <c r="A722" s="14"/>
      <c r="B722" s="14"/>
      <c r="C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</row>
    <row r="723" spans="1:68" x14ac:dyDescent="0.35">
      <c r="A723" s="14"/>
      <c r="B723" s="14"/>
      <c r="C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</row>
    <row r="724" spans="1:68" x14ac:dyDescent="0.35">
      <c r="A724" s="14"/>
      <c r="B724" s="14"/>
      <c r="C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</row>
    <row r="725" spans="1:68" x14ac:dyDescent="0.35">
      <c r="A725" s="14"/>
      <c r="B725" s="14"/>
      <c r="C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</row>
    <row r="726" spans="1:68" x14ac:dyDescent="0.35">
      <c r="A726" s="14"/>
      <c r="B726" s="14"/>
      <c r="C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</row>
    <row r="727" spans="1:68" x14ac:dyDescent="0.35">
      <c r="A727" s="14"/>
      <c r="B727" s="14"/>
      <c r="C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</row>
    <row r="728" spans="1:68" x14ac:dyDescent="0.35">
      <c r="A728" s="14"/>
      <c r="B728" s="14"/>
      <c r="C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</row>
    <row r="729" spans="1:68" x14ac:dyDescent="0.35">
      <c r="A729" s="14"/>
      <c r="B729" s="14"/>
      <c r="C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</row>
    <row r="730" spans="1:68" x14ac:dyDescent="0.35">
      <c r="A730" s="14"/>
      <c r="B730" s="14"/>
      <c r="C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</row>
    <row r="731" spans="1:68" x14ac:dyDescent="0.35">
      <c r="A731" s="14"/>
      <c r="B731" s="14"/>
      <c r="C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</row>
    <row r="732" spans="1:68" x14ac:dyDescent="0.35">
      <c r="A732" s="14"/>
      <c r="B732" s="14"/>
      <c r="C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</row>
    <row r="733" spans="1:68" x14ac:dyDescent="0.35">
      <c r="A733" s="14"/>
      <c r="B733" s="14"/>
      <c r="C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</row>
    <row r="734" spans="1:68" x14ac:dyDescent="0.35">
      <c r="A734" s="14"/>
      <c r="B734" s="14"/>
      <c r="C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</row>
    <row r="735" spans="1:68" x14ac:dyDescent="0.35">
      <c r="A735" s="14"/>
      <c r="B735" s="14"/>
      <c r="C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</row>
    <row r="736" spans="1:68" x14ac:dyDescent="0.35">
      <c r="A736" s="14"/>
      <c r="B736" s="14"/>
      <c r="C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</row>
    <row r="737" spans="1:68" x14ac:dyDescent="0.35">
      <c r="A737" s="14"/>
      <c r="B737" s="14"/>
      <c r="C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</row>
    <row r="738" spans="1:68" x14ac:dyDescent="0.35">
      <c r="A738" s="14"/>
      <c r="B738" s="14"/>
      <c r="C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</row>
    <row r="739" spans="1:68" x14ac:dyDescent="0.35">
      <c r="A739" s="14"/>
      <c r="B739" s="14"/>
      <c r="C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</row>
    <row r="740" spans="1:68" x14ac:dyDescent="0.35">
      <c r="A740" s="14"/>
      <c r="B740" s="14"/>
      <c r="C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</row>
    <row r="741" spans="1:68" x14ac:dyDescent="0.35">
      <c r="A741" s="14"/>
      <c r="B741" s="14"/>
      <c r="C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</row>
    <row r="742" spans="1:68" x14ac:dyDescent="0.35">
      <c r="A742" s="14"/>
      <c r="B742" s="14"/>
      <c r="C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</row>
    <row r="743" spans="1:68" x14ac:dyDescent="0.35">
      <c r="A743" s="14"/>
      <c r="B743" s="14"/>
      <c r="C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</row>
    <row r="744" spans="1:68" x14ac:dyDescent="0.35">
      <c r="A744" s="14"/>
      <c r="B744" s="14"/>
      <c r="C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</row>
    <row r="745" spans="1:68" x14ac:dyDescent="0.35">
      <c r="A745" s="14"/>
      <c r="B745" s="14"/>
      <c r="C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</row>
    <row r="746" spans="1:68" x14ac:dyDescent="0.35">
      <c r="A746" s="14"/>
      <c r="B746" s="14"/>
      <c r="C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</row>
    <row r="747" spans="1:68" x14ac:dyDescent="0.35">
      <c r="A747" s="14"/>
      <c r="B747" s="14"/>
      <c r="C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</row>
    <row r="748" spans="1:68" x14ac:dyDescent="0.35">
      <c r="A748" s="14"/>
      <c r="B748" s="14"/>
      <c r="C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</row>
    <row r="749" spans="1:68" x14ac:dyDescent="0.35">
      <c r="A749" s="14"/>
      <c r="B749" s="14"/>
      <c r="C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</row>
    <row r="750" spans="1:68" x14ac:dyDescent="0.35">
      <c r="A750" s="14"/>
      <c r="B750" s="14"/>
      <c r="C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</row>
    <row r="751" spans="1:68" x14ac:dyDescent="0.35">
      <c r="A751" s="14"/>
      <c r="B751" s="14"/>
      <c r="C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</row>
    <row r="752" spans="1:68" x14ac:dyDescent="0.35">
      <c r="A752" s="14"/>
      <c r="B752" s="14"/>
      <c r="C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</row>
    <row r="753" spans="1:68" x14ac:dyDescent="0.35">
      <c r="A753" s="14"/>
      <c r="B753" s="14"/>
      <c r="C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</row>
    <row r="754" spans="1:68" x14ac:dyDescent="0.35">
      <c r="A754" s="14"/>
      <c r="B754" s="14"/>
      <c r="C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</row>
    <row r="755" spans="1:68" x14ac:dyDescent="0.35">
      <c r="A755" s="14"/>
      <c r="B755" s="14"/>
      <c r="C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</row>
    <row r="756" spans="1:68" x14ac:dyDescent="0.35">
      <c r="A756" s="14"/>
      <c r="B756" s="14"/>
      <c r="C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</row>
    <row r="757" spans="1:68" x14ac:dyDescent="0.35">
      <c r="A757" s="14"/>
      <c r="B757" s="14"/>
      <c r="C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</row>
    <row r="758" spans="1:68" x14ac:dyDescent="0.35">
      <c r="A758" s="14"/>
      <c r="B758" s="14"/>
      <c r="C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</row>
    <row r="759" spans="1:68" x14ac:dyDescent="0.35">
      <c r="A759" s="14"/>
      <c r="B759" s="14"/>
      <c r="C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</row>
    <row r="760" spans="1:68" x14ac:dyDescent="0.35">
      <c r="A760" s="14"/>
      <c r="B760" s="14"/>
      <c r="C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</row>
    <row r="761" spans="1:68" x14ac:dyDescent="0.35">
      <c r="A761" s="14"/>
      <c r="B761" s="14"/>
      <c r="C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</row>
    <row r="762" spans="1:68" x14ac:dyDescent="0.35">
      <c r="A762" s="14"/>
      <c r="B762" s="14"/>
      <c r="C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</row>
    <row r="763" spans="1:68" x14ac:dyDescent="0.35">
      <c r="A763" s="14"/>
      <c r="B763" s="14"/>
      <c r="C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</row>
    <row r="764" spans="1:68" x14ac:dyDescent="0.35">
      <c r="A764" s="14"/>
      <c r="B764" s="14"/>
      <c r="C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</row>
    <row r="765" spans="1:68" x14ac:dyDescent="0.35">
      <c r="A765" s="14"/>
      <c r="B765" s="14"/>
      <c r="C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</row>
    <row r="766" spans="1:68" x14ac:dyDescent="0.35">
      <c r="A766" s="14"/>
      <c r="B766" s="14"/>
      <c r="C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</row>
    <row r="767" spans="1:68" x14ac:dyDescent="0.35">
      <c r="A767" s="14"/>
      <c r="B767" s="14"/>
      <c r="C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</row>
    <row r="768" spans="1:68" x14ac:dyDescent="0.35">
      <c r="A768" s="14"/>
      <c r="B768" s="14"/>
      <c r="C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</row>
    <row r="769" spans="1:68" x14ac:dyDescent="0.35">
      <c r="A769" s="14"/>
      <c r="B769" s="14"/>
      <c r="C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</row>
    <row r="770" spans="1:68" x14ac:dyDescent="0.35">
      <c r="A770" s="14"/>
      <c r="B770" s="14"/>
      <c r="C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</row>
    <row r="771" spans="1:68" x14ac:dyDescent="0.35">
      <c r="A771" s="14"/>
      <c r="B771" s="14"/>
      <c r="C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</row>
    <row r="772" spans="1:68" x14ac:dyDescent="0.35">
      <c r="A772" s="14"/>
      <c r="B772" s="14"/>
      <c r="C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</row>
    <row r="773" spans="1:68" x14ac:dyDescent="0.35">
      <c r="A773" s="14"/>
      <c r="B773" s="14"/>
      <c r="C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</row>
    <row r="774" spans="1:68" x14ac:dyDescent="0.35">
      <c r="A774" s="14"/>
      <c r="B774" s="14"/>
      <c r="C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</row>
    <row r="775" spans="1:68" x14ac:dyDescent="0.35">
      <c r="A775" s="14"/>
      <c r="B775" s="14"/>
      <c r="C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</row>
    <row r="776" spans="1:68" x14ac:dyDescent="0.35">
      <c r="A776" s="14"/>
      <c r="B776" s="14"/>
      <c r="C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</row>
    <row r="777" spans="1:68" x14ac:dyDescent="0.35">
      <c r="A777" s="14"/>
      <c r="B777" s="14"/>
      <c r="C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</row>
    <row r="778" spans="1:68" x14ac:dyDescent="0.35">
      <c r="A778" s="14"/>
      <c r="B778" s="14"/>
      <c r="C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</row>
    <row r="779" spans="1:68" x14ac:dyDescent="0.35">
      <c r="A779" s="14"/>
      <c r="B779" s="14"/>
      <c r="C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</row>
    <row r="780" spans="1:68" x14ac:dyDescent="0.35">
      <c r="A780" s="14"/>
      <c r="B780" s="14"/>
      <c r="C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</row>
    <row r="781" spans="1:68" x14ac:dyDescent="0.35">
      <c r="A781" s="14"/>
      <c r="B781" s="14"/>
      <c r="C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</row>
    <row r="782" spans="1:68" x14ac:dyDescent="0.35">
      <c r="A782" s="14"/>
      <c r="B782" s="14"/>
      <c r="C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</row>
    <row r="783" spans="1:68" x14ac:dyDescent="0.35">
      <c r="A783" s="14"/>
      <c r="B783" s="14"/>
      <c r="C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</row>
    <row r="784" spans="1:68" x14ac:dyDescent="0.35">
      <c r="A784" s="14"/>
      <c r="B784" s="14"/>
      <c r="C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</row>
    <row r="785" spans="1:68" x14ac:dyDescent="0.35">
      <c r="A785" s="14"/>
      <c r="B785" s="14"/>
      <c r="C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</row>
    <row r="786" spans="1:68" x14ac:dyDescent="0.35">
      <c r="A786" s="14"/>
      <c r="B786" s="14"/>
      <c r="C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</row>
    <row r="787" spans="1:68" x14ac:dyDescent="0.35">
      <c r="A787" s="14"/>
      <c r="B787" s="14"/>
      <c r="C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</row>
    <row r="788" spans="1:68" x14ac:dyDescent="0.35">
      <c r="A788" s="14"/>
      <c r="B788" s="14"/>
      <c r="C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</row>
    <row r="789" spans="1:68" x14ac:dyDescent="0.35">
      <c r="A789" s="14"/>
      <c r="B789" s="14"/>
      <c r="C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</row>
    <row r="790" spans="1:68" x14ac:dyDescent="0.35">
      <c r="A790" s="14"/>
      <c r="B790" s="14"/>
      <c r="C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</row>
    <row r="791" spans="1:68" x14ac:dyDescent="0.35">
      <c r="A791" s="14"/>
      <c r="B791" s="14"/>
      <c r="C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</row>
    <row r="792" spans="1:68" x14ac:dyDescent="0.35">
      <c r="A792" s="14"/>
      <c r="B792" s="14"/>
      <c r="C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</row>
    <row r="793" spans="1:68" x14ac:dyDescent="0.35">
      <c r="A793" s="14"/>
      <c r="B793" s="14"/>
      <c r="C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</row>
    <row r="794" spans="1:68" x14ac:dyDescent="0.35">
      <c r="A794" s="14"/>
      <c r="B794" s="14"/>
      <c r="C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</row>
    <row r="795" spans="1:68" x14ac:dyDescent="0.35">
      <c r="A795" s="14"/>
      <c r="B795" s="14"/>
      <c r="C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</row>
    <row r="796" spans="1:68" x14ac:dyDescent="0.35">
      <c r="A796" s="14"/>
      <c r="B796" s="14"/>
      <c r="C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</row>
    <row r="797" spans="1:68" x14ac:dyDescent="0.35">
      <c r="A797" s="14"/>
      <c r="B797" s="14"/>
      <c r="C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</row>
    <row r="798" spans="1:68" x14ac:dyDescent="0.35">
      <c r="A798" s="14"/>
      <c r="B798" s="14"/>
      <c r="C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</row>
    <row r="799" spans="1:68" x14ac:dyDescent="0.35">
      <c r="A799" s="14"/>
      <c r="B799" s="14"/>
      <c r="C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</row>
    <row r="800" spans="1:68" x14ac:dyDescent="0.35">
      <c r="A800" s="14"/>
      <c r="B800" s="14"/>
      <c r="C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</row>
    <row r="801" spans="1:68" x14ac:dyDescent="0.35">
      <c r="A801" s="14"/>
      <c r="B801" s="14"/>
      <c r="C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</row>
    <row r="802" spans="1:68" x14ac:dyDescent="0.35">
      <c r="A802" s="14"/>
      <c r="B802" s="14"/>
      <c r="C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</row>
    <row r="803" spans="1:68" x14ac:dyDescent="0.35">
      <c r="A803" s="14"/>
      <c r="B803" s="14"/>
      <c r="C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</row>
    <row r="804" spans="1:68" x14ac:dyDescent="0.35">
      <c r="A804" s="14"/>
      <c r="B804" s="14"/>
      <c r="C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</row>
    <row r="805" spans="1:68" x14ac:dyDescent="0.35">
      <c r="A805" s="14"/>
      <c r="B805" s="14"/>
      <c r="C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</row>
    <row r="806" spans="1:68" x14ac:dyDescent="0.35">
      <c r="A806" s="14"/>
      <c r="B806" s="14"/>
      <c r="C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</row>
    <row r="807" spans="1:68" x14ac:dyDescent="0.35">
      <c r="A807" s="14"/>
      <c r="B807" s="14"/>
      <c r="C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</row>
    <row r="808" spans="1:68" x14ac:dyDescent="0.35">
      <c r="A808" s="14"/>
      <c r="B808" s="14"/>
      <c r="C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</row>
    <row r="809" spans="1:68" x14ac:dyDescent="0.35">
      <c r="A809" s="14"/>
      <c r="B809" s="14"/>
      <c r="C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</row>
    <row r="810" spans="1:68" x14ac:dyDescent="0.35">
      <c r="A810" s="14"/>
      <c r="B810" s="14"/>
      <c r="C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</row>
    <row r="811" spans="1:68" x14ac:dyDescent="0.35">
      <c r="A811" s="14"/>
      <c r="B811" s="14"/>
      <c r="C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</row>
    <row r="812" spans="1:68" x14ac:dyDescent="0.35">
      <c r="A812" s="14"/>
      <c r="B812" s="14"/>
      <c r="C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</row>
    <row r="813" spans="1:68" x14ac:dyDescent="0.35">
      <c r="A813" s="14"/>
      <c r="B813" s="14"/>
      <c r="C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</row>
    <row r="814" spans="1:68" x14ac:dyDescent="0.35">
      <c r="A814" s="14"/>
      <c r="B814" s="14"/>
      <c r="C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</row>
    <row r="815" spans="1:68" x14ac:dyDescent="0.35">
      <c r="A815" s="14"/>
      <c r="B815" s="14"/>
      <c r="C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</row>
    <row r="816" spans="1:68" x14ac:dyDescent="0.35">
      <c r="A816" s="14"/>
      <c r="B816" s="14"/>
      <c r="C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</row>
    <row r="817" spans="1:68" x14ac:dyDescent="0.35">
      <c r="A817" s="14"/>
      <c r="B817" s="14"/>
      <c r="C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</row>
    <row r="818" spans="1:68" x14ac:dyDescent="0.35">
      <c r="A818" s="14"/>
      <c r="B818" s="14"/>
      <c r="C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</row>
    <row r="819" spans="1:68" x14ac:dyDescent="0.35">
      <c r="A819" s="14"/>
      <c r="B819" s="14"/>
      <c r="C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</row>
    <row r="820" spans="1:68" x14ac:dyDescent="0.35">
      <c r="A820" s="14"/>
      <c r="B820" s="14"/>
      <c r="C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</row>
    <row r="821" spans="1:68" x14ac:dyDescent="0.35">
      <c r="A821" s="14"/>
      <c r="B821" s="14"/>
      <c r="C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</row>
    <row r="822" spans="1:68" x14ac:dyDescent="0.35">
      <c r="A822" s="14"/>
      <c r="B822" s="14"/>
      <c r="C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</row>
    <row r="823" spans="1:68" x14ac:dyDescent="0.35">
      <c r="A823" s="14"/>
      <c r="B823" s="14"/>
      <c r="C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</row>
    <row r="824" spans="1:68" x14ac:dyDescent="0.35">
      <c r="A824" s="14"/>
      <c r="B824" s="14"/>
      <c r="C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</row>
    <row r="825" spans="1:68" x14ac:dyDescent="0.35">
      <c r="A825" s="14"/>
      <c r="B825" s="14"/>
      <c r="C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</row>
    <row r="826" spans="1:68" x14ac:dyDescent="0.35">
      <c r="A826" s="14"/>
      <c r="B826" s="14"/>
      <c r="C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</row>
    <row r="827" spans="1:68" x14ac:dyDescent="0.35">
      <c r="A827" s="14"/>
      <c r="B827" s="14"/>
      <c r="C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</row>
    <row r="828" spans="1:68" x14ac:dyDescent="0.35">
      <c r="A828" s="14"/>
      <c r="B828" s="14"/>
      <c r="C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</row>
    <row r="829" spans="1:68" x14ac:dyDescent="0.35">
      <c r="A829" s="14"/>
      <c r="B829" s="14"/>
      <c r="C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</row>
    <row r="830" spans="1:68" x14ac:dyDescent="0.35">
      <c r="A830" s="14"/>
      <c r="B830" s="14"/>
      <c r="C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</row>
    <row r="831" spans="1:68" x14ac:dyDescent="0.35">
      <c r="A831" s="14"/>
      <c r="B831" s="14"/>
      <c r="C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</row>
    <row r="832" spans="1:68" x14ac:dyDescent="0.35">
      <c r="A832" s="14"/>
      <c r="B832" s="14"/>
      <c r="C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</row>
    <row r="833" spans="1:68" x14ac:dyDescent="0.35">
      <c r="A833" s="14"/>
      <c r="B833" s="14"/>
      <c r="C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</row>
    <row r="834" spans="1:68" x14ac:dyDescent="0.35">
      <c r="A834" s="14"/>
      <c r="B834" s="14"/>
      <c r="C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</row>
    <row r="835" spans="1:68" x14ac:dyDescent="0.35">
      <c r="A835" s="14"/>
      <c r="B835" s="14"/>
      <c r="C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</row>
    <row r="836" spans="1:68" x14ac:dyDescent="0.35">
      <c r="A836" s="14"/>
      <c r="B836" s="14"/>
      <c r="C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</row>
    <row r="837" spans="1:68" x14ac:dyDescent="0.35">
      <c r="A837" s="14"/>
      <c r="B837" s="14"/>
      <c r="C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</row>
    <row r="838" spans="1:68" x14ac:dyDescent="0.35">
      <c r="A838" s="14"/>
      <c r="B838" s="14"/>
      <c r="C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</row>
    <row r="839" spans="1:68" x14ac:dyDescent="0.35">
      <c r="A839" s="14"/>
      <c r="B839" s="14"/>
      <c r="C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</row>
    <row r="840" spans="1:68" x14ac:dyDescent="0.35">
      <c r="A840" s="14"/>
      <c r="B840" s="14"/>
      <c r="C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</row>
    <row r="841" spans="1:68" x14ac:dyDescent="0.35">
      <c r="A841" s="14"/>
      <c r="B841" s="14"/>
      <c r="C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</row>
    <row r="842" spans="1:68" x14ac:dyDescent="0.35">
      <c r="A842" s="14"/>
      <c r="B842" s="14"/>
      <c r="C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</row>
    <row r="843" spans="1:68" x14ac:dyDescent="0.35">
      <c r="A843" s="14"/>
      <c r="B843" s="14"/>
      <c r="C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</row>
    <row r="844" spans="1:68" x14ac:dyDescent="0.35">
      <c r="A844" s="14"/>
      <c r="B844" s="14"/>
      <c r="C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</row>
    <row r="845" spans="1:68" x14ac:dyDescent="0.35">
      <c r="A845" s="14"/>
      <c r="B845" s="14"/>
      <c r="C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</row>
    <row r="846" spans="1:68" x14ac:dyDescent="0.35">
      <c r="A846" s="14"/>
      <c r="B846" s="14"/>
      <c r="C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</row>
    <row r="847" spans="1:68" x14ac:dyDescent="0.35">
      <c r="A847" s="14"/>
      <c r="B847" s="14"/>
      <c r="C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</row>
    <row r="848" spans="1:68" x14ac:dyDescent="0.35">
      <c r="A848" s="14"/>
      <c r="B848" s="14"/>
      <c r="C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</row>
    <row r="849" spans="1:68" x14ac:dyDescent="0.35">
      <c r="A849" s="14"/>
      <c r="B849" s="14"/>
      <c r="C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</row>
    <row r="850" spans="1:68" x14ac:dyDescent="0.35">
      <c r="A850" s="14"/>
      <c r="B850" s="14"/>
      <c r="C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</row>
    <row r="851" spans="1:68" x14ac:dyDescent="0.35">
      <c r="A851" s="14"/>
      <c r="B851" s="14"/>
      <c r="C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</row>
    <row r="852" spans="1:68" x14ac:dyDescent="0.35">
      <c r="A852" s="14"/>
      <c r="B852" s="14"/>
      <c r="C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</row>
    <row r="853" spans="1:68" x14ac:dyDescent="0.35">
      <c r="A853" s="14"/>
      <c r="B853" s="14"/>
      <c r="C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</row>
    <row r="854" spans="1:68" x14ac:dyDescent="0.35">
      <c r="A854" s="14"/>
      <c r="B854" s="14"/>
      <c r="C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</row>
    <row r="855" spans="1:68" x14ac:dyDescent="0.35">
      <c r="A855" s="14"/>
      <c r="B855" s="14"/>
      <c r="C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</row>
    <row r="856" spans="1:68" x14ac:dyDescent="0.35">
      <c r="A856" s="14"/>
      <c r="B856" s="14"/>
      <c r="C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</row>
    <row r="857" spans="1:68" x14ac:dyDescent="0.35">
      <c r="A857" s="14"/>
      <c r="B857" s="14"/>
      <c r="C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</row>
    <row r="858" spans="1:68" x14ac:dyDescent="0.35">
      <c r="A858" s="14"/>
      <c r="B858" s="14"/>
      <c r="C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</row>
    <row r="859" spans="1:68" x14ac:dyDescent="0.35">
      <c r="A859" s="14"/>
      <c r="B859" s="14"/>
      <c r="C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</row>
    <row r="860" spans="1:68" x14ac:dyDescent="0.35">
      <c r="A860" s="14"/>
      <c r="B860" s="14"/>
      <c r="C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</row>
    <row r="861" spans="1:68" x14ac:dyDescent="0.35">
      <c r="A861" s="14"/>
      <c r="B861" s="14"/>
      <c r="C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</row>
    <row r="862" spans="1:68" x14ac:dyDescent="0.35">
      <c r="A862" s="14"/>
      <c r="B862" s="14"/>
      <c r="C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</row>
    <row r="863" spans="1:68" x14ac:dyDescent="0.35">
      <c r="A863" s="14"/>
      <c r="B863" s="14"/>
      <c r="C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</row>
    <row r="864" spans="1:68" x14ac:dyDescent="0.35">
      <c r="A864" s="14"/>
      <c r="B864" s="14"/>
      <c r="C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</row>
    <row r="865" spans="1:68" x14ac:dyDescent="0.35">
      <c r="A865" s="14"/>
      <c r="B865" s="14"/>
      <c r="C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</row>
    <row r="866" spans="1:68" x14ac:dyDescent="0.35">
      <c r="A866" s="14"/>
      <c r="B866" s="14"/>
      <c r="C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</row>
    <row r="867" spans="1:68" x14ac:dyDescent="0.35">
      <c r="A867" s="14"/>
      <c r="B867" s="14"/>
      <c r="C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</row>
    <row r="868" spans="1:68" x14ac:dyDescent="0.35">
      <c r="A868" s="14"/>
      <c r="B868" s="14"/>
      <c r="C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</row>
    <row r="869" spans="1:68" x14ac:dyDescent="0.35">
      <c r="A869" s="14"/>
      <c r="B869" s="14"/>
      <c r="C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</row>
    <row r="870" spans="1:68" x14ac:dyDescent="0.35">
      <c r="A870" s="14"/>
      <c r="B870" s="14"/>
      <c r="C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</row>
    <row r="871" spans="1:68" x14ac:dyDescent="0.35">
      <c r="A871" s="14"/>
      <c r="B871" s="14"/>
      <c r="C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</row>
    <row r="872" spans="1:68" x14ac:dyDescent="0.35">
      <c r="A872" s="14"/>
      <c r="B872" s="14"/>
      <c r="C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</row>
    <row r="873" spans="1:68" x14ac:dyDescent="0.35">
      <c r="A873" s="14"/>
      <c r="B873" s="14"/>
      <c r="C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</row>
    <row r="874" spans="1:68" x14ac:dyDescent="0.35">
      <c r="A874" s="14"/>
      <c r="B874" s="14"/>
      <c r="C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</row>
    <row r="875" spans="1:68" x14ac:dyDescent="0.35">
      <c r="A875" s="14"/>
      <c r="B875" s="14"/>
      <c r="C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</row>
    <row r="876" spans="1:68" x14ac:dyDescent="0.35">
      <c r="A876" s="14"/>
      <c r="B876" s="14"/>
      <c r="C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</row>
    <row r="877" spans="1:68" x14ac:dyDescent="0.35">
      <c r="A877" s="14"/>
      <c r="B877" s="14"/>
      <c r="C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</row>
    <row r="878" spans="1:68" x14ac:dyDescent="0.35">
      <c r="A878" s="14"/>
      <c r="B878" s="14"/>
      <c r="C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</row>
    <row r="879" spans="1:68" x14ac:dyDescent="0.35">
      <c r="A879" s="14"/>
      <c r="B879" s="14"/>
      <c r="C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</row>
    <row r="880" spans="1:68" x14ac:dyDescent="0.35">
      <c r="A880" s="14"/>
      <c r="B880" s="14"/>
      <c r="C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</row>
    <row r="881" spans="1:68" x14ac:dyDescent="0.35">
      <c r="A881" s="14"/>
      <c r="B881" s="14"/>
      <c r="C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</row>
    <row r="882" spans="1:68" x14ac:dyDescent="0.35">
      <c r="A882" s="14"/>
      <c r="B882" s="14"/>
      <c r="C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</row>
    <row r="883" spans="1:68" x14ac:dyDescent="0.35">
      <c r="A883" s="14"/>
      <c r="B883" s="14"/>
      <c r="C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</row>
    <row r="884" spans="1:68" x14ac:dyDescent="0.35">
      <c r="A884" s="14"/>
      <c r="B884" s="14"/>
      <c r="C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</row>
    <row r="885" spans="1:68" x14ac:dyDescent="0.35">
      <c r="A885" s="14"/>
      <c r="B885" s="14"/>
      <c r="C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</row>
    <row r="886" spans="1:68" x14ac:dyDescent="0.35">
      <c r="A886" s="14"/>
      <c r="B886" s="14"/>
      <c r="C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</row>
    <row r="887" spans="1:68" x14ac:dyDescent="0.35">
      <c r="A887" s="14"/>
      <c r="B887" s="14"/>
      <c r="C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</row>
    <row r="888" spans="1:68" x14ac:dyDescent="0.35">
      <c r="A888" s="14"/>
      <c r="B888" s="14"/>
      <c r="C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</row>
    <row r="889" spans="1:68" x14ac:dyDescent="0.35">
      <c r="A889" s="14"/>
      <c r="B889" s="14"/>
      <c r="C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</row>
    <row r="890" spans="1:68" x14ac:dyDescent="0.35">
      <c r="A890" s="14"/>
      <c r="B890" s="14"/>
      <c r="C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</row>
    <row r="891" spans="1:68" x14ac:dyDescent="0.35">
      <c r="A891" s="14"/>
      <c r="B891" s="14"/>
      <c r="C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</row>
    <row r="892" spans="1:68" x14ac:dyDescent="0.35">
      <c r="A892" s="14"/>
      <c r="B892" s="14"/>
      <c r="C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</row>
    <row r="893" spans="1:68" x14ac:dyDescent="0.35">
      <c r="A893" s="14"/>
      <c r="B893" s="14"/>
      <c r="C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</row>
    <row r="894" spans="1:68" x14ac:dyDescent="0.35">
      <c r="A894" s="14"/>
      <c r="B894" s="14"/>
      <c r="C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</row>
    <row r="895" spans="1:68" x14ac:dyDescent="0.35">
      <c r="A895" s="14"/>
      <c r="B895" s="14"/>
      <c r="C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</row>
    <row r="896" spans="1:68" x14ac:dyDescent="0.35">
      <c r="A896" s="14"/>
      <c r="B896" s="14"/>
      <c r="C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</row>
    <row r="897" spans="1:68" x14ac:dyDescent="0.35">
      <c r="A897" s="14"/>
      <c r="B897" s="14"/>
      <c r="C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</row>
    <row r="898" spans="1:68" x14ac:dyDescent="0.35">
      <c r="A898" s="14"/>
      <c r="B898" s="14"/>
      <c r="C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</row>
    <row r="899" spans="1:68" x14ac:dyDescent="0.35">
      <c r="A899" s="14"/>
      <c r="B899" s="14"/>
      <c r="C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</row>
    <row r="900" spans="1:68" x14ac:dyDescent="0.35">
      <c r="A900" s="14"/>
      <c r="B900" s="14"/>
      <c r="C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</row>
    <row r="901" spans="1:68" x14ac:dyDescent="0.35">
      <c r="A901" s="14"/>
      <c r="B901" s="14"/>
      <c r="C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</row>
    <row r="902" spans="1:68" x14ac:dyDescent="0.35">
      <c r="A902" s="14"/>
      <c r="B902" s="14"/>
      <c r="C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</row>
    <row r="903" spans="1:68" x14ac:dyDescent="0.35">
      <c r="A903" s="14"/>
      <c r="B903" s="14"/>
      <c r="C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</row>
    <row r="904" spans="1:68" x14ac:dyDescent="0.35">
      <c r="A904" s="14"/>
      <c r="B904" s="14"/>
      <c r="C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</row>
    <row r="905" spans="1:68" x14ac:dyDescent="0.35">
      <c r="A905" s="14"/>
      <c r="B905" s="14"/>
      <c r="C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</row>
    <row r="906" spans="1:68" x14ac:dyDescent="0.35">
      <c r="A906" s="14"/>
      <c r="B906" s="14"/>
      <c r="C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</row>
    <row r="907" spans="1:68" x14ac:dyDescent="0.35">
      <c r="A907" s="14"/>
      <c r="B907" s="14"/>
      <c r="C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</row>
    <row r="908" spans="1:68" x14ac:dyDescent="0.35">
      <c r="A908" s="14"/>
      <c r="B908" s="14"/>
      <c r="C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</row>
    <row r="909" spans="1:68" x14ac:dyDescent="0.35">
      <c r="A909" s="14"/>
      <c r="B909" s="14"/>
      <c r="C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</row>
    <row r="910" spans="1:68" x14ac:dyDescent="0.35">
      <c r="A910" s="14"/>
      <c r="B910" s="14"/>
      <c r="C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</row>
    <row r="911" spans="1:68" x14ac:dyDescent="0.35">
      <c r="A911" s="14"/>
      <c r="B911" s="14"/>
      <c r="C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</row>
    <row r="912" spans="1:68" x14ac:dyDescent="0.35">
      <c r="A912" s="14"/>
      <c r="B912" s="14"/>
      <c r="C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</row>
    <row r="913" spans="1:68" x14ac:dyDescent="0.35">
      <c r="A913" s="14"/>
      <c r="B913" s="14"/>
      <c r="C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</row>
    <row r="914" spans="1:68" x14ac:dyDescent="0.35">
      <c r="A914" s="14"/>
      <c r="B914" s="14"/>
      <c r="C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</row>
    <row r="915" spans="1:68" x14ac:dyDescent="0.35">
      <c r="A915" s="14"/>
      <c r="B915" s="14"/>
      <c r="C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</row>
    <row r="916" spans="1:68" x14ac:dyDescent="0.35">
      <c r="A916" s="14"/>
      <c r="B916" s="14"/>
      <c r="C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</row>
    <row r="917" spans="1:68" x14ac:dyDescent="0.35">
      <c r="A917" s="14"/>
      <c r="B917" s="14"/>
      <c r="C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</row>
    <row r="918" spans="1:68" x14ac:dyDescent="0.35">
      <c r="A918" s="14"/>
      <c r="B918" s="14"/>
      <c r="C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</row>
    <row r="919" spans="1:68" x14ac:dyDescent="0.35">
      <c r="A919" s="14"/>
      <c r="B919" s="14"/>
      <c r="C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</row>
    <row r="920" spans="1:68" x14ac:dyDescent="0.35">
      <c r="A920" s="14"/>
      <c r="B920" s="14"/>
      <c r="C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</row>
    <row r="921" spans="1:68" x14ac:dyDescent="0.35">
      <c r="A921" s="14"/>
      <c r="B921" s="14"/>
      <c r="C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</row>
    <row r="922" spans="1:68" x14ac:dyDescent="0.35">
      <c r="A922" s="14"/>
      <c r="B922" s="14"/>
      <c r="C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</row>
    <row r="923" spans="1:68" x14ac:dyDescent="0.35">
      <c r="A923" s="14"/>
      <c r="B923" s="14"/>
      <c r="C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</row>
    <row r="924" spans="1:68" x14ac:dyDescent="0.35">
      <c r="A924" s="14"/>
      <c r="B924" s="14"/>
      <c r="C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</row>
    <row r="925" spans="1:68" x14ac:dyDescent="0.35">
      <c r="A925" s="14"/>
      <c r="B925" s="14"/>
      <c r="C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</row>
    <row r="926" spans="1:68" x14ac:dyDescent="0.35">
      <c r="A926" s="14"/>
      <c r="B926" s="14"/>
      <c r="C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</row>
    <row r="927" spans="1:68" x14ac:dyDescent="0.35">
      <c r="A927" s="14"/>
      <c r="B927" s="14"/>
      <c r="C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</row>
    <row r="928" spans="1:68" x14ac:dyDescent="0.35">
      <c r="A928" s="14"/>
      <c r="B928" s="14"/>
      <c r="C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</row>
    <row r="929" spans="1:68" x14ac:dyDescent="0.35">
      <c r="A929" s="14"/>
      <c r="B929" s="14"/>
      <c r="C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</row>
    <row r="930" spans="1:68" x14ac:dyDescent="0.35">
      <c r="A930" s="14"/>
      <c r="B930" s="14"/>
      <c r="C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</row>
    <row r="931" spans="1:68" x14ac:dyDescent="0.35">
      <c r="A931" s="14"/>
      <c r="B931" s="14"/>
      <c r="C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</row>
    <row r="932" spans="1:68" x14ac:dyDescent="0.35">
      <c r="A932" s="14"/>
      <c r="B932" s="14"/>
      <c r="C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</row>
    <row r="933" spans="1:68" x14ac:dyDescent="0.35">
      <c r="A933" s="14"/>
      <c r="B933" s="14"/>
      <c r="C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</row>
    <row r="934" spans="1:68" x14ac:dyDescent="0.35">
      <c r="A934" s="14"/>
      <c r="B934" s="14"/>
      <c r="C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</row>
    <row r="935" spans="1:68" x14ac:dyDescent="0.35">
      <c r="A935" s="14"/>
      <c r="B935" s="14"/>
      <c r="C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</row>
    <row r="936" spans="1:68" x14ac:dyDescent="0.35">
      <c r="A936" s="14"/>
      <c r="B936" s="14"/>
      <c r="C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</row>
    <row r="937" spans="1:68" x14ac:dyDescent="0.35">
      <c r="A937" s="14"/>
      <c r="B937" s="14"/>
      <c r="C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</row>
    <row r="938" spans="1:68" x14ac:dyDescent="0.35">
      <c r="A938" s="14"/>
      <c r="B938" s="14"/>
      <c r="C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</row>
    <row r="939" spans="1:68" x14ac:dyDescent="0.35">
      <c r="A939" s="14"/>
      <c r="B939" s="14"/>
      <c r="C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</row>
    <row r="940" spans="1:68" x14ac:dyDescent="0.35">
      <c r="A940" s="14"/>
      <c r="B940" s="14"/>
      <c r="C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</row>
    <row r="941" spans="1:68" x14ac:dyDescent="0.35">
      <c r="A941" s="14"/>
      <c r="B941" s="14"/>
      <c r="C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</row>
    <row r="942" spans="1:68" x14ac:dyDescent="0.35">
      <c r="A942" s="14"/>
      <c r="B942" s="14"/>
      <c r="C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</row>
    <row r="943" spans="1:68" x14ac:dyDescent="0.35">
      <c r="A943" s="14"/>
      <c r="B943" s="14"/>
      <c r="C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</row>
    <row r="944" spans="1:68" x14ac:dyDescent="0.35">
      <c r="A944" s="14"/>
      <c r="B944" s="14"/>
      <c r="C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</row>
    <row r="945" spans="1:68" x14ac:dyDescent="0.35">
      <c r="A945" s="14"/>
      <c r="B945" s="14"/>
      <c r="C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</row>
    <row r="946" spans="1:68" x14ac:dyDescent="0.35">
      <c r="A946" s="14"/>
      <c r="B946" s="14"/>
      <c r="C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</row>
    <row r="947" spans="1:68" x14ac:dyDescent="0.35">
      <c r="A947" s="14"/>
      <c r="B947" s="14"/>
      <c r="C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</row>
    <row r="948" spans="1:68" x14ac:dyDescent="0.35">
      <c r="A948" s="14"/>
      <c r="B948" s="14"/>
      <c r="C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</row>
    <row r="949" spans="1:68" x14ac:dyDescent="0.35">
      <c r="A949" s="14"/>
      <c r="B949" s="14"/>
      <c r="C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</row>
    <row r="950" spans="1:68" x14ac:dyDescent="0.35">
      <c r="A950" s="14"/>
      <c r="B950" s="14"/>
      <c r="C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</row>
    <row r="951" spans="1:68" x14ac:dyDescent="0.35">
      <c r="A951" s="14"/>
      <c r="B951" s="14"/>
      <c r="C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</row>
    <row r="952" spans="1:68" x14ac:dyDescent="0.35">
      <c r="A952" s="14"/>
      <c r="B952" s="14"/>
      <c r="C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</row>
    <row r="953" spans="1:68" x14ac:dyDescent="0.35">
      <c r="A953" s="14"/>
      <c r="B953" s="14"/>
      <c r="C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</row>
    <row r="954" spans="1:68" x14ac:dyDescent="0.35">
      <c r="A954" s="14"/>
      <c r="B954" s="14"/>
      <c r="C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</row>
    <row r="955" spans="1:68" x14ac:dyDescent="0.35">
      <c r="A955" s="14"/>
      <c r="B955" s="14"/>
      <c r="C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</row>
    <row r="956" spans="1:68" x14ac:dyDescent="0.35">
      <c r="A956" s="14"/>
      <c r="B956" s="14"/>
      <c r="C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</row>
    <row r="957" spans="1:68" x14ac:dyDescent="0.35">
      <c r="A957" s="14"/>
      <c r="B957" s="14"/>
      <c r="C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</row>
    <row r="958" spans="1:68" x14ac:dyDescent="0.35">
      <c r="A958" s="14"/>
      <c r="B958" s="14"/>
      <c r="C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</row>
    <row r="959" spans="1:68" x14ac:dyDescent="0.35">
      <c r="A959" s="14"/>
      <c r="B959" s="14"/>
      <c r="C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</row>
    <row r="960" spans="1:68" x14ac:dyDescent="0.35">
      <c r="A960" s="14"/>
      <c r="B960" s="14"/>
      <c r="C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</row>
    <row r="961" spans="1:68" x14ac:dyDescent="0.35">
      <c r="A961" s="14"/>
      <c r="B961" s="14"/>
      <c r="C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</row>
    <row r="962" spans="1:68" x14ac:dyDescent="0.35">
      <c r="A962" s="14"/>
      <c r="B962" s="14"/>
      <c r="C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</row>
    <row r="963" spans="1:68" x14ac:dyDescent="0.35">
      <c r="A963" s="14"/>
      <c r="B963" s="14"/>
      <c r="C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</row>
    <row r="964" spans="1:68" x14ac:dyDescent="0.35">
      <c r="A964" s="14"/>
      <c r="B964" s="14"/>
      <c r="C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</row>
    <row r="965" spans="1:68" x14ac:dyDescent="0.35">
      <c r="A965" s="14"/>
      <c r="B965" s="14"/>
      <c r="C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</row>
    <row r="966" spans="1:68" x14ac:dyDescent="0.35">
      <c r="A966" s="14"/>
      <c r="B966" s="14"/>
      <c r="C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</row>
    <row r="967" spans="1:68" x14ac:dyDescent="0.35">
      <c r="A967" s="14"/>
      <c r="B967" s="14"/>
      <c r="C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</row>
    <row r="968" spans="1:68" x14ac:dyDescent="0.35">
      <c r="A968" s="14"/>
      <c r="B968" s="14"/>
      <c r="C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</row>
    <row r="969" spans="1:68" x14ac:dyDescent="0.35">
      <c r="A969" s="14"/>
      <c r="B969" s="14"/>
      <c r="C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</row>
    <row r="970" spans="1:68" x14ac:dyDescent="0.35">
      <c r="A970" s="14"/>
      <c r="B970" s="14"/>
      <c r="C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</row>
    <row r="971" spans="1:68" x14ac:dyDescent="0.35">
      <c r="A971" s="14"/>
      <c r="B971" s="14"/>
      <c r="C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</row>
    <row r="972" spans="1:68" x14ac:dyDescent="0.35">
      <c r="A972" s="14"/>
      <c r="B972" s="14"/>
      <c r="C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</row>
    <row r="973" spans="1:68" x14ac:dyDescent="0.35">
      <c r="A973" s="14"/>
      <c r="B973" s="14"/>
      <c r="C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</row>
    <row r="974" spans="1:68" x14ac:dyDescent="0.35">
      <c r="A974" s="14"/>
      <c r="B974" s="14"/>
      <c r="C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</row>
    <row r="975" spans="1:68" x14ac:dyDescent="0.35">
      <c r="A975" s="14"/>
      <c r="B975" s="14"/>
      <c r="C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</row>
    <row r="976" spans="1:68" x14ac:dyDescent="0.35">
      <c r="A976" s="14"/>
      <c r="B976" s="14"/>
      <c r="C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</row>
    <row r="977" spans="1:68" x14ac:dyDescent="0.35">
      <c r="A977" s="14"/>
      <c r="B977" s="14"/>
      <c r="C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</row>
    <row r="978" spans="1:68" x14ac:dyDescent="0.35">
      <c r="A978" s="14"/>
      <c r="B978" s="14"/>
      <c r="C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</row>
    <row r="979" spans="1:68" x14ac:dyDescent="0.35">
      <c r="A979" s="14"/>
      <c r="B979" s="14"/>
      <c r="C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</row>
    <row r="980" spans="1:68" x14ac:dyDescent="0.35">
      <c r="A980" s="14"/>
      <c r="B980" s="14"/>
      <c r="C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</row>
    <row r="981" spans="1:68" x14ac:dyDescent="0.35">
      <c r="A981" s="14"/>
      <c r="B981" s="14"/>
      <c r="C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</row>
    <row r="982" spans="1:68" x14ac:dyDescent="0.35">
      <c r="A982" s="14"/>
      <c r="B982" s="14"/>
      <c r="C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</row>
    <row r="983" spans="1:68" x14ac:dyDescent="0.35">
      <c r="A983" s="14"/>
      <c r="B983" s="14"/>
      <c r="C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</row>
    <row r="984" spans="1:68" x14ac:dyDescent="0.35">
      <c r="A984" s="14"/>
      <c r="B984" s="14"/>
      <c r="C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</row>
    <row r="985" spans="1:68" x14ac:dyDescent="0.35">
      <c r="A985" s="14"/>
      <c r="B985" s="14"/>
      <c r="C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</row>
    <row r="986" spans="1:68" x14ac:dyDescent="0.35">
      <c r="A986" s="14"/>
      <c r="B986" s="14"/>
      <c r="C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</row>
    <row r="987" spans="1:68" x14ac:dyDescent="0.35">
      <c r="A987" s="14"/>
      <c r="B987" s="14"/>
      <c r="C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</row>
    <row r="988" spans="1:68" x14ac:dyDescent="0.35">
      <c r="A988" s="14"/>
      <c r="B988" s="14"/>
      <c r="C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</row>
    <row r="989" spans="1:68" x14ac:dyDescent="0.35">
      <c r="A989" s="14"/>
      <c r="B989" s="14"/>
      <c r="C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</row>
    <row r="990" spans="1:68" x14ac:dyDescent="0.35">
      <c r="A990" s="14"/>
      <c r="B990" s="14"/>
      <c r="C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</row>
    <row r="991" spans="1:68" x14ac:dyDescent="0.35">
      <c r="A991" s="14"/>
      <c r="B991" s="14"/>
      <c r="C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</row>
    <row r="992" spans="1:68" x14ac:dyDescent="0.35">
      <c r="A992" s="14"/>
      <c r="B992" s="14"/>
      <c r="C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</row>
    <row r="993" spans="1:68" x14ac:dyDescent="0.35">
      <c r="A993" s="14"/>
      <c r="B993" s="14"/>
      <c r="C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</row>
    <row r="994" spans="1:68" x14ac:dyDescent="0.35">
      <c r="A994" s="14"/>
      <c r="B994" s="14"/>
      <c r="C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</row>
    <row r="995" spans="1:68" x14ac:dyDescent="0.35">
      <c r="A995" s="14"/>
      <c r="B995" s="14"/>
      <c r="C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</row>
    <row r="996" spans="1:68" x14ac:dyDescent="0.35">
      <c r="A996" s="14"/>
      <c r="B996" s="14"/>
      <c r="C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</row>
    <row r="997" spans="1:68" x14ac:dyDescent="0.35">
      <c r="A997" s="14"/>
      <c r="B997" s="14"/>
      <c r="C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</row>
    <row r="998" spans="1:68" x14ac:dyDescent="0.35">
      <c r="A998" s="14"/>
      <c r="B998" s="14"/>
      <c r="C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</row>
    <row r="999" spans="1:68" x14ac:dyDescent="0.35">
      <c r="A999" s="14"/>
      <c r="B999" s="14"/>
      <c r="C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</row>
    <row r="1000" spans="1:68" x14ac:dyDescent="0.35">
      <c r="A1000" s="14"/>
      <c r="B1000" s="14"/>
      <c r="C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</row>
    <row r="1001" spans="1:68" x14ac:dyDescent="0.35">
      <c r="A1001" s="14"/>
      <c r="B1001" s="14"/>
      <c r="C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</row>
    <row r="1002" spans="1:68" x14ac:dyDescent="0.35">
      <c r="A1002" s="14"/>
      <c r="B1002" s="14"/>
      <c r="C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</row>
    <row r="1003" spans="1:68" x14ac:dyDescent="0.35">
      <c r="A1003" s="14"/>
      <c r="B1003" s="14"/>
      <c r="C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</row>
    <row r="1004" spans="1:68" x14ac:dyDescent="0.35">
      <c r="A1004" s="14"/>
      <c r="B1004" s="14"/>
      <c r="C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</row>
    <row r="1005" spans="1:68" x14ac:dyDescent="0.35">
      <c r="A1005" s="14"/>
      <c r="B1005" s="14"/>
      <c r="C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</row>
    <row r="1006" spans="1:68" x14ac:dyDescent="0.35">
      <c r="A1006" s="14"/>
      <c r="B1006" s="14"/>
      <c r="C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</row>
    <row r="1007" spans="1:68" x14ac:dyDescent="0.35">
      <c r="A1007" s="14"/>
      <c r="B1007" s="14"/>
      <c r="C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</row>
    <row r="1008" spans="1:68" x14ac:dyDescent="0.35">
      <c r="A1008" s="14"/>
      <c r="B1008" s="14"/>
      <c r="C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</row>
    <row r="1009" spans="1:68" x14ac:dyDescent="0.35">
      <c r="A1009" s="14"/>
      <c r="B1009" s="14"/>
      <c r="C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</row>
    <row r="1010" spans="1:68" x14ac:dyDescent="0.35">
      <c r="A1010" s="14"/>
      <c r="B1010" s="14"/>
      <c r="C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</row>
    <row r="1011" spans="1:68" x14ac:dyDescent="0.35">
      <c r="A1011" s="14"/>
      <c r="B1011" s="14"/>
      <c r="C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</row>
    <row r="1012" spans="1:68" x14ac:dyDescent="0.35">
      <c r="A1012" s="14"/>
      <c r="B1012" s="14"/>
      <c r="C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</row>
    <row r="1013" spans="1:68" x14ac:dyDescent="0.35">
      <c r="A1013" s="14"/>
      <c r="B1013" s="14"/>
      <c r="C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</row>
    <row r="1014" spans="1:68" x14ac:dyDescent="0.35">
      <c r="A1014" s="14"/>
      <c r="B1014" s="14"/>
      <c r="C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</row>
    <row r="1015" spans="1:68" x14ac:dyDescent="0.35">
      <c r="A1015" s="14"/>
      <c r="B1015" s="14"/>
      <c r="C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</row>
    <row r="1016" spans="1:68" x14ac:dyDescent="0.35">
      <c r="A1016" s="14"/>
      <c r="B1016" s="14"/>
      <c r="C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</row>
    <row r="1017" spans="1:68" x14ac:dyDescent="0.35">
      <c r="A1017" s="14"/>
      <c r="B1017" s="14"/>
      <c r="C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</row>
    <row r="1018" spans="1:68" x14ac:dyDescent="0.35">
      <c r="A1018" s="14"/>
      <c r="B1018" s="14"/>
      <c r="C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</row>
    <row r="1019" spans="1:68" x14ac:dyDescent="0.35">
      <c r="A1019" s="14"/>
      <c r="B1019" s="14"/>
      <c r="C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</row>
    <row r="1020" spans="1:68" x14ac:dyDescent="0.35">
      <c r="A1020" s="14"/>
      <c r="B1020" s="14"/>
      <c r="C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</row>
    <row r="1021" spans="1:68" x14ac:dyDescent="0.35">
      <c r="A1021" s="14"/>
      <c r="B1021" s="14"/>
      <c r="C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</row>
    <row r="1022" spans="1:68" x14ac:dyDescent="0.35">
      <c r="A1022" s="14"/>
      <c r="B1022" s="14"/>
      <c r="C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</row>
    <row r="1023" spans="1:68" x14ac:dyDescent="0.35">
      <c r="A1023" s="14"/>
      <c r="B1023" s="14"/>
      <c r="C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</row>
    <row r="1024" spans="1:68" x14ac:dyDescent="0.35">
      <c r="A1024" s="14"/>
      <c r="B1024" s="14"/>
      <c r="C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</row>
    <row r="1025" spans="1:68" x14ac:dyDescent="0.35">
      <c r="A1025" s="14"/>
      <c r="B1025" s="14"/>
      <c r="C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</row>
    <row r="1026" spans="1:68" x14ac:dyDescent="0.35">
      <c r="A1026" s="14"/>
      <c r="B1026" s="14"/>
      <c r="C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</row>
    <row r="1027" spans="1:68" x14ac:dyDescent="0.35">
      <c r="A1027" s="14"/>
      <c r="B1027" s="14"/>
      <c r="C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</row>
    <row r="1028" spans="1:68" x14ac:dyDescent="0.35">
      <c r="A1028" s="14"/>
      <c r="B1028" s="14"/>
      <c r="C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</row>
    <row r="1029" spans="1:68" x14ac:dyDescent="0.35">
      <c r="A1029" s="14"/>
      <c r="B1029" s="14"/>
      <c r="C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</row>
    <row r="1030" spans="1:68" x14ac:dyDescent="0.35">
      <c r="A1030" s="14"/>
      <c r="B1030" s="14"/>
      <c r="C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</row>
    <row r="1031" spans="1:68" x14ac:dyDescent="0.35">
      <c r="A1031" s="14"/>
      <c r="B1031" s="14"/>
      <c r="C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</row>
    <row r="1032" spans="1:68" x14ac:dyDescent="0.35">
      <c r="A1032" s="14"/>
      <c r="B1032" s="14"/>
      <c r="C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</row>
    <row r="1033" spans="1:68" x14ac:dyDescent="0.35">
      <c r="A1033" s="14"/>
      <c r="B1033" s="14"/>
      <c r="C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</row>
    <row r="1034" spans="1:68" x14ac:dyDescent="0.35">
      <c r="A1034" s="14"/>
      <c r="B1034" s="14"/>
      <c r="C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</row>
    <row r="1035" spans="1:68" x14ac:dyDescent="0.35">
      <c r="A1035" s="14"/>
      <c r="B1035" s="14"/>
      <c r="C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</row>
    <row r="1036" spans="1:68" x14ac:dyDescent="0.35">
      <c r="A1036" s="14"/>
      <c r="B1036" s="14"/>
      <c r="C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</row>
    <row r="1037" spans="1:68" x14ac:dyDescent="0.35">
      <c r="A1037" s="14"/>
      <c r="B1037" s="14"/>
      <c r="C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</row>
    <row r="1038" spans="1:68" x14ac:dyDescent="0.35">
      <c r="A1038" s="14"/>
      <c r="B1038" s="14"/>
      <c r="C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</row>
    <row r="1039" spans="1:68" x14ac:dyDescent="0.35">
      <c r="A1039" s="14"/>
      <c r="B1039" s="14"/>
      <c r="C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</row>
    <row r="1040" spans="1:68" x14ac:dyDescent="0.35">
      <c r="A1040" s="14"/>
      <c r="B1040" s="14"/>
      <c r="C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</row>
    <row r="1041" spans="1:68" x14ac:dyDescent="0.35">
      <c r="A1041" s="14"/>
      <c r="B1041" s="14"/>
      <c r="C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</row>
    <row r="1042" spans="1:68" x14ac:dyDescent="0.35">
      <c r="A1042" s="14"/>
      <c r="B1042" s="14"/>
      <c r="C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</row>
    <row r="1043" spans="1:68" x14ac:dyDescent="0.35">
      <c r="A1043" s="14"/>
      <c r="B1043" s="14"/>
      <c r="C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</row>
    <row r="1044" spans="1:68" x14ac:dyDescent="0.35">
      <c r="A1044" s="14"/>
      <c r="B1044" s="14"/>
      <c r="C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</row>
    <row r="1045" spans="1:68" x14ac:dyDescent="0.35">
      <c r="A1045" s="14"/>
      <c r="B1045" s="14"/>
      <c r="C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</row>
    <row r="1046" spans="1:68" x14ac:dyDescent="0.35">
      <c r="A1046" s="14"/>
      <c r="B1046" s="14"/>
      <c r="C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</row>
    <row r="1047" spans="1:68" x14ac:dyDescent="0.35">
      <c r="A1047" s="14"/>
      <c r="B1047" s="14"/>
      <c r="C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</row>
    <row r="1048" spans="1:68" x14ac:dyDescent="0.35">
      <c r="A1048" s="14"/>
      <c r="B1048" s="14"/>
      <c r="C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</row>
    <row r="1049" spans="1:68" x14ac:dyDescent="0.35">
      <c r="A1049" s="14"/>
      <c r="B1049" s="14"/>
      <c r="C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</row>
    <row r="1050" spans="1:68" x14ac:dyDescent="0.35">
      <c r="A1050" s="14"/>
      <c r="B1050" s="14"/>
      <c r="C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</row>
    <row r="1051" spans="1:68" x14ac:dyDescent="0.35">
      <c r="A1051" s="14"/>
      <c r="B1051" s="14"/>
      <c r="C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</row>
    <row r="1052" spans="1:68" x14ac:dyDescent="0.35">
      <c r="A1052" s="14"/>
      <c r="B1052" s="14"/>
      <c r="C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</row>
    <row r="1053" spans="1:68" x14ac:dyDescent="0.35">
      <c r="A1053" s="14"/>
      <c r="B1053" s="14"/>
      <c r="C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</row>
    <row r="1054" spans="1:68" x14ac:dyDescent="0.35">
      <c r="A1054" s="14"/>
      <c r="B1054" s="14"/>
      <c r="C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</row>
    <row r="1055" spans="1:68" x14ac:dyDescent="0.35">
      <c r="A1055" s="14"/>
      <c r="B1055" s="14"/>
      <c r="C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</row>
    <row r="1056" spans="1:68" x14ac:dyDescent="0.35">
      <c r="A1056" s="14"/>
      <c r="B1056" s="14"/>
      <c r="C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</row>
    <row r="1057" spans="1:68" x14ac:dyDescent="0.35">
      <c r="A1057" s="14"/>
      <c r="B1057" s="14"/>
      <c r="C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</row>
    <row r="1058" spans="1:68" x14ac:dyDescent="0.35">
      <c r="A1058" s="14"/>
      <c r="B1058" s="14"/>
      <c r="C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</row>
    <row r="1059" spans="1:68" x14ac:dyDescent="0.35">
      <c r="A1059" s="14"/>
      <c r="B1059" s="14"/>
      <c r="C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</row>
    <row r="1060" spans="1:68" x14ac:dyDescent="0.35">
      <c r="A1060" s="14"/>
      <c r="B1060" s="14"/>
      <c r="C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</row>
    <row r="1061" spans="1:68" x14ac:dyDescent="0.35">
      <c r="A1061" s="14"/>
      <c r="B1061" s="14"/>
      <c r="C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</row>
    <row r="1062" spans="1:68" x14ac:dyDescent="0.35">
      <c r="A1062" s="14"/>
      <c r="B1062" s="14"/>
      <c r="C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</row>
    <row r="1063" spans="1:68" x14ac:dyDescent="0.35">
      <c r="A1063" s="14"/>
      <c r="B1063" s="14"/>
      <c r="C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</row>
    <row r="1064" spans="1:68" x14ac:dyDescent="0.35">
      <c r="A1064" s="14"/>
      <c r="B1064" s="14"/>
      <c r="C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</row>
    <row r="1065" spans="1:68" x14ac:dyDescent="0.35">
      <c r="A1065" s="14"/>
      <c r="B1065" s="14"/>
      <c r="C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</row>
    <row r="1066" spans="1:68" x14ac:dyDescent="0.35">
      <c r="A1066" s="14"/>
      <c r="B1066" s="14"/>
      <c r="C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</row>
    <row r="1067" spans="1:68" x14ac:dyDescent="0.35">
      <c r="A1067" s="14"/>
      <c r="B1067" s="14"/>
      <c r="C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</row>
    <row r="1068" spans="1:68" x14ac:dyDescent="0.35">
      <c r="A1068" s="14"/>
      <c r="B1068" s="14"/>
      <c r="C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</row>
    <row r="1069" spans="1:68" x14ac:dyDescent="0.35">
      <c r="A1069" s="14"/>
      <c r="B1069" s="14"/>
      <c r="C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</row>
    <row r="1070" spans="1:68" x14ac:dyDescent="0.35">
      <c r="A1070" s="14"/>
      <c r="B1070" s="14"/>
      <c r="C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</row>
    <row r="1071" spans="1:68" x14ac:dyDescent="0.35">
      <c r="A1071" s="14"/>
      <c r="B1071" s="14"/>
      <c r="C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</row>
    <row r="1072" spans="1:68" x14ac:dyDescent="0.35">
      <c r="A1072" s="14"/>
      <c r="B1072" s="14"/>
      <c r="C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</row>
    <row r="1073" spans="1:68" x14ac:dyDescent="0.35">
      <c r="A1073" s="14"/>
      <c r="B1073" s="14"/>
      <c r="C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</row>
    <row r="1074" spans="1:68" x14ac:dyDescent="0.35">
      <c r="A1074" s="14"/>
      <c r="B1074" s="14"/>
      <c r="C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</row>
    <row r="1075" spans="1:68" x14ac:dyDescent="0.35">
      <c r="A1075" s="14"/>
      <c r="B1075" s="14"/>
      <c r="C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</row>
    <row r="1076" spans="1:68" x14ac:dyDescent="0.35">
      <c r="A1076" s="14"/>
      <c r="B1076" s="14"/>
      <c r="C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</row>
    <row r="1077" spans="1:68" x14ac:dyDescent="0.35">
      <c r="A1077" s="14"/>
      <c r="B1077" s="14"/>
      <c r="C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</row>
    <row r="1078" spans="1:68" x14ac:dyDescent="0.35">
      <c r="A1078" s="14"/>
      <c r="B1078" s="14"/>
      <c r="C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</row>
    <row r="1079" spans="1:68" x14ac:dyDescent="0.35">
      <c r="A1079" s="14"/>
      <c r="B1079" s="14"/>
      <c r="C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</row>
    <row r="1080" spans="1:68" x14ac:dyDescent="0.35">
      <c r="A1080" s="14"/>
      <c r="B1080" s="14"/>
      <c r="C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</row>
    <row r="1081" spans="1:68" x14ac:dyDescent="0.35">
      <c r="A1081" s="14"/>
      <c r="B1081" s="14"/>
      <c r="C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</row>
    <row r="1082" spans="1:68" x14ac:dyDescent="0.35">
      <c r="A1082" s="14"/>
      <c r="B1082" s="14"/>
      <c r="C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</row>
    <row r="1083" spans="1:68" x14ac:dyDescent="0.35">
      <c r="A1083" s="14"/>
      <c r="B1083" s="14"/>
      <c r="C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</row>
    <row r="1084" spans="1:68" x14ac:dyDescent="0.35">
      <c r="A1084" s="14"/>
      <c r="B1084" s="14"/>
      <c r="C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</row>
    <row r="1085" spans="1:68" x14ac:dyDescent="0.35">
      <c r="A1085" s="14"/>
      <c r="B1085" s="14"/>
      <c r="C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</row>
    <row r="1086" spans="1:68" x14ac:dyDescent="0.35">
      <c r="A1086" s="14"/>
      <c r="B1086" s="14"/>
      <c r="C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</row>
    <row r="1087" spans="1:68" x14ac:dyDescent="0.35">
      <c r="A1087" s="14"/>
      <c r="B1087" s="14"/>
      <c r="C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</row>
    <row r="1088" spans="1:68" x14ac:dyDescent="0.35">
      <c r="A1088" s="14"/>
      <c r="B1088" s="14"/>
      <c r="C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</row>
    <row r="1089" spans="1:68" x14ac:dyDescent="0.35">
      <c r="A1089" s="14"/>
      <c r="B1089" s="14"/>
      <c r="C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</row>
    <row r="1090" spans="1:68" x14ac:dyDescent="0.35">
      <c r="A1090" s="14"/>
      <c r="B1090" s="14"/>
      <c r="C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</row>
    <row r="1091" spans="1:68" x14ac:dyDescent="0.35">
      <c r="A1091" s="14"/>
      <c r="B1091" s="14"/>
      <c r="C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</row>
    <row r="1092" spans="1:68" x14ac:dyDescent="0.35">
      <c r="A1092" s="14"/>
      <c r="B1092" s="14"/>
      <c r="C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</row>
    <row r="1093" spans="1:68" x14ac:dyDescent="0.35">
      <c r="A1093" s="14"/>
      <c r="B1093" s="14"/>
      <c r="C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</row>
    <row r="1094" spans="1:68" x14ac:dyDescent="0.35">
      <c r="A1094" s="14"/>
      <c r="B1094" s="14"/>
      <c r="C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</row>
    <row r="1095" spans="1:68" x14ac:dyDescent="0.35">
      <c r="A1095" s="14"/>
      <c r="B1095" s="14"/>
      <c r="C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</row>
    <row r="1096" spans="1:68" x14ac:dyDescent="0.35">
      <c r="A1096" s="14"/>
      <c r="B1096" s="14"/>
      <c r="C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</row>
    <row r="1097" spans="1:68" x14ac:dyDescent="0.35">
      <c r="A1097" s="14"/>
      <c r="B1097" s="14"/>
      <c r="C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</row>
    <row r="1098" spans="1:68" x14ac:dyDescent="0.35">
      <c r="A1098" s="14"/>
      <c r="B1098" s="14"/>
      <c r="C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</row>
    <row r="1099" spans="1:68" x14ac:dyDescent="0.35">
      <c r="A1099" s="14"/>
      <c r="B1099" s="14"/>
      <c r="C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</row>
    <row r="1100" spans="1:68" x14ac:dyDescent="0.35">
      <c r="A1100" s="14"/>
      <c r="B1100" s="14"/>
      <c r="C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</row>
    <row r="1101" spans="1:68" x14ac:dyDescent="0.35">
      <c r="A1101" s="14"/>
      <c r="B1101" s="14"/>
      <c r="C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</row>
    <row r="1102" spans="1:68" x14ac:dyDescent="0.35">
      <c r="A1102" s="14"/>
      <c r="B1102" s="14"/>
      <c r="C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</row>
    <row r="1103" spans="1:68" x14ac:dyDescent="0.35">
      <c r="A1103" s="14"/>
      <c r="B1103" s="14"/>
      <c r="C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</row>
    <row r="1104" spans="1:68" x14ac:dyDescent="0.35">
      <c r="A1104" s="14"/>
      <c r="B1104" s="14"/>
      <c r="C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</row>
    <row r="1105" spans="1:68" x14ac:dyDescent="0.35">
      <c r="A1105" s="14"/>
      <c r="B1105" s="14"/>
      <c r="C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</row>
    <row r="1106" spans="1:68" x14ac:dyDescent="0.35">
      <c r="A1106" s="14"/>
      <c r="B1106" s="14"/>
      <c r="C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</row>
    <row r="1107" spans="1:68" x14ac:dyDescent="0.35">
      <c r="A1107" s="14"/>
      <c r="B1107" s="14"/>
      <c r="C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</row>
    <row r="1108" spans="1:68" x14ac:dyDescent="0.35">
      <c r="A1108" s="14"/>
      <c r="B1108" s="14"/>
      <c r="C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</row>
    <row r="1109" spans="1:68" x14ac:dyDescent="0.35">
      <c r="A1109" s="14"/>
      <c r="B1109" s="14"/>
      <c r="C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</row>
    <row r="1110" spans="1:68" x14ac:dyDescent="0.35">
      <c r="A1110" s="14"/>
      <c r="B1110" s="14"/>
      <c r="C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</row>
    <row r="1111" spans="1:68" x14ac:dyDescent="0.35">
      <c r="A1111" s="14"/>
      <c r="B1111" s="14"/>
      <c r="C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</row>
    <row r="1112" spans="1:68" x14ac:dyDescent="0.35">
      <c r="A1112" s="14"/>
      <c r="B1112" s="14"/>
      <c r="C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</row>
    <row r="1113" spans="1:68" x14ac:dyDescent="0.35">
      <c r="A1113" s="14"/>
      <c r="B1113" s="14"/>
      <c r="C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</row>
    <row r="1114" spans="1:68" x14ac:dyDescent="0.35">
      <c r="A1114" s="14"/>
      <c r="B1114" s="14"/>
      <c r="C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</row>
    <row r="1115" spans="1:68" x14ac:dyDescent="0.35">
      <c r="A1115" s="14"/>
      <c r="B1115" s="14"/>
      <c r="C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</row>
    <row r="1116" spans="1:68" x14ac:dyDescent="0.35">
      <c r="A1116" s="14"/>
      <c r="B1116" s="14"/>
      <c r="C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</row>
    <row r="1117" spans="1:68" x14ac:dyDescent="0.35">
      <c r="A1117" s="14"/>
      <c r="B1117" s="14"/>
      <c r="C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</row>
    <row r="1118" spans="1:68" x14ac:dyDescent="0.35">
      <c r="A1118" s="14"/>
      <c r="B1118" s="14"/>
      <c r="C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</row>
    <row r="1119" spans="1:68" x14ac:dyDescent="0.35">
      <c r="A1119" s="14"/>
      <c r="B1119" s="14"/>
      <c r="C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</row>
    <row r="1120" spans="1:68" x14ac:dyDescent="0.35">
      <c r="A1120" s="14"/>
      <c r="B1120" s="14"/>
      <c r="C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</row>
    <row r="1121" spans="1:68" x14ac:dyDescent="0.35">
      <c r="A1121" s="14"/>
      <c r="B1121" s="14"/>
      <c r="C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</row>
    <row r="1122" spans="1:68" x14ac:dyDescent="0.35">
      <c r="A1122" s="14"/>
      <c r="B1122" s="14"/>
      <c r="C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</row>
    <row r="1123" spans="1:68" x14ac:dyDescent="0.35">
      <c r="A1123" s="14"/>
      <c r="B1123" s="14"/>
      <c r="C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</row>
    <row r="1124" spans="1:68" x14ac:dyDescent="0.35">
      <c r="A1124" s="14"/>
      <c r="B1124" s="14"/>
      <c r="C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</row>
    <row r="1125" spans="1:68" x14ac:dyDescent="0.35">
      <c r="A1125" s="14"/>
      <c r="B1125" s="14"/>
      <c r="C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</row>
    <row r="1126" spans="1:68" x14ac:dyDescent="0.35">
      <c r="A1126" s="14"/>
      <c r="B1126" s="14"/>
      <c r="C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</row>
    <row r="1127" spans="1:68" x14ac:dyDescent="0.35">
      <c r="A1127" s="14"/>
      <c r="B1127" s="14"/>
      <c r="C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</row>
    <row r="1128" spans="1:68" x14ac:dyDescent="0.35">
      <c r="A1128" s="14"/>
      <c r="B1128" s="14"/>
      <c r="C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</row>
    <row r="1129" spans="1:68" x14ac:dyDescent="0.35">
      <c r="A1129" s="14"/>
      <c r="B1129" s="14"/>
      <c r="C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</row>
    <row r="1130" spans="1:68" x14ac:dyDescent="0.35">
      <c r="A1130" s="14"/>
      <c r="B1130" s="14"/>
      <c r="C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</row>
    <row r="1131" spans="1:68" x14ac:dyDescent="0.35">
      <c r="A1131" s="14"/>
      <c r="B1131" s="14"/>
      <c r="C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</row>
    <row r="1132" spans="1:68" x14ac:dyDescent="0.35">
      <c r="A1132" s="14"/>
      <c r="B1132" s="14"/>
      <c r="C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</row>
    <row r="1133" spans="1:68" x14ac:dyDescent="0.35">
      <c r="A1133" s="14"/>
      <c r="B1133" s="14"/>
      <c r="C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</row>
    <row r="1134" spans="1:68" x14ac:dyDescent="0.35">
      <c r="A1134" s="14"/>
      <c r="B1134" s="14"/>
      <c r="C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</row>
    <row r="1135" spans="1:68" x14ac:dyDescent="0.35">
      <c r="A1135" s="14"/>
      <c r="B1135" s="14"/>
      <c r="C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</row>
    <row r="1136" spans="1:68" x14ac:dyDescent="0.35">
      <c r="A1136" s="14"/>
      <c r="B1136" s="14"/>
      <c r="C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</row>
    <row r="1137" spans="1:68" x14ac:dyDescent="0.35">
      <c r="A1137" s="14"/>
      <c r="B1137" s="14"/>
      <c r="C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</row>
    <row r="1138" spans="1:68" x14ac:dyDescent="0.35">
      <c r="A1138" s="14"/>
      <c r="B1138" s="14"/>
      <c r="C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</row>
    <row r="1139" spans="1:68" x14ac:dyDescent="0.35">
      <c r="A1139" s="14"/>
      <c r="B1139" s="14"/>
      <c r="C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</row>
    <row r="1140" spans="1:68" x14ac:dyDescent="0.35">
      <c r="A1140" s="14"/>
      <c r="B1140" s="14"/>
      <c r="C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</row>
    <row r="1141" spans="1:68" x14ac:dyDescent="0.35">
      <c r="A1141" s="14"/>
      <c r="B1141" s="14"/>
      <c r="C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</row>
    <row r="1142" spans="1:68" x14ac:dyDescent="0.35">
      <c r="A1142" s="14"/>
      <c r="B1142" s="14"/>
      <c r="C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</row>
    <row r="1143" spans="1:68" x14ac:dyDescent="0.35">
      <c r="A1143" s="14"/>
      <c r="B1143" s="14"/>
      <c r="C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</row>
    <row r="1144" spans="1:68" x14ac:dyDescent="0.35">
      <c r="A1144" s="14"/>
      <c r="B1144" s="14"/>
      <c r="C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</row>
    <row r="1145" spans="1:68" x14ac:dyDescent="0.35">
      <c r="A1145" s="14"/>
      <c r="B1145" s="14"/>
      <c r="C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</row>
    <row r="1146" spans="1:68" x14ac:dyDescent="0.35">
      <c r="A1146" s="14"/>
      <c r="B1146" s="14"/>
      <c r="C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</row>
    <row r="1147" spans="1:68" x14ac:dyDescent="0.35">
      <c r="A1147" s="14"/>
      <c r="B1147" s="14"/>
      <c r="C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</row>
    <row r="1148" spans="1:68" x14ac:dyDescent="0.35">
      <c r="A1148" s="14"/>
      <c r="B1148" s="14"/>
      <c r="C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</row>
    <row r="1149" spans="1:68" x14ac:dyDescent="0.35">
      <c r="A1149" s="14"/>
      <c r="B1149" s="14"/>
      <c r="C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</row>
    <row r="1150" spans="1:68" x14ac:dyDescent="0.35">
      <c r="A1150" s="14"/>
      <c r="B1150" s="14"/>
      <c r="C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</row>
    <row r="1151" spans="1:68" x14ac:dyDescent="0.35">
      <c r="A1151" s="14"/>
      <c r="B1151" s="14"/>
      <c r="C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</row>
    <row r="1152" spans="1:68" x14ac:dyDescent="0.35">
      <c r="A1152" s="14"/>
      <c r="B1152" s="14"/>
      <c r="C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</row>
    <row r="1153" spans="1:68" x14ac:dyDescent="0.35">
      <c r="A1153" s="14"/>
      <c r="B1153" s="14"/>
      <c r="C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</row>
    <row r="1154" spans="1:68" x14ac:dyDescent="0.35">
      <c r="A1154" s="14"/>
      <c r="B1154" s="14"/>
      <c r="C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</row>
    <row r="1155" spans="1:68" x14ac:dyDescent="0.35">
      <c r="A1155" s="14"/>
      <c r="B1155" s="14"/>
      <c r="C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</row>
    <row r="1156" spans="1:68" x14ac:dyDescent="0.35">
      <c r="A1156" s="14"/>
      <c r="B1156" s="14"/>
      <c r="C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</row>
    <row r="1157" spans="1:68" x14ac:dyDescent="0.35">
      <c r="A1157" s="14"/>
      <c r="B1157" s="14"/>
      <c r="C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</row>
    <row r="1158" spans="1:68" x14ac:dyDescent="0.35">
      <c r="A1158" s="14"/>
      <c r="B1158" s="14"/>
      <c r="C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</row>
    <row r="1159" spans="1:68" x14ac:dyDescent="0.35">
      <c r="A1159" s="14"/>
      <c r="B1159" s="14"/>
      <c r="C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</row>
    <row r="1160" spans="1:68" x14ac:dyDescent="0.35">
      <c r="A1160" s="14"/>
      <c r="B1160" s="14"/>
      <c r="C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</row>
    <row r="1161" spans="1:68" x14ac:dyDescent="0.35">
      <c r="A1161" s="14"/>
      <c r="B1161" s="14"/>
      <c r="C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</row>
    <row r="1162" spans="1:68" x14ac:dyDescent="0.35">
      <c r="A1162" s="14"/>
      <c r="B1162" s="14"/>
      <c r="C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</row>
    <row r="1163" spans="1:68" x14ac:dyDescent="0.35">
      <c r="A1163" s="14"/>
      <c r="B1163" s="14"/>
      <c r="C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</row>
    <row r="1164" spans="1:68" x14ac:dyDescent="0.35">
      <c r="A1164" s="14"/>
      <c r="B1164" s="14"/>
      <c r="C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</row>
    <row r="1165" spans="1:68" x14ac:dyDescent="0.35">
      <c r="A1165" s="14"/>
      <c r="B1165" s="14"/>
      <c r="C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</row>
    <row r="1166" spans="1:68" x14ac:dyDescent="0.35">
      <c r="A1166" s="14"/>
      <c r="B1166" s="14"/>
      <c r="C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</row>
    <row r="1167" spans="1:68" x14ac:dyDescent="0.35">
      <c r="A1167" s="14"/>
      <c r="B1167" s="14"/>
      <c r="C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</row>
    <row r="1168" spans="1:68" x14ac:dyDescent="0.35">
      <c r="A1168" s="14"/>
      <c r="B1168" s="14"/>
      <c r="C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</row>
    <row r="1169" spans="1:68" x14ac:dyDescent="0.35">
      <c r="A1169" s="14"/>
      <c r="B1169" s="14"/>
      <c r="C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</row>
    <row r="1170" spans="1:68" x14ac:dyDescent="0.35">
      <c r="A1170" s="14"/>
      <c r="B1170" s="14"/>
      <c r="C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</row>
    <row r="1171" spans="1:68" x14ac:dyDescent="0.35">
      <c r="A1171" s="14"/>
      <c r="B1171" s="14"/>
      <c r="C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</row>
    <row r="1172" spans="1:68" x14ac:dyDescent="0.35">
      <c r="A1172" s="14"/>
      <c r="B1172" s="14"/>
      <c r="C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</row>
    <row r="1173" spans="1:68" x14ac:dyDescent="0.35">
      <c r="A1173" s="14"/>
      <c r="B1173" s="14"/>
      <c r="C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</row>
    <row r="1174" spans="1:68" x14ac:dyDescent="0.35">
      <c r="A1174" s="14"/>
      <c r="B1174" s="14"/>
      <c r="C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</row>
    <row r="1175" spans="1:68" x14ac:dyDescent="0.35">
      <c r="A1175" s="14"/>
      <c r="B1175" s="14"/>
      <c r="C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</row>
    <row r="1176" spans="1:68" x14ac:dyDescent="0.35">
      <c r="A1176" s="14"/>
      <c r="B1176" s="14"/>
      <c r="C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</row>
    <row r="1177" spans="1:68" x14ac:dyDescent="0.35">
      <c r="A1177" s="14"/>
      <c r="B1177" s="14"/>
      <c r="C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</row>
    <row r="1178" spans="1:68" x14ac:dyDescent="0.35">
      <c r="A1178" s="14"/>
      <c r="B1178" s="14"/>
      <c r="C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</row>
    <row r="1179" spans="1:68" x14ac:dyDescent="0.35">
      <c r="A1179" s="14"/>
      <c r="B1179" s="14"/>
      <c r="C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</row>
    <row r="1180" spans="1:68" x14ac:dyDescent="0.35">
      <c r="A1180" s="14"/>
      <c r="B1180" s="14"/>
      <c r="C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</row>
    <row r="1181" spans="1:68" x14ac:dyDescent="0.35">
      <c r="A1181" s="14"/>
      <c r="B1181" s="14"/>
      <c r="C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</row>
    <row r="1182" spans="1:68" x14ac:dyDescent="0.35">
      <c r="A1182" s="14"/>
      <c r="B1182" s="14"/>
      <c r="C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</row>
    <row r="1183" spans="1:68" x14ac:dyDescent="0.35">
      <c r="A1183" s="14"/>
      <c r="B1183" s="14"/>
      <c r="C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</row>
    <row r="1184" spans="1:68" x14ac:dyDescent="0.35">
      <c r="A1184" s="14"/>
      <c r="B1184" s="14"/>
      <c r="C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</row>
    <row r="1185" spans="1:68" x14ac:dyDescent="0.35">
      <c r="A1185" s="14"/>
      <c r="B1185" s="14"/>
      <c r="C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</row>
    <row r="1186" spans="1:68" x14ac:dyDescent="0.35">
      <c r="A1186" s="14"/>
      <c r="B1186" s="14"/>
      <c r="C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</row>
    <row r="1187" spans="1:68" x14ac:dyDescent="0.35">
      <c r="A1187" s="14"/>
      <c r="B1187" s="14"/>
      <c r="C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</row>
    <row r="1188" spans="1:68" x14ac:dyDescent="0.35">
      <c r="A1188" s="14"/>
      <c r="B1188" s="14"/>
      <c r="C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</row>
    <row r="1189" spans="1:68" x14ac:dyDescent="0.35">
      <c r="A1189" s="14"/>
      <c r="B1189" s="14"/>
      <c r="C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</row>
    <row r="1190" spans="1:68" x14ac:dyDescent="0.35">
      <c r="A1190" s="14"/>
      <c r="B1190" s="14"/>
      <c r="C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</row>
    <row r="1191" spans="1:68" x14ac:dyDescent="0.35">
      <c r="A1191" s="14"/>
      <c r="B1191" s="14"/>
      <c r="C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</row>
    <row r="1192" spans="1:68" x14ac:dyDescent="0.35">
      <c r="A1192" s="14"/>
      <c r="B1192" s="14"/>
      <c r="C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</row>
    <row r="1193" spans="1:68" x14ac:dyDescent="0.35">
      <c r="A1193" s="14"/>
      <c r="B1193" s="14"/>
      <c r="C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</row>
    <row r="1194" spans="1:68" x14ac:dyDescent="0.35">
      <c r="A1194" s="14"/>
      <c r="B1194" s="14"/>
      <c r="C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</row>
    <row r="1195" spans="1:68" x14ac:dyDescent="0.35">
      <c r="A1195" s="14"/>
      <c r="B1195" s="14"/>
      <c r="C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</row>
    <row r="1196" spans="1:68" x14ac:dyDescent="0.35">
      <c r="A1196" s="14"/>
      <c r="B1196" s="14"/>
      <c r="C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</row>
    <row r="1197" spans="1:68" x14ac:dyDescent="0.35">
      <c r="A1197" s="14"/>
      <c r="B1197" s="14"/>
      <c r="C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</row>
    <row r="1198" spans="1:68" x14ac:dyDescent="0.35">
      <c r="A1198" s="14"/>
      <c r="B1198" s="14"/>
      <c r="C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</row>
    <row r="1199" spans="1:68" x14ac:dyDescent="0.35">
      <c r="A1199" s="14"/>
      <c r="B1199" s="14"/>
      <c r="C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</row>
    <row r="1200" spans="1:68" x14ac:dyDescent="0.35">
      <c r="A1200" s="14"/>
      <c r="B1200" s="14"/>
      <c r="C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</row>
    <row r="1201" spans="1:68" x14ac:dyDescent="0.35">
      <c r="A1201" s="14"/>
      <c r="B1201" s="14"/>
      <c r="C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</row>
    <row r="1202" spans="1:68" x14ac:dyDescent="0.35">
      <c r="A1202" s="14"/>
      <c r="B1202" s="14"/>
      <c r="C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</row>
    <row r="1203" spans="1:68" x14ac:dyDescent="0.35">
      <c r="A1203" s="14"/>
      <c r="B1203" s="14"/>
      <c r="C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</row>
    <row r="1204" spans="1:68" x14ac:dyDescent="0.35">
      <c r="A1204" s="14"/>
      <c r="B1204" s="14"/>
      <c r="C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</row>
    <row r="1205" spans="1:68" x14ac:dyDescent="0.35">
      <c r="A1205" s="14"/>
      <c r="B1205" s="14"/>
      <c r="C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</row>
    <row r="1206" spans="1:68" x14ac:dyDescent="0.35">
      <c r="A1206" s="14"/>
      <c r="B1206" s="14"/>
      <c r="C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</row>
    <row r="1207" spans="1:68" x14ac:dyDescent="0.35">
      <c r="A1207" s="14"/>
      <c r="B1207" s="14"/>
      <c r="C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</row>
    <row r="1208" spans="1:68" x14ac:dyDescent="0.35">
      <c r="A1208" s="14"/>
      <c r="B1208" s="14"/>
      <c r="C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</row>
    <row r="1209" spans="1:68" x14ac:dyDescent="0.35">
      <c r="A1209" s="14"/>
      <c r="B1209" s="14"/>
      <c r="C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</row>
    <row r="1210" spans="1:68" x14ac:dyDescent="0.35">
      <c r="A1210" s="14"/>
      <c r="B1210" s="14"/>
      <c r="C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</row>
    <row r="1211" spans="1:68" x14ac:dyDescent="0.35">
      <c r="A1211" s="14"/>
      <c r="B1211" s="14"/>
      <c r="C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</row>
    <row r="1212" spans="1:68" x14ac:dyDescent="0.35">
      <c r="A1212" s="14"/>
      <c r="B1212" s="14"/>
      <c r="C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</row>
    <row r="1213" spans="1:68" x14ac:dyDescent="0.35">
      <c r="A1213" s="14"/>
      <c r="B1213" s="14"/>
      <c r="C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</row>
    <row r="1214" spans="1:68" x14ac:dyDescent="0.35">
      <c r="A1214" s="14"/>
      <c r="B1214" s="14"/>
      <c r="C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</row>
    <row r="1215" spans="1:68" x14ac:dyDescent="0.35">
      <c r="A1215" s="14"/>
      <c r="B1215" s="14"/>
      <c r="C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</row>
    <row r="1216" spans="1:68" x14ac:dyDescent="0.35">
      <c r="A1216" s="14"/>
      <c r="B1216" s="14"/>
      <c r="C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</row>
    <row r="1217" spans="1:68" x14ac:dyDescent="0.35">
      <c r="A1217" s="14"/>
      <c r="B1217" s="14"/>
      <c r="C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</row>
    <row r="1218" spans="1:68" x14ac:dyDescent="0.35">
      <c r="A1218" s="14"/>
      <c r="B1218" s="14"/>
      <c r="C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</row>
    <row r="1219" spans="1:68" x14ac:dyDescent="0.35">
      <c r="A1219" s="14"/>
      <c r="B1219" s="14"/>
      <c r="C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</row>
    <row r="1220" spans="1:68" x14ac:dyDescent="0.35">
      <c r="A1220" s="14"/>
      <c r="B1220" s="14"/>
      <c r="C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</row>
    <row r="1221" spans="1:68" x14ac:dyDescent="0.35">
      <c r="A1221" s="14"/>
      <c r="B1221" s="14"/>
      <c r="C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</row>
    <row r="1222" spans="1:68" x14ac:dyDescent="0.35">
      <c r="A1222" s="14"/>
      <c r="B1222" s="14"/>
      <c r="C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</row>
    <row r="1223" spans="1:68" x14ac:dyDescent="0.35">
      <c r="A1223" s="14"/>
      <c r="B1223" s="14"/>
      <c r="C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</row>
    <row r="1224" spans="1:68" x14ac:dyDescent="0.35">
      <c r="A1224" s="14"/>
      <c r="B1224" s="14"/>
      <c r="C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</row>
    <row r="1225" spans="1:68" x14ac:dyDescent="0.35">
      <c r="A1225" s="14"/>
      <c r="B1225" s="14"/>
      <c r="C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</row>
    <row r="1226" spans="1:68" x14ac:dyDescent="0.35">
      <c r="A1226" s="14"/>
      <c r="B1226" s="14"/>
      <c r="C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</row>
    <row r="1227" spans="1:68" x14ac:dyDescent="0.35">
      <c r="A1227" s="14"/>
      <c r="B1227" s="14"/>
      <c r="C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</row>
    <row r="1228" spans="1:68" x14ac:dyDescent="0.35">
      <c r="A1228" s="14"/>
      <c r="B1228" s="14"/>
      <c r="C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</row>
    <row r="1229" spans="1:68" x14ac:dyDescent="0.35">
      <c r="A1229" s="14"/>
      <c r="B1229" s="14"/>
      <c r="C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</row>
    <row r="1230" spans="1:68" x14ac:dyDescent="0.35">
      <c r="A1230" s="14"/>
      <c r="B1230" s="14"/>
      <c r="C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</row>
    <row r="1231" spans="1:68" x14ac:dyDescent="0.35">
      <c r="A1231" s="14"/>
      <c r="B1231" s="14"/>
      <c r="C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</row>
    <row r="1232" spans="1:68" x14ac:dyDescent="0.35">
      <c r="A1232" s="14"/>
      <c r="B1232" s="14"/>
      <c r="C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</row>
    <row r="1233" spans="1:68" x14ac:dyDescent="0.35">
      <c r="A1233" s="14"/>
      <c r="B1233" s="14"/>
      <c r="C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</row>
    <row r="1234" spans="1:68" x14ac:dyDescent="0.35">
      <c r="A1234" s="14"/>
      <c r="B1234" s="14"/>
      <c r="C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</row>
    <row r="1235" spans="1:68" x14ac:dyDescent="0.35">
      <c r="A1235" s="14"/>
      <c r="B1235" s="14"/>
      <c r="C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</row>
    <row r="1236" spans="1:68" x14ac:dyDescent="0.35">
      <c r="A1236" s="14"/>
      <c r="B1236" s="14"/>
      <c r="C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</row>
    <row r="1237" spans="1:68" x14ac:dyDescent="0.35">
      <c r="A1237" s="14"/>
      <c r="B1237" s="14"/>
      <c r="C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</row>
    <row r="1238" spans="1:68" x14ac:dyDescent="0.35"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</row>
    <row r="1239" spans="1:68" x14ac:dyDescent="0.35"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</row>
    <row r="1240" spans="1:68" x14ac:dyDescent="0.35"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</row>
    <row r="1241" spans="1:68" x14ac:dyDescent="0.35"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</row>
    <row r="1242" spans="1:68" x14ac:dyDescent="0.35"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</row>
    <row r="1243" spans="1:68" x14ac:dyDescent="0.35"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</row>
    <row r="1244" spans="1:68" x14ac:dyDescent="0.35"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</row>
    <row r="1245" spans="1:68" x14ac:dyDescent="0.35"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</row>
    <row r="1246" spans="1:68" x14ac:dyDescent="0.35"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</row>
    <row r="1247" spans="1:68" x14ac:dyDescent="0.35"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</row>
    <row r="1248" spans="1:68" x14ac:dyDescent="0.35"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</row>
    <row r="1249" spans="49:68" x14ac:dyDescent="0.35"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</row>
    <row r="1250" spans="49:68" x14ac:dyDescent="0.35"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</row>
    <row r="1251" spans="49:68" x14ac:dyDescent="0.35"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</row>
    <row r="1252" spans="49:68" x14ac:dyDescent="0.35"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</row>
    <row r="1253" spans="49:68" x14ac:dyDescent="0.35"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</row>
    <row r="1254" spans="49:68" x14ac:dyDescent="0.35"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</row>
    <row r="1255" spans="49:68" x14ac:dyDescent="0.35"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</row>
    <row r="1256" spans="49:68" x14ac:dyDescent="0.35"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</row>
    <row r="1257" spans="49:68" x14ac:dyDescent="0.35"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</row>
    <row r="1258" spans="49:68" x14ac:dyDescent="0.35"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</row>
    <row r="1259" spans="49:68" x14ac:dyDescent="0.35"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</row>
    <row r="1260" spans="49:68" x14ac:dyDescent="0.35"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</row>
    <row r="1261" spans="49:68" x14ac:dyDescent="0.35"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</row>
    <row r="1262" spans="49:68" x14ac:dyDescent="0.35"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</row>
    <row r="1263" spans="49:68" x14ac:dyDescent="0.35"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</row>
    <row r="1264" spans="49:68" x14ac:dyDescent="0.35"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</row>
    <row r="1265" spans="49:68" x14ac:dyDescent="0.35"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</row>
    <row r="1266" spans="49:68" x14ac:dyDescent="0.35"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</row>
    <row r="1267" spans="49:68" x14ac:dyDescent="0.35"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</row>
    <row r="1268" spans="49:68" x14ac:dyDescent="0.35"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</row>
    <row r="1269" spans="49:68" x14ac:dyDescent="0.35"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</row>
    <row r="1270" spans="49:68" x14ac:dyDescent="0.35"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</row>
    <row r="1271" spans="49:68" x14ac:dyDescent="0.35"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</row>
    <row r="1272" spans="49:68" x14ac:dyDescent="0.35"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</row>
    <row r="1273" spans="49:68" x14ac:dyDescent="0.35"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</row>
    <row r="1274" spans="49:68" x14ac:dyDescent="0.35"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</row>
    <row r="1275" spans="49:68" x14ac:dyDescent="0.35"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</row>
    <row r="1276" spans="49:68" x14ac:dyDescent="0.35"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</row>
    <row r="1277" spans="49:68" x14ac:dyDescent="0.35"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</row>
    <row r="1278" spans="49:68" x14ac:dyDescent="0.35"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</row>
    <row r="1279" spans="49:68" x14ac:dyDescent="0.35"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</row>
    <row r="1280" spans="49:68" x14ac:dyDescent="0.35"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</row>
    <row r="1281" spans="49:68" x14ac:dyDescent="0.35"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</row>
    <row r="1282" spans="49:68" x14ac:dyDescent="0.35"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</row>
    <row r="1283" spans="49:68" x14ac:dyDescent="0.35"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</row>
    <row r="1284" spans="49:68" x14ac:dyDescent="0.35"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</row>
    <row r="1285" spans="49:68" x14ac:dyDescent="0.35"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</row>
    <row r="1286" spans="49:68" x14ac:dyDescent="0.35"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</row>
    <row r="1287" spans="49:68" x14ac:dyDescent="0.35"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</row>
    <row r="1288" spans="49:68" x14ac:dyDescent="0.35"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</row>
    <row r="1289" spans="49:68" x14ac:dyDescent="0.35"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</row>
    <row r="1290" spans="49:68" x14ac:dyDescent="0.35"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</row>
    <row r="1291" spans="49:68" x14ac:dyDescent="0.35"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</row>
    <row r="1292" spans="49:68" x14ac:dyDescent="0.35"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</row>
    <row r="1293" spans="49:68" x14ac:dyDescent="0.35"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</row>
  </sheetData>
  <mergeCells count="11">
    <mergeCell ref="P34:S34"/>
    <mergeCell ref="P36:S36"/>
    <mergeCell ref="AL10:AM10"/>
    <mergeCell ref="AO10:AP10"/>
    <mergeCell ref="F6:G6"/>
    <mergeCell ref="J6:K7"/>
    <mergeCell ref="U9:X9"/>
    <mergeCell ref="U10:X10"/>
    <mergeCell ref="Z10:AC10"/>
    <mergeCell ref="AE10:AG10"/>
    <mergeCell ref="AI10:AJ10"/>
  </mergeCells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&amp;C&amp;1#&amp;"Calibri"&amp;10 Restricted - External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3"/>
  <sheetViews>
    <sheetView zoomScale="90" zoomScaleNormal="90" workbookViewId="0">
      <pane xSplit="5" ySplit="11" topLeftCell="F12" activePane="bottomRight" state="frozen"/>
      <selection activeCell="B1" sqref="B1"/>
      <selection pane="topRight" activeCell="G1" sqref="G1"/>
      <selection pane="bottomLeft" activeCell="B12" sqref="B12"/>
      <selection pane="bottomRight" activeCell="Y24" sqref="Y24"/>
    </sheetView>
  </sheetViews>
  <sheetFormatPr defaultColWidth="8.81640625" defaultRowHeight="14.5" x14ac:dyDescent="0.35"/>
  <cols>
    <col min="1" max="1" width="2.1796875" style="82" customWidth="1"/>
    <col min="2" max="2" width="12.08984375" style="82" customWidth="1"/>
    <col min="3" max="3" width="12.54296875" style="82" customWidth="1"/>
    <col min="4" max="5" width="11.453125" style="82" customWidth="1"/>
    <col min="6" max="6" width="10.81640625" style="82" customWidth="1"/>
    <col min="7" max="7" width="10.6328125" style="82" customWidth="1"/>
    <col min="8" max="9" width="10.08984375" style="82" customWidth="1"/>
    <col min="10" max="10" width="8.08984375" style="82" customWidth="1"/>
    <col min="11" max="11" width="7.1796875" style="82" customWidth="1"/>
    <col min="12" max="12" width="9.1796875" style="82" customWidth="1"/>
    <col min="13" max="13" width="5.90625" style="82" customWidth="1"/>
    <col min="14" max="15" width="15.81640625" style="82" customWidth="1"/>
    <col min="16" max="16" width="16.1796875" style="82" customWidth="1"/>
    <col min="17" max="18" width="15.81640625" style="82" customWidth="1"/>
    <col min="19" max="19" width="12" style="82" customWidth="1"/>
    <col min="20" max="20" width="1" style="82" customWidth="1"/>
    <col min="21" max="21" width="11" style="82" bestFit="1" customWidth="1"/>
    <col min="22" max="22" width="1" style="82" customWidth="1"/>
    <col min="23" max="23" width="14.453125" style="82" customWidth="1"/>
    <col min="24" max="25" width="11.1796875" style="82" customWidth="1"/>
    <col min="26" max="26" width="12" style="82" customWidth="1"/>
    <col min="27" max="27" width="1" style="82" customWidth="1"/>
    <col min="28" max="28" width="14.1796875" style="82" customWidth="1"/>
    <col min="29" max="31" width="11.1796875" style="82" customWidth="1"/>
    <col min="32" max="32" width="1" style="82" customWidth="1"/>
    <col min="33" max="33" width="6.81640625" style="82" customWidth="1"/>
    <col min="34" max="35" width="6.453125" style="82" customWidth="1"/>
    <col min="36" max="36" width="1" style="82" customWidth="1"/>
    <col min="37" max="37" width="9.08984375" style="82" customWidth="1"/>
    <col min="38" max="38" width="8.1796875" style="82" customWidth="1"/>
    <col min="39" max="39" width="1" style="82" customWidth="1"/>
    <col min="40" max="40" width="8.90625" style="82" customWidth="1"/>
    <col min="41" max="41" width="8.1796875" style="82" customWidth="1"/>
    <col min="42" max="42" width="1" style="82" customWidth="1"/>
    <col min="43" max="43" width="8.90625" style="82" customWidth="1"/>
    <col min="44" max="44" width="8.1796875" style="82" customWidth="1"/>
    <col min="45" max="45" width="1" style="82" customWidth="1"/>
    <col min="46" max="16384" width="8.81640625" style="82"/>
  </cols>
  <sheetData>
    <row r="1" spans="1:70" ht="8" customHeight="1" thickBo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70" ht="15.75" customHeight="1" x14ac:dyDescent="0.35">
      <c r="A2" s="14"/>
      <c r="B2" s="15"/>
      <c r="C2" s="125" t="s">
        <v>7</v>
      </c>
      <c r="D2" s="122">
        <f>W34</f>
        <v>74201.095890410943</v>
      </c>
      <c r="E2" s="14"/>
      <c r="F2" s="128" t="s">
        <v>39</v>
      </c>
      <c r="G2" s="122">
        <f>W32</f>
        <v>74201.095890410958</v>
      </c>
      <c r="H2" s="14"/>
      <c r="I2" s="115" t="s">
        <v>86</v>
      </c>
      <c r="J2" s="16"/>
      <c r="K2" s="17"/>
      <c r="L2" s="18"/>
      <c r="M2" s="17"/>
      <c r="N2" s="17"/>
      <c r="O2" s="17"/>
      <c r="P2" s="1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70" ht="15.75" customHeight="1" x14ac:dyDescent="0.35">
      <c r="A3" s="14"/>
      <c r="B3" s="19"/>
      <c r="C3" s="126" t="s">
        <v>38</v>
      </c>
      <c r="D3" s="123">
        <f>W32</f>
        <v>74201.095890410958</v>
      </c>
      <c r="E3" s="14"/>
      <c r="F3" s="129" t="s">
        <v>40</v>
      </c>
      <c r="G3" s="123">
        <f>AL32+AO32+AR32</f>
        <v>74201.095890410943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70" ht="15.75" customHeight="1" thickBot="1" x14ac:dyDescent="0.4">
      <c r="A4" s="14"/>
      <c r="B4" s="20"/>
      <c r="C4" s="127" t="s">
        <v>87</v>
      </c>
      <c r="D4" s="124">
        <f>D2-D3</f>
        <v>0</v>
      </c>
      <c r="E4" s="14"/>
      <c r="F4" s="130" t="s">
        <v>41</v>
      </c>
      <c r="G4" s="124">
        <f>G2-G3</f>
        <v>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70" ht="8" customHeight="1" thickBo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70" s="21" customFormat="1" ht="15.75" customHeight="1" thickBot="1" x14ac:dyDescent="0.4">
      <c r="B6" s="14"/>
      <c r="C6" s="22" t="s">
        <v>65</v>
      </c>
      <c r="D6" s="23">
        <v>5</v>
      </c>
      <c r="F6" s="112" t="s">
        <v>79</v>
      </c>
      <c r="G6" s="109">
        <v>0.01</v>
      </c>
      <c r="L6" s="142" t="s">
        <v>72</v>
      </c>
      <c r="M6" s="143"/>
      <c r="N6" s="24" t="s">
        <v>1</v>
      </c>
      <c r="O6" s="25" t="s">
        <v>1</v>
      </c>
      <c r="P6" s="26" t="s">
        <v>2</v>
      </c>
      <c r="Q6" s="25" t="s">
        <v>1</v>
      </c>
      <c r="R6" s="25" t="s">
        <v>1</v>
      </c>
      <c r="S6" s="27"/>
      <c r="T6" s="27"/>
      <c r="U6" s="27"/>
      <c r="V6" s="27"/>
      <c r="W6" s="25" t="s">
        <v>1</v>
      </c>
      <c r="X6" s="25" t="s">
        <v>1</v>
      </c>
      <c r="Y6" s="25" t="s">
        <v>1</v>
      </c>
      <c r="Z6" s="28"/>
      <c r="AB6" s="29"/>
      <c r="AC6" s="29"/>
      <c r="AD6" s="29"/>
      <c r="AE6" s="29"/>
      <c r="AF6" s="29"/>
    </row>
    <row r="7" spans="1:70" s="21" customFormat="1" ht="15.75" customHeight="1" thickBot="1" x14ac:dyDescent="0.4">
      <c r="B7" s="14"/>
      <c r="C7" s="30" t="s">
        <v>56</v>
      </c>
      <c r="D7" s="31">
        <v>365</v>
      </c>
      <c r="L7" s="144"/>
      <c r="M7" s="145"/>
      <c r="N7" s="32" t="s">
        <v>4</v>
      </c>
      <c r="O7" s="33" t="s">
        <v>4</v>
      </c>
      <c r="P7" s="33" t="s">
        <v>5</v>
      </c>
      <c r="Q7" s="33" t="s">
        <v>4</v>
      </c>
      <c r="R7" s="33" t="s">
        <v>4</v>
      </c>
      <c r="S7" s="34"/>
      <c r="T7" s="34"/>
      <c r="U7" s="34"/>
      <c r="V7" s="34"/>
      <c r="W7" s="33" t="s">
        <v>4</v>
      </c>
      <c r="X7" s="33" t="s">
        <v>4</v>
      </c>
      <c r="Y7" s="33" t="s">
        <v>4</v>
      </c>
      <c r="Z7" s="35" t="s">
        <v>88</v>
      </c>
      <c r="AB7" s="29"/>
      <c r="AC7" s="29"/>
      <c r="AD7" s="29"/>
      <c r="AE7" s="29"/>
      <c r="AF7" s="29"/>
    </row>
    <row r="8" spans="1:70" s="21" customFormat="1" ht="4" customHeight="1" x14ac:dyDescent="0.35">
      <c r="L8" s="36"/>
      <c r="M8" s="36"/>
      <c r="S8" s="37"/>
      <c r="T8" s="38"/>
      <c r="U8" s="39"/>
      <c r="X8" s="14"/>
      <c r="Y8" s="14"/>
      <c r="Z8" s="14"/>
      <c r="AB8" s="29"/>
      <c r="AC8" s="29"/>
      <c r="AD8" s="29"/>
      <c r="AE8" s="29"/>
      <c r="AF8" s="29"/>
    </row>
    <row r="9" spans="1:70" s="21" customFormat="1" ht="15" customHeight="1" x14ac:dyDescent="0.35">
      <c r="C9" s="40" t="s">
        <v>73</v>
      </c>
      <c r="L9" s="36"/>
      <c r="M9" s="36"/>
      <c r="P9" s="41" t="s">
        <v>59</v>
      </c>
      <c r="Q9" s="42" t="s">
        <v>60</v>
      </c>
      <c r="R9" s="43" t="s">
        <v>61</v>
      </c>
      <c r="S9" s="37"/>
      <c r="T9" s="38"/>
      <c r="U9" s="39"/>
      <c r="W9" s="173" t="s">
        <v>55</v>
      </c>
      <c r="X9" s="174"/>
      <c r="Y9" s="174"/>
      <c r="Z9" s="175"/>
      <c r="AB9" s="29"/>
      <c r="AC9" s="29"/>
      <c r="AD9" s="29"/>
      <c r="AE9" s="29"/>
      <c r="AF9" s="29"/>
    </row>
    <row r="10" spans="1:70" s="21" customFormat="1" ht="34" customHeight="1" x14ac:dyDescent="0.35">
      <c r="D10" s="44"/>
      <c r="E10" s="45" t="s">
        <v>76</v>
      </c>
      <c r="F10" s="133" t="s">
        <v>51</v>
      </c>
      <c r="G10" s="134" t="s">
        <v>52</v>
      </c>
      <c r="H10" s="134" t="s">
        <v>74</v>
      </c>
      <c r="I10" s="134" t="s">
        <v>75</v>
      </c>
      <c r="J10" s="134"/>
      <c r="K10" s="134" t="s">
        <v>53</v>
      </c>
      <c r="L10" s="134" t="s">
        <v>50</v>
      </c>
      <c r="M10" s="134" t="s">
        <v>21</v>
      </c>
      <c r="N10" s="135" t="s">
        <v>57</v>
      </c>
      <c r="O10" s="134"/>
      <c r="P10" s="139"/>
      <c r="Q10" s="113"/>
      <c r="R10" s="114"/>
      <c r="S10" s="46"/>
      <c r="T10" s="47"/>
      <c r="U10" s="39"/>
      <c r="V10" s="48"/>
      <c r="W10" s="155"/>
      <c r="X10" s="156"/>
      <c r="Y10" s="156"/>
      <c r="Z10" s="176"/>
      <c r="AA10" s="36"/>
      <c r="AB10" s="151" t="s">
        <v>9</v>
      </c>
      <c r="AC10" s="151"/>
      <c r="AD10" s="151"/>
      <c r="AE10" s="151"/>
      <c r="AF10" s="49"/>
      <c r="AG10" s="152" t="s">
        <v>10</v>
      </c>
      <c r="AH10" s="152"/>
      <c r="AI10" s="152"/>
      <c r="AJ10" s="50"/>
      <c r="AK10" s="153" t="s">
        <v>11</v>
      </c>
      <c r="AL10" s="154"/>
      <c r="AM10" s="50"/>
      <c r="AN10" s="149" t="s">
        <v>12</v>
      </c>
      <c r="AO10" s="150"/>
      <c r="AP10" s="50"/>
      <c r="AQ10" s="149" t="s">
        <v>13</v>
      </c>
      <c r="AR10" s="150"/>
      <c r="AS10" s="50"/>
    </row>
    <row r="11" spans="1:70" s="97" customFormat="1" ht="50" customHeight="1" x14ac:dyDescent="0.35">
      <c r="A11" s="14"/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19</v>
      </c>
      <c r="G11" s="51" t="s">
        <v>37</v>
      </c>
      <c r="H11" s="51" t="s">
        <v>18</v>
      </c>
      <c r="I11" s="51" t="s">
        <v>36</v>
      </c>
      <c r="J11" s="51" t="s">
        <v>77</v>
      </c>
      <c r="K11" s="51" t="s">
        <v>78</v>
      </c>
      <c r="L11" s="51" t="s">
        <v>22</v>
      </c>
      <c r="M11" s="51" t="s">
        <v>21</v>
      </c>
      <c r="N11" s="51" t="s">
        <v>71</v>
      </c>
      <c r="O11" s="51" t="s">
        <v>54</v>
      </c>
      <c r="P11" s="51" t="s">
        <v>62</v>
      </c>
      <c r="Q11" s="51" t="s">
        <v>63</v>
      </c>
      <c r="R11" s="51" t="s">
        <v>64</v>
      </c>
      <c r="S11" s="51" t="s">
        <v>23</v>
      </c>
      <c r="T11" s="52"/>
      <c r="U11" s="51" t="s">
        <v>24</v>
      </c>
      <c r="V11" s="53"/>
      <c r="W11" s="54" t="s">
        <v>69</v>
      </c>
      <c r="X11" s="54" t="s">
        <v>68</v>
      </c>
      <c r="Y11" s="54" t="s">
        <v>66</v>
      </c>
      <c r="Z11" s="54" t="s">
        <v>67</v>
      </c>
      <c r="AA11" s="21"/>
      <c r="AB11" s="54" t="s">
        <v>70</v>
      </c>
      <c r="AC11" s="54" t="s">
        <v>27</v>
      </c>
      <c r="AD11" s="54" t="s">
        <v>28</v>
      </c>
      <c r="AE11" s="54" t="s">
        <v>29</v>
      </c>
      <c r="AF11" s="55"/>
      <c r="AG11" s="54" t="s">
        <v>30</v>
      </c>
      <c r="AH11" s="54" t="s">
        <v>31</v>
      </c>
      <c r="AI11" s="54" t="s">
        <v>32</v>
      </c>
      <c r="AJ11" s="53"/>
      <c r="AK11" s="54" t="s">
        <v>33</v>
      </c>
      <c r="AL11" s="54" t="s">
        <v>34</v>
      </c>
      <c r="AM11" s="53"/>
      <c r="AN11" s="54" t="s">
        <v>33</v>
      </c>
      <c r="AO11" s="54" t="s">
        <v>34</v>
      </c>
      <c r="AP11" s="53"/>
      <c r="AQ11" s="54" t="s">
        <v>33</v>
      </c>
      <c r="AR11" s="54" t="s">
        <v>34</v>
      </c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</row>
    <row r="12" spans="1:70" x14ac:dyDescent="0.35">
      <c r="A12" s="14"/>
      <c r="B12" s="10">
        <v>43564</v>
      </c>
      <c r="C12" s="5">
        <v>43563</v>
      </c>
      <c r="D12" s="5">
        <v>43570</v>
      </c>
      <c r="E12" s="5">
        <v>43571</v>
      </c>
      <c r="F12" s="6">
        <f>B12-C12</f>
        <v>1</v>
      </c>
      <c r="G12" s="6">
        <f>+F12</f>
        <v>1</v>
      </c>
      <c r="H12" s="6">
        <f t="shared" ref="H12:H30" si="0">E12-D12</f>
        <v>1</v>
      </c>
      <c r="I12" s="6">
        <f>+H12</f>
        <v>1</v>
      </c>
      <c r="J12" s="56">
        <v>7.0790000000000002E-3</v>
      </c>
      <c r="K12" s="56">
        <f>IF(J12+L12&lt;$G$6,$G$6-L12,J12)</f>
        <v>9.4999999999999998E-3</v>
      </c>
      <c r="L12" s="57">
        <v>5.0000000000000001E-4</v>
      </c>
      <c r="M12" s="58">
        <v>0.02</v>
      </c>
      <c r="N12" s="59">
        <f>F12*K12/$D$7</f>
        <v>2.6027397260273973E-5</v>
      </c>
      <c r="O12" s="59">
        <f>1+N12</f>
        <v>1.0000260273972603</v>
      </c>
      <c r="P12" s="60">
        <f>ROUND((O12-1)*$D$7/G12,4+2)</f>
        <v>9.4999999999999998E-3</v>
      </c>
      <c r="Q12" s="59">
        <f>P12*I12/$D$7</f>
        <v>2.6027397260273973E-5</v>
      </c>
      <c r="R12" s="61">
        <f>Q12*$D$7/H12</f>
        <v>9.4999999999999998E-3</v>
      </c>
      <c r="S12" s="60">
        <f t="shared" ref="S12:S30" si="1">R12+M12+L12</f>
        <v>0.03</v>
      </c>
      <c r="T12" s="62"/>
      <c r="U12" s="7">
        <v>100000000</v>
      </c>
      <c r="V12" s="63"/>
      <c r="W12" s="7">
        <f>U12*R12*H12/$D$7</f>
        <v>2602.7397260273974</v>
      </c>
      <c r="X12" s="7">
        <f>U12*L12*H12/$D$7</f>
        <v>136.98630136986301</v>
      </c>
      <c r="Y12" s="7">
        <f>U12*M12*H12/$D$7</f>
        <v>5479.4520547945203</v>
      </c>
      <c r="Z12" s="177">
        <f>SUM(W12:Y12)</f>
        <v>8219.1780821917819</v>
      </c>
      <c r="AA12" s="21"/>
      <c r="AB12" s="64"/>
      <c r="AC12" s="64"/>
      <c r="AD12" s="64"/>
      <c r="AE12" s="64"/>
      <c r="AF12" s="63"/>
      <c r="AG12" s="58">
        <v>0.5</v>
      </c>
      <c r="AH12" s="58">
        <v>0.5</v>
      </c>
      <c r="AI12" s="58">
        <f>100%-AG12-AH12</f>
        <v>0</v>
      </c>
      <c r="AJ12" s="14"/>
      <c r="AK12" s="13">
        <f t="shared" ref="AK12:AK30" si="2">AG12*U12</f>
        <v>50000000</v>
      </c>
      <c r="AL12" s="7">
        <f>AK12*R12*H12/$D$7</f>
        <v>1301.3698630136987</v>
      </c>
      <c r="AM12" s="14"/>
      <c r="AN12" s="13">
        <f t="shared" ref="AN12:AN30" si="3">AH12*U12</f>
        <v>50000000</v>
      </c>
      <c r="AO12" s="7">
        <f>AN12*R12*H12/$D$7</f>
        <v>1301.3698630136987</v>
      </c>
      <c r="AP12" s="14"/>
      <c r="AQ12" s="13">
        <f t="shared" ref="AQ12:AQ30" si="4">AI12*U12</f>
        <v>0</v>
      </c>
      <c r="AR12" s="7">
        <f>AQ12*R12*H12/$D$7</f>
        <v>0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x14ac:dyDescent="0.35">
      <c r="A13" s="14"/>
      <c r="B13" s="10">
        <v>43565</v>
      </c>
      <c r="C13" s="5">
        <v>43564</v>
      </c>
      <c r="D13" s="5">
        <v>43571</v>
      </c>
      <c r="E13" s="5">
        <v>43572</v>
      </c>
      <c r="F13" s="6">
        <f t="shared" ref="F13:F30" si="5">B13-C13</f>
        <v>1</v>
      </c>
      <c r="G13" s="6">
        <f t="shared" ref="G13:G30" si="6">+G12+F13</f>
        <v>2</v>
      </c>
      <c r="H13" s="6">
        <f t="shared" si="0"/>
        <v>1</v>
      </c>
      <c r="I13" s="6">
        <f t="shared" ref="I13:I30" si="7">+I12+H13</f>
        <v>2</v>
      </c>
      <c r="J13" s="56">
        <v>7.0720000000000002E-3</v>
      </c>
      <c r="K13" s="56">
        <f t="shared" ref="K13:K30" si="8">IF(J13+L13&lt;$G$6,$G$6-L13,J13)</f>
        <v>9.4999999999999998E-3</v>
      </c>
      <c r="L13" s="57">
        <f t="shared" ref="L13:L30" si="9">$L$12</f>
        <v>5.0000000000000001E-4</v>
      </c>
      <c r="M13" s="58">
        <f>M12</f>
        <v>0.02</v>
      </c>
      <c r="N13" s="59">
        <f t="shared" ref="N13:N30" si="10">F13*K13/$D$7</f>
        <v>2.6027397260273973E-5</v>
      </c>
      <c r="O13" s="59">
        <f>(1+N13)*O12</f>
        <v>1.0000520554719461</v>
      </c>
      <c r="P13" s="60">
        <f>ROUND((O13-1)*$D$7/G13,4+2)</f>
        <v>9.4999999999999998E-3</v>
      </c>
      <c r="Q13" s="59">
        <f t="shared" ref="Q13:Q30" si="11">P13*I13/$D$7</f>
        <v>5.2054794520547945E-5</v>
      </c>
      <c r="R13" s="61">
        <f>(Q13-Q12)*$D$7/H13</f>
        <v>9.4999999999999998E-3</v>
      </c>
      <c r="S13" s="60">
        <f t="shared" si="1"/>
        <v>0.03</v>
      </c>
      <c r="T13" s="62"/>
      <c r="U13" s="7">
        <f t="shared" ref="U13:U30" si="12">U12+AB13</f>
        <v>100000000</v>
      </c>
      <c r="V13" s="63"/>
      <c r="W13" s="7">
        <f t="shared" ref="W13:W30" si="13">U13*R13*H13/$D$7</f>
        <v>2602.7397260273974</v>
      </c>
      <c r="X13" s="7">
        <f t="shared" ref="X13:X30" si="14">U13*L13*H13/$D$7</f>
        <v>136.98630136986301</v>
      </c>
      <c r="Y13" s="7">
        <f t="shared" ref="Y13:Y30" si="15">U13*M13*H13/$D$7</f>
        <v>5479.4520547945203</v>
      </c>
      <c r="Z13" s="177">
        <f t="shared" ref="Z13:Z30" si="16">SUM(W13:Y13)</f>
        <v>8219.1780821917819</v>
      </c>
      <c r="AA13" s="21"/>
      <c r="AB13" s="7"/>
      <c r="AC13" s="7">
        <f t="shared" ref="AC13:AC30" si="17">ROUND(-AB13*(Q12),2)</f>
        <v>0</v>
      </c>
      <c r="AD13" s="7">
        <f>AC13</f>
        <v>0</v>
      </c>
      <c r="AE13" s="7">
        <f>AC13-AD13</f>
        <v>0</v>
      </c>
      <c r="AF13" s="63"/>
      <c r="AG13" s="58">
        <v>0.5</v>
      </c>
      <c r="AH13" s="58">
        <v>0.5</v>
      </c>
      <c r="AI13" s="58">
        <f t="shared" ref="AI13:AI30" si="18">100%-AG13-AH13</f>
        <v>0</v>
      </c>
      <c r="AJ13" s="14"/>
      <c r="AK13" s="13">
        <f t="shared" si="2"/>
        <v>50000000</v>
      </c>
      <c r="AL13" s="7">
        <f t="shared" ref="AL13:AL30" si="19">AK13*R13*H13/$D$7</f>
        <v>1301.3698630136987</v>
      </c>
      <c r="AM13" s="14"/>
      <c r="AN13" s="13">
        <f t="shared" si="3"/>
        <v>50000000</v>
      </c>
      <c r="AO13" s="7">
        <f t="shared" ref="AO13:AO30" si="20">AN13*R13*H13/$D$7</f>
        <v>1301.3698630136987</v>
      </c>
      <c r="AP13" s="14"/>
      <c r="AQ13" s="13">
        <f t="shared" si="4"/>
        <v>0</v>
      </c>
      <c r="AR13" s="7">
        <f t="shared" ref="AR13:AR30" si="21">AQ13*R13*H13/$D$7</f>
        <v>0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x14ac:dyDescent="0.35">
      <c r="A14" s="14"/>
      <c r="B14" s="10">
        <v>43566</v>
      </c>
      <c r="C14" s="5">
        <v>43565</v>
      </c>
      <c r="D14" s="5">
        <v>43572</v>
      </c>
      <c r="E14" s="5">
        <v>43573</v>
      </c>
      <c r="F14" s="6">
        <f t="shared" si="5"/>
        <v>1</v>
      </c>
      <c r="G14" s="6">
        <f t="shared" si="6"/>
        <v>3</v>
      </c>
      <c r="H14" s="6">
        <f t="shared" si="0"/>
        <v>1</v>
      </c>
      <c r="I14" s="6">
        <f t="shared" si="7"/>
        <v>3</v>
      </c>
      <c r="J14" s="56">
        <v>7.0809999999999996E-3</v>
      </c>
      <c r="K14" s="56">
        <f t="shared" si="8"/>
        <v>9.4999999999999998E-3</v>
      </c>
      <c r="L14" s="57">
        <f t="shared" si="9"/>
        <v>5.0000000000000001E-4</v>
      </c>
      <c r="M14" s="58">
        <f>M13</f>
        <v>0.02</v>
      </c>
      <c r="N14" s="59">
        <f t="shared" si="10"/>
        <v>2.6027397260273973E-5</v>
      </c>
      <c r="O14" s="59">
        <f t="shared" ref="O14:O30" si="22">(1+N14)*O13</f>
        <v>1.0000780842240748</v>
      </c>
      <c r="P14" s="60">
        <f t="shared" ref="P14:P30" si="23">ROUND((O14-1)*$D$7/G14,4+2)</f>
        <v>9.4999999999999998E-3</v>
      </c>
      <c r="Q14" s="59">
        <f t="shared" si="11"/>
        <v>7.8082191780821911E-5</v>
      </c>
      <c r="R14" s="61">
        <f>(Q14-Q13)*$D$7/H14</f>
        <v>9.499999999999998E-3</v>
      </c>
      <c r="S14" s="60">
        <f t="shared" si="1"/>
        <v>0.03</v>
      </c>
      <c r="T14" s="62"/>
      <c r="U14" s="7">
        <f t="shared" si="12"/>
        <v>100000000</v>
      </c>
      <c r="V14" s="63"/>
      <c r="W14" s="7">
        <f t="shared" si="13"/>
        <v>2602.7397260273965</v>
      </c>
      <c r="X14" s="7">
        <f t="shared" si="14"/>
        <v>136.98630136986301</v>
      </c>
      <c r="Y14" s="7">
        <f t="shared" si="15"/>
        <v>5479.4520547945203</v>
      </c>
      <c r="Z14" s="177">
        <f t="shared" si="16"/>
        <v>8219.17808219178</v>
      </c>
      <c r="AA14" s="21"/>
      <c r="AB14" s="7"/>
      <c r="AC14" s="7">
        <f t="shared" si="17"/>
        <v>0</v>
      </c>
      <c r="AD14" s="7">
        <f t="shared" ref="AD14:AD30" si="24">AC14</f>
        <v>0</v>
      </c>
      <c r="AE14" s="7">
        <f t="shared" ref="AE14:AE30" si="25">AC14-AD14</f>
        <v>0</v>
      </c>
      <c r="AF14" s="63"/>
      <c r="AG14" s="58">
        <v>0.5</v>
      </c>
      <c r="AH14" s="58">
        <v>0.5</v>
      </c>
      <c r="AI14" s="58">
        <f t="shared" si="18"/>
        <v>0</v>
      </c>
      <c r="AJ14" s="14"/>
      <c r="AK14" s="13">
        <f t="shared" si="2"/>
        <v>50000000</v>
      </c>
      <c r="AL14" s="7">
        <f t="shared" si="19"/>
        <v>1301.3698630136983</v>
      </c>
      <c r="AM14" s="14"/>
      <c r="AN14" s="13">
        <f t="shared" si="3"/>
        <v>50000000</v>
      </c>
      <c r="AO14" s="7">
        <f t="shared" si="20"/>
        <v>1301.3698630136983</v>
      </c>
      <c r="AP14" s="14"/>
      <c r="AQ14" s="13">
        <f t="shared" si="4"/>
        <v>0</v>
      </c>
      <c r="AR14" s="7">
        <f t="shared" si="21"/>
        <v>0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x14ac:dyDescent="0.35">
      <c r="A15" s="14"/>
      <c r="B15" s="10">
        <v>43567</v>
      </c>
      <c r="C15" s="5">
        <v>43566</v>
      </c>
      <c r="D15" s="5">
        <v>43573</v>
      </c>
      <c r="E15" s="5">
        <v>43578</v>
      </c>
      <c r="F15" s="6">
        <f t="shared" si="5"/>
        <v>1</v>
      </c>
      <c r="G15" s="6">
        <f t="shared" si="6"/>
        <v>4</v>
      </c>
      <c r="H15" s="6">
        <f t="shared" si="0"/>
        <v>5</v>
      </c>
      <c r="I15" s="6">
        <f t="shared" si="7"/>
        <v>8</v>
      </c>
      <c r="J15" s="56">
        <v>7.0750000000000006E-3</v>
      </c>
      <c r="K15" s="56">
        <f t="shared" si="8"/>
        <v>9.4999999999999998E-3</v>
      </c>
      <c r="L15" s="57">
        <f t="shared" si="9"/>
        <v>5.0000000000000001E-4</v>
      </c>
      <c r="M15" s="58">
        <f t="shared" ref="M15:M30" si="26">M14</f>
        <v>0.02</v>
      </c>
      <c r="N15" s="59">
        <f t="shared" si="10"/>
        <v>2.6027397260273973E-5</v>
      </c>
      <c r="O15" s="59">
        <f t="shared" si="22"/>
        <v>1.0001041136536644</v>
      </c>
      <c r="P15" s="60">
        <f t="shared" si="23"/>
        <v>9.4999999999999998E-3</v>
      </c>
      <c r="Q15" s="59">
        <f t="shared" si="11"/>
        <v>2.0821917808219178E-4</v>
      </c>
      <c r="R15" s="61">
        <f>(Q15-Q14)*$D$7/H15</f>
        <v>9.5000000000000015E-3</v>
      </c>
      <c r="S15" s="60">
        <f t="shared" si="1"/>
        <v>3.0000000000000002E-2</v>
      </c>
      <c r="T15" s="62"/>
      <c r="U15" s="7">
        <f t="shared" si="12"/>
        <v>100000000</v>
      </c>
      <c r="V15" s="63"/>
      <c r="W15" s="7">
        <f t="shared" si="13"/>
        <v>13013.698630136989</v>
      </c>
      <c r="X15" s="7">
        <f t="shared" si="14"/>
        <v>684.93150684931504</v>
      </c>
      <c r="Y15" s="7">
        <f t="shared" si="15"/>
        <v>27397.260273972603</v>
      </c>
      <c r="Z15" s="177">
        <f t="shared" si="16"/>
        <v>41095.890410958906</v>
      </c>
      <c r="AA15" s="21"/>
      <c r="AB15" s="7"/>
      <c r="AC15" s="7">
        <f t="shared" si="17"/>
        <v>0</v>
      </c>
      <c r="AD15" s="7">
        <f t="shared" si="24"/>
        <v>0</v>
      </c>
      <c r="AE15" s="7">
        <f t="shared" si="25"/>
        <v>0</v>
      </c>
      <c r="AF15" s="63"/>
      <c r="AG15" s="58">
        <v>0.5</v>
      </c>
      <c r="AH15" s="58">
        <v>0.5</v>
      </c>
      <c r="AI15" s="58">
        <f t="shared" si="18"/>
        <v>0</v>
      </c>
      <c r="AJ15" s="14"/>
      <c r="AK15" s="13">
        <f t="shared" si="2"/>
        <v>50000000</v>
      </c>
      <c r="AL15" s="7">
        <f t="shared" si="19"/>
        <v>6506.8493150684944</v>
      </c>
      <c r="AM15" s="14"/>
      <c r="AN15" s="13">
        <f t="shared" si="3"/>
        <v>50000000</v>
      </c>
      <c r="AO15" s="7">
        <f t="shared" si="20"/>
        <v>6506.8493150684944</v>
      </c>
      <c r="AP15" s="14"/>
      <c r="AQ15" s="13">
        <f t="shared" si="4"/>
        <v>0</v>
      </c>
      <c r="AR15" s="7">
        <f t="shared" si="21"/>
        <v>0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s="98" customFormat="1" x14ac:dyDescent="0.35">
      <c r="A16" s="14"/>
      <c r="B16" s="10">
        <v>43570</v>
      </c>
      <c r="C16" s="5">
        <v>43567</v>
      </c>
      <c r="D16" s="5">
        <v>43578</v>
      </c>
      <c r="E16" s="5">
        <v>43579</v>
      </c>
      <c r="F16" s="6">
        <f t="shared" si="5"/>
        <v>3</v>
      </c>
      <c r="G16" s="6">
        <f t="shared" si="6"/>
        <v>7</v>
      </c>
      <c r="H16" s="6">
        <f t="shared" si="0"/>
        <v>1</v>
      </c>
      <c r="I16" s="6">
        <f t="shared" si="7"/>
        <v>9</v>
      </c>
      <c r="J16" s="56">
        <v>7.0740000000000004E-3</v>
      </c>
      <c r="K16" s="56">
        <f t="shared" si="8"/>
        <v>9.4999999999999998E-3</v>
      </c>
      <c r="L16" s="57">
        <f t="shared" si="9"/>
        <v>5.0000000000000001E-4</v>
      </c>
      <c r="M16" s="58">
        <f t="shared" si="26"/>
        <v>0.02</v>
      </c>
      <c r="N16" s="59">
        <f t="shared" si="10"/>
        <v>7.8082191780821911E-5</v>
      </c>
      <c r="O16" s="59">
        <f t="shared" si="22"/>
        <v>1.0001822039748673</v>
      </c>
      <c r="P16" s="60">
        <f t="shared" si="23"/>
        <v>9.5010000000000008E-3</v>
      </c>
      <c r="Q16" s="59">
        <f t="shared" si="11"/>
        <v>2.3427123287671233E-4</v>
      </c>
      <c r="R16" s="61">
        <f>(Q16-Q15)*$D$7/H16</f>
        <v>9.5090000000000018E-3</v>
      </c>
      <c r="S16" s="60">
        <f t="shared" si="1"/>
        <v>3.0009000000000001E-2</v>
      </c>
      <c r="T16" s="62"/>
      <c r="U16" s="7">
        <f t="shared" si="12"/>
        <v>100000000</v>
      </c>
      <c r="V16" s="63"/>
      <c r="W16" s="7">
        <f t="shared" si="13"/>
        <v>2605.2054794520554</v>
      </c>
      <c r="X16" s="7">
        <f t="shared" si="14"/>
        <v>136.98630136986301</v>
      </c>
      <c r="Y16" s="7">
        <f t="shared" si="15"/>
        <v>5479.4520547945203</v>
      </c>
      <c r="Z16" s="177">
        <f t="shared" si="16"/>
        <v>8221.6438356164399</v>
      </c>
      <c r="AA16" s="21"/>
      <c r="AB16" s="7"/>
      <c r="AC16" s="7">
        <f t="shared" si="17"/>
        <v>0</v>
      </c>
      <c r="AD16" s="7">
        <f t="shared" si="24"/>
        <v>0</v>
      </c>
      <c r="AE16" s="7">
        <f t="shared" si="25"/>
        <v>0</v>
      </c>
      <c r="AF16" s="63"/>
      <c r="AG16" s="58">
        <v>0.5</v>
      </c>
      <c r="AH16" s="58">
        <v>0.5</v>
      </c>
      <c r="AI16" s="58">
        <f t="shared" si="18"/>
        <v>0</v>
      </c>
      <c r="AJ16" s="65"/>
      <c r="AK16" s="13">
        <f t="shared" si="2"/>
        <v>50000000</v>
      </c>
      <c r="AL16" s="7">
        <f t="shared" si="19"/>
        <v>1302.6027397260277</v>
      </c>
      <c r="AM16" s="65"/>
      <c r="AN16" s="13">
        <f t="shared" si="3"/>
        <v>50000000</v>
      </c>
      <c r="AO16" s="7">
        <f t="shared" si="20"/>
        <v>1302.6027397260277</v>
      </c>
      <c r="AP16" s="65"/>
      <c r="AQ16" s="13">
        <f t="shared" si="4"/>
        <v>0</v>
      </c>
      <c r="AR16" s="7">
        <f t="shared" si="21"/>
        <v>0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</row>
    <row r="17" spans="1:70" x14ac:dyDescent="0.35">
      <c r="A17" s="14"/>
      <c r="B17" s="10">
        <v>43571</v>
      </c>
      <c r="C17" s="5">
        <v>43570</v>
      </c>
      <c r="D17" s="5">
        <v>43579</v>
      </c>
      <c r="E17" s="5">
        <v>43580</v>
      </c>
      <c r="F17" s="6">
        <f t="shared" si="5"/>
        <v>1</v>
      </c>
      <c r="G17" s="6">
        <f t="shared" si="6"/>
        <v>8</v>
      </c>
      <c r="H17" s="6">
        <f t="shared" si="0"/>
        <v>1</v>
      </c>
      <c r="I17" s="6">
        <f t="shared" si="7"/>
        <v>10</v>
      </c>
      <c r="J17" s="56">
        <v>7.0820000000000006E-3</v>
      </c>
      <c r="K17" s="56">
        <f t="shared" si="8"/>
        <v>9.4999999999999998E-3</v>
      </c>
      <c r="L17" s="57">
        <f t="shared" si="9"/>
        <v>5.0000000000000001E-4</v>
      </c>
      <c r="M17" s="58">
        <f t="shared" si="26"/>
        <v>0.02</v>
      </c>
      <c r="N17" s="59">
        <f t="shared" si="10"/>
        <v>2.6027397260273973E-5</v>
      </c>
      <c r="O17" s="59">
        <f t="shared" si="22"/>
        <v>1.0002082361144229</v>
      </c>
      <c r="P17" s="60">
        <f t="shared" si="23"/>
        <v>9.5010000000000008E-3</v>
      </c>
      <c r="Q17" s="59">
        <f t="shared" si="11"/>
        <v>2.6030136986301375E-4</v>
      </c>
      <c r="R17" s="61">
        <f>(Q17-Q16)*$D$7/H17</f>
        <v>9.5010000000000181E-3</v>
      </c>
      <c r="S17" s="60">
        <f t="shared" si="1"/>
        <v>3.0001000000000021E-2</v>
      </c>
      <c r="T17" s="62"/>
      <c r="U17" s="7">
        <f t="shared" si="12"/>
        <v>100000000</v>
      </c>
      <c r="V17" s="63"/>
      <c r="W17" s="7">
        <f t="shared" si="13"/>
        <v>2603.0136986301422</v>
      </c>
      <c r="X17" s="7">
        <f t="shared" si="14"/>
        <v>136.98630136986301</v>
      </c>
      <c r="Y17" s="7">
        <f t="shared" si="15"/>
        <v>5479.4520547945203</v>
      </c>
      <c r="Z17" s="177">
        <f t="shared" si="16"/>
        <v>8219.4520547945249</v>
      </c>
      <c r="AA17" s="21"/>
      <c r="AB17" s="7"/>
      <c r="AC17" s="7">
        <f t="shared" si="17"/>
        <v>0</v>
      </c>
      <c r="AD17" s="7">
        <f t="shared" si="24"/>
        <v>0</v>
      </c>
      <c r="AE17" s="7">
        <f t="shared" si="25"/>
        <v>0</v>
      </c>
      <c r="AF17" s="63"/>
      <c r="AG17" s="58">
        <v>0.5</v>
      </c>
      <c r="AH17" s="58">
        <v>0.25</v>
      </c>
      <c r="AI17" s="58">
        <f t="shared" si="18"/>
        <v>0.25</v>
      </c>
      <c r="AJ17" s="14"/>
      <c r="AK17" s="13">
        <f t="shared" si="2"/>
        <v>50000000</v>
      </c>
      <c r="AL17" s="7">
        <f t="shared" si="19"/>
        <v>1301.5068493150711</v>
      </c>
      <c r="AM17" s="14"/>
      <c r="AN17" s="13">
        <f t="shared" si="3"/>
        <v>25000000</v>
      </c>
      <c r="AO17" s="7">
        <f t="shared" si="20"/>
        <v>650.75342465753556</v>
      </c>
      <c r="AP17" s="14"/>
      <c r="AQ17" s="13">
        <f t="shared" si="4"/>
        <v>25000000</v>
      </c>
      <c r="AR17" s="7">
        <f t="shared" si="21"/>
        <v>650.75342465753556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x14ac:dyDescent="0.35">
      <c r="A18" s="14"/>
      <c r="B18" s="10">
        <v>43572</v>
      </c>
      <c r="C18" s="5">
        <v>43571</v>
      </c>
      <c r="D18" s="5">
        <v>43580</v>
      </c>
      <c r="E18" s="5">
        <v>43581</v>
      </c>
      <c r="F18" s="6">
        <f t="shared" si="5"/>
        <v>1</v>
      </c>
      <c r="G18" s="6">
        <f t="shared" si="6"/>
        <v>9</v>
      </c>
      <c r="H18" s="6">
        <f t="shared" si="0"/>
        <v>1</v>
      </c>
      <c r="I18" s="6">
        <f t="shared" si="7"/>
        <v>11</v>
      </c>
      <c r="J18" s="56">
        <v>7.0809999999999996E-3</v>
      </c>
      <c r="K18" s="56">
        <f t="shared" si="8"/>
        <v>9.4999999999999998E-3</v>
      </c>
      <c r="L18" s="57">
        <f t="shared" si="9"/>
        <v>5.0000000000000001E-4</v>
      </c>
      <c r="M18" s="58">
        <f t="shared" si="26"/>
        <v>0.02</v>
      </c>
      <c r="N18" s="59">
        <f t="shared" si="10"/>
        <v>2.6027397260273973E-5</v>
      </c>
      <c r="O18" s="59">
        <f t="shared" si="22"/>
        <v>1.0002342689315273</v>
      </c>
      <c r="P18" s="60">
        <f t="shared" si="23"/>
        <v>9.5010000000000008E-3</v>
      </c>
      <c r="Q18" s="59">
        <f t="shared" si="11"/>
        <v>2.8633150684931509E-4</v>
      </c>
      <c r="R18" s="61">
        <f>(Q18-Q17)*$D$7/H18</f>
        <v>9.5009999999999886E-3</v>
      </c>
      <c r="S18" s="60">
        <f t="shared" si="1"/>
        <v>3.0000999999999989E-2</v>
      </c>
      <c r="T18" s="62"/>
      <c r="U18" s="7">
        <f t="shared" si="12"/>
        <v>100000000</v>
      </c>
      <c r="V18" s="63"/>
      <c r="W18" s="7">
        <f t="shared" si="13"/>
        <v>2603.0136986301336</v>
      </c>
      <c r="X18" s="7">
        <f t="shared" si="14"/>
        <v>136.98630136986301</v>
      </c>
      <c r="Y18" s="7">
        <f t="shared" si="15"/>
        <v>5479.4520547945203</v>
      </c>
      <c r="Z18" s="177">
        <f t="shared" si="16"/>
        <v>8219.4520547945176</v>
      </c>
      <c r="AA18" s="21"/>
      <c r="AB18" s="7"/>
      <c r="AC18" s="7">
        <f t="shared" si="17"/>
        <v>0</v>
      </c>
      <c r="AD18" s="7">
        <f t="shared" si="24"/>
        <v>0</v>
      </c>
      <c r="AE18" s="7">
        <f t="shared" si="25"/>
        <v>0</v>
      </c>
      <c r="AF18" s="63"/>
      <c r="AG18" s="58">
        <v>0.5</v>
      </c>
      <c r="AH18" s="58">
        <v>0.25</v>
      </c>
      <c r="AI18" s="58">
        <f t="shared" si="18"/>
        <v>0.25</v>
      </c>
      <c r="AJ18" s="14"/>
      <c r="AK18" s="13">
        <f t="shared" si="2"/>
        <v>50000000</v>
      </c>
      <c r="AL18" s="7">
        <f t="shared" si="19"/>
        <v>1301.5068493150668</v>
      </c>
      <c r="AM18" s="14"/>
      <c r="AN18" s="13">
        <f t="shared" si="3"/>
        <v>25000000</v>
      </c>
      <c r="AO18" s="7">
        <f t="shared" si="20"/>
        <v>650.7534246575334</v>
      </c>
      <c r="AP18" s="14"/>
      <c r="AQ18" s="13">
        <f t="shared" si="4"/>
        <v>25000000</v>
      </c>
      <c r="AR18" s="7">
        <f t="shared" si="21"/>
        <v>650.7534246575334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x14ac:dyDescent="0.35">
      <c r="A19" s="14"/>
      <c r="B19" s="10">
        <v>43573</v>
      </c>
      <c r="C19" s="5">
        <v>43572</v>
      </c>
      <c r="D19" s="5">
        <v>43581</v>
      </c>
      <c r="E19" s="5">
        <v>43584</v>
      </c>
      <c r="F19" s="6">
        <f t="shared" si="5"/>
        <v>1</v>
      </c>
      <c r="G19" s="6">
        <f t="shared" si="6"/>
        <v>10</v>
      </c>
      <c r="H19" s="6">
        <f t="shared" si="0"/>
        <v>3</v>
      </c>
      <c r="I19" s="6">
        <f t="shared" si="7"/>
        <v>14</v>
      </c>
      <c r="J19" s="56">
        <v>7.084E-3</v>
      </c>
      <c r="K19" s="56">
        <f t="shared" si="8"/>
        <v>9.4999999999999998E-3</v>
      </c>
      <c r="L19" s="57">
        <f t="shared" si="9"/>
        <v>5.0000000000000001E-4</v>
      </c>
      <c r="M19" s="58">
        <f t="shared" si="26"/>
        <v>0.02</v>
      </c>
      <c r="N19" s="59">
        <f t="shared" si="10"/>
        <v>2.6027397260273973E-5</v>
      </c>
      <c r="O19" s="59">
        <f t="shared" si="22"/>
        <v>1.0002603024261982</v>
      </c>
      <c r="P19" s="60">
        <f t="shared" si="23"/>
        <v>9.5010000000000008E-3</v>
      </c>
      <c r="Q19" s="59">
        <f t="shared" si="11"/>
        <v>3.6442191780821926E-4</v>
      </c>
      <c r="R19" s="61">
        <f>(Q19-Q18)*$D$7/H19</f>
        <v>9.5010000000000077E-3</v>
      </c>
      <c r="S19" s="60">
        <f t="shared" si="1"/>
        <v>3.0001000000000007E-2</v>
      </c>
      <c r="T19" s="62"/>
      <c r="U19" s="7">
        <f t="shared" si="12"/>
        <v>100000000</v>
      </c>
      <c r="V19" s="63"/>
      <c r="W19" s="7">
        <f t="shared" si="13"/>
        <v>7809.0410958904176</v>
      </c>
      <c r="X19" s="7">
        <f t="shared" si="14"/>
        <v>410.95890410958901</v>
      </c>
      <c r="Y19" s="7">
        <f t="shared" si="15"/>
        <v>16438.35616438356</v>
      </c>
      <c r="Z19" s="177">
        <f t="shared" si="16"/>
        <v>24658.356164383567</v>
      </c>
      <c r="AA19" s="21"/>
      <c r="AB19" s="7"/>
      <c r="AC19" s="7">
        <f t="shared" si="17"/>
        <v>0</v>
      </c>
      <c r="AD19" s="7">
        <f t="shared" si="24"/>
        <v>0</v>
      </c>
      <c r="AE19" s="7">
        <f t="shared" si="25"/>
        <v>0</v>
      </c>
      <c r="AF19" s="63"/>
      <c r="AG19" s="58">
        <v>0.5</v>
      </c>
      <c r="AH19" s="58">
        <v>0.25</v>
      </c>
      <c r="AI19" s="58">
        <f t="shared" si="18"/>
        <v>0.25</v>
      </c>
      <c r="AJ19" s="14"/>
      <c r="AK19" s="13">
        <f t="shared" si="2"/>
        <v>50000000</v>
      </c>
      <c r="AL19" s="7">
        <f t="shared" si="19"/>
        <v>3904.5205479452088</v>
      </c>
      <c r="AM19" s="14"/>
      <c r="AN19" s="13">
        <f t="shared" si="3"/>
        <v>25000000</v>
      </c>
      <c r="AO19" s="7">
        <f t="shared" si="20"/>
        <v>1952.2602739726044</v>
      </c>
      <c r="AP19" s="14"/>
      <c r="AQ19" s="13">
        <f t="shared" si="4"/>
        <v>25000000</v>
      </c>
      <c r="AR19" s="7">
        <f t="shared" si="21"/>
        <v>1952.2602739726044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x14ac:dyDescent="0.35">
      <c r="A20" s="14"/>
      <c r="B20" s="10">
        <v>43578</v>
      </c>
      <c r="C20" s="5">
        <v>43573</v>
      </c>
      <c r="D20" s="5">
        <v>43584</v>
      </c>
      <c r="E20" s="5">
        <v>43585</v>
      </c>
      <c r="F20" s="6">
        <f t="shared" si="5"/>
        <v>5</v>
      </c>
      <c r="G20" s="6">
        <f t="shared" si="6"/>
        <v>15</v>
      </c>
      <c r="H20" s="6">
        <f t="shared" si="0"/>
        <v>1</v>
      </c>
      <c r="I20" s="6">
        <f t="shared" si="7"/>
        <v>15</v>
      </c>
      <c r="J20" s="56">
        <v>7.0869999999999995E-3</v>
      </c>
      <c r="K20" s="56">
        <f t="shared" si="8"/>
        <v>9.4999999999999998E-3</v>
      </c>
      <c r="L20" s="57">
        <f t="shared" si="9"/>
        <v>5.0000000000000001E-4</v>
      </c>
      <c r="M20" s="58">
        <f t="shared" si="26"/>
        <v>0.02</v>
      </c>
      <c r="N20" s="59">
        <f t="shared" si="10"/>
        <v>1.3013698630136986E-4</v>
      </c>
      <c r="O20" s="59">
        <f t="shared" si="22"/>
        <v>1.0003904732874729</v>
      </c>
      <c r="P20" s="60">
        <f t="shared" si="23"/>
        <v>9.502E-3</v>
      </c>
      <c r="Q20" s="59">
        <f t="shared" si="11"/>
        <v>3.904931506849315E-4</v>
      </c>
      <c r="R20" s="61">
        <f>(Q20-Q19)*$D$7/H20</f>
        <v>9.5159999999999655E-3</v>
      </c>
      <c r="S20" s="60">
        <f t="shared" si="1"/>
        <v>3.0015999999999966E-2</v>
      </c>
      <c r="T20" s="62"/>
      <c r="U20" s="7">
        <f t="shared" si="12"/>
        <v>100000000</v>
      </c>
      <c r="V20" s="63"/>
      <c r="W20" s="7">
        <f t="shared" si="13"/>
        <v>2607.1232876712234</v>
      </c>
      <c r="X20" s="7">
        <f t="shared" si="14"/>
        <v>136.98630136986301</v>
      </c>
      <c r="Y20" s="7">
        <f t="shared" si="15"/>
        <v>5479.4520547945203</v>
      </c>
      <c r="Z20" s="177">
        <f t="shared" si="16"/>
        <v>8223.5616438356064</v>
      </c>
      <c r="AA20" s="21"/>
      <c r="AB20" s="7"/>
      <c r="AC20" s="7">
        <f t="shared" si="17"/>
        <v>0</v>
      </c>
      <c r="AD20" s="7">
        <f t="shared" si="24"/>
        <v>0</v>
      </c>
      <c r="AE20" s="7">
        <f t="shared" si="25"/>
        <v>0</v>
      </c>
      <c r="AF20" s="63"/>
      <c r="AG20" s="58">
        <v>0.5</v>
      </c>
      <c r="AH20" s="58">
        <v>0.25</v>
      </c>
      <c r="AI20" s="58">
        <f t="shared" si="18"/>
        <v>0.25</v>
      </c>
      <c r="AJ20" s="14"/>
      <c r="AK20" s="13">
        <f t="shared" si="2"/>
        <v>50000000</v>
      </c>
      <c r="AL20" s="7">
        <f t="shared" si="19"/>
        <v>1303.5616438356117</v>
      </c>
      <c r="AM20" s="14"/>
      <c r="AN20" s="13">
        <f t="shared" si="3"/>
        <v>25000000</v>
      </c>
      <c r="AO20" s="7">
        <f t="shared" si="20"/>
        <v>651.78082191780584</v>
      </c>
      <c r="AP20" s="14"/>
      <c r="AQ20" s="13">
        <f t="shared" si="4"/>
        <v>25000000</v>
      </c>
      <c r="AR20" s="7">
        <f t="shared" si="21"/>
        <v>651.78082191780584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x14ac:dyDescent="0.35">
      <c r="A21" s="14"/>
      <c r="B21" s="10">
        <v>43579</v>
      </c>
      <c r="C21" s="5">
        <v>43578</v>
      </c>
      <c r="D21" s="5">
        <v>43585</v>
      </c>
      <c r="E21" s="5">
        <v>43586</v>
      </c>
      <c r="F21" s="6">
        <f t="shared" si="5"/>
        <v>1</v>
      </c>
      <c r="G21" s="6">
        <f t="shared" si="6"/>
        <v>16</v>
      </c>
      <c r="H21" s="6">
        <f t="shared" si="0"/>
        <v>1</v>
      </c>
      <c r="I21" s="6">
        <f t="shared" si="7"/>
        <v>16</v>
      </c>
      <c r="J21" s="56">
        <v>7.0920000000000002E-3</v>
      </c>
      <c r="K21" s="56">
        <f t="shared" si="8"/>
        <v>9.4999999999999998E-3</v>
      </c>
      <c r="L21" s="57">
        <f t="shared" si="9"/>
        <v>5.0000000000000001E-4</v>
      </c>
      <c r="M21" s="58">
        <f t="shared" si="26"/>
        <v>0.02</v>
      </c>
      <c r="N21" s="59">
        <f t="shared" si="10"/>
        <v>2.6027397260273973E-5</v>
      </c>
      <c r="O21" s="59">
        <f t="shared" si="22"/>
        <v>1.0004165108477365</v>
      </c>
      <c r="P21" s="60">
        <f t="shared" si="23"/>
        <v>9.502E-3</v>
      </c>
      <c r="Q21" s="59">
        <f t="shared" si="11"/>
        <v>4.1652602739726026E-4</v>
      </c>
      <c r="R21" s="61">
        <f>(Q21-Q20)*$D$7/H21</f>
        <v>9.5019999999999983E-3</v>
      </c>
      <c r="S21" s="60">
        <f t="shared" si="1"/>
        <v>3.0002000000000001E-2</v>
      </c>
      <c r="T21" s="62"/>
      <c r="U21" s="7">
        <f t="shared" si="12"/>
        <v>90000000</v>
      </c>
      <c r="V21" s="63"/>
      <c r="W21" s="7">
        <f t="shared" si="13"/>
        <v>2342.9589041095887</v>
      </c>
      <c r="X21" s="7">
        <f t="shared" si="14"/>
        <v>123.28767123287672</v>
      </c>
      <c r="Y21" s="7">
        <f t="shared" si="15"/>
        <v>4931.5068493150684</v>
      </c>
      <c r="Z21" s="177">
        <f t="shared" si="16"/>
        <v>7397.7534246575342</v>
      </c>
      <c r="AA21" s="21"/>
      <c r="AB21" s="7">
        <v>-10000000</v>
      </c>
      <c r="AC21" s="7">
        <f>-AB21*(Q20)</f>
        <v>3904.9315068493152</v>
      </c>
      <c r="AD21" s="7">
        <f t="shared" si="24"/>
        <v>3904.9315068493152</v>
      </c>
      <c r="AE21" s="7">
        <f t="shared" si="25"/>
        <v>0</v>
      </c>
      <c r="AF21" s="63"/>
      <c r="AG21" s="58">
        <v>0.5</v>
      </c>
      <c r="AH21" s="58">
        <v>0.25</v>
      </c>
      <c r="AI21" s="58">
        <f t="shared" si="18"/>
        <v>0.25</v>
      </c>
      <c r="AJ21" s="14"/>
      <c r="AK21" s="13">
        <f t="shared" si="2"/>
        <v>45000000</v>
      </c>
      <c r="AL21" s="7">
        <f t="shared" si="19"/>
        <v>1171.4794520547944</v>
      </c>
      <c r="AM21" s="14"/>
      <c r="AN21" s="13">
        <f t="shared" si="3"/>
        <v>22500000</v>
      </c>
      <c r="AO21" s="7">
        <f t="shared" si="20"/>
        <v>585.73972602739718</v>
      </c>
      <c r="AP21" s="14"/>
      <c r="AQ21" s="13">
        <f t="shared" si="4"/>
        <v>22500000</v>
      </c>
      <c r="AR21" s="7">
        <f t="shared" si="21"/>
        <v>585.73972602739718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1:70" x14ac:dyDescent="0.35">
      <c r="A22" s="14"/>
      <c r="B22" s="10">
        <v>43580</v>
      </c>
      <c r="C22" s="5">
        <v>43579</v>
      </c>
      <c r="D22" s="5">
        <v>43586</v>
      </c>
      <c r="E22" s="5">
        <v>43587</v>
      </c>
      <c r="F22" s="6">
        <f t="shared" si="5"/>
        <v>1</v>
      </c>
      <c r="G22" s="6">
        <f t="shared" si="6"/>
        <v>17</v>
      </c>
      <c r="H22" s="6">
        <f t="shared" si="0"/>
        <v>1</v>
      </c>
      <c r="I22" s="6">
        <f t="shared" si="7"/>
        <v>17</v>
      </c>
      <c r="J22" s="56">
        <v>7.0869999999999995E-3</v>
      </c>
      <c r="K22" s="56">
        <f t="shared" si="8"/>
        <v>9.4999999999999998E-3</v>
      </c>
      <c r="L22" s="57">
        <f t="shared" si="9"/>
        <v>5.0000000000000001E-4</v>
      </c>
      <c r="M22" s="58">
        <f t="shared" si="26"/>
        <v>0.02</v>
      </c>
      <c r="N22" s="59">
        <f t="shared" si="10"/>
        <v>2.6027397260273973E-5</v>
      </c>
      <c r="O22" s="59">
        <f t="shared" si="22"/>
        <v>1.0004425490856901</v>
      </c>
      <c r="P22" s="60">
        <f t="shared" si="23"/>
        <v>9.502E-3</v>
      </c>
      <c r="Q22" s="59">
        <f t="shared" si="11"/>
        <v>4.4255890410958908E-4</v>
      </c>
      <c r="R22" s="61">
        <f>(Q22-Q21)*$D$7/H22</f>
        <v>9.5020000000000174E-3</v>
      </c>
      <c r="S22" s="60">
        <f t="shared" si="1"/>
        <v>3.0002000000000018E-2</v>
      </c>
      <c r="T22" s="62"/>
      <c r="U22" s="7">
        <f t="shared" si="12"/>
        <v>90000000</v>
      </c>
      <c r="V22" s="63"/>
      <c r="W22" s="7">
        <f t="shared" si="13"/>
        <v>2342.9589041095933</v>
      </c>
      <c r="X22" s="7">
        <f t="shared" si="14"/>
        <v>123.28767123287672</v>
      </c>
      <c r="Y22" s="7">
        <f t="shared" si="15"/>
        <v>4931.5068493150684</v>
      </c>
      <c r="Z22" s="177">
        <f t="shared" si="16"/>
        <v>7397.7534246575378</v>
      </c>
      <c r="AA22" s="21"/>
      <c r="AB22" s="7"/>
      <c r="AC22" s="7">
        <f t="shared" si="17"/>
        <v>0</v>
      </c>
      <c r="AD22" s="7">
        <f t="shared" si="24"/>
        <v>0</v>
      </c>
      <c r="AE22" s="7">
        <f t="shared" si="25"/>
        <v>0</v>
      </c>
      <c r="AF22" s="63"/>
      <c r="AG22" s="58">
        <v>0.4</v>
      </c>
      <c r="AH22" s="58">
        <v>0.25</v>
      </c>
      <c r="AI22" s="58">
        <f t="shared" si="18"/>
        <v>0.35</v>
      </c>
      <c r="AJ22" s="14"/>
      <c r="AK22" s="13">
        <f t="shared" si="2"/>
        <v>36000000</v>
      </c>
      <c r="AL22" s="7">
        <f t="shared" si="19"/>
        <v>937.18356164383738</v>
      </c>
      <c r="AM22" s="14"/>
      <c r="AN22" s="13">
        <f t="shared" si="3"/>
        <v>22500000</v>
      </c>
      <c r="AO22" s="7">
        <f t="shared" si="20"/>
        <v>585.73972602739832</v>
      </c>
      <c r="AP22" s="14"/>
      <c r="AQ22" s="13">
        <f t="shared" si="4"/>
        <v>31499999.999999996</v>
      </c>
      <c r="AR22" s="7">
        <f t="shared" si="21"/>
        <v>820.03561643835758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x14ac:dyDescent="0.35">
      <c r="A23" s="14"/>
      <c r="B23" s="10">
        <v>43581</v>
      </c>
      <c r="C23" s="5">
        <v>43580</v>
      </c>
      <c r="D23" s="5">
        <v>43587</v>
      </c>
      <c r="E23" s="5">
        <v>43588</v>
      </c>
      <c r="F23" s="6">
        <f t="shared" si="5"/>
        <v>1</v>
      </c>
      <c r="G23" s="6">
        <f t="shared" si="6"/>
        <v>18</v>
      </c>
      <c r="H23" s="6">
        <f t="shared" si="0"/>
        <v>1</v>
      </c>
      <c r="I23" s="6">
        <f t="shared" si="7"/>
        <v>18</v>
      </c>
      <c r="J23" s="56">
        <v>7.0959999999999999E-3</v>
      </c>
      <c r="K23" s="56">
        <f t="shared" si="8"/>
        <v>9.4999999999999998E-3</v>
      </c>
      <c r="L23" s="57">
        <f t="shared" si="9"/>
        <v>5.0000000000000001E-4</v>
      </c>
      <c r="M23" s="58">
        <f t="shared" si="26"/>
        <v>0.02</v>
      </c>
      <c r="N23" s="59">
        <f t="shared" si="10"/>
        <v>2.6027397260273973E-5</v>
      </c>
      <c r="O23" s="59">
        <f t="shared" si="22"/>
        <v>1.0004685880013513</v>
      </c>
      <c r="P23" s="60">
        <f t="shared" si="23"/>
        <v>9.502E-3</v>
      </c>
      <c r="Q23" s="59">
        <f t="shared" si="11"/>
        <v>4.6859178082191778E-4</v>
      </c>
      <c r="R23" s="61">
        <f>(Q23-Q22)*$D$7/H23</f>
        <v>9.5019999999999792E-3</v>
      </c>
      <c r="S23" s="60">
        <f t="shared" si="1"/>
        <v>3.000199999999998E-2</v>
      </c>
      <c r="T23" s="62"/>
      <c r="U23" s="7">
        <f t="shared" si="12"/>
        <v>90000000</v>
      </c>
      <c r="V23" s="63"/>
      <c r="W23" s="7">
        <f t="shared" si="13"/>
        <v>2342.9589041095837</v>
      </c>
      <c r="X23" s="7">
        <f t="shared" si="14"/>
        <v>123.28767123287672</v>
      </c>
      <c r="Y23" s="7">
        <f t="shared" si="15"/>
        <v>4931.5068493150684</v>
      </c>
      <c r="Z23" s="177">
        <f t="shared" si="16"/>
        <v>7397.7534246575287</v>
      </c>
      <c r="AA23" s="21"/>
      <c r="AB23" s="7"/>
      <c r="AC23" s="7">
        <f t="shared" si="17"/>
        <v>0</v>
      </c>
      <c r="AD23" s="7">
        <f t="shared" si="24"/>
        <v>0</v>
      </c>
      <c r="AE23" s="7">
        <f t="shared" si="25"/>
        <v>0</v>
      </c>
      <c r="AF23" s="63"/>
      <c r="AG23" s="58">
        <v>0.4</v>
      </c>
      <c r="AH23" s="58">
        <v>0.25</v>
      </c>
      <c r="AI23" s="58">
        <f t="shared" si="18"/>
        <v>0.35</v>
      </c>
      <c r="AJ23" s="14"/>
      <c r="AK23" s="13">
        <f t="shared" si="2"/>
        <v>36000000</v>
      </c>
      <c r="AL23" s="7">
        <f t="shared" si="19"/>
        <v>937.18356164383351</v>
      </c>
      <c r="AM23" s="14"/>
      <c r="AN23" s="13">
        <f t="shared" si="3"/>
        <v>22500000</v>
      </c>
      <c r="AO23" s="7">
        <f t="shared" si="20"/>
        <v>585.73972602739593</v>
      </c>
      <c r="AP23" s="14"/>
      <c r="AQ23" s="13">
        <f t="shared" si="4"/>
        <v>31499999.999999996</v>
      </c>
      <c r="AR23" s="7">
        <f t="shared" si="21"/>
        <v>820.03561643835428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x14ac:dyDescent="0.35">
      <c r="A24" s="14"/>
      <c r="B24" s="10">
        <v>43584</v>
      </c>
      <c r="C24" s="5">
        <v>43581</v>
      </c>
      <c r="D24" s="5">
        <v>43588</v>
      </c>
      <c r="E24" s="5">
        <v>43592</v>
      </c>
      <c r="F24" s="6">
        <f t="shared" si="5"/>
        <v>3</v>
      </c>
      <c r="G24" s="6">
        <f t="shared" si="6"/>
        <v>21</v>
      </c>
      <c r="H24" s="6">
        <f t="shared" si="0"/>
        <v>4</v>
      </c>
      <c r="I24" s="6">
        <f t="shared" si="7"/>
        <v>22</v>
      </c>
      <c r="J24" s="56">
        <v>7.1069999999999996E-3</v>
      </c>
      <c r="K24" s="56">
        <f t="shared" si="8"/>
        <v>9.4999999999999998E-3</v>
      </c>
      <c r="L24" s="57">
        <f t="shared" si="9"/>
        <v>5.0000000000000001E-4</v>
      </c>
      <c r="M24" s="58">
        <f t="shared" si="26"/>
        <v>0.02</v>
      </c>
      <c r="N24" s="59">
        <f t="shared" si="10"/>
        <v>7.8082191780821911E-5</v>
      </c>
      <c r="O24" s="59">
        <f t="shared" si="22"/>
        <v>1.0005467067815101</v>
      </c>
      <c r="P24" s="60">
        <f t="shared" si="23"/>
        <v>9.502E-3</v>
      </c>
      <c r="Q24" s="59">
        <f t="shared" si="11"/>
        <v>5.7272328767123289E-4</v>
      </c>
      <c r="R24" s="61">
        <f>(Q24-Q23)*$D$7/H24</f>
        <v>9.5020000000000035E-3</v>
      </c>
      <c r="S24" s="60">
        <f t="shared" si="1"/>
        <v>3.0002000000000004E-2</v>
      </c>
      <c r="T24" s="62"/>
      <c r="U24" s="7">
        <f t="shared" si="12"/>
        <v>90000000</v>
      </c>
      <c r="V24" s="63"/>
      <c r="W24" s="7">
        <f t="shared" si="13"/>
        <v>9371.8356164383604</v>
      </c>
      <c r="X24" s="7">
        <f t="shared" si="14"/>
        <v>493.15068493150687</v>
      </c>
      <c r="Y24" s="7">
        <f t="shared" si="15"/>
        <v>19726.027397260274</v>
      </c>
      <c r="Z24" s="177">
        <f t="shared" si="16"/>
        <v>29591.01369863014</v>
      </c>
      <c r="AA24" s="21"/>
      <c r="AB24" s="7"/>
      <c r="AC24" s="7">
        <f t="shared" si="17"/>
        <v>0</v>
      </c>
      <c r="AD24" s="7">
        <f t="shared" si="24"/>
        <v>0</v>
      </c>
      <c r="AE24" s="7">
        <f t="shared" si="25"/>
        <v>0</v>
      </c>
      <c r="AF24" s="63"/>
      <c r="AG24" s="58">
        <v>0.4</v>
      </c>
      <c r="AH24" s="58">
        <v>0.25</v>
      </c>
      <c r="AI24" s="58">
        <f t="shared" si="18"/>
        <v>0.35</v>
      </c>
      <c r="AJ24" s="14"/>
      <c r="AK24" s="13">
        <f t="shared" si="2"/>
        <v>36000000</v>
      </c>
      <c r="AL24" s="7">
        <f t="shared" si="19"/>
        <v>3748.7342465753436</v>
      </c>
      <c r="AM24" s="14"/>
      <c r="AN24" s="13">
        <f t="shared" si="3"/>
        <v>22500000</v>
      </c>
      <c r="AO24" s="7">
        <f t="shared" si="20"/>
        <v>2342.9589041095901</v>
      </c>
      <c r="AP24" s="14"/>
      <c r="AQ24" s="13">
        <f t="shared" si="4"/>
        <v>31499999.999999996</v>
      </c>
      <c r="AR24" s="7">
        <f t="shared" si="21"/>
        <v>3280.1424657534253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x14ac:dyDescent="0.35">
      <c r="A25" s="14"/>
      <c r="B25" s="10">
        <v>43585</v>
      </c>
      <c r="C25" s="5">
        <v>43584</v>
      </c>
      <c r="D25" s="5">
        <v>43592</v>
      </c>
      <c r="E25" s="5">
        <v>43593</v>
      </c>
      <c r="F25" s="6">
        <f t="shared" si="5"/>
        <v>1</v>
      </c>
      <c r="G25" s="6">
        <f t="shared" si="6"/>
        <v>22</v>
      </c>
      <c r="H25" s="6">
        <f t="shared" si="0"/>
        <v>1</v>
      </c>
      <c r="I25" s="6">
        <f t="shared" si="7"/>
        <v>23</v>
      </c>
      <c r="J25" s="56">
        <v>7.097E-3</v>
      </c>
      <c r="K25" s="56">
        <f t="shared" si="8"/>
        <v>9.4999999999999998E-3</v>
      </c>
      <c r="L25" s="57">
        <f t="shared" si="9"/>
        <v>5.0000000000000001E-4</v>
      </c>
      <c r="M25" s="58">
        <f t="shared" si="26"/>
        <v>0.02</v>
      </c>
      <c r="N25" s="59">
        <f t="shared" si="10"/>
        <v>2.6027397260273973E-5</v>
      </c>
      <c r="O25" s="59">
        <f t="shared" si="22"/>
        <v>1.000572748408125</v>
      </c>
      <c r="P25" s="60">
        <f t="shared" si="23"/>
        <v>9.502E-3</v>
      </c>
      <c r="Q25" s="59">
        <f t="shared" si="11"/>
        <v>5.9875616438356165E-4</v>
      </c>
      <c r="R25" s="61">
        <f>(Q25-Q24)*$D$7/H25</f>
        <v>9.5019999999999983E-3</v>
      </c>
      <c r="S25" s="60">
        <f t="shared" si="1"/>
        <v>3.0002000000000001E-2</v>
      </c>
      <c r="T25" s="62"/>
      <c r="U25" s="7">
        <f t="shared" si="12"/>
        <v>90000000</v>
      </c>
      <c r="V25" s="63"/>
      <c r="W25" s="7">
        <f t="shared" si="13"/>
        <v>2342.9589041095887</v>
      </c>
      <c r="X25" s="7">
        <f t="shared" si="14"/>
        <v>123.28767123287672</v>
      </c>
      <c r="Y25" s="7">
        <f t="shared" si="15"/>
        <v>4931.5068493150684</v>
      </c>
      <c r="Z25" s="177">
        <f t="shared" si="16"/>
        <v>7397.7534246575342</v>
      </c>
      <c r="AA25" s="21"/>
      <c r="AB25" s="7"/>
      <c r="AC25" s="7">
        <f t="shared" si="17"/>
        <v>0</v>
      </c>
      <c r="AD25" s="7">
        <f t="shared" si="24"/>
        <v>0</v>
      </c>
      <c r="AE25" s="7">
        <f t="shared" si="25"/>
        <v>0</v>
      </c>
      <c r="AF25" s="63"/>
      <c r="AG25" s="58">
        <v>0.4</v>
      </c>
      <c r="AH25" s="58">
        <v>0</v>
      </c>
      <c r="AI25" s="58">
        <f t="shared" si="18"/>
        <v>0.6</v>
      </c>
      <c r="AJ25" s="14"/>
      <c r="AK25" s="13">
        <f t="shared" si="2"/>
        <v>36000000</v>
      </c>
      <c r="AL25" s="7">
        <f t="shared" si="19"/>
        <v>937.18356164383545</v>
      </c>
      <c r="AM25" s="14"/>
      <c r="AN25" s="13">
        <f t="shared" si="3"/>
        <v>0</v>
      </c>
      <c r="AO25" s="7">
        <f t="shared" si="20"/>
        <v>0</v>
      </c>
      <c r="AP25" s="14"/>
      <c r="AQ25" s="13">
        <f t="shared" si="4"/>
        <v>54000000</v>
      </c>
      <c r="AR25" s="7">
        <f t="shared" si="21"/>
        <v>1405.7753424657531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x14ac:dyDescent="0.35">
      <c r="A26" s="14"/>
      <c r="B26" s="10">
        <v>43586</v>
      </c>
      <c r="C26" s="5">
        <v>43585</v>
      </c>
      <c r="D26" s="5">
        <v>43593</v>
      </c>
      <c r="E26" s="5">
        <v>43594</v>
      </c>
      <c r="F26" s="6">
        <f t="shared" si="5"/>
        <v>1</v>
      </c>
      <c r="G26" s="6">
        <f t="shared" si="6"/>
        <v>23</v>
      </c>
      <c r="H26" s="6">
        <f t="shared" si="0"/>
        <v>1</v>
      </c>
      <c r="I26" s="6">
        <f t="shared" si="7"/>
        <v>24</v>
      </c>
      <c r="J26" s="56">
        <v>7.1089999999999999E-3</v>
      </c>
      <c r="K26" s="56">
        <f t="shared" si="8"/>
        <v>9.4999999999999998E-3</v>
      </c>
      <c r="L26" s="57">
        <f t="shared" si="9"/>
        <v>5.0000000000000001E-4</v>
      </c>
      <c r="M26" s="58">
        <f t="shared" si="26"/>
        <v>0.02</v>
      </c>
      <c r="N26" s="59">
        <f t="shared" si="10"/>
        <v>2.6027397260273973E-5</v>
      </c>
      <c r="O26" s="59">
        <f t="shared" si="22"/>
        <v>1.0005987907125358</v>
      </c>
      <c r="P26" s="60">
        <f t="shared" si="23"/>
        <v>9.5029999999999993E-3</v>
      </c>
      <c r="Q26" s="59">
        <f t="shared" si="11"/>
        <v>6.2485479452054798E-4</v>
      </c>
      <c r="R26" s="61">
        <f>(Q26-Q25)*$D$7/H26</f>
        <v>9.5260000000000084E-3</v>
      </c>
      <c r="S26" s="60">
        <f t="shared" si="1"/>
        <v>3.0026000000000011E-2</v>
      </c>
      <c r="T26" s="62"/>
      <c r="U26" s="7">
        <f t="shared" si="12"/>
        <v>90000000</v>
      </c>
      <c r="V26" s="63"/>
      <c r="W26" s="7">
        <f t="shared" si="13"/>
        <v>2348.8767123287694</v>
      </c>
      <c r="X26" s="7">
        <f t="shared" si="14"/>
        <v>123.28767123287672</v>
      </c>
      <c r="Y26" s="7">
        <f t="shared" si="15"/>
        <v>4931.5068493150684</v>
      </c>
      <c r="Z26" s="177">
        <f t="shared" si="16"/>
        <v>7403.6712328767144</v>
      </c>
      <c r="AA26" s="21"/>
      <c r="AB26" s="7"/>
      <c r="AC26" s="7">
        <f t="shared" si="17"/>
        <v>0</v>
      </c>
      <c r="AD26" s="7">
        <f t="shared" si="24"/>
        <v>0</v>
      </c>
      <c r="AE26" s="7">
        <f t="shared" si="25"/>
        <v>0</v>
      </c>
      <c r="AF26" s="63"/>
      <c r="AG26" s="58">
        <v>0.4</v>
      </c>
      <c r="AH26" s="58">
        <v>0</v>
      </c>
      <c r="AI26" s="58">
        <f t="shared" si="18"/>
        <v>0.6</v>
      </c>
      <c r="AJ26" s="14"/>
      <c r="AK26" s="13">
        <f t="shared" si="2"/>
        <v>36000000</v>
      </c>
      <c r="AL26" s="7">
        <f t="shared" si="19"/>
        <v>939.5506849315077</v>
      </c>
      <c r="AM26" s="14"/>
      <c r="AN26" s="13">
        <f t="shared" si="3"/>
        <v>0</v>
      </c>
      <c r="AO26" s="7">
        <f t="shared" si="20"/>
        <v>0</v>
      </c>
      <c r="AP26" s="14"/>
      <c r="AQ26" s="13">
        <f t="shared" si="4"/>
        <v>54000000</v>
      </c>
      <c r="AR26" s="7">
        <f t="shared" si="21"/>
        <v>1409.3260273972614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</row>
    <row r="27" spans="1:70" x14ac:dyDescent="0.35">
      <c r="A27" s="14"/>
      <c r="B27" s="10">
        <v>43587</v>
      </c>
      <c r="C27" s="5">
        <v>43586</v>
      </c>
      <c r="D27" s="5">
        <v>43594</v>
      </c>
      <c r="E27" s="5">
        <v>43595</v>
      </c>
      <c r="F27" s="6">
        <f t="shared" si="5"/>
        <v>1</v>
      </c>
      <c r="G27" s="6">
        <f t="shared" si="6"/>
        <v>24</v>
      </c>
      <c r="H27" s="6">
        <f t="shared" si="0"/>
        <v>1</v>
      </c>
      <c r="I27" s="6">
        <f t="shared" si="7"/>
        <v>25</v>
      </c>
      <c r="J27" s="56">
        <v>7.1030000000000008E-3</v>
      </c>
      <c r="K27" s="56">
        <f t="shared" si="8"/>
        <v>9.4999999999999998E-3</v>
      </c>
      <c r="L27" s="57">
        <f t="shared" si="9"/>
        <v>5.0000000000000001E-4</v>
      </c>
      <c r="M27" s="58">
        <f t="shared" si="26"/>
        <v>0.02</v>
      </c>
      <c r="N27" s="59">
        <f t="shared" si="10"/>
        <v>2.6027397260273973E-5</v>
      </c>
      <c r="O27" s="59">
        <f t="shared" si="22"/>
        <v>1.0006248336947599</v>
      </c>
      <c r="P27" s="60">
        <f t="shared" si="23"/>
        <v>9.5029999999999993E-3</v>
      </c>
      <c r="Q27" s="59">
        <f t="shared" si="11"/>
        <v>6.5089041095890406E-4</v>
      </c>
      <c r="R27" s="61">
        <f>(Q27-Q26)*$D$7/H27</f>
        <v>9.5029999999999698E-3</v>
      </c>
      <c r="S27" s="60">
        <f t="shared" si="1"/>
        <v>3.0002999999999971E-2</v>
      </c>
      <c r="T27" s="62"/>
      <c r="U27" s="7">
        <f t="shared" si="12"/>
        <v>90000000</v>
      </c>
      <c r="V27" s="63"/>
      <c r="W27" s="7">
        <f t="shared" si="13"/>
        <v>2343.2054794520473</v>
      </c>
      <c r="X27" s="7">
        <f t="shared" si="14"/>
        <v>123.28767123287672</v>
      </c>
      <c r="Y27" s="7">
        <f t="shared" si="15"/>
        <v>4931.5068493150684</v>
      </c>
      <c r="Z27" s="177">
        <f t="shared" si="16"/>
        <v>7397.9999999999927</v>
      </c>
      <c r="AA27" s="21"/>
      <c r="AB27" s="7"/>
      <c r="AC27" s="7">
        <f t="shared" si="17"/>
        <v>0</v>
      </c>
      <c r="AD27" s="7">
        <f t="shared" si="24"/>
        <v>0</v>
      </c>
      <c r="AE27" s="7">
        <f t="shared" si="25"/>
        <v>0</v>
      </c>
      <c r="AF27" s="63"/>
      <c r="AG27" s="58">
        <v>0.4</v>
      </c>
      <c r="AH27" s="58">
        <v>0</v>
      </c>
      <c r="AI27" s="58">
        <f t="shared" si="18"/>
        <v>0.6</v>
      </c>
      <c r="AJ27" s="14"/>
      <c r="AK27" s="13">
        <f t="shared" si="2"/>
        <v>36000000</v>
      </c>
      <c r="AL27" s="7">
        <f t="shared" si="19"/>
        <v>937.28219178081883</v>
      </c>
      <c r="AM27" s="14"/>
      <c r="AN27" s="13">
        <f t="shared" si="3"/>
        <v>0</v>
      </c>
      <c r="AO27" s="7">
        <f t="shared" si="20"/>
        <v>0</v>
      </c>
      <c r="AP27" s="14"/>
      <c r="AQ27" s="13">
        <f t="shared" si="4"/>
        <v>54000000</v>
      </c>
      <c r="AR27" s="7">
        <f t="shared" si="21"/>
        <v>1405.9232876712283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1:70" x14ac:dyDescent="0.35">
      <c r="A28" s="14"/>
      <c r="B28" s="10">
        <v>43588</v>
      </c>
      <c r="C28" s="5">
        <v>43587</v>
      </c>
      <c r="D28" s="5">
        <v>43595</v>
      </c>
      <c r="E28" s="5">
        <v>43598</v>
      </c>
      <c r="F28" s="6">
        <f t="shared" si="5"/>
        <v>1</v>
      </c>
      <c r="G28" s="6">
        <f t="shared" si="6"/>
        <v>25</v>
      </c>
      <c r="H28" s="6">
        <f t="shared" si="0"/>
        <v>3</v>
      </c>
      <c r="I28" s="6">
        <f t="shared" si="7"/>
        <v>28</v>
      </c>
      <c r="J28" s="56">
        <v>7.1069999999999996E-3</v>
      </c>
      <c r="K28" s="56">
        <f t="shared" si="8"/>
        <v>9.4999999999999998E-3</v>
      </c>
      <c r="L28" s="57">
        <f t="shared" si="9"/>
        <v>5.0000000000000001E-4</v>
      </c>
      <c r="M28" s="58">
        <f t="shared" si="26"/>
        <v>0.02</v>
      </c>
      <c r="N28" s="59">
        <f t="shared" si="10"/>
        <v>2.6027397260273973E-5</v>
      </c>
      <c r="O28" s="59">
        <f t="shared" si="22"/>
        <v>1.0006508773548151</v>
      </c>
      <c r="P28" s="60">
        <f t="shared" si="23"/>
        <v>9.5029999999999993E-3</v>
      </c>
      <c r="Q28" s="59">
        <f t="shared" si="11"/>
        <v>7.2899726027397262E-4</v>
      </c>
      <c r="R28" s="61">
        <f>(Q28-Q27)*$D$7/H28</f>
        <v>9.5030000000000097E-3</v>
      </c>
      <c r="S28" s="60">
        <f t="shared" si="1"/>
        <v>3.0003000000000009E-2</v>
      </c>
      <c r="T28" s="62"/>
      <c r="U28" s="7">
        <f t="shared" si="12"/>
        <v>90000000</v>
      </c>
      <c r="V28" s="63"/>
      <c r="W28" s="7">
        <f t="shared" si="13"/>
        <v>7029.6164383561718</v>
      </c>
      <c r="X28" s="7">
        <f t="shared" si="14"/>
        <v>369.86301369863014</v>
      </c>
      <c r="Y28" s="7">
        <f t="shared" si="15"/>
        <v>14794.520547945205</v>
      </c>
      <c r="Z28" s="177">
        <f t="shared" si="16"/>
        <v>22194.000000000007</v>
      </c>
      <c r="AA28" s="21"/>
      <c r="AB28" s="7"/>
      <c r="AC28" s="7">
        <f t="shared" si="17"/>
        <v>0</v>
      </c>
      <c r="AD28" s="7">
        <f t="shared" si="24"/>
        <v>0</v>
      </c>
      <c r="AE28" s="7">
        <f t="shared" si="25"/>
        <v>0</v>
      </c>
      <c r="AF28" s="63"/>
      <c r="AG28" s="58">
        <v>0.4</v>
      </c>
      <c r="AH28" s="58">
        <v>0</v>
      </c>
      <c r="AI28" s="58">
        <f t="shared" si="18"/>
        <v>0.6</v>
      </c>
      <c r="AJ28" s="14"/>
      <c r="AK28" s="13">
        <f t="shared" si="2"/>
        <v>36000000</v>
      </c>
      <c r="AL28" s="7">
        <f t="shared" si="19"/>
        <v>2811.8465753424684</v>
      </c>
      <c r="AM28" s="14"/>
      <c r="AN28" s="13">
        <f t="shared" si="3"/>
        <v>0</v>
      </c>
      <c r="AO28" s="7">
        <f t="shared" si="20"/>
        <v>0</v>
      </c>
      <c r="AP28" s="14"/>
      <c r="AQ28" s="13">
        <f t="shared" si="4"/>
        <v>54000000</v>
      </c>
      <c r="AR28" s="7">
        <f t="shared" si="21"/>
        <v>4217.7698630137029</v>
      </c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</row>
    <row r="29" spans="1:70" x14ac:dyDescent="0.35">
      <c r="A29" s="14"/>
      <c r="B29" s="10">
        <v>43592</v>
      </c>
      <c r="C29" s="5">
        <v>43588</v>
      </c>
      <c r="D29" s="5">
        <v>43598</v>
      </c>
      <c r="E29" s="5">
        <v>43599</v>
      </c>
      <c r="F29" s="6">
        <f t="shared" si="5"/>
        <v>4</v>
      </c>
      <c r="G29" s="6">
        <f t="shared" si="6"/>
        <v>29</v>
      </c>
      <c r="H29" s="6">
        <f t="shared" si="0"/>
        <v>1</v>
      </c>
      <c r="I29" s="6">
        <f t="shared" si="7"/>
        <v>29</v>
      </c>
      <c r="J29" s="56">
        <v>7.0980000000000001E-3</v>
      </c>
      <c r="K29" s="56">
        <f t="shared" si="8"/>
        <v>9.4999999999999998E-3</v>
      </c>
      <c r="L29" s="57">
        <f t="shared" si="9"/>
        <v>5.0000000000000001E-4</v>
      </c>
      <c r="M29" s="58">
        <f t="shared" si="26"/>
        <v>0.02</v>
      </c>
      <c r="N29" s="59">
        <f t="shared" si="10"/>
        <v>1.0410958904109589E-4</v>
      </c>
      <c r="O29" s="59">
        <f t="shared" si="22"/>
        <v>1.0007550547064301</v>
      </c>
      <c r="P29" s="60">
        <f t="shared" si="23"/>
        <v>9.5029999999999993E-3</v>
      </c>
      <c r="Q29" s="59">
        <f t="shared" si="11"/>
        <v>7.550328767123287E-4</v>
      </c>
      <c r="R29" s="61">
        <f>(Q29-Q28)*$D$7/H29</f>
        <v>9.5029999999999698E-3</v>
      </c>
      <c r="S29" s="60">
        <f t="shared" si="1"/>
        <v>3.0002999999999971E-2</v>
      </c>
      <c r="T29" s="62"/>
      <c r="U29" s="7">
        <f t="shared" si="12"/>
        <v>90000000</v>
      </c>
      <c r="V29" s="63"/>
      <c r="W29" s="7">
        <f t="shared" si="13"/>
        <v>2343.2054794520473</v>
      </c>
      <c r="X29" s="7">
        <f t="shared" si="14"/>
        <v>123.28767123287672</v>
      </c>
      <c r="Y29" s="7">
        <f t="shared" si="15"/>
        <v>4931.5068493150684</v>
      </c>
      <c r="Z29" s="177">
        <f t="shared" si="16"/>
        <v>7397.9999999999927</v>
      </c>
      <c r="AA29" s="21"/>
      <c r="AB29" s="7"/>
      <c r="AC29" s="7">
        <f t="shared" si="17"/>
        <v>0</v>
      </c>
      <c r="AD29" s="7">
        <f t="shared" si="24"/>
        <v>0</v>
      </c>
      <c r="AE29" s="7">
        <f t="shared" si="25"/>
        <v>0</v>
      </c>
      <c r="AF29" s="63"/>
      <c r="AG29" s="58">
        <v>0.4</v>
      </c>
      <c r="AH29" s="58">
        <v>0</v>
      </c>
      <c r="AI29" s="58">
        <f t="shared" si="18"/>
        <v>0.6</v>
      </c>
      <c r="AJ29" s="14"/>
      <c r="AK29" s="13">
        <f t="shared" si="2"/>
        <v>36000000</v>
      </c>
      <c r="AL29" s="7">
        <f t="shared" si="19"/>
        <v>937.28219178081883</v>
      </c>
      <c r="AM29" s="14"/>
      <c r="AN29" s="13">
        <f t="shared" si="3"/>
        <v>0</v>
      </c>
      <c r="AO29" s="7">
        <f t="shared" si="20"/>
        <v>0</v>
      </c>
      <c r="AP29" s="14"/>
      <c r="AQ29" s="13">
        <f t="shared" si="4"/>
        <v>54000000</v>
      </c>
      <c r="AR29" s="7">
        <f t="shared" si="21"/>
        <v>1405.9232876712283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</row>
    <row r="30" spans="1:70" x14ac:dyDescent="0.35">
      <c r="A30" s="14"/>
      <c r="B30" s="10">
        <v>43593</v>
      </c>
      <c r="C30" s="5">
        <v>43592</v>
      </c>
      <c r="D30" s="5">
        <v>43599</v>
      </c>
      <c r="E30" s="5">
        <v>43600</v>
      </c>
      <c r="F30" s="6">
        <f t="shared" si="5"/>
        <v>1</v>
      </c>
      <c r="G30" s="6">
        <f t="shared" si="6"/>
        <v>30</v>
      </c>
      <c r="H30" s="6">
        <f t="shared" si="0"/>
        <v>1</v>
      </c>
      <c r="I30" s="6">
        <f t="shared" si="7"/>
        <v>30</v>
      </c>
      <c r="J30" s="56">
        <v>7.0940000000000005E-3</v>
      </c>
      <c r="K30" s="56">
        <f t="shared" si="8"/>
        <v>9.4999999999999998E-3</v>
      </c>
      <c r="L30" s="57">
        <f t="shared" si="9"/>
        <v>5.0000000000000001E-4</v>
      </c>
      <c r="M30" s="58">
        <f t="shared" si="26"/>
        <v>0.02</v>
      </c>
      <c r="N30" s="59">
        <f t="shared" si="10"/>
        <v>2.6027397260273973E-5</v>
      </c>
      <c r="O30" s="59">
        <f t="shared" si="22"/>
        <v>1.0007811017557993</v>
      </c>
      <c r="P30" s="60">
        <f t="shared" si="23"/>
        <v>9.5029999999999993E-3</v>
      </c>
      <c r="Q30" s="59">
        <f t="shared" si="11"/>
        <v>7.8106849315068478E-4</v>
      </c>
      <c r="R30" s="61">
        <f>(Q30-Q29)*$D$7/H30</f>
        <v>9.5029999999999698E-3</v>
      </c>
      <c r="S30" s="60">
        <f t="shared" si="1"/>
        <v>3.0002999999999971E-2</v>
      </c>
      <c r="T30" s="62"/>
      <c r="U30" s="7">
        <f t="shared" si="12"/>
        <v>90000000</v>
      </c>
      <c r="V30" s="63"/>
      <c r="W30" s="7">
        <f t="shared" si="13"/>
        <v>2343.2054794520473</v>
      </c>
      <c r="X30" s="7">
        <f t="shared" si="14"/>
        <v>123.28767123287672</v>
      </c>
      <c r="Y30" s="7">
        <f t="shared" si="15"/>
        <v>4931.5068493150684</v>
      </c>
      <c r="Z30" s="177">
        <f t="shared" si="16"/>
        <v>7397.9999999999927</v>
      </c>
      <c r="AA30" s="21"/>
      <c r="AB30" s="7"/>
      <c r="AC30" s="7">
        <f t="shared" si="17"/>
        <v>0</v>
      </c>
      <c r="AD30" s="7">
        <f t="shared" si="24"/>
        <v>0</v>
      </c>
      <c r="AE30" s="7">
        <f t="shared" si="25"/>
        <v>0</v>
      </c>
      <c r="AF30" s="63"/>
      <c r="AG30" s="58">
        <v>0.4</v>
      </c>
      <c r="AH30" s="58">
        <v>0</v>
      </c>
      <c r="AI30" s="58">
        <f t="shared" si="18"/>
        <v>0.6</v>
      </c>
      <c r="AJ30" s="14"/>
      <c r="AK30" s="13">
        <f t="shared" si="2"/>
        <v>36000000</v>
      </c>
      <c r="AL30" s="7">
        <f t="shared" si="19"/>
        <v>937.28219178081883</v>
      </c>
      <c r="AM30" s="14"/>
      <c r="AN30" s="13">
        <f t="shared" si="3"/>
        <v>0</v>
      </c>
      <c r="AO30" s="7">
        <f t="shared" si="20"/>
        <v>0</v>
      </c>
      <c r="AP30" s="14"/>
      <c r="AQ30" s="13">
        <f t="shared" si="4"/>
        <v>54000000</v>
      </c>
      <c r="AR30" s="7">
        <f t="shared" si="21"/>
        <v>1405.9232876712283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</row>
    <row r="31" spans="1:70" ht="4.5" customHeight="1" x14ac:dyDescent="0.35">
      <c r="A31" s="14"/>
      <c r="B31" s="14"/>
      <c r="C31" s="14"/>
      <c r="D31" s="14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71"/>
      <c r="U31" s="71"/>
      <c r="V31" s="63"/>
      <c r="W31" s="14"/>
      <c r="X31" s="14"/>
      <c r="Y31" s="14"/>
      <c r="Z31" s="178"/>
      <c r="AA31" s="2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</row>
    <row r="32" spans="1:70" x14ac:dyDescent="0.35">
      <c r="A32" s="14"/>
      <c r="B32" s="14"/>
      <c r="C32" s="14"/>
      <c r="D32" s="72"/>
      <c r="E32" s="72"/>
      <c r="F32" s="73">
        <f>SUM(F12:F30)</f>
        <v>30</v>
      </c>
      <c r="G32" s="72"/>
      <c r="H32" s="73">
        <f>SUM(H12:H30)</f>
        <v>30</v>
      </c>
      <c r="I32" s="72"/>
      <c r="J32" s="72"/>
      <c r="K32" s="72"/>
      <c r="L32" s="70"/>
      <c r="M32" s="70"/>
      <c r="N32" s="70"/>
      <c r="O32" s="70"/>
      <c r="P32" s="70"/>
      <c r="Q32" s="70"/>
      <c r="R32" s="70"/>
      <c r="S32" s="70"/>
      <c r="T32" s="70"/>
      <c r="U32" s="74"/>
      <c r="V32" s="14"/>
      <c r="W32" s="75">
        <f>SUM(W12:W30)</f>
        <v>74201.095890410958</v>
      </c>
      <c r="X32" s="75">
        <f>SUM(X12:X30)</f>
        <v>3904.1095890410952</v>
      </c>
      <c r="Y32" s="75">
        <f>SUM(Y12:Y30)</f>
        <v>156164.38356164386</v>
      </c>
      <c r="Z32" s="75">
        <f>ROUND(SUM(Z12:Z30),2)</f>
        <v>234269.59</v>
      </c>
      <c r="AA32" s="21"/>
      <c r="AB32" s="75">
        <f>SUM(AB12:AB30)</f>
        <v>-10000000</v>
      </c>
      <c r="AC32" s="75">
        <f>SUM(AC12:AC30)</f>
        <v>3904.9315068493152</v>
      </c>
      <c r="AD32" s="75">
        <f>SUM(AD12:AD30)</f>
        <v>3904.9315068493152</v>
      </c>
      <c r="AE32" s="75">
        <f>SUM(AE12:AE30)</f>
        <v>0</v>
      </c>
      <c r="AF32" s="14"/>
      <c r="AG32" s="14"/>
      <c r="AH32" s="14"/>
      <c r="AI32" s="14"/>
      <c r="AJ32" s="14"/>
      <c r="AK32" s="14"/>
      <c r="AL32" s="75">
        <f>SUM(AL12:AL30)</f>
        <v>33819.665753424648</v>
      </c>
      <c r="AM32" s="76"/>
      <c r="AN32" s="76"/>
      <c r="AO32" s="75">
        <f>SUM(AO12:AO30)</f>
        <v>19719.28767123288</v>
      </c>
      <c r="AP32" s="76"/>
      <c r="AQ32" s="76"/>
      <c r="AR32" s="75">
        <f>SUM(AR12:AR30)</f>
        <v>20662.142465753412</v>
      </c>
      <c r="AS32" s="76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</row>
    <row r="33" spans="1:70" ht="7.5" customHeight="1" x14ac:dyDescent="0.35">
      <c r="A33" s="14"/>
      <c r="B33" s="14"/>
      <c r="C33" s="14"/>
      <c r="D33" s="72"/>
      <c r="E33" s="72"/>
      <c r="F33" s="72"/>
      <c r="G33" s="72"/>
      <c r="H33" s="70"/>
      <c r="I33" s="70"/>
      <c r="J33" s="70"/>
      <c r="K33" s="77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14"/>
      <c r="W33" s="14"/>
      <c r="X33" s="14"/>
      <c r="Y33" s="14"/>
      <c r="Z33" s="14"/>
      <c r="AA33" s="21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</row>
    <row r="34" spans="1:70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0"/>
      <c r="P34" s="70"/>
      <c r="Q34" s="70"/>
      <c r="R34" s="146" t="s">
        <v>7</v>
      </c>
      <c r="S34" s="147"/>
      <c r="T34" s="147"/>
      <c r="U34" s="148"/>
      <c r="V34" s="14"/>
      <c r="W34" s="75">
        <f>U30*P30*I30/$D$7+AC32</f>
        <v>74201.095890410943</v>
      </c>
      <c r="X34" s="14"/>
      <c r="Y34" s="14"/>
      <c r="Z34" s="14"/>
      <c r="AA34" s="21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</row>
    <row r="35" spans="1:70" ht="5.5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0"/>
      <c r="P35" s="70"/>
      <c r="Q35" s="70"/>
      <c r="R35" s="78"/>
      <c r="S35" s="78"/>
      <c r="T35" s="78"/>
      <c r="U35" s="81"/>
      <c r="V35" s="14"/>
      <c r="W35" s="14"/>
      <c r="X35" s="14"/>
      <c r="Y35" s="14"/>
      <c r="Z35" s="14"/>
      <c r="AA35" s="21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spans="1:70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0"/>
      <c r="P36" s="70"/>
      <c r="Q36" s="70"/>
      <c r="R36" s="146" t="s">
        <v>35</v>
      </c>
      <c r="S36" s="147"/>
      <c r="T36" s="147"/>
      <c r="U36" s="148"/>
      <c r="V36" s="14"/>
      <c r="W36" s="80">
        <f>+W34-W32</f>
        <v>0</v>
      </c>
      <c r="X36" s="14"/>
      <c r="Y36" s="14"/>
      <c r="Z36" s="14"/>
      <c r="AA36" s="21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</row>
    <row r="37" spans="1:70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0"/>
      <c r="P37" s="70"/>
      <c r="Q37" s="70"/>
      <c r="R37" s="14"/>
      <c r="S37" s="14"/>
      <c r="T37" s="14"/>
      <c r="U37" s="14"/>
      <c r="V37" s="14"/>
      <c r="W37" s="14"/>
      <c r="X37" s="14"/>
      <c r="Y37" s="14"/>
      <c r="Z37" s="14"/>
      <c r="AA37" s="21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1:70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</row>
    <row r="39" spans="1:70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</row>
    <row r="40" spans="1:70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</row>
    <row r="41" spans="1:70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</row>
    <row r="42" spans="1:70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</row>
    <row r="43" spans="1:70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</row>
    <row r="44" spans="1:70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</row>
    <row r="45" spans="1:70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</row>
    <row r="46" spans="1:70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spans="1:70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spans="1:70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</row>
    <row r="49" spans="1:70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</row>
    <row r="50" spans="1:70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</row>
    <row r="51" spans="1:70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</row>
    <row r="52" spans="1:70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</row>
    <row r="53" spans="1:70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</row>
    <row r="54" spans="1:70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</row>
    <row r="55" spans="1:70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spans="1:70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</row>
    <row r="57" spans="1:70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</row>
    <row r="58" spans="1:70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spans="1:70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spans="1:70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spans="1:70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</row>
    <row r="62" spans="1:70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</row>
    <row r="63" spans="1:70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</row>
    <row r="64" spans="1:70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</row>
    <row r="65" spans="1:70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</row>
    <row r="66" spans="1:70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spans="1:70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1:70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spans="1:70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</row>
    <row r="70" spans="1:70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</row>
    <row r="71" spans="1:70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</row>
    <row r="72" spans="1:70" x14ac:dyDescent="0.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</row>
    <row r="73" spans="1:70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</row>
    <row r="74" spans="1:70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</row>
    <row r="75" spans="1:70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</row>
    <row r="76" spans="1:70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</row>
    <row r="77" spans="1:70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</row>
    <row r="78" spans="1:70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</row>
    <row r="79" spans="1:70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</row>
    <row r="80" spans="1:70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</row>
    <row r="81" spans="1:70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</row>
    <row r="82" spans="1:70" x14ac:dyDescent="0.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</row>
    <row r="83" spans="1:70" x14ac:dyDescent="0.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</row>
    <row r="84" spans="1:70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</row>
    <row r="85" spans="1:70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</row>
    <row r="86" spans="1:70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</row>
    <row r="87" spans="1:70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</row>
    <row r="88" spans="1:70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</row>
    <row r="89" spans="1:70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1:70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1:70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</row>
    <row r="92" spans="1:70" x14ac:dyDescent="0.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</row>
    <row r="93" spans="1:70" x14ac:dyDescent="0.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</row>
    <row r="94" spans="1:70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</row>
    <row r="95" spans="1:70" x14ac:dyDescent="0.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</row>
    <row r="96" spans="1:70" x14ac:dyDescent="0.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</row>
    <row r="97" spans="1:70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</row>
    <row r="98" spans="1:70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</row>
    <row r="99" spans="1:70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</row>
    <row r="100" spans="1:70" x14ac:dyDescent="0.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</row>
    <row r="101" spans="1:70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spans="1:70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spans="1:70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</row>
    <row r="104" spans="1:70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AA104" s="14"/>
      <c r="AB104" s="14"/>
      <c r="AC104" s="14"/>
      <c r="AD104" s="14"/>
      <c r="AE104" s="14"/>
      <c r="AF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</row>
    <row r="105" spans="1:70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AA105" s="14"/>
      <c r="AB105" s="14"/>
      <c r="AC105" s="14"/>
      <c r="AD105" s="14"/>
      <c r="AE105" s="14"/>
      <c r="AF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</row>
    <row r="106" spans="1:70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AA106" s="14"/>
      <c r="AB106" s="14"/>
      <c r="AC106" s="14"/>
      <c r="AD106" s="14"/>
      <c r="AE106" s="14"/>
      <c r="AF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spans="1:70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AA107" s="14"/>
      <c r="AB107" s="14"/>
      <c r="AC107" s="14"/>
      <c r="AD107" s="14"/>
      <c r="AE107" s="14"/>
      <c r="AF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</row>
    <row r="108" spans="1:70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AA108" s="14"/>
      <c r="AB108" s="14"/>
      <c r="AC108" s="14"/>
      <c r="AD108" s="14"/>
      <c r="AE108" s="14"/>
      <c r="AF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</row>
    <row r="109" spans="1:70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AA109" s="14"/>
      <c r="AB109" s="14"/>
      <c r="AC109" s="14"/>
      <c r="AD109" s="14"/>
      <c r="AE109" s="14"/>
      <c r="AF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</row>
    <row r="110" spans="1:70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AA110" s="14"/>
      <c r="AB110" s="14"/>
      <c r="AC110" s="14"/>
      <c r="AD110" s="14"/>
      <c r="AE110" s="14"/>
      <c r="AF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</row>
    <row r="111" spans="1:70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AA111" s="14"/>
      <c r="AB111" s="14"/>
      <c r="AC111" s="14"/>
      <c r="AD111" s="14"/>
      <c r="AE111" s="14"/>
      <c r="AF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</row>
    <row r="112" spans="1:70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AA112" s="14"/>
      <c r="AB112" s="14"/>
      <c r="AC112" s="14"/>
      <c r="AD112" s="14"/>
      <c r="AE112" s="14"/>
      <c r="AF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</row>
    <row r="113" spans="1:70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AA113" s="14"/>
      <c r="AB113" s="14"/>
      <c r="AC113" s="14"/>
      <c r="AD113" s="14"/>
      <c r="AE113" s="14"/>
      <c r="AF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</row>
    <row r="114" spans="1:70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AA114" s="14"/>
      <c r="AB114" s="14"/>
      <c r="AC114" s="14"/>
      <c r="AD114" s="14"/>
      <c r="AE114" s="14"/>
      <c r="AF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</row>
    <row r="115" spans="1:70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AA115" s="14"/>
      <c r="AB115" s="14"/>
      <c r="AC115" s="14"/>
      <c r="AD115" s="14"/>
      <c r="AE115" s="14"/>
      <c r="AF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</row>
    <row r="116" spans="1:70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AA116" s="14"/>
      <c r="AB116" s="14"/>
      <c r="AC116" s="14"/>
      <c r="AD116" s="14"/>
      <c r="AE116" s="14"/>
      <c r="AF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</row>
    <row r="117" spans="1:70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AA117" s="14"/>
      <c r="AB117" s="14"/>
      <c r="AC117" s="14"/>
      <c r="AD117" s="14"/>
      <c r="AE117" s="14"/>
      <c r="AF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</row>
    <row r="118" spans="1:70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AA118" s="14"/>
      <c r="AB118" s="14"/>
      <c r="AC118" s="14"/>
      <c r="AD118" s="14"/>
      <c r="AE118" s="14"/>
      <c r="AF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</row>
    <row r="119" spans="1:70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AA119" s="14"/>
      <c r="AB119" s="14"/>
      <c r="AC119" s="14"/>
      <c r="AD119" s="14"/>
      <c r="AE119" s="14"/>
      <c r="AF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</row>
    <row r="120" spans="1:70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AA120" s="14"/>
      <c r="AB120" s="14"/>
      <c r="AC120" s="14"/>
      <c r="AD120" s="14"/>
      <c r="AE120" s="14"/>
      <c r="AF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</row>
    <row r="121" spans="1:70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AA121" s="14"/>
      <c r="AB121" s="14"/>
      <c r="AC121" s="14"/>
      <c r="AD121" s="14"/>
      <c r="AE121" s="14"/>
      <c r="AF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</row>
    <row r="122" spans="1:70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AA122" s="14"/>
      <c r="AB122" s="14"/>
      <c r="AC122" s="14"/>
      <c r="AD122" s="14"/>
      <c r="AE122" s="14"/>
      <c r="AF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</row>
    <row r="123" spans="1:70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AA123" s="14"/>
      <c r="AB123" s="14"/>
      <c r="AC123" s="14"/>
      <c r="AD123" s="14"/>
      <c r="AE123" s="14"/>
      <c r="AF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</row>
    <row r="124" spans="1:70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AA124" s="14"/>
      <c r="AB124" s="14"/>
      <c r="AC124" s="14"/>
      <c r="AD124" s="14"/>
      <c r="AE124" s="14"/>
      <c r="AF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</row>
    <row r="125" spans="1:70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AA125" s="14"/>
      <c r="AB125" s="14"/>
      <c r="AC125" s="14"/>
      <c r="AD125" s="14"/>
      <c r="AE125" s="14"/>
      <c r="AF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</row>
    <row r="126" spans="1:70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AA126" s="14"/>
      <c r="AB126" s="14"/>
      <c r="AC126" s="14"/>
      <c r="AD126" s="14"/>
      <c r="AE126" s="14"/>
      <c r="AF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</row>
    <row r="127" spans="1:70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AA127" s="14"/>
      <c r="AB127" s="14"/>
      <c r="AC127" s="14"/>
      <c r="AD127" s="14"/>
      <c r="AE127" s="14"/>
      <c r="AF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</row>
    <row r="128" spans="1:70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AA128" s="14"/>
      <c r="AB128" s="14"/>
      <c r="AC128" s="14"/>
      <c r="AD128" s="14"/>
      <c r="AE128" s="14"/>
      <c r="AF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</row>
    <row r="129" spans="1:70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AA129" s="14"/>
      <c r="AB129" s="14"/>
      <c r="AC129" s="14"/>
      <c r="AD129" s="14"/>
      <c r="AE129" s="14"/>
      <c r="AF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</row>
    <row r="130" spans="1:70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AA130" s="14"/>
      <c r="AB130" s="14"/>
      <c r="AC130" s="14"/>
      <c r="AD130" s="14"/>
      <c r="AE130" s="14"/>
      <c r="AF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</row>
    <row r="131" spans="1:70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AA131" s="14"/>
      <c r="AB131" s="14"/>
      <c r="AC131" s="14"/>
      <c r="AD131" s="14"/>
      <c r="AE131" s="14"/>
      <c r="AF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</row>
    <row r="132" spans="1:70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AA132" s="14"/>
      <c r="AB132" s="14"/>
      <c r="AC132" s="14"/>
      <c r="AD132" s="14"/>
      <c r="AE132" s="14"/>
      <c r="AF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</row>
    <row r="133" spans="1:70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AA133" s="14"/>
      <c r="AB133" s="14"/>
      <c r="AC133" s="14"/>
      <c r="AD133" s="14"/>
      <c r="AE133" s="14"/>
      <c r="AF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</row>
    <row r="134" spans="1:70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AA134" s="14"/>
      <c r="AB134" s="14"/>
      <c r="AC134" s="14"/>
      <c r="AD134" s="14"/>
      <c r="AE134" s="14"/>
      <c r="AF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</row>
    <row r="135" spans="1:70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AA135" s="14"/>
      <c r="AB135" s="14"/>
      <c r="AC135" s="14"/>
      <c r="AD135" s="14"/>
      <c r="AE135" s="14"/>
      <c r="AF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</row>
    <row r="136" spans="1:70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AA136" s="14"/>
      <c r="AB136" s="14"/>
      <c r="AC136" s="14"/>
      <c r="AD136" s="14"/>
      <c r="AE136" s="14"/>
      <c r="AF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</row>
    <row r="137" spans="1:70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AA137" s="14"/>
      <c r="AB137" s="14"/>
      <c r="AC137" s="14"/>
      <c r="AD137" s="14"/>
      <c r="AE137" s="14"/>
      <c r="AF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</row>
    <row r="138" spans="1:70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AA138" s="14"/>
      <c r="AB138" s="14"/>
      <c r="AC138" s="14"/>
      <c r="AD138" s="14"/>
      <c r="AE138" s="14"/>
      <c r="AF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</row>
    <row r="139" spans="1:70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AA139" s="14"/>
      <c r="AB139" s="14"/>
      <c r="AC139" s="14"/>
      <c r="AD139" s="14"/>
      <c r="AE139" s="14"/>
      <c r="AF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</row>
    <row r="140" spans="1:70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AA140" s="14"/>
      <c r="AB140" s="14"/>
      <c r="AC140" s="14"/>
      <c r="AD140" s="14"/>
      <c r="AE140" s="14"/>
      <c r="AF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</row>
    <row r="141" spans="1:70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AA141" s="14"/>
      <c r="AB141" s="14"/>
      <c r="AC141" s="14"/>
      <c r="AD141" s="14"/>
      <c r="AE141" s="14"/>
      <c r="AF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</row>
    <row r="142" spans="1:70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AA142" s="14"/>
      <c r="AB142" s="14"/>
      <c r="AC142" s="14"/>
      <c r="AD142" s="14"/>
      <c r="AE142" s="14"/>
      <c r="AF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</row>
    <row r="143" spans="1:70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AA143" s="14"/>
      <c r="AB143" s="14"/>
      <c r="AC143" s="14"/>
      <c r="AD143" s="14"/>
      <c r="AE143" s="14"/>
      <c r="AF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</row>
    <row r="144" spans="1:70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AA144" s="14"/>
      <c r="AB144" s="14"/>
      <c r="AC144" s="14"/>
      <c r="AD144" s="14"/>
      <c r="AE144" s="14"/>
      <c r="AF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</row>
    <row r="145" spans="1:70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AA145" s="14"/>
      <c r="AB145" s="14"/>
      <c r="AC145" s="14"/>
      <c r="AD145" s="14"/>
      <c r="AE145" s="14"/>
      <c r="AF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</row>
    <row r="146" spans="1:70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AA146" s="14"/>
      <c r="AB146" s="14"/>
      <c r="AC146" s="14"/>
      <c r="AD146" s="14"/>
      <c r="AE146" s="14"/>
      <c r="AF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</row>
    <row r="147" spans="1:70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AA147" s="14"/>
      <c r="AB147" s="14"/>
      <c r="AC147" s="14"/>
      <c r="AD147" s="14"/>
      <c r="AE147" s="14"/>
      <c r="AF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</row>
    <row r="148" spans="1:70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AA148" s="14"/>
      <c r="AB148" s="14"/>
      <c r="AC148" s="14"/>
      <c r="AD148" s="14"/>
      <c r="AE148" s="14"/>
      <c r="AF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</row>
    <row r="149" spans="1:70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AA149" s="14"/>
      <c r="AB149" s="14"/>
      <c r="AC149" s="14"/>
      <c r="AD149" s="14"/>
      <c r="AE149" s="14"/>
      <c r="AF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</row>
    <row r="150" spans="1:70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AA150" s="14"/>
      <c r="AB150" s="14"/>
      <c r="AC150" s="14"/>
      <c r="AD150" s="14"/>
      <c r="AE150" s="14"/>
      <c r="AF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</row>
    <row r="151" spans="1:70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AA151" s="14"/>
      <c r="AB151" s="14"/>
      <c r="AC151" s="14"/>
      <c r="AD151" s="14"/>
      <c r="AE151" s="14"/>
      <c r="AF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</row>
    <row r="152" spans="1:70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AA152" s="14"/>
      <c r="AB152" s="14"/>
      <c r="AC152" s="14"/>
      <c r="AD152" s="14"/>
      <c r="AE152" s="14"/>
      <c r="AF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</row>
    <row r="153" spans="1:70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AA153" s="14"/>
      <c r="AB153" s="14"/>
      <c r="AC153" s="14"/>
      <c r="AD153" s="14"/>
      <c r="AE153" s="14"/>
      <c r="AF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</row>
    <row r="154" spans="1:70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AA154" s="14"/>
      <c r="AB154" s="14"/>
      <c r="AC154" s="14"/>
      <c r="AD154" s="14"/>
      <c r="AE154" s="14"/>
      <c r="AF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</row>
    <row r="155" spans="1:70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AA155" s="14"/>
      <c r="AB155" s="14"/>
      <c r="AC155" s="14"/>
      <c r="AD155" s="14"/>
      <c r="AE155" s="14"/>
      <c r="AF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</row>
    <row r="156" spans="1:70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AA156" s="14"/>
      <c r="AB156" s="14"/>
      <c r="AC156" s="14"/>
      <c r="AD156" s="14"/>
      <c r="AE156" s="14"/>
      <c r="AF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</row>
    <row r="157" spans="1:70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AA157" s="14"/>
      <c r="AB157" s="14"/>
      <c r="AC157" s="14"/>
      <c r="AD157" s="14"/>
      <c r="AE157" s="14"/>
      <c r="AF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</row>
    <row r="158" spans="1:70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AA158" s="14"/>
      <c r="AB158" s="14"/>
      <c r="AC158" s="14"/>
      <c r="AD158" s="14"/>
      <c r="AE158" s="14"/>
      <c r="AF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</row>
    <row r="159" spans="1:70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AA159" s="14"/>
      <c r="AB159" s="14"/>
      <c r="AC159" s="14"/>
      <c r="AD159" s="14"/>
      <c r="AE159" s="14"/>
      <c r="AF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</row>
    <row r="160" spans="1:70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AA160" s="14"/>
      <c r="AB160" s="14"/>
      <c r="AC160" s="14"/>
      <c r="AD160" s="14"/>
      <c r="AE160" s="14"/>
      <c r="AF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</row>
    <row r="161" spans="1:70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AA161" s="14"/>
      <c r="AB161" s="14"/>
      <c r="AC161" s="14"/>
      <c r="AD161" s="14"/>
      <c r="AE161" s="14"/>
      <c r="AF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</row>
    <row r="162" spans="1:70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AA162" s="14"/>
      <c r="AB162" s="14"/>
      <c r="AC162" s="14"/>
      <c r="AD162" s="14"/>
      <c r="AE162" s="14"/>
      <c r="AF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</row>
    <row r="163" spans="1:70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AA163" s="14"/>
      <c r="AB163" s="14"/>
      <c r="AC163" s="14"/>
      <c r="AD163" s="14"/>
      <c r="AE163" s="14"/>
      <c r="AF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</row>
    <row r="164" spans="1:70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AA164" s="14"/>
      <c r="AB164" s="14"/>
      <c r="AC164" s="14"/>
      <c r="AD164" s="14"/>
      <c r="AE164" s="14"/>
      <c r="AF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</row>
    <row r="165" spans="1:70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AA165" s="14"/>
      <c r="AB165" s="14"/>
      <c r="AC165" s="14"/>
      <c r="AD165" s="14"/>
      <c r="AE165" s="14"/>
      <c r="AF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</row>
    <row r="166" spans="1:70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AA166" s="14"/>
      <c r="AB166" s="14"/>
      <c r="AC166" s="14"/>
      <c r="AD166" s="14"/>
      <c r="AE166" s="14"/>
      <c r="AF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</row>
    <row r="167" spans="1:70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AA167" s="14"/>
      <c r="AB167" s="14"/>
      <c r="AC167" s="14"/>
      <c r="AD167" s="14"/>
      <c r="AE167" s="14"/>
      <c r="AF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</row>
    <row r="168" spans="1:70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AA168" s="14"/>
      <c r="AB168" s="14"/>
      <c r="AC168" s="14"/>
      <c r="AD168" s="14"/>
      <c r="AE168" s="14"/>
      <c r="AF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</row>
    <row r="169" spans="1:70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AA169" s="14"/>
      <c r="AB169" s="14"/>
      <c r="AC169" s="14"/>
      <c r="AD169" s="14"/>
      <c r="AE169" s="14"/>
      <c r="AF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</row>
    <row r="170" spans="1:70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AA170" s="14"/>
      <c r="AB170" s="14"/>
      <c r="AC170" s="14"/>
      <c r="AD170" s="14"/>
      <c r="AE170" s="14"/>
      <c r="AF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</row>
    <row r="171" spans="1:70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AA171" s="14"/>
      <c r="AB171" s="14"/>
      <c r="AC171" s="14"/>
      <c r="AD171" s="14"/>
      <c r="AE171" s="14"/>
      <c r="AF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</row>
    <row r="172" spans="1:70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AA172" s="14"/>
      <c r="AB172" s="14"/>
      <c r="AC172" s="14"/>
      <c r="AD172" s="14"/>
      <c r="AE172" s="14"/>
      <c r="AF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</row>
    <row r="173" spans="1:70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AA173" s="14"/>
      <c r="AB173" s="14"/>
      <c r="AC173" s="14"/>
      <c r="AD173" s="14"/>
      <c r="AE173" s="14"/>
      <c r="AF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</row>
    <row r="174" spans="1:70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AA174" s="14"/>
      <c r="AB174" s="14"/>
      <c r="AC174" s="14"/>
      <c r="AD174" s="14"/>
      <c r="AE174" s="14"/>
      <c r="AF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</row>
    <row r="175" spans="1:70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AA175" s="14"/>
      <c r="AB175" s="14"/>
      <c r="AC175" s="14"/>
      <c r="AD175" s="14"/>
      <c r="AE175" s="14"/>
      <c r="AF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</row>
    <row r="176" spans="1:70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AA176" s="14"/>
      <c r="AB176" s="14"/>
      <c r="AC176" s="14"/>
      <c r="AD176" s="14"/>
      <c r="AE176" s="14"/>
      <c r="AF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</row>
    <row r="177" spans="1:70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AA177" s="14"/>
      <c r="AB177" s="14"/>
      <c r="AC177" s="14"/>
      <c r="AD177" s="14"/>
      <c r="AE177" s="14"/>
      <c r="AF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</row>
    <row r="178" spans="1:70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AA178" s="14"/>
      <c r="AB178" s="14"/>
      <c r="AC178" s="14"/>
      <c r="AD178" s="14"/>
      <c r="AE178" s="14"/>
      <c r="AF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</row>
    <row r="179" spans="1:70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AA179" s="14"/>
      <c r="AB179" s="14"/>
      <c r="AC179" s="14"/>
      <c r="AD179" s="14"/>
      <c r="AE179" s="14"/>
      <c r="AF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</row>
    <row r="180" spans="1:70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AA180" s="14"/>
      <c r="AB180" s="14"/>
      <c r="AC180" s="14"/>
      <c r="AD180" s="14"/>
      <c r="AE180" s="14"/>
      <c r="AF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</row>
    <row r="181" spans="1:70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AA181" s="14"/>
      <c r="AB181" s="14"/>
      <c r="AC181" s="14"/>
      <c r="AD181" s="14"/>
      <c r="AE181" s="14"/>
      <c r="AF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</row>
    <row r="182" spans="1:70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AA182" s="14"/>
      <c r="AB182" s="14"/>
      <c r="AC182" s="14"/>
      <c r="AD182" s="14"/>
      <c r="AE182" s="14"/>
      <c r="AF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</row>
    <row r="183" spans="1:70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AA183" s="14"/>
      <c r="AB183" s="14"/>
      <c r="AC183" s="14"/>
      <c r="AD183" s="14"/>
      <c r="AE183" s="14"/>
      <c r="AF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</row>
    <row r="184" spans="1:70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AA184" s="14"/>
      <c r="AB184" s="14"/>
      <c r="AC184" s="14"/>
      <c r="AD184" s="14"/>
      <c r="AE184" s="14"/>
      <c r="AF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</row>
    <row r="185" spans="1:70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AA185" s="14"/>
      <c r="AB185" s="14"/>
      <c r="AC185" s="14"/>
      <c r="AD185" s="14"/>
      <c r="AE185" s="14"/>
      <c r="AF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</row>
    <row r="186" spans="1:70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AA186" s="14"/>
      <c r="AB186" s="14"/>
      <c r="AC186" s="14"/>
      <c r="AD186" s="14"/>
      <c r="AE186" s="14"/>
      <c r="AF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</row>
    <row r="187" spans="1:70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AA187" s="14"/>
      <c r="AB187" s="14"/>
      <c r="AC187" s="14"/>
      <c r="AD187" s="14"/>
      <c r="AE187" s="14"/>
      <c r="AF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</row>
    <row r="188" spans="1:70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AA188" s="14"/>
      <c r="AB188" s="14"/>
      <c r="AC188" s="14"/>
      <c r="AD188" s="14"/>
      <c r="AE188" s="14"/>
      <c r="AF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</row>
    <row r="189" spans="1:70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AA189" s="14"/>
      <c r="AB189" s="14"/>
      <c r="AC189" s="14"/>
      <c r="AD189" s="14"/>
      <c r="AE189" s="14"/>
      <c r="AF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</row>
    <row r="190" spans="1:70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AA190" s="14"/>
      <c r="AB190" s="14"/>
      <c r="AC190" s="14"/>
      <c r="AD190" s="14"/>
      <c r="AE190" s="14"/>
      <c r="AF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</row>
    <row r="191" spans="1:70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AA191" s="14"/>
      <c r="AB191" s="14"/>
      <c r="AC191" s="14"/>
      <c r="AD191" s="14"/>
      <c r="AE191" s="14"/>
      <c r="AF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</row>
    <row r="192" spans="1:70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AA192" s="14"/>
      <c r="AB192" s="14"/>
      <c r="AC192" s="14"/>
      <c r="AD192" s="14"/>
      <c r="AE192" s="14"/>
      <c r="AF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</row>
    <row r="193" spans="1:70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AA193" s="14"/>
      <c r="AB193" s="14"/>
      <c r="AC193" s="14"/>
      <c r="AD193" s="14"/>
      <c r="AE193" s="14"/>
      <c r="AF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</row>
    <row r="194" spans="1:70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AA194" s="14"/>
      <c r="AB194" s="14"/>
      <c r="AC194" s="14"/>
      <c r="AD194" s="14"/>
      <c r="AE194" s="14"/>
      <c r="AF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</row>
    <row r="195" spans="1:70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AA195" s="14"/>
      <c r="AB195" s="14"/>
      <c r="AC195" s="14"/>
      <c r="AD195" s="14"/>
      <c r="AE195" s="14"/>
      <c r="AF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</row>
    <row r="196" spans="1:70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AA196" s="14"/>
      <c r="AB196" s="14"/>
      <c r="AC196" s="14"/>
      <c r="AD196" s="14"/>
      <c r="AE196" s="14"/>
      <c r="AF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</row>
    <row r="197" spans="1:70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AA197" s="14"/>
      <c r="AB197" s="14"/>
      <c r="AC197" s="14"/>
      <c r="AD197" s="14"/>
      <c r="AE197" s="14"/>
      <c r="AF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</row>
    <row r="198" spans="1:70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AA198" s="14"/>
      <c r="AB198" s="14"/>
      <c r="AC198" s="14"/>
      <c r="AD198" s="14"/>
      <c r="AE198" s="14"/>
      <c r="AF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</row>
    <row r="199" spans="1:70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AA199" s="14"/>
      <c r="AB199" s="14"/>
      <c r="AC199" s="14"/>
      <c r="AD199" s="14"/>
      <c r="AE199" s="14"/>
      <c r="AF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</row>
    <row r="200" spans="1:70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AA200" s="14"/>
      <c r="AB200" s="14"/>
      <c r="AC200" s="14"/>
      <c r="AD200" s="14"/>
      <c r="AE200" s="14"/>
      <c r="AF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</row>
    <row r="201" spans="1:70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AA201" s="14"/>
      <c r="AB201" s="14"/>
      <c r="AC201" s="14"/>
      <c r="AD201" s="14"/>
      <c r="AE201" s="14"/>
      <c r="AF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</row>
    <row r="202" spans="1:70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AA202" s="14"/>
      <c r="AB202" s="14"/>
      <c r="AC202" s="14"/>
      <c r="AD202" s="14"/>
      <c r="AE202" s="14"/>
      <c r="AF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</row>
    <row r="203" spans="1:70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AA203" s="14"/>
      <c r="AB203" s="14"/>
      <c r="AC203" s="14"/>
      <c r="AD203" s="14"/>
      <c r="AE203" s="14"/>
      <c r="AF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</row>
    <row r="204" spans="1:70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AA204" s="14"/>
      <c r="AB204" s="14"/>
      <c r="AC204" s="14"/>
      <c r="AD204" s="14"/>
      <c r="AE204" s="14"/>
      <c r="AF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</row>
    <row r="205" spans="1:70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AA205" s="14"/>
      <c r="AB205" s="14"/>
      <c r="AC205" s="14"/>
      <c r="AD205" s="14"/>
      <c r="AE205" s="14"/>
      <c r="AF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</row>
    <row r="206" spans="1:70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AA206" s="14"/>
      <c r="AB206" s="14"/>
      <c r="AC206" s="14"/>
      <c r="AD206" s="14"/>
      <c r="AE206" s="14"/>
      <c r="AF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</row>
    <row r="207" spans="1:70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AA207" s="14"/>
      <c r="AB207" s="14"/>
      <c r="AC207" s="14"/>
      <c r="AD207" s="14"/>
      <c r="AE207" s="14"/>
      <c r="AF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</row>
    <row r="208" spans="1:70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AA208" s="14"/>
      <c r="AB208" s="14"/>
      <c r="AC208" s="14"/>
      <c r="AD208" s="14"/>
      <c r="AE208" s="14"/>
      <c r="AF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</row>
    <row r="209" spans="1:70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AA209" s="14"/>
      <c r="AB209" s="14"/>
      <c r="AC209" s="14"/>
      <c r="AD209" s="14"/>
      <c r="AE209" s="14"/>
      <c r="AF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</row>
    <row r="210" spans="1:70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AA210" s="14"/>
      <c r="AB210" s="14"/>
      <c r="AC210" s="14"/>
      <c r="AD210" s="14"/>
      <c r="AE210" s="14"/>
      <c r="AF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</row>
    <row r="211" spans="1:70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AA211" s="14"/>
      <c r="AB211" s="14"/>
      <c r="AC211" s="14"/>
      <c r="AD211" s="14"/>
      <c r="AE211" s="14"/>
      <c r="AF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</row>
    <row r="212" spans="1:70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AA212" s="14"/>
      <c r="AB212" s="14"/>
      <c r="AC212" s="14"/>
      <c r="AD212" s="14"/>
      <c r="AE212" s="14"/>
      <c r="AF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</row>
    <row r="213" spans="1:70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AA213" s="14"/>
      <c r="AB213" s="14"/>
      <c r="AC213" s="14"/>
      <c r="AD213" s="14"/>
      <c r="AE213" s="14"/>
      <c r="AF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</row>
    <row r="214" spans="1:70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AA214" s="14"/>
      <c r="AB214" s="14"/>
      <c r="AC214" s="14"/>
      <c r="AD214" s="14"/>
      <c r="AE214" s="14"/>
      <c r="AF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</row>
    <row r="215" spans="1:70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AA215" s="14"/>
      <c r="AB215" s="14"/>
      <c r="AC215" s="14"/>
      <c r="AD215" s="14"/>
      <c r="AE215" s="14"/>
      <c r="AF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</row>
    <row r="216" spans="1:70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AA216" s="14"/>
      <c r="AB216" s="14"/>
      <c r="AC216" s="14"/>
      <c r="AD216" s="14"/>
      <c r="AE216" s="14"/>
      <c r="AF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</row>
    <row r="217" spans="1:70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AA217" s="14"/>
      <c r="AB217" s="14"/>
      <c r="AC217" s="14"/>
      <c r="AD217" s="14"/>
      <c r="AE217" s="14"/>
      <c r="AF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</row>
    <row r="218" spans="1:70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AA218" s="14"/>
      <c r="AB218" s="14"/>
      <c r="AC218" s="14"/>
      <c r="AD218" s="14"/>
      <c r="AE218" s="14"/>
      <c r="AF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</row>
    <row r="219" spans="1:70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AA219" s="14"/>
      <c r="AB219" s="14"/>
      <c r="AC219" s="14"/>
      <c r="AD219" s="14"/>
      <c r="AE219" s="14"/>
      <c r="AF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</row>
    <row r="220" spans="1:70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AA220" s="14"/>
      <c r="AB220" s="14"/>
      <c r="AC220" s="14"/>
      <c r="AD220" s="14"/>
      <c r="AE220" s="14"/>
      <c r="AF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</row>
    <row r="221" spans="1:70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AA221" s="14"/>
      <c r="AB221" s="14"/>
      <c r="AC221" s="14"/>
      <c r="AD221" s="14"/>
      <c r="AE221" s="14"/>
      <c r="AF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</row>
    <row r="222" spans="1:70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AA222" s="14"/>
      <c r="AB222" s="14"/>
      <c r="AC222" s="14"/>
      <c r="AD222" s="14"/>
      <c r="AE222" s="14"/>
      <c r="AF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</row>
    <row r="223" spans="1:70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AA223" s="14"/>
      <c r="AB223" s="14"/>
      <c r="AC223" s="14"/>
      <c r="AD223" s="14"/>
      <c r="AE223" s="14"/>
      <c r="AF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</row>
    <row r="224" spans="1:70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AA224" s="14"/>
      <c r="AB224" s="14"/>
      <c r="AC224" s="14"/>
      <c r="AD224" s="14"/>
      <c r="AE224" s="14"/>
      <c r="AF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</row>
    <row r="225" spans="1:70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AA225" s="14"/>
      <c r="AB225" s="14"/>
      <c r="AC225" s="14"/>
      <c r="AD225" s="14"/>
      <c r="AE225" s="14"/>
      <c r="AF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</row>
    <row r="226" spans="1:70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AA226" s="14"/>
      <c r="AB226" s="14"/>
      <c r="AC226" s="14"/>
      <c r="AD226" s="14"/>
      <c r="AE226" s="14"/>
      <c r="AF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</row>
    <row r="227" spans="1:70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AA227" s="14"/>
      <c r="AB227" s="14"/>
      <c r="AC227" s="14"/>
      <c r="AD227" s="14"/>
      <c r="AE227" s="14"/>
      <c r="AF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</row>
    <row r="228" spans="1:70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AA228" s="14"/>
      <c r="AB228" s="14"/>
      <c r="AC228" s="14"/>
      <c r="AD228" s="14"/>
      <c r="AE228" s="14"/>
      <c r="AF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</row>
    <row r="229" spans="1:70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AA229" s="14"/>
      <c r="AB229" s="14"/>
      <c r="AC229" s="14"/>
      <c r="AD229" s="14"/>
      <c r="AE229" s="14"/>
      <c r="AF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</row>
    <row r="230" spans="1:70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AA230" s="14"/>
      <c r="AB230" s="14"/>
      <c r="AC230" s="14"/>
      <c r="AD230" s="14"/>
      <c r="AE230" s="14"/>
      <c r="AF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</row>
    <row r="231" spans="1:70" x14ac:dyDescent="0.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AA231" s="14"/>
      <c r="AB231" s="14"/>
      <c r="AC231" s="14"/>
      <c r="AD231" s="14"/>
      <c r="AE231" s="14"/>
      <c r="AF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</row>
    <row r="232" spans="1:70" x14ac:dyDescent="0.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AA232" s="14"/>
      <c r="AB232" s="14"/>
      <c r="AC232" s="14"/>
      <c r="AD232" s="14"/>
      <c r="AE232" s="14"/>
      <c r="AF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</row>
    <row r="233" spans="1:70" x14ac:dyDescent="0.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AA233" s="14"/>
      <c r="AB233" s="14"/>
      <c r="AC233" s="14"/>
      <c r="AD233" s="14"/>
      <c r="AE233" s="14"/>
      <c r="AF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</row>
    <row r="234" spans="1:70" x14ac:dyDescent="0.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AA234" s="14"/>
      <c r="AB234" s="14"/>
      <c r="AC234" s="14"/>
      <c r="AD234" s="14"/>
      <c r="AE234" s="14"/>
      <c r="AF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</row>
    <row r="235" spans="1:70" x14ac:dyDescent="0.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AA235" s="14"/>
      <c r="AB235" s="14"/>
      <c r="AC235" s="14"/>
      <c r="AD235" s="14"/>
      <c r="AE235" s="14"/>
      <c r="AF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</row>
    <row r="236" spans="1:70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AA236" s="14"/>
      <c r="AB236" s="14"/>
      <c r="AC236" s="14"/>
      <c r="AD236" s="14"/>
      <c r="AE236" s="14"/>
      <c r="AF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</row>
    <row r="237" spans="1:70" x14ac:dyDescent="0.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AA237" s="14"/>
      <c r="AB237" s="14"/>
      <c r="AC237" s="14"/>
      <c r="AD237" s="14"/>
      <c r="AE237" s="14"/>
      <c r="AF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</row>
    <row r="238" spans="1:70" x14ac:dyDescent="0.3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AA238" s="14"/>
      <c r="AB238" s="14"/>
      <c r="AC238" s="14"/>
      <c r="AD238" s="14"/>
      <c r="AE238" s="14"/>
      <c r="AF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</row>
    <row r="239" spans="1:70" x14ac:dyDescent="0.3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AA239" s="14"/>
      <c r="AB239" s="14"/>
      <c r="AC239" s="14"/>
      <c r="AD239" s="14"/>
      <c r="AE239" s="14"/>
      <c r="AF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</row>
    <row r="240" spans="1:70" x14ac:dyDescent="0.3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AA240" s="14"/>
      <c r="AB240" s="14"/>
      <c r="AC240" s="14"/>
      <c r="AD240" s="14"/>
      <c r="AE240" s="14"/>
      <c r="AF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</row>
    <row r="241" spans="1:70" x14ac:dyDescent="0.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AA241" s="14"/>
      <c r="AB241" s="14"/>
      <c r="AC241" s="14"/>
      <c r="AD241" s="14"/>
      <c r="AE241" s="14"/>
      <c r="AF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</row>
    <row r="242" spans="1:70" x14ac:dyDescent="0.3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AA242" s="14"/>
      <c r="AB242" s="14"/>
      <c r="AC242" s="14"/>
      <c r="AD242" s="14"/>
      <c r="AE242" s="14"/>
      <c r="AF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</row>
    <row r="243" spans="1:70" x14ac:dyDescent="0.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AA243" s="14"/>
      <c r="AB243" s="14"/>
      <c r="AC243" s="14"/>
      <c r="AD243" s="14"/>
      <c r="AE243" s="14"/>
      <c r="AF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</row>
    <row r="244" spans="1:70" x14ac:dyDescent="0.3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AA244" s="14"/>
      <c r="AB244" s="14"/>
      <c r="AC244" s="14"/>
      <c r="AD244" s="14"/>
      <c r="AE244" s="14"/>
      <c r="AF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</row>
    <row r="245" spans="1:70" x14ac:dyDescent="0.3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AA245" s="14"/>
      <c r="AB245" s="14"/>
      <c r="AC245" s="14"/>
      <c r="AD245" s="14"/>
      <c r="AE245" s="14"/>
      <c r="AF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</row>
    <row r="246" spans="1:70" x14ac:dyDescent="0.3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AA246" s="14"/>
      <c r="AB246" s="14"/>
      <c r="AC246" s="14"/>
      <c r="AD246" s="14"/>
      <c r="AE246" s="14"/>
      <c r="AF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</row>
    <row r="247" spans="1:70" x14ac:dyDescent="0.3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AA247" s="14"/>
      <c r="AB247" s="14"/>
      <c r="AC247" s="14"/>
      <c r="AD247" s="14"/>
      <c r="AE247" s="14"/>
      <c r="AF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</row>
    <row r="248" spans="1:70" x14ac:dyDescent="0.3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AA248" s="14"/>
      <c r="AB248" s="14"/>
      <c r="AC248" s="14"/>
      <c r="AD248" s="14"/>
      <c r="AE248" s="14"/>
      <c r="AF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</row>
    <row r="249" spans="1:70" x14ac:dyDescent="0.3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AA249" s="14"/>
      <c r="AB249" s="14"/>
      <c r="AC249" s="14"/>
      <c r="AD249" s="14"/>
      <c r="AE249" s="14"/>
      <c r="AF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</row>
    <row r="250" spans="1:70" x14ac:dyDescent="0.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AA250" s="14"/>
      <c r="AB250" s="14"/>
      <c r="AC250" s="14"/>
      <c r="AD250" s="14"/>
      <c r="AE250" s="14"/>
      <c r="AF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</row>
    <row r="251" spans="1:70" x14ac:dyDescent="0.3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AA251" s="14"/>
      <c r="AB251" s="14"/>
      <c r="AC251" s="14"/>
      <c r="AD251" s="14"/>
      <c r="AE251" s="14"/>
      <c r="AF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</row>
    <row r="252" spans="1:70" x14ac:dyDescent="0.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AA252" s="14"/>
      <c r="AB252" s="14"/>
      <c r="AC252" s="14"/>
      <c r="AD252" s="14"/>
      <c r="AE252" s="14"/>
      <c r="AF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</row>
    <row r="253" spans="1:70" x14ac:dyDescent="0.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AA253" s="14"/>
      <c r="AB253" s="14"/>
      <c r="AC253" s="14"/>
      <c r="AD253" s="14"/>
      <c r="AE253" s="14"/>
      <c r="AF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</row>
    <row r="254" spans="1:70" x14ac:dyDescent="0.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AA254" s="14"/>
      <c r="AB254" s="14"/>
      <c r="AC254" s="14"/>
      <c r="AD254" s="14"/>
      <c r="AE254" s="14"/>
      <c r="AF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</row>
    <row r="255" spans="1:70" x14ac:dyDescent="0.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AA255" s="14"/>
      <c r="AB255" s="14"/>
      <c r="AC255" s="14"/>
      <c r="AD255" s="14"/>
      <c r="AE255" s="14"/>
      <c r="AF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</row>
    <row r="256" spans="1:70" x14ac:dyDescent="0.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AA256" s="14"/>
      <c r="AB256" s="14"/>
      <c r="AC256" s="14"/>
      <c r="AD256" s="14"/>
      <c r="AE256" s="14"/>
      <c r="AF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</row>
    <row r="257" spans="1:70" x14ac:dyDescent="0.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AA257" s="14"/>
      <c r="AB257" s="14"/>
      <c r="AC257" s="14"/>
      <c r="AD257" s="14"/>
      <c r="AE257" s="14"/>
      <c r="AF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</row>
    <row r="258" spans="1:70" x14ac:dyDescent="0.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AA258" s="14"/>
      <c r="AB258" s="14"/>
      <c r="AC258" s="14"/>
      <c r="AD258" s="14"/>
      <c r="AE258" s="14"/>
      <c r="AF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</row>
    <row r="259" spans="1:70" x14ac:dyDescent="0.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AA259" s="14"/>
      <c r="AB259" s="14"/>
      <c r="AC259" s="14"/>
      <c r="AD259" s="14"/>
      <c r="AE259" s="14"/>
      <c r="AF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</row>
    <row r="260" spans="1:70" x14ac:dyDescent="0.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AA260" s="14"/>
      <c r="AB260" s="14"/>
      <c r="AC260" s="14"/>
      <c r="AD260" s="14"/>
      <c r="AE260" s="14"/>
      <c r="AF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</row>
    <row r="261" spans="1:70" x14ac:dyDescent="0.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AA261" s="14"/>
      <c r="AB261" s="14"/>
      <c r="AC261" s="14"/>
      <c r="AD261" s="14"/>
      <c r="AE261" s="14"/>
      <c r="AF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</row>
    <row r="262" spans="1:70" x14ac:dyDescent="0.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AA262" s="14"/>
      <c r="AB262" s="14"/>
      <c r="AC262" s="14"/>
      <c r="AD262" s="14"/>
      <c r="AE262" s="14"/>
      <c r="AF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</row>
    <row r="263" spans="1:70" x14ac:dyDescent="0.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AA263" s="14"/>
      <c r="AB263" s="14"/>
      <c r="AC263" s="14"/>
      <c r="AD263" s="14"/>
      <c r="AE263" s="14"/>
      <c r="AF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</row>
    <row r="264" spans="1:70" x14ac:dyDescent="0.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AA264" s="14"/>
      <c r="AB264" s="14"/>
      <c r="AC264" s="14"/>
      <c r="AD264" s="14"/>
      <c r="AE264" s="14"/>
      <c r="AF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</row>
    <row r="265" spans="1:70" x14ac:dyDescent="0.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AA265" s="14"/>
      <c r="AB265" s="14"/>
      <c r="AC265" s="14"/>
      <c r="AD265" s="14"/>
      <c r="AE265" s="14"/>
      <c r="AF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</row>
    <row r="266" spans="1:70" x14ac:dyDescent="0.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AA266" s="14"/>
      <c r="AB266" s="14"/>
      <c r="AC266" s="14"/>
      <c r="AD266" s="14"/>
      <c r="AE266" s="14"/>
      <c r="AF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</row>
    <row r="267" spans="1:70" x14ac:dyDescent="0.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AA267" s="14"/>
      <c r="AB267" s="14"/>
      <c r="AC267" s="14"/>
      <c r="AD267" s="14"/>
      <c r="AE267" s="14"/>
      <c r="AF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</row>
    <row r="268" spans="1:70" x14ac:dyDescent="0.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AA268" s="14"/>
      <c r="AB268" s="14"/>
      <c r="AC268" s="14"/>
      <c r="AD268" s="14"/>
      <c r="AE268" s="14"/>
      <c r="AF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</row>
    <row r="269" spans="1:70" x14ac:dyDescent="0.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AA269" s="14"/>
      <c r="AB269" s="14"/>
      <c r="AC269" s="14"/>
      <c r="AD269" s="14"/>
      <c r="AE269" s="14"/>
      <c r="AF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</row>
    <row r="270" spans="1:70" x14ac:dyDescent="0.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AA270" s="14"/>
      <c r="AB270" s="14"/>
      <c r="AC270" s="14"/>
      <c r="AD270" s="14"/>
      <c r="AE270" s="14"/>
      <c r="AF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</row>
    <row r="271" spans="1:70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AA271" s="14"/>
      <c r="AB271" s="14"/>
      <c r="AC271" s="14"/>
      <c r="AD271" s="14"/>
      <c r="AE271" s="14"/>
      <c r="AF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</row>
    <row r="272" spans="1:70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AA272" s="14"/>
      <c r="AB272" s="14"/>
      <c r="AC272" s="14"/>
      <c r="AD272" s="14"/>
      <c r="AE272" s="14"/>
      <c r="AF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</row>
    <row r="273" spans="1:70" x14ac:dyDescent="0.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AA273" s="14"/>
      <c r="AB273" s="14"/>
      <c r="AC273" s="14"/>
      <c r="AD273" s="14"/>
      <c r="AE273" s="14"/>
      <c r="AF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</row>
    <row r="274" spans="1:70" x14ac:dyDescent="0.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AA274" s="14"/>
      <c r="AB274" s="14"/>
      <c r="AC274" s="14"/>
      <c r="AD274" s="14"/>
      <c r="AE274" s="14"/>
      <c r="AF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</row>
    <row r="275" spans="1:70" x14ac:dyDescent="0.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AA275" s="14"/>
      <c r="AB275" s="14"/>
      <c r="AC275" s="14"/>
      <c r="AD275" s="14"/>
      <c r="AE275" s="14"/>
      <c r="AF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</row>
    <row r="276" spans="1:70" x14ac:dyDescent="0.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AA276" s="14"/>
      <c r="AB276" s="14"/>
      <c r="AC276" s="14"/>
      <c r="AD276" s="14"/>
      <c r="AE276" s="14"/>
      <c r="AF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</row>
    <row r="277" spans="1:70" x14ac:dyDescent="0.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AA277" s="14"/>
      <c r="AB277" s="14"/>
      <c r="AC277" s="14"/>
      <c r="AD277" s="14"/>
      <c r="AE277" s="14"/>
      <c r="AF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</row>
    <row r="278" spans="1:70" x14ac:dyDescent="0.3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AA278" s="14"/>
      <c r="AB278" s="14"/>
      <c r="AC278" s="14"/>
      <c r="AD278" s="14"/>
      <c r="AE278" s="14"/>
      <c r="AF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</row>
    <row r="279" spans="1:70" x14ac:dyDescent="0.3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AA279" s="14"/>
      <c r="AB279" s="14"/>
      <c r="AC279" s="14"/>
      <c r="AD279" s="14"/>
      <c r="AE279" s="14"/>
      <c r="AF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</row>
    <row r="280" spans="1:70" x14ac:dyDescent="0.3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AA280" s="14"/>
      <c r="AB280" s="14"/>
      <c r="AC280" s="14"/>
      <c r="AD280" s="14"/>
      <c r="AE280" s="14"/>
      <c r="AF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</row>
    <row r="281" spans="1:70" x14ac:dyDescent="0.3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AA281" s="14"/>
      <c r="AB281" s="14"/>
      <c r="AC281" s="14"/>
      <c r="AD281" s="14"/>
      <c r="AE281" s="14"/>
      <c r="AF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</row>
    <row r="282" spans="1:70" x14ac:dyDescent="0.3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AA282" s="14"/>
      <c r="AB282" s="14"/>
      <c r="AC282" s="14"/>
      <c r="AD282" s="14"/>
      <c r="AE282" s="14"/>
      <c r="AF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</row>
    <row r="283" spans="1:70" x14ac:dyDescent="0.3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AA283" s="14"/>
      <c r="AB283" s="14"/>
      <c r="AC283" s="14"/>
      <c r="AD283" s="14"/>
      <c r="AE283" s="14"/>
      <c r="AF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</row>
    <row r="284" spans="1:70" x14ac:dyDescent="0.3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AA284" s="14"/>
      <c r="AB284" s="14"/>
      <c r="AC284" s="14"/>
      <c r="AD284" s="14"/>
      <c r="AE284" s="14"/>
      <c r="AF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</row>
    <row r="285" spans="1:70" x14ac:dyDescent="0.3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AA285" s="14"/>
      <c r="AB285" s="14"/>
      <c r="AC285" s="14"/>
      <c r="AD285" s="14"/>
      <c r="AE285" s="14"/>
      <c r="AF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</row>
    <row r="286" spans="1:70" x14ac:dyDescent="0.3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AA286" s="14"/>
      <c r="AB286" s="14"/>
      <c r="AC286" s="14"/>
      <c r="AD286" s="14"/>
      <c r="AE286" s="14"/>
      <c r="AF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</row>
    <row r="287" spans="1:70" x14ac:dyDescent="0.3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AA287" s="14"/>
      <c r="AB287" s="14"/>
      <c r="AC287" s="14"/>
      <c r="AD287" s="14"/>
      <c r="AE287" s="14"/>
      <c r="AF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</row>
    <row r="288" spans="1:70" x14ac:dyDescent="0.3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AA288" s="14"/>
      <c r="AB288" s="14"/>
      <c r="AC288" s="14"/>
      <c r="AD288" s="14"/>
      <c r="AE288" s="14"/>
      <c r="AF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</row>
    <row r="289" spans="1:70" x14ac:dyDescent="0.3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AA289" s="14"/>
      <c r="AB289" s="14"/>
      <c r="AC289" s="14"/>
      <c r="AD289" s="14"/>
      <c r="AE289" s="14"/>
      <c r="AF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</row>
    <row r="290" spans="1:70" x14ac:dyDescent="0.3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AA290" s="14"/>
      <c r="AB290" s="14"/>
      <c r="AC290" s="14"/>
      <c r="AD290" s="14"/>
      <c r="AE290" s="14"/>
      <c r="AF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</row>
    <row r="291" spans="1:70" x14ac:dyDescent="0.3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AA291" s="14"/>
      <c r="AB291" s="14"/>
      <c r="AC291" s="14"/>
      <c r="AD291" s="14"/>
      <c r="AE291" s="14"/>
      <c r="AF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</row>
    <row r="292" spans="1:70" x14ac:dyDescent="0.3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AA292" s="14"/>
      <c r="AB292" s="14"/>
      <c r="AC292" s="14"/>
      <c r="AD292" s="14"/>
      <c r="AE292" s="14"/>
      <c r="AF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</row>
    <row r="293" spans="1:70" x14ac:dyDescent="0.3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AA293" s="14"/>
      <c r="AB293" s="14"/>
      <c r="AC293" s="14"/>
      <c r="AD293" s="14"/>
      <c r="AE293" s="14"/>
      <c r="AF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</row>
    <row r="294" spans="1:70" x14ac:dyDescent="0.3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AA294" s="14"/>
      <c r="AB294" s="14"/>
      <c r="AC294" s="14"/>
      <c r="AD294" s="14"/>
      <c r="AE294" s="14"/>
      <c r="AF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</row>
    <row r="295" spans="1:70" x14ac:dyDescent="0.3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AA295" s="14"/>
      <c r="AB295" s="14"/>
      <c r="AC295" s="14"/>
      <c r="AD295" s="14"/>
      <c r="AE295" s="14"/>
      <c r="AF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</row>
    <row r="296" spans="1:70" x14ac:dyDescent="0.3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AA296" s="14"/>
      <c r="AB296" s="14"/>
      <c r="AC296" s="14"/>
      <c r="AD296" s="14"/>
      <c r="AE296" s="14"/>
      <c r="AF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</row>
    <row r="297" spans="1:70" x14ac:dyDescent="0.3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AA297" s="14"/>
      <c r="AB297" s="14"/>
      <c r="AC297" s="14"/>
      <c r="AD297" s="14"/>
      <c r="AE297" s="14"/>
      <c r="AF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</row>
    <row r="298" spans="1:70" x14ac:dyDescent="0.3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AA298" s="14"/>
      <c r="AB298" s="14"/>
      <c r="AC298" s="14"/>
      <c r="AD298" s="14"/>
      <c r="AE298" s="14"/>
      <c r="AF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</row>
    <row r="299" spans="1:70" x14ac:dyDescent="0.3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AA299" s="14"/>
      <c r="AB299" s="14"/>
      <c r="AC299" s="14"/>
      <c r="AD299" s="14"/>
      <c r="AE299" s="14"/>
      <c r="AF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</row>
    <row r="300" spans="1:70" x14ac:dyDescent="0.3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AA300" s="14"/>
      <c r="AB300" s="14"/>
      <c r="AC300" s="14"/>
      <c r="AD300" s="14"/>
      <c r="AE300" s="14"/>
      <c r="AF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</row>
    <row r="301" spans="1:70" x14ac:dyDescent="0.3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AA301" s="14"/>
      <c r="AB301" s="14"/>
      <c r="AC301" s="14"/>
      <c r="AD301" s="14"/>
      <c r="AE301" s="14"/>
      <c r="AF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</row>
    <row r="302" spans="1:70" x14ac:dyDescent="0.3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AA302" s="14"/>
      <c r="AB302" s="14"/>
      <c r="AC302" s="14"/>
      <c r="AD302" s="14"/>
      <c r="AE302" s="14"/>
      <c r="AF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</row>
    <row r="303" spans="1:70" x14ac:dyDescent="0.3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AA303" s="14"/>
      <c r="AB303" s="14"/>
      <c r="AC303" s="14"/>
      <c r="AD303" s="14"/>
      <c r="AE303" s="14"/>
      <c r="AF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</row>
    <row r="304" spans="1:70" x14ac:dyDescent="0.3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AA304" s="14"/>
      <c r="AB304" s="14"/>
      <c r="AC304" s="14"/>
      <c r="AD304" s="14"/>
      <c r="AE304" s="14"/>
      <c r="AF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</row>
    <row r="305" spans="1:70" x14ac:dyDescent="0.3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AA305" s="14"/>
      <c r="AB305" s="14"/>
      <c r="AC305" s="14"/>
      <c r="AD305" s="14"/>
      <c r="AE305" s="14"/>
      <c r="AF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</row>
    <row r="306" spans="1:70" x14ac:dyDescent="0.3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AA306" s="14"/>
      <c r="AB306" s="14"/>
      <c r="AC306" s="14"/>
      <c r="AD306" s="14"/>
      <c r="AE306" s="14"/>
      <c r="AF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</row>
    <row r="307" spans="1:70" x14ac:dyDescent="0.3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AA307" s="14"/>
      <c r="AB307" s="14"/>
      <c r="AC307" s="14"/>
      <c r="AD307" s="14"/>
      <c r="AE307" s="14"/>
      <c r="AF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</row>
    <row r="308" spans="1:70" x14ac:dyDescent="0.3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AA308" s="14"/>
      <c r="AB308" s="14"/>
      <c r="AC308" s="14"/>
      <c r="AD308" s="14"/>
      <c r="AE308" s="14"/>
      <c r="AF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</row>
    <row r="309" spans="1:70" x14ac:dyDescent="0.3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AA309" s="14"/>
      <c r="AB309" s="14"/>
      <c r="AC309" s="14"/>
      <c r="AD309" s="14"/>
      <c r="AE309" s="14"/>
      <c r="AF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</row>
    <row r="310" spans="1:70" x14ac:dyDescent="0.3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AA310" s="14"/>
      <c r="AB310" s="14"/>
      <c r="AC310" s="14"/>
      <c r="AD310" s="14"/>
      <c r="AE310" s="14"/>
      <c r="AF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</row>
    <row r="311" spans="1:70" x14ac:dyDescent="0.3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AA311" s="14"/>
      <c r="AB311" s="14"/>
      <c r="AC311" s="14"/>
      <c r="AD311" s="14"/>
      <c r="AE311" s="14"/>
      <c r="AF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</row>
    <row r="312" spans="1:70" x14ac:dyDescent="0.3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AA312" s="14"/>
      <c r="AB312" s="14"/>
      <c r="AC312" s="14"/>
      <c r="AD312" s="14"/>
      <c r="AE312" s="14"/>
      <c r="AF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</row>
    <row r="313" spans="1:70" x14ac:dyDescent="0.3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AA313" s="14"/>
      <c r="AB313" s="14"/>
      <c r="AC313" s="14"/>
      <c r="AD313" s="14"/>
      <c r="AE313" s="14"/>
      <c r="AF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</row>
    <row r="314" spans="1:70" x14ac:dyDescent="0.3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AA314" s="14"/>
      <c r="AB314" s="14"/>
      <c r="AC314" s="14"/>
      <c r="AD314" s="14"/>
      <c r="AE314" s="14"/>
      <c r="AF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</row>
    <row r="315" spans="1:70" x14ac:dyDescent="0.3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AA315" s="14"/>
      <c r="AB315" s="14"/>
      <c r="AC315" s="14"/>
      <c r="AD315" s="14"/>
      <c r="AE315" s="14"/>
      <c r="AF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</row>
    <row r="316" spans="1:70" x14ac:dyDescent="0.3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AA316" s="14"/>
      <c r="AB316" s="14"/>
      <c r="AC316" s="14"/>
      <c r="AD316" s="14"/>
      <c r="AE316" s="14"/>
      <c r="AF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</row>
    <row r="317" spans="1:70" x14ac:dyDescent="0.3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AA317" s="14"/>
      <c r="AB317" s="14"/>
      <c r="AC317" s="14"/>
      <c r="AD317" s="14"/>
      <c r="AE317" s="14"/>
      <c r="AF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</row>
    <row r="318" spans="1:70" x14ac:dyDescent="0.3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AA318" s="14"/>
      <c r="AB318" s="14"/>
      <c r="AC318" s="14"/>
      <c r="AD318" s="14"/>
      <c r="AE318" s="14"/>
      <c r="AF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</row>
    <row r="319" spans="1:70" x14ac:dyDescent="0.3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AA319" s="14"/>
      <c r="AB319" s="14"/>
      <c r="AC319" s="14"/>
      <c r="AD319" s="14"/>
      <c r="AE319" s="14"/>
      <c r="AF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</row>
    <row r="320" spans="1:70" x14ac:dyDescent="0.3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AA320" s="14"/>
      <c r="AB320" s="14"/>
      <c r="AC320" s="14"/>
      <c r="AD320" s="14"/>
      <c r="AE320" s="14"/>
      <c r="AF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</row>
    <row r="321" spans="1:70" x14ac:dyDescent="0.3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AA321" s="14"/>
      <c r="AB321" s="14"/>
      <c r="AC321" s="14"/>
      <c r="AD321" s="14"/>
      <c r="AE321" s="14"/>
      <c r="AF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</row>
    <row r="322" spans="1:70" x14ac:dyDescent="0.3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AA322" s="14"/>
      <c r="AB322" s="14"/>
      <c r="AC322" s="14"/>
      <c r="AD322" s="14"/>
      <c r="AE322" s="14"/>
      <c r="AF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</row>
    <row r="323" spans="1:70" x14ac:dyDescent="0.3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AA323" s="14"/>
      <c r="AB323" s="14"/>
      <c r="AC323" s="14"/>
      <c r="AD323" s="14"/>
      <c r="AE323" s="14"/>
      <c r="AF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</row>
    <row r="324" spans="1:70" x14ac:dyDescent="0.3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AA324" s="14"/>
      <c r="AB324" s="14"/>
      <c r="AC324" s="14"/>
      <c r="AD324" s="14"/>
      <c r="AE324" s="14"/>
      <c r="AF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</row>
    <row r="325" spans="1:70" x14ac:dyDescent="0.3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AA325" s="14"/>
      <c r="AB325" s="14"/>
      <c r="AC325" s="14"/>
      <c r="AD325" s="14"/>
      <c r="AE325" s="14"/>
      <c r="AF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</row>
    <row r="326" spans="1:70" x14ac:dyDescent="0.3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AA326" s="14"/>
      <c r="AB326" s="14"/>
      <c r="AC326" s="14"/>
      <c r="AD326" s="14"/>
      <c r="AE326" s="14"/>
      <c r="AF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</row>
    <row r="327" spans="1:70" x14ac:dyDescent="0.3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AA327" s="14"/>
      <c r="AB327" s="14"/>
      <c r="AC327" s="14"/>
      <c r="AD327" s="14"/>
      <c r="AE327" s="14"/>
      <c r="AF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</row>
    <row r="328" spans="1:70" x14ac:dyDescent="0.3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AA328" s="14"/>
      <c r="AB328" s="14"/>
      <c r="AC328" s="14"/>
      <c r="AD328" s="14"/>
      <c r="AE328" s="14"/>
      <c r="AF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</row>
    <row r="329" spans="1:70" x14ac:dyDescent="0.3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AA329" s="14"/>
      <c r="AB329" s="14"/>
      <c r="AC329" s="14"/>
      <c r="AD329" s="14"/>
      <c r="AE329" s="14"/>
      <c r="AF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</row>
    <row r="330" spans="1:70" x14ac:dyDescent="0.3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AA330" s="14"/>
      <c r="AB330" s="14"/>
      <c r="AC330" s="14"/>
      <c r="AD330" s="14"/>
      <c r="AE330" s="14"/>
      <c r="AF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</row>
    <row r="331" spans="1:70" x14ac:dyDescent="0.3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AA331" s="14"/>
      <c r="AB331" s="14"/>
      <c r="AC331" s="14"/>
      <c r="AD331" s="14"/>
      <c r="AE331" s="14"/>
      <c r="AF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</row>
    <row r="332" spans="1:70" x14ac:dyDescent="0.3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AA332" s="14"/>
      <c r="AB332" s="14"/>
      <c r="AC332" s="14"/>
      <c r="AD332" s="14"/>
      <c r="AE332" s="14"/>
      <c r="AF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</row>
    <row r="333" spans="1:70" x14ac:dyDescent="0.3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AA333" s="14"/>
      <c r="AB333" s="14"/>
      <c r="AC333" s="14"/>
      <c r="AD333" s="14"/>
      <c r="AE333" s="14"/>
      <c r="AF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</row>
    <row r="334" spans="1:70" x14ac:dyDescent="0.3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AA334" s="14"/>
      <c r="AB334" s="14"/>
      <c r="AC334" s="14"/>
      <c r="AD334" s="14"/>
      <c r="AE334" s="14"/>
      <c r="AF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</row>
    <row r="335" spans="1:70" x14ac:dyDescent="0.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AA335" s="14"/>
      <c r="AB335" s="14"/>
      <c r="AC335" s="14"/>
      <c r="AD335" s="14"/>
      <c r="AE335" s="14"/>
      <c r="AF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</row>
    <row r="336" spans="1:70" x14ac:dyDescent="0.3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AA336" s="14"/>
      <c r="AB336" s="14"/>
      <c r="AC336" s="14"/>
      <c r="AD336" s="14"/>
      <c r="AE336" s="14"/>
      <c r="AF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</row>
    <row r="337" spans="1:70" x14ac:dyDescent="0.3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AA337" s="14"/>
      <c r="AB337" s="14"/>
      <c r="AC337" s="14"/>
      <c r="AD337" s="14"/>
      <c r="AE337" s="14"/>
      <c r="AF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</row>
    <row r="338" spans="1:70" x14ac:dyDescent="0.3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AA338" s="14"/>
      <c r="AB338" s="14"/>
      <c r="AC338" s="14"/>
      <c r="AD338" s="14"/>
      <c r="AE338" s="14"/>
      <c r="AF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</row>
    <row r="339" spans="1:70" x14ac:dyDescent="0.3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AA339" s="14"/>
      <c r="AB339" s="14"/>
      <c r="AC339" s="14"/>
      <c r="AD339" s="14"/>
      <c r="AE339" s="14"/>
      <c r="AF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</row>
    <row r="340" spans="1:70" x14ac:dyDescent="0.3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AA340" s="14"/>
      <c r="AB340" s="14"/>
      <c r="AC340" s="14"/>
      <c r="AD340" s="14"/>
      <c r="AE340" s="14"/>
      <c r="AF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</row>
    <row r="341" spans="1:70" x14ac:dyDescent="0.3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AA341" s="14"/>
      <c r="AB341" s="14"/>
      <c r="AC341" s="14"/>
      <c r="AD341" s="14"/>
      <c r="AE341" s="14"/>
      <c r="AF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</row>
    <row r="342" spans="1:70" x14ac:dyDescent="0.3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AA342" s="14"/>
      <c r="AB342" s="14"/>
      <c r="AC342" s="14"/>
      <c r="AD342" s="14"/>
      <c r="AE342" s="14"/>
      <c r="AF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</row>
    <row r="343" spans="1:70" x14ac:dyDescent="0.3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AA343" s="14"/>
      <c r="AB343" s="14"/>
      <c r="AC343" s="14"/>
      <c r="AD343" s="14"/>
      <c r="AE343" s="14"/>
      <c r="AF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</row>
    <row r="344" spans="1:70" x14ac:dyDescent="0.3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AA344" s="14"/>
      <c r="AB344" s="14"/>
      <c r="AC344" s="14"/>
      <c r="AD344" s="14"/>
      <c r="AE344" s="14"/>
      <c r="AF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</row>
    <row r="345" spans="1:70" x14ac:dyDescent="0.3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AA345" s="14"/>
      <c r="AB345" s="14"/>
      <c r="AC345" s="14"/>
      <c r="AD345" s="14"/>
      <c r="AE345" s="14"/>
      <c r="AF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</row>
    <row r="346" spans="1:70" x14ac:dyDescent="0.3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AA346" s="14"/>
      <c r="AB346" s="14"/>
      <c r="AC346" s="14"/>
      <c r="AD346" s="14"/>
      <c r="AE346" s="14"/>
      <c r="AF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</row>
    <row r="347" spans="1:70" x14ac:dyDescent="0.3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AA347" s="14"/>
      <c r="AB347" s="14"/>
      <c r="AC347" s="14"/>
      <c r="AD347" s="14"/>
      <c r="AE347" s="14"/>
      <c r="AF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</row>
    <row r="348" spans="1:70" x14ac:dyDescent="0.3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AA348" s="14"/>
      <c r="AB348" s="14"/>
      <c r="AC348" s="14"/>
      <c r="AD348" s="14"/>
      <c r="AE348" s="14"/>
      <c r="AF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</row>
    <row r="349" spans="1:70" x14ac:dyDescent="0.3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AA349" s="14"/>
      <c r="AB349" s="14"/>
      <c r="AC349" s="14"/>
      <c r="AD349" s="14"/>
      <c r="AE349" s="14"/>
      <c r="AF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</row>
    <row r="350" spans="1:70" x14ac:dyDescent="0.3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AA350" s="14"/>
      <c r="AB350" s="14"/>
      <c r="AC350" s="14"/>
      <c r="AD350" s="14"/>
      <c r="AE350" s="14"/>
      <c r="AF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</row>
    <row r="351" spans="1:70" x14ac:dyDescent="0.3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AA351" s="14"/>
      <c r="AB351" s="14"/>
      <c r="AC351" s="14"/>
      <c r="AD351" s="14"/>
      <c r="AE351" s="14"/>
      <c r="AF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</row>
    <row r="352" spans="1:70" x14ac:dyDescent="0.3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AA352" s="14"/>
      <c r="AB352" s="14"/>
      <c r="AC352" s="14"/>
      <c r="AD352" s="14"/>
      <c r="AE352" s="14"/>
      <c r="AF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</row>
    <row r="353" spans="1:70" x14ac:dyDescent="0.3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AA353" s="14"/>
      <c r="AB353" s="14"/>
      <c r="AC353" s="14"/>
      <c r="AD353" s="14"/>
      <c r="AE353" s="14"/>
      <c r="AF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</row>
    <row r="354" spans="1:70" x14ac:dyDescent="0.3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AA354" s="14"/>
      <c r="AB354" s="14"/>
      <c r="AC354" s="14"/>
      <c r="AD354" s="14"/>
      <c r="AE354" s="14"/>
      <c r="AF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</row>
    <row r="355" spans="1:70" x14ac:dyDescent="0.3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AA355" s="14"/>
      <c r="AB355" s="14"/>
      <c r="AC355" s="14"/>
      <c r="AD355" s="14"/>
      <c r="AE355" s="14"/>
      <c r="AF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</row>
    <row r="356" spans="1:70" x14ac:dyDescent="0.3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AA356" s="14"/>
      <c r="AB356" s="14"/>
      <c r="AC356" s="14"/>
      <c r="AD356" s="14"/>
      <c r="AE356" s="14"/>
      <c r="AF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</row>
    <row r="357" spans="1:70" x14ac:dyDescent="0.3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AA357" s="14"/>
      <c r="AB357" s="14"/>
      <c r="AC357" s="14"/>
      <c r="AD357" s="14"/>
      <c r="AE357" s="14"/>
      <c r="AF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</row>
    <row r="358" spans="1:70" x14ac:dyDescent="0.3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AA358" s="14"/>
      <c r="AB358" s="14"/>
      <c r="AC358" s="14"/>
      <c r="AD358" s="14"/>
      <c r="AE358" s="14"/>
      <c r="AF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</row>
    <row r="359" spans="1:70" x14ac:dyDescent="0.3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AA359" s="14"/>
      <c r="AB359" s="14"/>
      <c r="AC359" s="14"/>
      <c r="AD359" s="14"/>
      <c r="AE359" s="14"/>
      <c r="AF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</row>
    <row r="360" spans="1:70" x14ac:dyDescent="0.3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AA360" s="14"/>
      <c r="AB360" s="14"/>
      <c r="AC360" s="14"/>
      <c r="AD360" s="14"/>
      <c r="AE360" s="14"/>
      <c r="AF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</row>
    <row r="361" spans="1:70" x14ac:dyDescent="0.3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AA361" s="14"/>
      <c r="AB361" s="14"/>
      <c r="AC361" s="14"/>
      <c r="AD361" s="14"/>
      <c r="AE361" s="14"/>
      <c r="AF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</row>
    <row r="362" spans="1:70" x14ac:dyDescent="0.3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AA362" s="14"/>
      <c r="AB362" s="14"/>
      <c r="AC362" s="14"/>
      <c r="AD362" s="14"/>
      <c r="AE362" s="14"/>
      <c r="AF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</row>
    <row r="363" spans="1:70" x14ac:dyDescent="0.3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AA363" s="14"/>
      <c r="AB363" s="14"/>
      <c r="AC363" s="14"/>
      <c r="AD363" s="14"/>
      <c r="AE363" s="14"/>
      <c r="AF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</row>
    <row r="364" spans="1:70" x14ac:dyDescent="0.3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AA364" s="14"/>
      <c r="AB364" s="14"/>
      <c r="AC364" s="14"/>
      <c r="AD364" s="14"/>
      <c r="AE364" s="14"/>
      <c r="AF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</row>
    <row r="365" spans="1:70" x14ac:dyDescent="0.3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AA365" s="14"/>
      <c r="AB365" s="14"/>
      <c r="AC365" s="14"/>
      <c r="AD365" s="14"/>
      <c r="AE365" s="14"/>
      <c r="AF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</row>
    <row r="366" spans="1:70" x14ac:dyDescent="0.3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AA366" s="14"/>
      <c r="AB366" s="14"/>
      <c r="AC366" s="14"/>
      <c r="AD366" s="14"/>
      <c r="AE366" s="14"/>
      <c r="AF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</row>
    <row r="367" spans="1:70" x14ac:dyDescent="0.3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AA367" s="14"/>
      <c r="AB367" s="14"/>
      <c r="AC367" s="14"/>
      <c r="AD367" s="14"/>
      <c r="AE367" s="14"/>
      <c r="AF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</row>
    <row r="368" spans="1:70" x14ac:dyDescent="0.3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AA368" s="14"/>
      <c r="AB368" s="14"/>
      <c r="AC368" s="14"/>
      <c r="AD368" s="14"/>
      <c r="AE368" s="14"/>
      <c r="AF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</row>
    <row r="369" spans="1:70" x14ac:dyDescent="0.3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AA369" s="14"/>
      <c r="AB369" s="14"/>
      <c r="AC369" s="14"/>
      <c r="AD369" s="14"/>
      <c r="AE369" s="14"/>
      <c r="AF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</row>
    <row r="370" spans="1:70" x14ac:dyDescent="0.3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AA370" s="14"/>
      <c r="AB370" s="14"/>
      <c r="AC370" s="14"/>
      <c r="AD370" s="14"/>
      <c r="AE370" s="14"/>
      <c r="AF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</row>
    <row r="371" spans="1:70" x14ac:dyDescent="0.3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AA371" s="14"/>
      <c r="AB371" s="14"/>
      <c r="AC371" s="14"/>
      <c r="AD371" s="14"/>
      <c r="AE371" s="14"/>
      <c r="AF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</row>
    <row r="372" spans="1:70" x14ac:dyDescent="0.3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AA372" s="14"/>
      <c r="AB372" s="14"/>
      <c r="AC372" s="14"/>
      <c r="AD372" s="14"/>
      <c r="AE372" s="14"/>
      <c r="AF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</row>
    <row r="373" spans="1:70" x14ac:dyDescent="0.3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AA373" s="14"/>
      <c r="AB373" s="14"/>
      <c r="AC373" s="14"/>
      <c r="AD373" s="14"/>
      <c r="AE373" s="14"/>
      <c r="AF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</row>
    <row r="374" spans="1:70" x14ac:dyDescent="0.3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AA374" s="14"/>
      <c r="AB374" s="14"/>
      <c r="AC374" s="14"/>
      <c r="AD374" s="14"/>
      <c r="AE374" s="14"/>
      <c r="AF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</row>
    <row r="375" spans="1:70" x14ac:dyDescent="0.3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AA375" s="14"/>
      <c r="AB375" s="14"/>
      <c r="AC375" s="14"/>
      <c r="AD375" s="14"/>
      <c r="AE375" s="14"/>
      <c r="AF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</row>
    <row r="376" spans="1:70" x14ac:dyDescent="0.3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AA376" s="14"/>
      <c r="AB376" s="14"/>
      <c r="AC376" s="14"/>
      <c r="AD376" s="14"/>
      <c r="AE376" s="14"/>
      <c r="AF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</row>
    <row r="377" spans="1:70" x14ac:dyDescent="0.3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AA377" s="14"/>
      <c r="AB377" s="14"/>
      <c r="AC377" s="14"/>
      <c r="AD377" s="14"/>
      <c r="AE377" s="14"/>
      <c r="AF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</row>
    <row r="378" spans="1:70" x14ac:dyDescent="0.3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AA378" s="14"/>
      <c r="AB378" s="14"/>
      <c r="AC378" s="14"/>
      <c r="AD378" s="14"/>
      <c r="AE378" s="14"/>
      <c r="AF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</row>
    <row r="379" spans="1:70" x14ac:dyDescent="0.3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AA379" s="14"/>
      <c r="AB379" s="14"/>
      <c r="AC379" s="14"/>
      <c r="AD379" s="14"/>
      <c r="AE379" s="14"/>
      <c r="AF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</row>
    <row r="380" spans="1:70" x14ac:dyDescent="0.3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AA380" s="14"/>
      <c r="AB380" s="14"/>
      <c r="AC380" s="14"/>
      <c r="AD380" s="14"/>
      <c r="AE380" s="14"/>
      <c r="AF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</row>
    <row r="381" spans="1:70" x14ac:dyDescent="0.3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AA381" s="14"/>
      <c r="AB381" s="14"/>
      <c r="AC381" s="14"/>
      <c r="AD381" s="14"/>
      <c r="AE381" s="14"/>
      <c r="AF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</row>
    <row r="382" spans="1:70" x14ac:dyDescent="0.3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AA382" s="14"/>
      <c r="AB382" s="14"/>
      <c r="AC382" s="14"/>
      <c r="AD382" s="14"/>
      <c r="AE382" s="14"/>
      <c r="AF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</row>
    <row r="383" spans="1:70" x14ac:dyDescent="0.3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AA383" s="14"/>
      <c r="AB383" s="14"/>
      <c r="AC383" s="14"/>
      <c r="AD383" s="14"/>
      <c r="AE383" s="14"/>
      <c r="AF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</row>
    <row r="384" spans="1:70" x14ac:dyDescent="0.3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AA384" s="14"/>
      <c r="AB384" s="14"/>
      <c r="AC384" s="14"/>
      <c r="AD384" s="14"/>
      <c r="AE384" s="14"/>
      <c r="AF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</row>
    <row r="385" spans="1:70" x14ac:dyDescent="0.3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AA385" s="14"/>
      <c r="AB385" s="14"/>
      <c r="AC385" s="14"/>
      <c r="AD385" s="14"/>
      <c r="AE385" s="14"/>
      <c r="AF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</row>
    <row r="386" spans="1:70" x14ac:dyDescent="0.3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AA386" s="14"/>
      <c r="AB386" s="14"/>
      <c r="AC386" s="14"/>
      <c r="AD386" s="14"/>
      <c r="AE386" s="14"/>
      <c r="AF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</row>
    <row r="387" spans="1:70" x14ac:dyDescent="0.3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AA387" s="14"/>
      <c r="AB387" s="14"/>
      <c r="AC387" s="14"/>
      <c r="AD387" s="14"/>
      <c r="AE387" s="14"/>
      <c r="AF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</row>
    <row r="388" spans="1:70" x14ac:dyDescent="0.3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AA388" s="14"/>
      <c r="AB388" s="14"/>
      <c r="AC388" s="14"/>
      <c r="AD388" s="14"/>
      <c r="AE388" s="14"/>
      <c r="AF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</row>
    <row r="389" spans="1:70" x14ac:dyDescent="0.3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AA389" s="14"/>
      <c r="AB389" s="14"/>
      <c r="AC389" s="14"/>
      <c r="AD389" s="14"/>
      <c r="AE389" s="14"/>
      <c r="AF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</row>
    <row r="390" spans="1:70" x14ac:dyDescent="0.3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AA390" s="14"/>
      <c r="AB390" s="14"/>
      <c r="AC390" s="14"/>
      <c r="AD390" s="14"/>
      <c r="AE390" s="14"/>
      <c r="AF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</row>
    <row r="391" spans="1:70" x14ac:dyDescent="0.3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AA391" s="14"/>
      <c r="AB391" s="14"/>
      <c r="AC391" s="14"/>
      <c r="AD391" s="14"/>
      <c r="AE391" s="14"/>
      <c r="AF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</row>
    <row r="392" spans="1:70" x14ac:dyDescent="0.3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AA392" s="14"/>
      <c r="AB392" s="14"/>
      <c r="AC392" s="14"/>
      <c r="AD392" s="14"/>
      <c r="AE392" s="14"/>
      <c r="AF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</row>
    <row r="393" spans="1:70" x14ac:dyDescent="0.3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AA393" s="14"/>
      <c r="AB393" s="14"/>
      <c r="AC393" s="14"/>
      <c r="AD393" s="14"/>
      <c r="AE393" s="14"/>
      <c r="AF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</row>
    <row r="394" spans="1:70" x14ac:dyDescent="0.3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AA394" s="14"/>
      <c r="AB394" s="14"/>
      <c r="AC394" s="14"/>
      <c r="AD394" s="14"/>
      <c r="AE394" s="14"/>
      <c r="AF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</row>
    <row r="395" spans="1:70" x14ac:dyDescent="0.3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AA395" s="14"/>
      <c r="AB395" s="14"/>
      <c r="AC395" s="14"/>
      <c r="AD395" s="14"/>
      <c r="AE395" s="14"/>
      <c r="AF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</row>
    <row r="396" spans="1:70" x14ac:dyDescent="0.3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AA396" s="14"/>
      <c r="AB396" s="14"/>
      <c r="AC396" s="14"/>
      <c r="AD396" s="14"/>
      <c r="AE396" s="14"/>
      <c r="AF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</row>
    <row r="397" spans="1:70" x14ac:dyDescent="0.3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AA397" s="14"/>
      <c r="AB397" s="14"/>
      <c r="AC397" s="14"/>
      <c r="AD397" s="14"/>
      <c r="AE397" s="14"/>
      <c r="AF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</row>
    <row r="398" spans="1:70" x14ac:dyDescent="0.3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AA398" s="14"/>
      <c r="AB398" s="14"/>
      <c r="AC398" s="14"/>
      <c r="AD398" s="14"/>
      <c r="AE398" s="14"/>
      <c r="AF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</row>
    <row r="399" spans="1:70" x14ac:dyDescent="0.3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AA399" s="14"/>
      <c r="AB399" s="14"/>
      <c r="AC399" s="14"/>
      <c r="AD399" s="14"/>
      <c r="AE399" s="14"/>
      <c r="AF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</row>
    <row r="400" spans="1:70" x14ac:dyDescent="0.3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AA400" s="14"/>
      <c r="AB400" s="14"/>
      <c r="AC400" s="14"/>
      <c r="AD400" s="14"/>
      <c r="AE400" s="14"/>
      <c r="AF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</row>
    <row r="401" spans="1:70" x14ac:dyDescent="0.3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AA401" s="14"/>
      <c r="AB401" s="14"/>
      <c r="AC401" s="14"/>
      <c r="AD401" s="14"/>
      <c r="AE401" s="14"/>
      <c r="AF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</row>
    <row r="402" spans="1:70" x14ac:dyDescent="0.3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AA402" s="14"/>
      <c r="AB402" s="14"/>
      <c r="AC402" s="14"/>
      <c r="AD402" s="14"/>
      <c r="AE402" s="14"/>
      <c r="AF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</row>
    <row r="403" spans="1:70" x14ac:dyDescent="0.3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AA403" s="14"/>
      <c r="AB403" s="14"/>
      <c r="AC403" s="14"/>
      <c r="AD403" s="14"/>
      <c r="AE403" s="14"/>
      <c r="AF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</row>
    <row r="404" spans="1:70" x14ac:dyDescent="0.3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AA404" s="14"/>
      <c r="AB404" s="14"/>
      <c r="AC404" s="14"/>
      <c r="AD404" s="14"/>
      <c r="AE404" s="14"/>
      <c r="AF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</row>
    <row r="405" spans="1:70" x14ac:dyDescent="0.3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AA405" s="14"/>
      <c r="AB405" s="14"/>
      <c r="AC405" s="14"/>
      <c r="AD405" s="14"/>
      <c r="AE405" s="14"/>
      <c r="AF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</row>
    <row r="406" spans="1:70" x14ac:dyDescent="0.3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AA406" s="14"/>
      <c r="AB406" s="14"/>
      <c r="AC406" s="14"/>
      <c r="AD406" s="14"/>
      <c r="AE406" s="14"/>
      <c r="AF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</row>
    <row r="407" spans="1:70" x14ac:dyDescent="0.3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AA407" s="14"/>
      <c r="AB407" s="14"/>
      <c r="AC407" s="14"/>
      <c r="AD407" s="14"/>
      <c r="AE407" s="14"/>
      <c r="AF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</row>
    <row r="408" spans="1:70" x14ac:dyDescent="0.3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AA408" s="14"/>
      <c r="AB408" s="14"/>
      <c r="AC408" s="14"/>
      <c r="AD408" s="14"/>
      <c r="AE408" s="14"/>
      <c r="AF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</row>
    <row r="409" spans="1:70" x14ac:dyDescent="0.3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AA409" s="14"/>
      <c r="AB409" s="14"/>
      <c r="AC409" s="14"/>
      <c r="AD409" s="14"/>
      <c r="AE409" s="14"/>
      <c r="AF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</row>
    <row r="410" spans="1:70" x14ac:dyDescent="0.3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AA410" s="14"/>
      <c r="AB410" s="14"/>
      <c r="AC410" s="14"/>
      <c r="AD410" s="14"/>
      <c r="AE410" s="14"/>
      <c r="AF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</row>
    <row r="411" spans="1:70" x14ac:dyDescent="0.3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AA411" s="14"/>
      <c r="AB411" s="14"/>
      <c r="AC411" s="14"/>
      <c r="AD411" s="14"/>
      <c r="AE411" s="14"/>
      <c r="AF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</row>
    <row r="412" spans="1:70" x14ac:dyDescent="0.3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AA412" s="14"/>
      <c r="AB412" s="14"/>
      <c r="AC412" s="14"/>
      <c r="AD412" s="14"/>
      <c r="AE412" s="14"/>
      <c r="AF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</row>
    <row r="413" spans="1:70" x14ac:dyDescent="0.3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AA413" s="14"/>
      <c r="AB413" s="14"/>
      <c r="AC413" s="14"/>
      <c r="AD413" s="14"/>
      <c r="AE413" s="14"/>
      <c r="AF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</row>
    <row r="414" spans="1:70" x14ac:dyDescent="0.3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AA414" s="14"/>
      <c r="AB414" s="14"/>
      <c r="AC414" s="14"/>
      <c r="AD414" s="14"/>
      <c r="AE414" s="14"/>
      <c r="AF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</row>
    <row r="415" spans="1:70" x14ac:dyDescent="0.3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AA415" s="14"/>
      <c r="AB415" s="14"/>
      <c r="AC415" s="14"/>
      <c r="AD415" s="14"/>
      <c r="AE415" s="14"/>
      <c r="AF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</row>
    <row r="416" spans="1:70" x14ac:dyDescent="0.3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AA416" s="14"/>
      <c r="AB416" s="14"/>
      <c r="AC416" s="14"/>
      <c r="AD416" s="14"/>
      <c r="AE416" s="14"/>
      <c r="AF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</row>
    <row r="417" spans="1:70" x14ac:dyDescent="0.3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AA417" s="14"/>
      <c r="AB417" s="14"/>
      <c r="AC417" s="14"/>
      <c r="AD417" s="14"/>
      <c r="AE417" s="14"/>
      <c r="AF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</row>
    <row r="418" spans="1:70" x14ac:dyDescent="0.3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AA418" s="14"/>
      <c r="AB418" s="14"/>
      <c r="AC418" s="14"/>
      <c r="AD418" s="14"/>
      <c r="AE418" s="14"/>
      <c r="AF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</row>
    <row r="419" spans="1:70" x14ac:dyDescent="0.3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AA419" s="14"/>
      <c r="AB419" s="14"/>
      <c r="AC419" s="14"/>
      <c r="AD419" s="14"/>
      <c r="AE419" s="14"/>
      <c r="AF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</row>
    <row r="420" spans="1:70" x14ac:dyDescent="0.3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AA420" s="14"/>
      <c r="AB420" s="14"/>
      <c r="AC420" s="14"/>
      <c r="AD420" s="14"/>
      <c r="AE420" s="14"/>
      <c r="AF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</row>
    <row r="421" spans="1:70" x14ac:dyDescent="0.3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AA421" s="14"/>
      <c r="AB421" s="14"/>
      <c r="AC421" s="14"/>
      <c r="AD421" s="14"/>
      <c r="AE421" s="14"/>
      <c r="AF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</row>
    <row r="422" spans="1:70" x14ac:dyDescent="0.3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AA422" s="14"/>
      <c r="AB422" s="14"/>
      <c r="AC422" s="14"/>
      <c r="AD422" s="14"/>
      <c r="AE422" s="14"/>
      <c r="AF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</row>
    <row r="423" spans="1:70" x14ac:dyDescent="0.3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AA423" s="14"/>
      <c r="AB423" s="14"/>
      <c r="AC423" s="14"/>
      <c r="AD423" s="14"/>
      <c r="AE423" s="14"/>
      <c r="AF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</row>
    <row r="424" spans="1:70" x14ac:dyDescent="0.3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AA424" s="14"/>
      <c r="AB424" s="14"/>
      <c r="AC424" s="14"/>
      <c r="AD424" s="14"/>
      <c r="AE424" s="14"/>
      <c r="AF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</row>
    <row r="425" spans="1:70" x14ac:dyDescent="0.3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AA425" s="14"/>
      <c r="AB425" s="14"/>
      <c r="AC425" s="14"/>
      <c r="AD425" s="14"/>
      <c r="AE425" s="14"/>
      <c r="AF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</row>
    <row r="426" spans="1:70" x14ac:dyDescent="0.3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AA426" s="14"/>
      <c r="AB426" s="14"/>
      <c r="AC426" s="14"/>
      <c r="AD426" s="14"/>
      <c r="AE426" s="14"/>
      <c r="AF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</row>
    <row r="427" spans="1:70" x14ac:dyDescent="0.3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AA427" s="14"/>
      <c r="AB427" s="14"/>
      <c r="AC427" s="14"/>
      <c r="AD427" s="14"/>
      <c r="AE427" s="14"/>
      <c r="AF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</row>
    <row r="428" spans="1:70" x14ac:dyDescent="0.3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AA428" s="14"/>
      <c r="AB428" s="14"/>
      <c r="AC428" s="14"/>
      <c r="AD428" s="14"/>
      <c r="AE428" s="14"/>
      <c r="AF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</row>
    <row r="429" spans="1:70" x14ac:dyDescent="0.3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AA429" s="14"/>
      <c r="AB429" s="14"/>
      <c r="AC429" s="14"/>
      <c r="AD429" s="14"/>
      <c r="AE429" s="14"/>
      <c r="AF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</row>
    <row r="430" spans="1:70" x14ac:dyDescent="0.3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AA430" s="14"/>
      <c r="AB430" s="14"/>
      <c r="AC430" s="14"/>
      <c r="AD430" s="14"/>
      <c r="AE430" s="14"/>
      <c r="AF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</row>
    <row r="431" spans="1:70" x14ac:dyDescent="0.3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AA431" s="14"/>
      <c r="AB431" s="14"/>
      <c r="AC431" s="14"/>
      <c r="AD431" s="14"/>
      <c r="AE431" s="14"/>
      <c r="AF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</row>
    <row r="432" spans="1:70" x14ac:dyDescent="0.3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AA432" s="14"/>
      <c r="AB432" s="14"/>
      <c r="AC432" s="14"/>
      <c r="AD432" s="14"/>
      <c r="AE432" s="14"/>
      <c r="AF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</row>
    <row r="433" spans="1:70" x14ac:dyDescent="0.3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AA433" s="14"/>
      <c r="AB433" s="14"/>
      <c r="AC433" s="14"/>
      <c r="AD433" s="14"/>
      <c r="AE433" s="14"/>
      <c r="AF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</row>
    <row r="434" spans="1:70" x14ac:dyDescent="0.3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AA434" s="14"/>
      <c r="AB434" s="14"/>
      <c r="AC434" s="14"/>
      <c r="AD434" s="14"/>
      <c r="AE434" s="14"/>
      <c r="AF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</row>
    <row r="435" spans="1:70" x14ac:dyDescent="0.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AA435" s="14"/>
      <c r="AB435" s="14"/>
      <c r="AC435" s="14"/>
      <c r="AD435" s="14"/>
      <c r="AE435" s="14"/>
      <c r="AF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</row>
    <row r="436" spans="1:70" x14ac:dyDescent="0.3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AA436" s="14"/>
      <c r="AB436" s="14"/>
      <c r="AC436" s="14"/>
      <c r="AD436" s="14"/>
      <c r="AE436" s="14"/>
      <c r="AF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</row>
    <row r="437" spans="1:70" x14ac:dyDescent="0.3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AA437" s="14"/>
      <c r="AB437" s="14"/>
      <c r="AC437" s="14"/>
      <c r="AD437" s="14"/>
      <c r="AE437" s="14"/>
      <c r="AF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</row>
    <row r="438" spans="1:70" x14ac:dyDescent="0.3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AA438" s="14"/>
      <c r="AB438" s="14"/>
      <c r="AC438" s="14"/>
      <c r="AD438" s="14"/>
      <c r="AE438" s="14"/>
      <c r="AF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</row>
    <row r="439" spans="1:70" x14ac:dyDescent="0.3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AA439" s="14"/>
      <c r="AB439" s="14"/>
      <c r="AC439" s="14"/>
      <c r="AD439" s="14"/>
      <c r="AE439" s="14"/>
      <c r="AF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</row>
    <row r="440" spans="1:70" x14ac:dyDescent="0.3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AA440" s="14"/>
      <c r="AB440" s="14"/>
      <c r="AC440" s="14"/>
      <c r="AD440" s="14"/>
      <c r="AE440" s="14"/>
      <c r="AF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</row>
    <row r="441" spans="1:70" x14ac:dyDescent="0.3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AA441" s="14"/>
      <c r="AB441" s="14"/>
      <c r="AC441" s="14"/>
      <c r="AD441" s="14"/>
      <c r="AE441" s="14"/>
      <c r="AF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</row>
    <row r="442" spans="1:70" x14ac:dyDescent="0.3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AA442" s="14"/>
      <c r="AB442" s="14"/>
      <c r="AC442" s="14"/>
      <c r="AD442" s="14"/>
      <c r="AE442" s="14"/>
      <c r="AF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</row>
    <row r="443" spans="1:70" x14ac:dyDescent="0.3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AA443" s="14"/>
      <c r="AB443" s="14"/>
      <c r="AC443" s="14"/>
      <c r="AD443" s="14"/>
      <c r="AE443" s="14"/>
      <c r="AF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</row>
    <row r="444" spans="1:70" x14ac:dyDescent="0.3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AA444" s="14"/>
      <c r="AB444" s="14"/>
      <c r="AC444" s="14"/>
      <c r="AD444" s="14"/>
      <c r="AE444" s="14"/>
      <c r="AF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</row>
    <row r="445" spans="1:70" x14ac:dyDescent="0.3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AA445" s="14"/>
      <c r="AB445" s="14"/>
      <c r="AC445" s="14"/>
      <c r="AD445" s="14"/>
      <c r="AE445" s="14"/>
      <c r="AF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</row>
    <row r="446" spans="1:70" x14ac:dyDescent="0.3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AA446" s="14"/>
      <c r="AB446" s="14"/>
      <c r="AC446" s="14"/>
      <c r="AD446" s="14"/>
      <c r="AE446" s="14"/>
      <c r="AF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</row>
    <row r="447" spans="1:70" x14ac:dyDescent="0.3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AA447" s="14"/>
      <c r="AB447" s="14"/>
      <c r="AC447" s="14"/>
      <c r="AD447" s="14"/>
      <c r="AE447" s="14"/>
      <c r="AF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</row>
    <row r="448" spans="1:70" x14ac:dyDescent="0.3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AA448" s="14"/>
      <c r="AB448" s="14"/>
      <c r="AC448" s="14"/>
      <c r="AD448" s="14"/>
      <c r="AE448" s="14"/>
      <c r="AF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</row>
    <row r="449" spans="1:70" x14ac:dyDescent="0.3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AA449" s="14"/>
      <c r="AB449" s="14"/>
      <c r="AC449" s="14"/>
      <c r="AD449" s="14"/>
      <c r="AE449" s="14"/>
      <c r="AF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</row>
    <row r="450" spans="1:70" x14ac:dyDescent="0.3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AA450" s="14"/>
      <c r="AB450" s="14"/>
      <c r="AC450" s="14"/>
      <c r="AD450" s="14"/>
      <c r="AE450" s="14"/>
      <c r="AF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</row>
    <row r="451" spans="1:70" x14ac:dyDescent="0.3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AA451" s="14"/>
      <c r="AB451" s="14"/>
      <c r="AC451" s="14"/>
      <c r="AD451" s="14"/>
      <c r="AE451" s="14"/>
      <c r="AF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</row>
    <row r="452" spans="1:70" x14ac:dyDescent="0.3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AA452" s="14"/>
      <c r="AB452" s="14"/>
      <c r="AC452" s="14"/>
      <c r="AD452" s="14"/>
      <c r="AE452" s="14"/>
      <c r="AF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</row>
    <row r="453" spans="1:70" x14ac:dyDescent="0.3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AA453" s="14"/>
      <c r="AB453" s="14"/>
      <c r="AC453" s="14"/>
      <c r="AD453" s="14"/>
      <c r="AE453" s="14"/>
      <c r="AF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</row>
    <row r="454" spans="1:70" x14ac:dyDescent="0.3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AA454" s="14"/>
      <c r="AB454" s="14"/>
      <c r="AC454" s="14"/>
      <c r="AD454" s="14"/>
      <c r="AE454" s="14"/>
      <c r="AF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</row>
    <row r="455" spans="1:70" x14ac:dyDescent="0.3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AA455" s="14"/>
      <c r="AB455" s="14"/>
      <c r="AC455" s="14"/>
      <c r="AD455" s="14"/>
      <c r="AE455" s="14"/>
      <c r="AF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</row>
    <row r="456" spans="1:70" x14ac:dyDescent="0.3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AA456" s="14"/>
      <c r="AB456" s="14"/>
      <c r="AC456" s="14"/>
      <c r="AD456" s="14"/>
      <c r="AE456" s="14"/>
      <c r="AF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</row>
    <row r="457" spans="1:70" x14ac:dyDescent="0.3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AA457" s="14"/>
      <c r="AB457" s="14"/>
      <c r="AC457" s="14"/>
      <c r="AD457" s="14"/>
      <c r="AE457" s="14"/>
      <c r="AF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</row>
    <row r="458" spans="1:70" x14ac:dyDescent="0.3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AA458" s="14"/>
      <c r="AB458" s="14"/>
      <c r="AC458" s="14"/>
      <c r="AD458" s="14"/>
      <c r="AE458" s="14"/>
      <c r="AF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</row>
    <row r="459" spans="1:70" x14ac:dyDescent="0.3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AA459" s="14"/>
      <c r="AB459" s="14"/>
      <c r="AC459" s="14"/>
      <c r="AD459" s="14"/>
      <c r="AE459" s="14"/>
      <c r="AF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</row>
    <row r="460" spans="1:70" x14ac:dyDescent="0.3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AA460" s="14"/>
      <c r="AB460" s="14"/>
      <c r="AC460" s="14"/>
      <c r="AD460" s="14"/>
      <c r="AE460" s="14"/>
      <c r="AF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</row>
    <row r="461" spans="1:70" x14ac:dyDescent="0.3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AA461" s="14"/>
      <c r="AB461" s="14"/>
      <c r="AC461" s="14"/>
      <c r="AD461" s="14"/>
      <c r="AE461" s="14"/>
      <c r="AF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</row>
    <row r="462" spans="1:70" x14ac:dyDescent="0.3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AA462" s="14"/>
      <c r="AB462" s="14"/>
      <c r="AC462" s="14"/>
      <c r="AD462" s="14"/>
      <c r="AE462" s="14"/>
      <c r="AF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</row>
    <row r="463" spans="1:70" x14ac:dyDescent="0.3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AA463" s="14"/>
      <c r="AB463" s="14"/>
      <c r="AC463" s="14"/>
      <c r="AD463" s="14"/>
      <c r="AE463" s="14"/>
      <c r="AF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</row>
    <row r="464" spans="1:70" x14ac:dyDescent="0.3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AA464" s="14"/>
      <c r="AB464" s="14"/>
      <c r="AC464" s="14"/>
      <c r="AD464" s="14"/>
      <c r="AE464" s="14"/>
      <c r="AF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</row>
    <row r="465" spans="1:70" x14ac:dyDescent="0.3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AA465" s="14"/>
      <c r="AB465" s="14"/>
      <c r="AC465" s="14"/>
      <c r="AD465" s="14"/>
      <c r="AE465" s="14"/>
      <c r="AF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</row>
    <row r="466" spans="1:70" x14ac:dyDescent="0.3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AA466" s="14"/>
      <c r="AB466" s="14"/>
      <c r="AC466" s="14"/>
      <c r="AD466" s="14"/>
      <c r="AE466" s="14"/>
      <c r="AF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</row>
    <row r="467" spans="1:70" x14ac:dyDescent="0.3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AA467" s="14"/>
      <c r="AB467" s="14"/>
      <c r="AC467" s="14"/>
      <c r="AD467" s="14"/>
      <c r="AE467" s="14"/>
      <c r="AF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</row>
    <row r="468" spans="1:70" x14ac:dyDescent="0.3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AA468" s="14"/>
      <c r="AB468" s="14"/>
      <c r="AC468" s="14"/>
      <c r="AD468" s="14"/>
      <c r="AE468" s="14"/>
      <c r="AF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</row>
    <row r="469" spans="1:70" x14ac:dyDescent="0.3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AA469" s="14"/>
      <c r="AB469" s="14"/>
      <c r="AC469" s="14"/>
      <c r="AD469" s="14"/>
      <c r="AE469" s="14"/>
      <c r="AF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</row>
    <row r="470" spans="1:70" x14ac:dyDescent="0.3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AA470" s="14"/>
      <c r="AB470" s="14"/>
      <c r="AC470" s="14"/>
      <c r="AD470" s="14"/>
      <c r="AE470" s="14"/>
      <c r="AF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</row>
    <row r="471" spans="1:70" x14ac:dyDescent="0.3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AA471" s="14"/>
      <c r="AB471" s="14"/>
      <c r="AC471" s="14"/>
      <c r="AD471" s="14"/>
      <c r="AE471" s="14"/>
      <c r="AF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</row>
    <row r="472" spans="1:70" x14ac:dyDescent="0.3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AA472" s="14"/>
      <c r="AB472" s="14"/>
      <c r="AC472" s="14"/>
      <c r="AD472" s="14"/>
      <c r="AE472" s="14"/>
      <c r="AF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</row>
    <row r="473" spans="1:70" x14ac:dyDescent="0.3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AA473" s="14"/>
      <c r="AB473" s="14"/>
      <c r="AC473" s="14"/>
      <c r="AD473" s="14"/>
      <c r="AE473" s="14"/>
      <c r="AF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</row>
    <row r="474" spans="1:70" x14ac:dyDescent="0.3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AA474" s="14"/>
      <c r="AB474" s="14"/>
      <c r="AC474" s="14"/>
      <c r="AD474" s="14"/>
      <c r="AE474" s="14"/>
      <c r="AF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</row>
    <row r="475" spans="1:70" x14ac:dyDescent="0.3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AA475" s="14"/>
      <c r="AB475" s="14"/>
      <c r="AC475" s="14"/>
      <c r="AD475" s="14"/>
      <c r="AE475" s="14"/>
      <c r="AF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</row>
    <row r="476" spans="1:70" x14ac:dyDescent="0.3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AA476" s="14"/>
      <c r="AB476" s="14"/>
      <c r="AC476" s="14"/>
      <c r="AD476" s="14"/>
      <c r="AE476" s="14"/>
      <c r="AF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</row>
    <row r="477" spans="1:70" x14ac:dyDescent="0.3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AA477" s="14"/>
      <c r="AB477" s="14"/>
      <c r="AC477" s="14"/>
      <c r="AD477" s="14"/>
      <c r="AE477" s="14"/>
      <c r="AF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</row>
    <row r="478" spans="1:70" x14ac:dyDescent="0.3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AA478" s="14"/>
      <c r="AB478" s="14"/>
      <c r="AC478" s="14"/>
      <c r="AD478" s="14"/>
      <c r="AE478" s="14"/>
      <c r="AF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</row>
    <row r="479" spans="1:70" x14ac:dyDescent="0.3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AA479" s="14"/>
      <c r="AB479" s="14"/>
      <c r="AC479" s="14"/>
      <c r="AD479" s="14"/>
      <c r="AE479" s="14"/>
      <c r="AF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</row>
    <row r="480" spans="1:70" x14ac:dyDescent="0.3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AA480" s="14"/>
      <c r="AB480" s="14"/>
      <c r="AC480" s="14"/>
      <c r="AD480" s="14"/>
      <c r="AE480" s="14"/>
      <c r="AF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</row>
    <row r="481" spans="1:70" x14ac:dyDescent="0.3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AA481" s="14"/>
      <c r="AB481" s="14"/>
      <c r="AC481" s="14"/>
      <c r="AD481" s="14"/>
      <c r="AE481" s="14"/>
      <c r="AF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</row>
    <row r="482" spans="1:70" x14ac:dyDescent="0.3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AA482" s="14"/>
      <c r="AB482" s="14"/>
      <c r="AC482" s="14"/>
      <c r="AD482" s="14"/>
      <c r="AE482" s="14"/>
      <c r="AF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</row>
    <row r="483" spans="1:70" x14ac:dyDescent="0.3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AA483" s="14"/>
      <c r="AB483" s="14"/>
      <c r="AC483" s="14"/>
      <c r="AD483" s="14"/>
      <c r="AE483" s="14"/>
      <c r="AF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</row>
    <row r="484" spans="1:70" x14ac:dyDescent="0.3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AA484" s="14"/>
      <c r="AB484" s="14"/>
      <c r="AC484" s="14"/>
      <c r="AD484" s="14"/>
      <c r="AE484" s="14"/>
      <c r="AF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</row>
    <row r="485" spans="1:70" x14ac:dyDescent="0.3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AA485" s="14"/>
      <c r="AB485" s="14"/>
      <c r="AC485" s="14"/>
      <c r="AD485" s="14"/>
      <c r="AE485" s="14"/>
      <c r="AF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</row>
    <row r="486" spans="1:70" x14ac:dyDescent="0.3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AA486" s="14"/>
      <c r="AB486" s="14"/>
      <c r="AC486" s="14"/>
      <c r="AD486" s="14"/>
      <c r="AE486" s="14"/>
      <c r="AF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</row>
    <row r="487" spans="1:70" x14ac:dyDescent="0.3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AA487" s="14"/>
      <c r="AB487" s="14"/>
      <c r="AC487" s="14"/>
      <c r="AD487" s="14"/>
      <c r="AE487" s="14"/>
      <c r="AF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</row>
    <row r="488" spans="1:70" x14ac:dyDescent="0.3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AA488" s="14"/>
      <c r="AB488" s="14"/>
      <c r="AC488" s="14"/>
      <c r="AD488" s="14"/>
      <c r="AE488" s="14"/>
      <c r="AF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</row>
    <row r="489" spans="1:70" x14ac:dyDescent="0.3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AA489" s="14"/>
      <c r="AB489" s="14"/>
      <c r="AC489" s="14"/>
      <c r="AD489" s="14"/>
      <c r="AE489" s="14"/>
      <c r="AF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</row>
    <row r="490" spans="1:70" x14ac:dyDescent="0.3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AA490" s="14"/>
      <c r="AB490" s="14"/>
      <c r="AC490" s="14"/>
      <c r="AD490" s="14"/>
      <c r="AE490" s="14"/>
      <c r="AF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</row>
    <row r="491" spans="1:70" x14ac:dyDescent="0.3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AA491" s="14"/>
      <c r="AB491" s="14"/>
      <c r="AC491" s="14"/>
      <c r="AD491" s="14"/>
      <c r="AE491" s="14"/>
      <c r="AF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</row>
    <row r="492" spans="1:70" x14ac:dyDescent="0.3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AA492" s="14"/>
      <c r="AB492" s="14"/>
      <c r="AC492" s="14"/>
      <c r="AD492" s="14"/>
      <c r="AE492" s="14"/>
      <c r="AF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</row>
    <row r="493" spans="1:70" x14ac:dyDescent="0.3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AA493" s="14"/>
      <c r="AB493" s="14"/>
      <c r="AC493" s="14"/>
      <c r="AD493" s="14"/>
      <c r="AE493" s="14"/>
      <c r="AF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</row>
    <row r="494" spans="1:70" x14ac:dyDescent="0.3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AA494" s="14"/>
      <c r="AB494" s="14"/>
      <c r="AC494" s="14"/>
      <c r="AD494" s="14"/>
      <c r="AE494" s="14"/>
      <c r="AF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</row>
    <row r="495" spans="1:70" x14ac:dyDescent="0.3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AA495" s="14"/>
      <c r="AB495" s="14"/>
      <c r="AC495" s="14"/>
      <c r="AD495" s="14"/>
      <c r="AE495" s="14"/>
      <c r="AF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</row>
    <row r="496" spans="1:70" x14ac:dyDescent="0.3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AA496" s="14"/>
      <c r="AB496" s="14"/>
      <c r="AC496" s="14"/>
      <c r="AD496" s="14"/>
      <c r="AE496" s="14"/>
      <c r="AF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</row>
    <row r="497" spans="1:70" x14ac:dyDescent="0.3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AA497" s="14"/>
      <c r="AB497" s="14"/>
      <c r="AC497" s="14"/>
      <c r="AD497" s="14"/>
      <c r="AE497" s="14"/>
      <c r="AF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</row>
    <row r="498" spans="1:70" x14ac:dyDescent="0.3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AA498" s="14"/>
      <c r="AB498" s="14"/>
      <c r="AC498" s="14"/>
      <c r="AD498" s="14"/>
      <c r="AE498" s="14"/>
      <c r="AF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</row>
    <row r="499" spans="1:70" x14ac:dyDescent="0.3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AA499" s="14"/>
      <c r="AB499" s="14"/>
      <c r="AC499" s="14"/>
      <c r="AD499" s="14"/>
      <c r="AE499" s="14"/>
      <c r="AF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</row>
    <row r="500" spans="1:70" x14ac:dyDescent="0.3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AA500" s="14"/>
      <c r="AB500" s="14"/>
      <c r="AC500" s="14"/>
      <c r="AD500" s="14"/>
      <c r="AE500" s="14"/>
      <c r="AF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</row>
    <row r="501" spans="1:70" x14ac:dyDescent="0.3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AA501" s="14"/>
      <c r="AB501" s="14"/>
      <c r="AC501" s="14"/>
      <c r="AD501" s="14"/>
      <c r="AE501" s="14"/>
      <c r="AF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</row>
    <row r="502" spans="1:70" x14ac:dyDescent="0.3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AA502" s="14"/>
      <c r="AB502" s="14"/>
      <c r="AC502" s="14"/>
      <c r="AD502" s="14"/>
      <c r="AE502" s="14"/>
      <c r="AF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</row>
    <row r="503" spans="1:70" x14ac:dyDescent="0.3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AA503" s="14"/>
      <c r="AB503" s="14"/>
      <c r="AC503" s="14"/>
      <c r="AD503" s="14"/>
      <c r="AE503" s="14"/>
      <c r="AF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</row>
    <row r="504" spans="1:70" x14ac:dyDescent="0.3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AA504" s="14"/>
      <c r="AB504" s="14"/>
      <c r="AC504" s="14"/>
      <c r="AD504" s="14"/>
      <c r="AE504" s="14"/>
      <c r="AF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</row>
    <row r="505" spans="1:70" x14ac:dyDescent="0.3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AA505" s="14"/>
      <c r="AB505" s="14"/>
      <c r="AC505" s="14"/>
      <c r="AD505" s="14"/>
      <c r="AE505" s="14"/>
      <c r="AF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</row>
    <row r="506" spans="1:70" x14ac:dyDescent="0.3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AA506" s="14"/>
      <c r="AB506" s="14"/>
      <c r="AC506" s="14"/>
      <c r="AD506" s="14"/>
      <c r="AE506" s="14"/>
      <c r="AF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</row>
    <row r="507" spans="1:70" x14ac:dyDescent="0.3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AA507" s="14"/>
      <c r="AB507" s="14"/>
      <c r="AC507" s="14"/>
      <c r="AD507" s="14"/>
      <c r="AE507" s="14"/>
      <c r="AF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</row>
    <row r="508" spans="1:70" x14ac:dyDescent="0.3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AA508" s="14"/>
      <c r="AB508" s="14"/>
      <c r="AC508" s="14"/>
      <c r="AD508" s="14"/>
      <c r="AE508" s="14"/>
      <c r="AF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</row>
    <row r="509" spans="1:70" x14ac:dyDescent="0.3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AA509" s="14"/>
      <c r="AB509" s="14"/>
      <c r="AC509" s="14"/>
      <c r="AD509" s="14"/>
      <c r="AE509" s="14"/>
      <c r="AF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</row>
    <row r="510" spans="1:70" x14ac:dyDescent="0.3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AA510" s="14"/>
      <c r="AB510" s="14"/>
      <c r="AC510" s="14"/>
      <c r="AD510" s="14"/>
      <c r="AE510" s="14"/>
      <c r="AF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</row>
    <row r="511" spans="1:70" x14ac:dyDescent="0.3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AA511" s="14"/>
      <c r="AB511" s="14"/>
      <c r="AC511" s="14"/>
      <c r="AD511" s="14"/>
      <c r="AE511" s="14"/>
      <c r="AF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</row>
    <row r="512" spans="1:70" x14ac:dyDescent="0.3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AA512" s="14"/>
      <c r="AB512" s="14"/>
      <c r="AC512" s="14"/>
      <c r="AD512" s="14"/>
      <c r="AE512" s="14"/>
      <c r="AF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</row>
    <row r="513" spans="1:70" x14ac:dyDescent="0.3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AA513" s="14"/>
      <c r="AB513" s="14"/>
      <c r="AC513" s="14"/>
      <c r="AD513" s="14"/>
      <c r="AE513" s="14"/>
      <c r="AF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</row>
    <row r="514" spans="1:70" x14ac:dyDescent="0.3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AA514" s="14"/>
      <c r="AB514" s="14"/>
      <c r="AC514" s="14"/>
      <c r="AD514" s="14"/>
      <c r="AE514" s="14"/>
      <c r="AF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</row>
    <row r="515" spans="1:70" x14ac:dyDescent="0.3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AA515" s="14"/>
      <c r="AB515" s="14"/>
      <c r="AC515" s="14"/>
      <c r="AD515" s="14"/>
      <c r="AE515" s="14"/>
      <c r="AF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</row>
    <row r="516" spans="1:70" x14ac:dyDescent="0.3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AA516" s="14"/>
      <c r="AB516" s="14"/>
      <c r="AC516" s="14"/>
      <c r="AD516" s="14"/>
      <c r="AE516" s="14"/>
      <c r="AF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</row>
    <row r="517" spans="1:70" x14ac:dyDescent="0.3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AA517" s="14"/>
      <c r="AB517" s="14"/>
      <c r="AC517" s="14"/>
      <c r="AD517" s="14"/>
      <c r="AE517" s="14"/>
      <c r="AF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</row>
    <row r="518" spans="1:70" x14ac:dyDescent="0.3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AA518" s="14"/>
      <c r="AB518" s="14"/>
      <c r="AC518" s="14"/>
      <c r="AD518" s="14"/>
      <c r="AE518" s="14"/>
      <c r="AF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</row>
    <row r="519" spans="1:70" x14ac:dyDescent="0.3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AA519" s="14"/>
      <c r="AB519" s="14"/>
      <c r="AC519" s="14"/>
      <c r="AD519" s="14"/>
      <c r="AE519" s="14"/>
      <c r="AF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</row>
    <row r="520" spans="1:70" x14ac:dyDescent="0.3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AA520" s="14"/>
      <c r="AB520" s="14"/>
      <c r="AC520" s="14"/>
      <c r="AD520" s="14"/>
      <c r="AE520" s="14"/>
      <c r="AF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</row>
    <row r="521" spans="1:70" x14ac:dyDescent="0.3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AA521" s="14"/>
      <c r="AB521" s="14"/>
      <c r="AC521" s="14"/>
      <c r="AD521" s="14"/>
      <c r="AE521" s="14"/>
      <c r="AF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</row>
    <row r="522" spans="1:70" x14ac:dyDescent="0.3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AA522" s="14"/>
      <c r="AB522" s="14"/>
      <c r="AC522" s="14"/>
      <c r="AD522" s="14"/>
      <c r="AE522" s="14"/>
      <c r="AF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</row>
    <row r="523" spans="1:70" x14ac:dyDescent="0.3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AA523" s="14"/>
      <c r="AB523" s="14"/>
      <c r="AC523" s="14"/>
      <c r="AD523" s="14"/>
      <c r="AE523" s="14"/>
      <c r="AF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</row>
    <row r="524" spans="1:70" x14ac:dyDescent="0.3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AA524" s="14"/>
      <c r="AB524" s="14"/>
      <c r="AC524" s="14"/>
      <c r="AD524" s="14"/>
      <c r="AE524" s="14"/>
      <c r="AF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</row>
    <row r="525" spans="1:70" x14ac:dyDescent="0.3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AA525" s="14"/>
      <c r="AB525" s="14"/>
      <c r="AC525" s="14"/>
      <c r="AD525" s="14"/>
      <c r="AE525" s="14"/>
      <c r="AF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</row>
    <row r="526" spans="1:70" x14ac:dyDescent="0.3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AA526" s="14"/>
      <c r="AB526" s="14"/>
      <c r="AC526" s="14"/>
      <c r="AD526" s="14"/>
      <c r="AE526" s="14"/>
      <c r="AF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</row>
    <row r="527" spans="1:70" x14ac:dyDescent="0.3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AA527" s="14"/>
      <c r="AB527" s="14"/>
      <c r="AC527" s="14"/>
      <c r="AD527" s="14"/>
      <c r="AE527" s="14"/>
      <c r="AF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</row>
    <row r="528" spans="1:70" x14ac:dyDescent="0.3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AA528" s="14"/>
      <c r="AB528" s="14"/>
      <c r="AC528" s="14"/>
      <c r="AD528" s="14"/>
      <c r="AE528" s="14"/>
      <c r="AF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</row>
    <row r="529" spans="1:70" x14ac:dyDescent="0.3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AA529" s="14"/>
      <c r="AB529" s="14"/>
      <c r="AC529" s="14"/>
      <c r="AD529" s="14"/>
      <c r="AE529" s="14"/>
      <c r="AF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</row>
    <row r="530" spans="1:70" x14ac:dyDescent="0.3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AA530" s="14"/>
      <c r="AB530" s="14"/>
      <c r="AC530" s="14"/>
      <c r="AD530" s="14"/>
      <c r="AE530" s="14"/>
      <c r="AF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</row>
    <row r="531" spans="1:70" x14ac:dyDescent="0.3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AA531" s="14"/>
      <c r="AB531" s="14"/>
      <c r="AC531" s="14"/>
      <c r="AD531" s="14"/>
      <c r="AE531" s="14"/>
      <c r="AF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</row>
    <row r="532" spans="1:70" x14ac:dyDescent="0.3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AA532" s="14"/>
      <c r="AB532" s="14"/>
      <c r="AC532" s="14"/>
      <c r="AD532" s="14"/>
      <c r="AE532" s="14"/>
      <c r="AF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</row>
    <row r="533" spans="1:70" x14ac:dyDescent="0.3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AA533" s="14"/>
      <c r="AB533" s="14"/>
      <c r="AC533" s="14"/>
      <c r="AD533" s="14"/>
      <c r="AE533" s="14"/>
      <c r="AF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</row>
    <row r="534" spans="1:70" x14ac:dyDescent="0.3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AA534" s="14"/>
      <c r="AB534" s="14"/>
      <c r="AC534" s="14"/>
      <c r="AD534" s="14"/>
      <c r="AE534" s="14"/>
      <c r="AF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</row>
    <row r="535" spans="1:70" x14ac:dyDescent="0.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AA535" s="14"/>
      <c r="AB535" s="14"/>
      <c r="AC535" s="14"/>
      <c r="AD535" s="14"/>
      <c r="AE535" s="14"/>
      <c r="AF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</row>
    <row r="536" spans="1:70" x14ac:dyDescent="0.3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AA536" s="14"/>
      <c r="AB536" s="14"/>
      <c r="AC536" s="14"/>
      <c r="AD536" s="14"/>
      <c r="AE536" s="14"/>
      <c r="AF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</row>
    <row r="537" spans="1:70" x14ac:dyDescent="0.3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AA537" s="14"/>
      <c r="AB537" s="14"/>
      <c r="AC537" s="14"/>
      <c r="AD537" s="14"/>
      <c r="AE537" s="14"/>
      <c r="AF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</row>
    <row r="538" spans="1:70" x14ac:dyDescent="0.3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AA538" s="14"/>
      <c r="AB538" s="14"/>
      <c r="AC538" s="14"/>
      <c r="AD538" s="14"/>
      <c r="AE538" s="14"/>
      <c r="AF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</row>
    <row r="539" spans="1:70" x14ac:dyDescent="0.3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AA539" s="14"/>
      <c r="AB539" s="14"/>
      <c r="AC539" s="14"/>
      <c r="AD539" s="14"/>
      <c r="AE539" s="14"/>
      <c r="AF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</row>
    <row r="540" spans="1:70" x14ac:dyDescent="0.3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AA540" s="14"/>
      <c r="AB540" s="14"/>
      <c r="AC540" s="14"/>
      <c r="AD540" s="14"/>
      <c r="AE540" s="14"/>
      <c r="AF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</row>
    <row r="541" spans="1:70" x14ac:dyDescent="0.3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AA541" s="14"/>
      <c r="AB541" s="14"/>
      <c r="AC541" s="14"/>
      <c r="AD541" s="14"/>
      <c r="AE541" s="14"/>
      <c r="AF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</row>
    <row r="542" spans="1:70" x14ac:dyDescent="0.3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AA542" s="14"/>
      <c r="AB542" s="14"/>
      <c r="AC542" s="14"/>
      <c r="AD542" s="14"/>
      <c r="AE542" s="14"/>
      <c r="AF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</row>
    <row r="543" spans="1:70" x14ac:dyDescent="0.3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AA543" s="14"/>
      <c r="AB543" s="14"/>
      <c r="AC543" s="14"/>
      <c r="AD543" s="14"/>
      <c r="AE543" s="14"/>
      <c r="AF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</row>
    <row r="544" spans="1:70" x14ac:dyDescent="0.3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AA544" s="14"/>
      <c r="AB544" s="14"/>
      <c r="AC544" s="14"/>
      <c r="AD544" s="14"/>
      <c r="AE544" s="14"/>
      <c r="AF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</row>
    <row r="545" spans="1:70" x14ac:dyDescent="0.3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AA545" s="14"/>
      <c r="AB545" s="14"/>
      <c r="AC545" s="14"/>
      <c r="AD545" s="14"/>
      <c r="AE545" s="14"/>
      <c r="AF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</row>
    <row r="546" spans="1:70" x14ac:dyDescent="0.3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AA546" s="14"/>
      <c r="AB546" s="14"/>
      <c r="AC546" s="14"/>
      <c r="AD546" s="14"/>
      <c r="AE546" s="14"/>
      <c r="AF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</row>
    <row r="547" spans="1:70" x14ac:dyDescent="0.3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AA547" s="14"/>
      <c r="AB547" s="14"/>
      <c r="AC547" s="14"/>
      <c r="AD547" s="14"/>
      <c r="AE547" s="14"/>
      <c r="AF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</row>
    <row r="548" spans="1:70" x14ac:dyDescent="0.3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AA548" s="14"/>
      <c r="AB548" s="14"/>
      <c r="AC548" s="14"/>
      <c r="AD548" s="14"/>
      <c r="AE548" s="14"/>
      <c r="AF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</row>
    <row r="549" spans="1:70" x14ac:dyDescent="0.3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AA549" s="14"/>
      <c r="AB549" s="14"/>
      <c r="AC549" s="14"/>
      <c r="AD549" s="14"/>
      <c r="AE549" s="14"/>
      <c r="AF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</row>
    <row r="550" spans="1:70" x14ac:dyDescent="0.3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AA550" s="14"/>
      <c r="AB550" s="14"/>
      <c r="AC550" s="14"/>
      <c r="AD550" s="14"/>
      <c r="AE550" s="14"/>
      <c r="AF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</row>
    <row r="551" spans="1:70" x14ac:dyDescent="0.3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AA551" s="14"/>
      <c r="AB551" s="14"/>
      <c r="AC551" s="14"/>
      <c r="AD551" s="14"/>
      <c r="AE551" s="14"/>
      <c r="AF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</row>
    <row r="552" spans="1:70" x14ac:dyDescent="0.3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AA552" s="14"/>
      <c r="AB552" s="14"/>
      <c r="AC552" s="14"/>
      <c r="AD552" s="14"/>
      <c r="AE552" s="14"/>
      <c r="AF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</row>
    <row r="553" spans="1:70" x14ac:dyDescent="0.3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AA553" s="14"/>
      <c r="AB553" s="14"/>
      <c r="AC553" s="14"/>
      <c r="AD553" s="14"/>
      <c r="AE553" s="14"/>
      <c r="AF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</row>
    <row r="554" spans="1:70" x14ac:dyDescent="0.3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AA554" s="14"/>
      <c r="AB554" s="14"/>
      <c r="AC554" s="14"/>
      <c r="AD554" s="14"/>
      <c r="AE554" s="14"/>
      <c r="AF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</row>
    <row r="555" spans="1:70" x14ac:dyDescent="0.3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AA555" s="14"/>
      <c r="AB555" s="14"/>
      <c r="AC555" s="14"/>
      <c r="AD555" s="14"/>
      <c r="AE555" s="14"/>
      <c r="AF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</row>
    <row r="556" spans="1:70" x14ac:dyDescent="0.3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AA556" s="14"/>
      <c r="AB556" s="14"/>
      <c r="AC556" s="14"/>
      <c r="AD556" s="14"/>
      <c r="AE556" s="14"/>
      <c r="AF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</row>
    <row r="557" spans="1:70" x14ac:dyDescent="0.3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AA557" s="14"/>
      <c r="AB557" s="14"/>
      <c r="AC557" s="14"/>
      <c r="AD557" s="14"/>
      <c r="AE557" s="14"/>
      <c r="AF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</row>
    <row r="558" spans="1:70" x14ac:dyDescent="0.3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AA558" s="14"/>
      <c r="AB558" s="14"/>
      <c r="AC558" s="14"/>
      <c r="AD558" s="14"/>
      <c r="AE558" s="14"/>
      <c r="AF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</row>
    <row r="559" spans="1:70" x14ac:dyDescent="0.3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AA559" s="14"/>
      <c r="AB559" s="14"/>
      <c r="AC559" s="14"/>
      <c r="AD559" s="14"/>
      <c r="AE559" s="14"/>
      <c r="AF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</row>
    <row r="560" spans="1:70" x14ac:dyDescent="0.3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AA560" s="14"/>
      <c r="AB560" s="14"/>
      <c r="AC560" s="14"/>
      <c r="AD560" s="14"/>
      <c r="AE560" s="14"/>
      <c r="AF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</row>
    <row r="561" spans="1:70" x14ac:dyDescent="0.3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AA561" s="14"/>
      <c r="AB561" s="14"/>
      <c r="AC561" s="14"/>
      <c r="AD561" s="14"/>
      <c r="AE561" s="14"/>
      <c r="AF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</row>
    <row r="562" spans="1:70" x14ac:dyDescent="0.3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AA562" s="14"/>
      <c r="AB562" s="14"/>
      <c r="AC562" s="14"/>
      <c r="AD562" s="14"/>
      <c r="AE562" s="14"/>
      <c r="AF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</row>
    <row r="563" spans="1:70" x14ac:dyDescent="0.3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AA563" s="14"/>
      <c r="AB563" s="14"/>
      <c r="AC563" s="14"/>
      <c r="AD563" s="14"/>
      <c r="AE563" s="14"/>
      <c r="AF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</row>
    <row r="564" spans="1:70" x14ac:dyDescent="0.3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AA564" s="14"/>
      <c r="AB564" s="14"/>
      <c r="AC564" s="14"/>
      <c r="AD564" s="14"/>
      <c r="AE564" s="14"/>
      <c r="AF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</row>
    <row r="565" spans="1:70" x14ac:dyDescent="0.3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AA565" s="14"/>
      <c r="AB565" s="14"/>
      <c r="AC565" s="14"/>
      <c r="AD565" s="14"/>
      <c r="AE565" s="14"/>
      <c r="AF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</row>
    <row r="566" spans="1:70" x14ac:dyDescent="0.3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AA566" s="14"/>
      <c r="AB566" s="14"/>
      <c r="AC566" s="14"/>
      <c r="AD566" s="14"/>
      <c r="AE566" s="14"/>
      <c r="AF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</row>
    <row r="567" spans="1:70" x14ac:dyDescent="0.3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AA567" s="14"/>
      <c r="AB567" s="14"/>
      <c r="AC567" s="14"/>
      <c r="AD567" s="14"/>
      <c r="AE567" s="14"/>
      <c r="AF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</row>
    <row r="568" spans="1:70" x14ac:dyDescent="0.3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AA568" s="14"/>
      <c r="AB568" s="14"/>
      <c r="AC568" s="14"/>
      <c r="AD568" s="14"/>
      <c r="AE568" s="14"/>
      <c r="AF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</row>
    <row r="569" spans="1:70" x14ac:dyDescent="0.3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AA569" s="14"/>
      <c r="AB569" s="14"/>
      <c r="AC569" s="14"/>
      <c r="AD569" s="14"/>
      <c r="AE569" s="14"/>
      <c r="AF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</row>
    <row r="570" spans="1:70" x14ac:dyDescent="0.3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AA570" s="14"/>
      <c r="AB570" s="14"/>
      <c r="AC570" s="14"/>
      <c r="AD570" s="14"/>
      <c r="AE570" s="14"/>
      <c r="AF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</row>
    <row r="571" spans="1:70" x14ac:dyDescent="0.3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AA571" s="14"/>
      <c r="AB571" s="14"/>
      <c r="AC571" s="14"/>
      <c r="AD571" s="14"/>
      <c r="AE571" s="14"/>
      <c r="AF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</row>
    <row r="572" spans="1:70" x14ac:dyDescent="0.3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AA572" s="14"/>
      <c r="AB572" s="14"/>
      <c r="AC572" s="14"/>
      <c r="AD572" s="14"/>
      <c r="AE572" s="14"/>
      <c r="AF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</row>
    <row r="573" spans="1:70" x14ac:dyDescent="0.3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AA573" s="14"/>
      <c r="AB573" s="14"/>
      <c r="AC573" s="14"/>
      <c r="AD573" s="14"/>
      <c r="AE573" s="14"/>
      <c r="AF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</row>
    <row r="574" spans="1:70" x14ac:dyDescent="0.3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AA574" s="14"/>
      <c r="AB574" s="14"/>
      <c r="AC574" s="14"/>
      <c r="AD574" s="14"/>
      <c r="AE574" s="14"/>
      <c r="AF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</row>
    <row r="575" spans="1:70" x14ac:dyDescent="0.3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AA575" s="14"/>
      <c r="AB575" s="14"/>
      <c r="AC575" s="14"/>
      <c r="AD575" s="14"/>
      <c r="AE575" s="14"/>
      <c r="AF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</row>
    <row r="576" spans="1:70" x14ac:dyDescent="0.3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AA576" s="14"/>
      <c r="AB576" s="14"/>
      <c r="AC576" s="14"/>
      <c r="AD576" s="14"/>
      <c r="AE576" s="14"/>
      <c r="AF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</row>
    <row r="577" spans="1:70" x14ac:dyDescent="0.3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AA577" s="14"/>
      <c r="AB577" s="14"/>
      <c r="AC577" s="14"/>
      <c r="AD577" s="14"/>
      <c r="AE577" s="14"/>
      <c r="AF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</row>
    <row r="578" spans="1:70" x14ac:dyDescent="0.3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AA578" s="14"/>
      <c r="AB578" s="14"/>
      <c r="AC578" s="14"/>
      <c r="AD578" s="14"/>
      <c r="AE578" s="14"/>
      <c r="AF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</row>
    <row r="579" spans="1:70" x14ac:dyDescent="0.3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AA579" s="14"/>
      <c r="AB579" s="14"/>
      <c r="AC579" s="14"/>
      <c r="AD579" s="14"/>
      <c r="AE579" s="14"/>
      <c r="AF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</row>
    <row r="580" spans="1:70" x14ac:dyDescent="0.3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AA580" s="14"/>
      <c r="AB580" s="14"/>
      <c r="AC580" s="14"/>
      <c r="AD580" s="14"/>
      <c r="AE580" s="14"/>
      <c r="AF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</row>
    <row r="581" spans="1:70" x14ac:dyDescent="0.3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AA581" s="14"/>
      <c r="AB581" s="14"/>
      <c r="AC581" s="14"/>
      <c r="AD581" s="14"/>
      <c r="AE581" s="14"/>
      <c r="AF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</row>
    <row r="582" spans="1:70" x14ac:dyDescent="0.3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AA582" s="14"/>
      <c r="AB582" s="14"/>
      <c r="AC582" s="14"/>
      <c r="AD582" s="14"/>
      <c r="AE582" s="14"/>
      <c r="AF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</row>
    <row r="583" spans="1:70" x14ac:dyDescent="0.3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AA583" s="14"/>
      <c r="AB583" s="14"/>
      <c r="AC583" s="14"/>
      <c r="AD583" s="14"/>
      <c r="AE583" s="14"/>
      <c r="AF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</row>
    <row r="584" spans="1:70" x14ac:dyDescent="0.3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AA584" s="14"/>
      <c r="AB584" s="14"/>
      <c r="AC584" s="14"/>
      <c r="AD584" s="14"/>
      <c r="AE584" s="14"/>
      <c r="AF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</row>
    <row r="585" spans="1:70" x14ac:dyDescent="0.3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AA585" s="14"/>
      <c r="AB585" s="14"/>
      <c r="AC585" s="14"/>
      <c r="AD585" s="14"/>
      <c r="AE585" s="14"/>
      <c r="AF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</row>
    <row r="586" spans="1:70" x14ac:dyDescent="0.3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AA586" s="14"/>
      <c r="AB586" s="14"/>
      <c r="AC586" s="14"/>
      <c r="AD586" s="14"/>
      <c r="AE586" s="14"/>
      <c r="AF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</row>
    <row r="587" spans="1:70" x14ac:dyDescent="0.3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AA587" s="14"/>
      <c r="AB587" s="14"/>
      <c r="AC587" s="14"/>
      <c r="AD587" s="14"/>
      <c r="AE587" s="14"/>
      <c r="AF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</row>
    <row r="588" spans="1:70" x14ac:dyDescent="0.3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AA588" s="14"/>
      <c r="AB588" s="14"/>
      <c r="AC588" s="14"/>
      <c r="AD588" s="14"/>
      <c r="AE588" s="14"/>
      <c r="AF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</row>
    <row r="589" spans="1:70" x14ac:dyDescent="0.3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AA589" s="14"/>
      <c r="AB589" s="14"/>
      <c r="AC589" s="14"/>
      <c r="AD589" s="14"/>
      <c r="AE589" s="14"/>
      <c r="AF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</row>
    <row r="590" spans="1:70" x14ac:dyDescent="0.3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AA590" s="14"/>
      <c r="AB590" s="14"/>
      <c r="AC590" s="14"/>
      <c r="AD590" s="14"/>
      <c r="AE590" s="14"/>
      <c r="AF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</row>
    <row r="591" spans="1:70" x14ac:dyDescent="0.35">
      <c r="A591" s="14"/>
      <c r="B591" s="14"/>
      <c r="C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</row>
    <row r="592" spans="1:70" x14ac:dyDescent="0.35">
      <c r="A592" s="14"/>
      <c r="B592" s="14"/>
      <c r="C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</row>
    <row r="593" spans="1:70" x14ac:dyDescent="0.35">
      <c r="A593" s="14"/>
      <c r="B593" s="14"/>
      <c r="C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</row>
    <row r="594" spans="1:70" x14ac:dyDescent="0.35">
      <c r="A594" s="14"/>
      <c r="B594" s="14"/>
      <c r="C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</row>
    <row r="595" spans="1:70" x14ac:dyDescent="0.35">
      <c r="A595" s="14"/>
      <c r="B595" s="14"/>
      <c r="C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</row>
    <row r="596" spans="1:70" x14ac:dyDescent="0.35">
      <c r="A596" s="14"/>
      <c r="B596" s="14"/>
      <c r="C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</row>
    <row r="597" spans="1:70" x14ac:dyDescent="0.35">
      <c r="A597" s="14"/>
      <c r="B597" s="14"/>
      <c r="C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</row>
    <row r="598" spans="1:70" x14ac:dyDescent="0.35">
      <c r="A598" s="14"/>
      <c r="B598" s="14"/>
      <c r="C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</row>
    <row r="599" spans="1:70" x14ac:dyDescent="0.35">
      <c r="A599" s="14"/>
      <c r="B599" s="14"/>
      <c r="C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</row>
    <row r="600" spans="1:70" x14ac:dyDescent="0.35">
      <c r="A600" s="14"/>
      <c r="B600" s="14"/>
      <c r="C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</row>
    <row r="601" spans="1:70" x14ac:dyDescent="0.35">
      <c r="A601" s="14"/>
      <c r="B601" s="14"/>
      <c r="C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</row>
    <row r="602" spans="1:70" x14ac:dyDescent="0.35">
      <c r="A602" s="14"/>
      <c r="B602" s="14"/>
      <c r="C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</row>
    <row r="603" spans="1:70" x14ac:dyDescent="0.35">
      <c r="A603" s="14"/>
      <c r="B603" s="14"/>
      <c r="C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</row>
    <row r="604" spans="1:70" x14ac:dyDescent="0.35">
      <c r="A604" s="14"/>
      <c r="B604" s="14"/>
      <c r="C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</row>
    <row r="605" spans="1:70" x14ac:dyDescent="0.35">
      <c r="A605" s="14"/>
      <c r="B605" s="14"/>
      <c r="C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</row>
    <row r="606" spans="1:70" x14ac:dyDescent="0.35">
      <c r="A606" s="14"/>
      <c r="B606" s="14"/>
      <c r="C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</row>
    <row r="607" spans="1:70" x14ac:dyDescent="0.35">
      <c r="A607" s="14"/>
      <c r="B607" s="14"/>
      <c r="C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</row>
    <row r="608" spans="1:70" x14ac:dyDescent="0.35">
      <c r="A608" s="14"/>
      <c r="B608" s="14"/>
      <c r="C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</row>
    <row r="609" spans="1:70" x14ac:dyDescent="0.35">
      <c r="A609" s="14"/>
      <c r="B609" s="14"/>
      <c r="C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</row>
    <row r="610" spans="1:70" x14ac:dyDescent="0.35">
      <c r="A610" s="14"/>
      <c r="B610" s="14"/>
      <c r="C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</row>
    <row r="611" spans="1:70" x14ac:dyDescent="0.35">
      <c r="A611" s="14"/>
      <c r="B611" s="14"/>
      <c r="C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</row>
    <row r="612" spans="1:70" x14ac:dyDescent="0.35">
      <c r="A612" s="14"/>
      <c r="B612" s="14"/>
      <c r="C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</row>
    <row r="613" spans="1:70" x14ac:dyDescent="0.35">
      <c r="A613" s="14"/>
      <c r="B613" s="14"/>
      <c r="C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</row>
    <row r="614" spans="1:70" x14ac:dyDescent="0.35">
      <c r="A614" s="14"/>
      <c r="B614" s="14"/>
      <c r="C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</row>
    <row r="615" spans="1:70" x14ac:dyDescent="0.35">
      <c r="A615" s="14"/>
      <c r="B615" s="14"/>
      <c r="C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</row>
    <row r="616" spans="1:70" x14ac:dyDescent="0.35">
      <c r="A616" s="14"/>
      <c r="B616" s="14"/>
      <c r="C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</row>
    <row r="617" spans="1:70" x14ac:dyDescent="0.35">
      <c r="A617" s="14"/>
      <c r="B617" s="14"/>
      <c r="C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</row>
    <row r="618" spans="1:70" x14ac:dyDescent="0.35">
      <c r="A618" s="14"/>
      <c r="B618" s="14"/>
      <c r="C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</row>
    <row r="619" spans="1:70" x14ac:dyDescent="0.35">
      <c r="A619" s="14"/>
      <c r="B619" s="14"/>
      <c r="C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</row>
    <row r="620" spans="1:70" x14ac:dyDescent="0.35">
      <c r="A620" s="14"/>
      <c r="B620" s="14"/>
      <c r="C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</row>
    <row r="621" spans="1:70" x14ac:dyDescent="0.35">
      <c r="A621" s="14"/>
      <c r="B621" s="14"/>
      <c r="C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</row>
    <row r="622" spans="1:70" x14ac:dyDescent="0.35">
      <c r="A622" s="14"/>
      <c r="B622" s="14"/>
      <c r="C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</row>
    <row r="623" spans="1:70" x14ac:dyDescent="0.35">
      <c r="A623" s="14"/>
      <c r="B623" s="14"/>
      <c r="C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</row>
    <row r="624" spans="1:70" x14ac:dyDescent="0.35">
      <c r="A624" s="14"/>
      <c r="B624" s="14"/>
      <c r="C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</row>
    <row r="625" spans="1:70" x14ac:dyDescent="0.35">
      <c r="A625" s="14"/>
      <c r="B625" s="14"/>
      <c r="C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</row>
    <row r="626" spans="1:70" x14ac:dyDescent="0.35">
      <c r="A626" s="14"/>
      <c r="B626" s="14"/>
      <c r="C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</row>
    <row r="627" spans="1:70" x14ac:dyDescent="0.35">
      <c r="A627" s="14"/>
      <c r="B627" s="14"/>
      <c r="C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</row>
    <row r="628" spans="1:70" x14ac:dyDescent="0.35">
      <c r="A628" s="14"/>
      <c r="B628" s="14"/>
      <c r="C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</row>
    <row r="629" spans="1:70" x14ac:dyDescent="0.35">
      <c r="A629" s="14"/>
      <c r="B629" s="14"/>
      <c r="C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</row>
    <row r="630" spans="1:70" x14ac:dyDescent="0.35">
      <c r="A630" s="14"/>
      <c r="B630" s="14"/>
      <c r="C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</row>
    <row r="631" spans="1:70" x14ac:dyDescent="0.35">
      <c r="A631" s="14"/>
      <c r="B631" s="14"/>
      <c r="C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</row>
    <row r="632" spans="1:70" x14ac:dyDescent="0.35">
      <c r="A632" s="14"/>
      <c r="B632" s="14"/>
      <c r="C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</row>
    <row r="633" spans="1:70" x14ac:dyDescent="0.35">
      <c r="A633" s="14"/>
      <c r="B633" s="14"/>
      <c r="C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</row>
    <row r="634" spans="1:70" x14ac:dyDescent="0.35">
      <c r="A634" s="14"/>
      <c r="B634" s="14"/>
      <c r="C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</row>
    <row r="635" spans="1:70" x14ac:dyDescent="0.35">
      <c r="A635" s="14"/>
      <c r="B635" s="14"/>
      <c r="C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</row>
    <row r="636" spans="1:70" x14ac:dyDescent="0.35">
      <c r="A636" s="14"/>
      <c r="B636" s="14"/>
      <c r="C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</row>
    <row r="637" spans="1:70" x14ac:dyDescent="0.35">
      <c r="A637" s="14"/>
      <c r="B637" s="14"/>
      <c r="C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</row>
    <row r="638" spans="1:70" x14ac:dyDescent="0.35">
      <c r="A638" s="14"/>
      <c r="B638" s="14"/>
      <c r="C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</row>
    <row r="639" spans="1:70" x14ac:dyDescent="0.35">
      <c r="A639" s="14"/>
      <c r="B639" s="14"/>
      <c r="C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</row>
    <row r="640" spans="1:70" x14ac:dyDescent="0.35">
      <c r="A640" s="14"/>
      <c r="B640" s="14"/>
      <c r="C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</row>
    <row r="641" spans="1:70" x14ac:dyDescent="0.35">
      <c r="A641" s="14"/>
      <c r="B641" s="14"/>
      <c r="C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</row>
    <row r="642" spans="1:70" x14ac:dyDescent="0.35">
      <c r="A642" s="14"/>
      <c r="B642" s="14"/>
      <c r="C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</row>
    <row r="643" spans="1:70" x14ac:dyDescent="0.35">
      <c r="A643" s="14"/>
      <c r="B643" s="14"/>
      <c r="C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</row>
    <row r="644" spans="1:70" x14ac:dyDescent="0.35">
      <c r="A644" s="14"/>
      <c r="B644" s="14"/>
      <c r="C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</row>
    <row r="645" spans="1:70" x14ac:dyDescent="0.35">
      <c r="A645" s="14"/>
      <c r="B645" s="14"/>
      <c r="C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</row>
    <row r="646" spans="1:70" x14ac:dyDescent="0.35">
      <c r="A646" s="14"/>
      <c r="B646" s="14"/>
      <c r="C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</row>
    <row r="647" spans="1:70" x14ac:dyDescent="0.35">
      <c r="A647" s="14"/>
      <c r="B647" s="14"/>
      <c r="C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</row>
    <row r="648" spans="1:70" x14ac:dyDescent="0.35">
      <c r="A648" s="14"/>
      <c r="B648" s="14"/>
      <c r="C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</row>
    <row r="649" spans="1:70" x14ac:dyDescent="0.35">
      <c r="A649" s="14"/>
      <c r="B649" s="14"/>
      <c r="C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</row>
    <row r="650" spans="1:70" x14ac:dyDescent="0.35">
      <c r="A650" s="14"/>
      <c r="B650" s="14"/>
      <c r="C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</row>
    <row r="651" spans="1:70" x14ac:dyDescent="0.35">
      <c r="A651" s="14"/>
      <c r="B651" s="14"/>
      <c r="C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</row>
    <row r="652" spans="1:70" x14ac:dyDescent="0.35">
      <c r="A652" s="14"/>
      <c r="B652" s="14"/>
      <c r="C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</row>
    <row r="653" spans="1:70" x14ac:dyDescent="0.35">
      <c r="A653" s="14"/>
      <c r="B653" s="14"/>
      <c r="C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</row>
    <row r="654" spans="1:70" x14ac:dyDescent="0.35">
      <c r="A654" s="14"/>
      <c r="B654" s="14"/>
      <c r="C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</row>
    <row r="655" spans="1:70" x14ac:dyDescent="0.35">
      <c r="A655" s="14"/>
      <c r="B655" s="14"/>
      <c r="C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</row>
    <row r="656" spans="1:70" x14ac:dyDescent="0.35">
      <c r="A656" s="14"/>
      <c r="B656" s="14"/>
      <c r="C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</row>
    <row r="657" spans="1:70" x14ac:dyDescent="0.35">
      <c r="A657" s="14"/>
      <c r="B657" s="14"/>
      <c r="C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</row>
    <row r="658" spans="1:70" x14ac:dyDescent="0.35">
      <c r="A658" s="14"/>
      <c r="B658" s="14"/>
      <c r="C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</row>
    <row r="659" spans="1:70" x14ac:dyDescent="0.35">
      <c r="A659" s="14"/>
      <c r="B659" s="14"/>
      <c r="C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</row>
    <row r="660" spans="1:70" x14ac:dyDescent="0.35">
      <c r="A660" s="14"/>
      <c r="B660" s="14"/>
      <c r="C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</row>
    <row r="661" spans="1:70" x14ac:dyDescent="0.35">
      <c r="A661" s="14"/>
      <c r="B661" s="14"/>
      <c r="C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</row>
    <row r="662" spans="1:70" x14ac:dyDescent="0.35">
      <c r="A662" s="14"/>
      <c r="B662" s="14"/>
      <c r="C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</row>
    <row r="663" spans="1:70" x14ac:dyDescent="0.35">
      <c r="A663" s="14"/>
      <c r="B663" s="14"/>
      <c r="C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</row>
    <row r="664" spans="1:70" x14ac:dyDescent="0.35">
      <c r="A664" s="14"/>
      <c r="B664" s="14"/>
      <c r="C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</row>
    <row r="665" spans="1:70" x14ac:dyDescent="0.35">
      <c r="A665" s="14"/>
      <c r="B665" s="14"/>
      <c r="C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</row>
    <row r="666" spans="1:70" x14ac:dyDescent="0.35">
      <c r="A666" s="14"/>
      <c r="B666" s="14"/>
      <c r="C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</row>
    <row r="667" spans="1:70" x14ac:dyDescent="0.35">
      <c r="A667" s="14"/>
      <c r="B667" s="14"/>
      <c r="C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</row>
    <row r="668" spans="1:70" x14ac:dyDescent="0.35">
      <c r="A668" s="14"/>
      <c r="B668" s="14"/>
      <c r="C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</row>
    <row r="669" spans="1:70" x14ac:dyDescent="0.35">
      <c r="A669" s="14"/>
      <c r="B669" s="14"/>
      <c r="C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</row>
    <row r="670" spans="1:70" x14ac:dyDescent="0.35">
      <c r="A670" s="14"/>
      <c r="B670" s="14"/>
      <c r="C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</row>
    <row r="671" spans="1:70" x14ac:dyDescent="0.35">
      <c r="A671" s="14"/>
      <c r="B671" s="14"/>
      <c r="C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</row>
    <row r="672" spans="1:70" x14ac:dyDescent="0.35">
      <c r="A672" s="14"/>
      <c r="B672" s="14"/>
      <c r="C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</row>
    <row r="673" spans="1:70" x14ac:dyDescent="0.35">
      <c r="A673" s="14"/>
      <c r="B673" s="14"/>
      <c r="C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</row>
    <row r="674" spans="1:70" x14ac:dyDescent="0.35">
      <c r="A674" s="14"/>
      <c r="B674" s="14"/>
      <c r="C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</row>
    <row r="675" spans="1:70" x14ac:dyDescent="0.35">
      <c r="A675" s="14"/>
      <c r="B675" s="14"/>
      <c r="C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</row>
    <row r="676" spans="1:70" x14ac:dyDescent="0.35">
      <c r="A676" s="14"/>
      <c r="B676" s="14"/>
      <c r="C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</row>
    <row r="677" spans="1:70" x14ac:dyDescent="0.35">
      <c r="A677" s="14"/>
      <c r="B677" s="14"/>
      <c r="C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</row>
    <row r="678" spans="1:70" x14ac:dyDescent="0.35">
      <c r="A678" s="14"/>
      <c r="B678" s="14"/>
      <c r="C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</row>
    <row r="679" spans="1:70" x14ac:dyDescent="0.35">
      <c r="A679" s="14"/>
      <c r="B679" s="14"/>
      <c r="C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</row>
    <row r="680" spans="1:70" x14ac:dyDescent="0.35">
      <c r="A680" s="14"/>
      <c r="B680" s="14"/>
      <c r="C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</row>
    <row r="681" spans="1:70" x14ac:dyDescent="0.35">
      <c r="A681" s="14"/>
      <c r="B681" s="14"/>
      <c r="C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</row>
    <row r="682" spans="1:70" x14ac:dyDescent="0.35">
      <c r="A682" s="14"/>
      <c r="B682" s="14"/>
      <c r="C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</row>
    <row r="683" spans="1:70" x14ac:dyDescent="0.35">
      <c r="A683" s="14"/>
      <c r="B683" s="14"/>
      <c r="C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</row>
    <row r="684" spans="1:70" x14ac:dyDescent="0.35">
      <c r="A684" s="14"/>
      <c r="B684" s="14"/>
      <c r="C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</row>
    <row r="685" spans="1:70" x14ac:dyDescent="0.35">
      <c r="A685" s="14"/>
      <c r="B685" s="14"/>
      <c r="C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</row>
    <row r="686" spans="1:70" x14ac:dyDescent="0.35">
      <c r="A686" s="14"/>
      <c r="B686" s="14"/>
      <c r="C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</row>
    <row r="687" spans="1:70" x14ac:dyDescent="0.35">
      <c r="A687" s="14"/>
      <c r="B687" s="14"/>
      <c r="C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</row>
    <row r="688" spans="1:70" x14ac:dyDescent="0.35">
      <c r="A688" s="14"/>
      <c r="B688" s="14"/>
      <c r="C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</row>
    <row r="689" spans="1:70" x14ac:dyDescent="0.35">
      <c r="A689" s="14"/>
      <c r="B689" s="14"/>
      <c r="C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</row>
    <row r="690" spans="1:70" x14ac:dyDescent="0.35">
      <c r="A690" s="14"/>
      <c r="B690" s="14"/>
      <c r="C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</row>
    <row r="691" spans="1:70" x14ac:dyDescent="0.35">
      <c r="A691" s="14"/>
      <c r="B691" s="14"/>
      <c r="C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</row>
    <row r="692" spans="1:70" x14ac:dyDescent="0.35">
      <c r="A692" s="14"/>
      <c r="B692" s="14"/>
      <c r="C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</row>
    <row r="693" spans="1:70" x14ac:dyDescent="0.35">
      <c r="A693" s="14"/>
      <c r="B693" s="14"/>
      <c r="C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</row>
    <row r="694" spans="1:70" x14ac:dyDescent="0.35">
      <c r="A694" s="14"/>
      <c r="B694" s="14"/>
      <c r="C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</row>
    <row r="695" spans="1:70" x14ac:dyDescent="0.35">
      <c r="A695" s="14"/>
      <c r="B695" s="14"/>
      <c r="C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</row>
    <row r="696" spans="1:70" x14ac:dyDescent="0.35">
      <c r="A696" s="14"/>
      <c r="B696" s="14"/>
      <c r="C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</row>
    <row r="697" spans="1:70" x14ac:dyDescent="0.35">
      <c r="A697" s="14"/>
      <c r="B697" s="14"/>
      <c r="C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</row>
    <row r="698" spans="1:70" x14ac:dyDescent="0.35">
      <c r="A698" s="14"/>
      <c r="B698" s="14"/>
      <c r="C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</row>
    <row r="699" spans="1:70" x14ac:dyDescent="0.35">
      <c r="A699" s="14"/>
      <c r="B699" s="14"/>
      <c r="C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</row>
    <row r="700" spans="1:70" x14ac:dyDescent="0.35">
      <c r="A700" s="14"/>
      <c r="B700" s="14"/>
      <c r="C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</row>
    <row r="701" spans="1:70" x14ac:dyDescent="0.35">
      <c r="A701" s="14"/>
      <c r="B701" s="14"/>
      <c r="C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</row>
    <row r="702" spans="1:70" x14ac:dyDescent="0.35">
      <c r="A702" s="14"/>
      <c r="B702" s="14"/>
      <c r="C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</row>
    <row r="703" spans="1:70" x14ac:dyDescent="0.35">
      <c r="A703" s="14"/>
      <c r="B703" s="14"/>
      <c r="C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</row>
    <row r="704" spans="1:70" x14ac:dyDescent="0.35">
      <c r="A704" s="14"/>
      <c r="B704" s="14"/>
      <c r="C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</row>
    <row r="705" spans="1:70" x14ac:dyDescent="0.35">
      <c r="A705" s="14"/>
      <c r="B705" s="14"/>
      <c r="C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</row>
    <row r="706" spans="1:70" x14ac:dyDescent="0.35">
      <c r="A706" s="14"/>
      <c r="B706" s="14"/>
      <c r="C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</row>
    <row r="707" spans="1:70" x14ac:dyDescent="0.35">
      <c r="A707" s="14"/>
      <c r="B707" s="14"/>
      <c r="C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</row>
    <row r="708" spans="1:70" x14ac:dyDescent="0.35">
      <c r="A708" s="14"/>
      <c r="B708" s="14"/>
      <c r="C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</row>
    <row r="709" spans="1:70" x14ac:dyDescent="0.35">
      <c r="A709" s="14"/>
      <c r="B709" s="14"/>
      <c r="C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</row>
    <row r="710" spans="1:70" x14ac:dyDescent="0.35">
      <c r="A710" s="14"/>
      <c r="B710" s="14"/>
      <c r="C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</row>
    <row r="711" spans="1:70" x14ac:dyDescent="0.35">
      <c r="A711" s="14"/>
      <c r="B711" s="14"/>
      <c r="C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</row>
    <row r="712" spans="1:70" x14ac:dyDescent="0.35">
      <c r="A712" s="14"/>
      <c r="B712" s="14"/>
      <c r="C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</row>
    <row r="713" spans="1:70" x14ac:dyDescent="0.35">
      <c r="A713" s="14"/>
      <c r="B713" s="14"/>
      <c r="C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</row>
    <row r="714" spans="1:70" x14ac:dyDescent="0.35">
      <c r="A714" s="14"/>
      <c r="B714" s="14"/>
      <c r="C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</row>
    <row r="715" spans="1:70" x14ac:dyDescent="0.35">
      <c r="A715" s="14"/>
      <c r="B715" s="14"/>
      <c r="C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</row>
    <row r="716" spans="1:70" x14ac:dyDescent="0.35">
      <c r="A716" s="14"/>
      <c r="B716" s="14"/>
      <c r="C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</row>
    <row r="717" spans="1:70" x14ac:dyDescent="0.35">
      <c r="A717" s="14"/>
      <c r="B717" s="14"/>
      <c r="C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</row>
    <row r="718" spans="1:70" x14ac:dyDescent="0.35">
      <c r="A718" s="14"/>
      <c r="B718" s="14"/>
      <c r="C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</row>
    <row r="719" spans="1:70" x14ac:dyDescent="0.35">
      <c r="A719" s="14"/>
      <c r="B719" s="14"/>
      <c r="C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</row>
    <row r="720" spans="1:70" x14ac:dyDescent="0.35">
      <c r="A720" s="14"/>
      <c r="B720" s="14"/>
      <c r="C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</row>
    <row r="721" spans="1:70" x14ac:dyDescent="0.35">
      <c r="A721" s="14"/>
      <c r="B721" s="14"/>
      <c r="C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</row>
    <row r="722" spans="1:70" x14ac:dyDescent="0.35">
      <c r="A722" s="14"/>
      <c r="B722" s="14"/>
      <c r="C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</row>
    <row r="723" spans="1:70" x14ac:dyDescent="0.35">
      <c r="A723" s="14"/>
      <c r="B723" s="14"/>
      <c r="C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</row>
    <row r="724" spans="1:70" x14ac:dyDescent="0.35">
      <c r="A724" s="14"/>
      <c r="B724" s="14"/>
      <c r="C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</row>
    <row r="725" spans="1:70" x14ac:dyDescent="0.35">
      <c r="A725" s="14"/>
      <c r="B725" s="14"/>
      <c r="C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</row>
    <row r="726" spans="1:70" x14ac:dyDescent="0.35">
      <c r="A726" s="14"/>
      <c r="B726" s="14"/>
      <c r="C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</row>
    <row r="727" spans="1:70" x14ac:dyDescent="0.35">
      <c r="A727" s="14"/>
      <c r="B727" s="14"/>
      <c r="C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</row>
    <row r="728" spans="1:70" x14ac:dyDescent="0.35">
      <c r="A728" s="14"/>
      <c r="B728" s="14"/>
      <c r="C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</row>
    <row r="729" spans="1:70" x14ac:dyDescent="0.35">
      <c r="A729" s="14"/>
      <c r="B729" s="14"/>
      <c r="C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</row>
    <row r="730" spans="1:70" x14ac:dyDescent="0.35">
      <c r="A730" s="14"/>
      <c r="B730" s="14"/>
      <c r="C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</row>
    <row r="731" spans="1:70" x14ac:dyDescent="0.35">
      <c r="A731" s="14"/>
      <c r="B731" s="14"/>
      <c r="C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</row>
    <row r="732" spans="1:70" x14ac:dyDescent="0.35">
      <c r="A732" s="14"/>
      <c r="B732" s="14"/>
      <c r="C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</row>
    <row r="733" spans="1:70" x14ac:dyDescent="0.35">
      <c r="A733" s="14"/>
      <c r="B733" s="14"/>
      <c r="C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</row>
    <row r="734" spans="1:70" x14ac:dyDescent="0.35">
      <c r="A734" s="14"/>
      <c r="B734" s="14"/>
      <c r="C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</row>
    <row r="735" spans="1:70" x14ac:dyDescent="0.35">
      <c r="A735" s="14"/>
      <c r="B735" s="14"/>
      <c r="C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</row>
    <row r="736" spans="1:70" x14ac:dyDescent="0.35">
      <c r="A736" s="14"/>
      <c r="B736" s="14"/>
      <c r="C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</row>
    <row r="737" spans="1:70" x14ac:dyDescent="0.35">
      <c r="A737" s="14"/>
      <c r="B737" s="14"/>
      <c r="C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</row>
    <row r="738" spans="1:70" x14ac:dyDescent="0.35">
      <c r="A738" s="14"/>
      <c r="B738" s="14"/>
      <c r="C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</row>
    <row r="739" spans="1:70" x14ac:dyDescent="0.35">
      <c r="A739" s="14"/>
      <c r="B739" s="14"/>
      <c r="C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</row>
    <row r="740" spans="1:70" x14ac:dyDescent="0.35">
      <c r="A740" s="14"/>
      <c r="B740" s="14"/>
      <c r="C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</row>
    <row r="741" spans="1:70" x14ac:dyDescent="0.35">
      <c r="A741" s="14"/>
      <c r="B741" s="14"/>
      <c r="C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</row>
    <row r="742" spans="1:70" x14ac:dyDescent="0.35">
      <c r="A742" s="14"/>
      <c r="B742" s="14"/>
      <c r="C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</row>
    <row r="743" spans="1:70" x14ac:dyDescent="0.35">
      <c r="A743" s="14"/>
      <c r="B743" s="14"/>
      <c r="C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</row>
    <row r="744" spans="1:70" x14ac:dyDescent="0.35">
      <c r="A744" s="14"/>
      <c r="B744" s="14"/>
      <c r="C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</row>
    <row r="745" spans="1:70" x14ac:dyDescent="0.35">
      <c r="A745" s="14"/>
      <c r="B745" s="14"/>
      <c r="C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</row>
    <row r="746" spans="1:70" x14ac:dyDescent="0.35">
      <c r="A746" s="14"/>
      <c r="B746" s="14"/>
      <c r="C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</row>
    <row r="747" spans="1:70" x14ac:dyDescent="0.35">
      <c r="A747" s="14"/>
      <c r="B747" s="14"/>
      <c r="C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</row>
    <row r="748" spans="1:70" x14ac:dyDescent="0.35">
      <c r="A748" s="14"/>
      <c r="B748" s="14"/>
      <c r="C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</row>
    <row r="749" spans="1:70" x14ac:dyDescent="0.35">
      <c r="A749" s="14"/>
      <c r="B749" s="14"/>
      <c r="C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</row>
    <row r="750" spans="1:70" x14ac:dyDescent="0.35">
      <c r="A750" s="14"/>
      <c r="B750" s="14"/>
      <c r="C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</row>
    <row r="751" spans="1:70" x14ac:dyDescent="0.35">
      <c r="A751" s="14"/>
      <c r="B751" s="14"/>
      <c r="C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</row>
    <row r="752" spans="1:70" x14ac:dyDescent="0.35">
      <c r="A752" s="14"/>
      <c r="B752" s="14"/>
      <c r="C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</row>
    <row r="753" spans="1:70" x14ac:dyDescent="0.35">
      <c r="A753" s="14"/>
      <c r="B753" s="14"/>
      <c r="C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</row>
    <row r="754" spans="1:70" x14ac:dyDescent="0.35">
      <c r="A754" s="14"/>
      <c r="B754" s="14"/>
      <c r="C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</row>
    <row r="755" spans="1:70" x14ac:dyDescent="0.35">
      <c r="A755" s="14"/>
      <c r="B755" s="14"/>
      <c r="C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</row>
    <row r="756" spans="1:70" x14ac:dyDescent="0.35">
      <c r="A756" s="14"/>
      <c r="B756" s="14"/>
      <c r="C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</row>
    <row r="757" spans="1:70" x14ac:dyDescent="0.35">
      <c r="A757" s="14"/>
      <c r="B757" s="14"/>
      <c r="C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</row>
    <row r="758" spans="1:70" x14ac:dyDescent="0.35">
      <c r="A758" s="14"/>
      <c r="B758" s="14"/>
      <c r="C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</row>
    <row r="759" spans="1:70" x14ac:dyDescent="0.35">
      <c r="A759" s="14"/>
      <c r="B759" s="14"/>
      <c r="C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</row>
    <row r="760" spans="1:70" x14ac:dyDescent="0.35">
      <c r="A760" s="14"/>
      <c r="B760" s="14"/>
      <c r="C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</row>
    <row r="761" spans="1:70" x14ac:dyDescent="0.35">
      <c r="A761" s="14"/>
      <c r="B761" s="14"/>
      <c r="C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</row>
    <row r="762" spans="1:70" x14ac:dyDescent="0.35">
      <c r="A762" s="14"/>
      <c r="B762" s="14"/>
      <c r="C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</row>
    <row r="763" spans="1:70" x14ac:dyDescent="0.35">
      <c r="A763" s="14"/>
      <c r="B763" s="14"/>
      <c r="C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</row>
    <row r="764" spans="1:70" x14ac:dyDescent="0.35">
      <c r="A764" s="14"/>
      <c r="B764" s="14"/>
      <c r="C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</row>
    <row r="765" spans="1:70" x14ac:dyDescent="0.35">
      <c r="A765" s="14"/>
      <c r="B765" s="14"/>
      <c r="C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</row>
    <row r="766" spans="1:70" x14ac:dyDescent="0.35">
      <c r="A766" s="14"/>
      <c r="B766" s="14"/>
      <c r="C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</row>
    <row r="767" spans="1:70" x14ac:dyDescent="0.35">
      <c r="A767" s="14"/>
      <c r="B767" s="14"/>
      <c r="C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</row>
    <row r="768" spans="1:70" x14ac:dyDescent="0.35">
      <c r="A768" s="14"/>
      <c r="B768" s="14"/>
      <c r="C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</row>
    <row r="769" spans="1:70" x14ac:dyDescent="0.35">
      <c r="A769" s="14"/>
      <c r="B769" s="14"/>
      <c r="C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</row>
    <row r="770" spans="1:70" x14ac:dyDescent="0.35">
      <c r="A770" s="14"/>
      <c r="B770" s="14"/>
      <c r="C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</row>
    <row r="771" spans="1:70" x14ac:dyDescent="0.35">
      <c r="A771" s="14"/>
      <c r="B771" s="14"/>
      <c r="C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</row>
    <row r="772" spans="1:70" x14ac:dyDescent="0.35">
      <c r="A772" s="14"/>
      <c r="B772" s="14"/>
      <c r="C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</row>
    <row r="773" spans="1:70" x14ac:dyDescent="0.35">
      <c r="A773" s="14"/>
      <c r="B773" s="14"/>
      <c r="C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</row>
    <row r="774" spans="1:70" x14ac:dyDescent="0.35">
      <c r="A774" s="14"/>
      <c r="B774" s="14"/>
      <c r="C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</row>
    <row r="775" spans="1:70" x14ac:dyDescent="0.35">
      <c r="A775" s="14"/>
      <c r="B775" s="14"/>
      <c r="C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</row>
    <row r="776" spans="1:70" x14ac:dyDescent="0.35">
      <c r="A776" s="14"/>
      <c r="B776" s="14"/>
      <c r="C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</row>
    <row r="777" spans="1:70" x14ac:dyDescent="0.35">
      <c r="A777" s="14"/>
      <c r="B777" s="14"/>
      <c r="C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</row>
    <row r="778" spans="1:70" x14ac:dyDescent="0.35">
      <c r="A778" s="14"/>
      <c r="B778" s="14"/>
      <c r="C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</row>
    <row r="779" spans="1:70" x14ac:dyDescent="0.35">
      <c r="A779" s="14"/>
      <c r="B779" s="14"/>
      <c r="C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</row>
    <row r="780" spans="1:70" x14ac:dyDescent="0.35">
      <c r="A780" s="14"/>
      <c r="B780" s="14"/>
      <c r="C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</row>
    <row r="781" spans="1:70" x14ac:dyDescent="0.35">
      <c r="A781" s="14"/>
      <c r="B781" s="14"/>
      <c r="C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</row>
    <row r="782" spans="1:70" x14ac:dyDescent="0.35">
      <c r="A782" s="14"/>
      <c r="B782" s="14"/>
      <c r="C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</row>
    <row r="783" spans="1:70" x14ac:dyDescent="0.35">
      <c r="A783" s="14"/>
      <c r="B783" s="14"/>
      <c r="C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</row>
    <row r="784" spans="1:70" x14ac:dyDescent="0.35">
      <c r="A784" s="14"/>
      <c r="B784" s="14"/>
      <c r="C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</row>
    <row r="785" spans="1:70" x14ac:dyDescent="0.35">
      <c r="A785" s="14"/>
      <c r="B785" s="14"/>
      <c r="C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</row>
    <row r="786" spans="1:70" x14ac:dyDescent="0.35">
      <c r="A786" s="14"/>
      <c r="B786" s="14"/>
      <c r="C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</row>
    <row r="787" spans="1:70" x14ac:dyDescent="0.35">
      <c r="A787" s="14"/>
      <c r="B787" s="14"/>
      <c r="C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</row>
    <row r="788" spans="1:70" x14ac:dyDescent="0.35">
      <c r="A788" s="14"/>
      <c r="B788" s="14"/>
      <c r="C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</row>
    <row r="789" spans="1:70" x14ac:dyDescent="0.35">
      <c r="A789" s="14"/>
      <c r="B789" s="14"/>
      <c r="C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</row>
    <row r="790" spans="1:70" x14ac:dyDescent="0.35">
      <c r="A790" s="14"/>
      <c r="B790" s="14"/>
      <c r="C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</row>
    <row r="791" spans="1:70" x14ac:dyDescent="0.35">
      <c r="A791" s="14"/>
      <c r="B791" s="14"/>
      <c r="C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</row>
    <row r="792" spans="1:70" x14ac:dyDescent="0.35">
      <c r="A792" s="14"/>
      <c r="B792" s="14"/>
      <c r="C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</row>
    <row r="793" spans="1:70" x14ac:dyDescent="0.35">
      <c r="A793" s="14"/>
      <c r="B793" s="14"/>
      <c r="C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</row>
    <row r="794" spans="1:70" x14ac:dyDescent="0.35">
      <c r="A794" s="14"/>
      <c r="B794" s="14"/>
      <c r="C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</row>
    <row r="795" spans="1:70" x14ac:dyDescent="0.35">
      <c r="A795" s="14"/>
      <c r="B795" s="14"/>
      <c r="C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</row>
    <row r="796" spans="1:70" x14ac:dyDescent="0.35">
      <c r="A796" s="14"/>
      <c r="B796" s="14"/>
      <c r="C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</row>
    <row r="797" spans="1:70" x14ac:dyDescent="0.35">
      <c r="A797" s="14"/>
      <c r="B797" s="14"/>
      <c r="C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</row>
    <row r="798" spans="1:70" x14ac:dyDescent="0.35">
      <c r="A798" s="14"/>
      <c r="B798" s="14"/>
      <c r="C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</row>
    <row r="799" spans="1:70" x14ac:dyDescent="0.35">
      <c r="A799" s="14"/>
      <c r="B799" s="14"/>
      <c r="C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</row>
    <row r="800" spans="1:70" x14ac:dyDescent="0.35">
      <c r="A800" s="14"/>
      <c r="B800" s="14"/>
      <c r="C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</row>
    <row r="801" spans="1:70" x14ac:dyDescent="0.35">
      <c r="A801" s="14"/>
      <c r="B801" s="14"/>
      <c r="C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</row>
    <row r="802" spans="1:70" x14ac:dyDescent="0.35">
      <c r="A802" s="14"/>
      <c r="B802" s="14"/>
      <c r="C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</row>
    <row r="803" spans="1:70" x14ac:dyDescent="0.35">
      <c r="A803" s="14"/>
      <c r="B803" s="14"/>
      <c r="C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</row>
    <row r="804" spans="1:70" x14ac:dyDescent="0.35">
      <c r="A804" s="14"/>
      <c r="B804" s="14"/>
      <c r="C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</row>
    <row r="805" spans="1:70" x14ac:dyDescent="0.35">
      <c r="A805" s="14"/>
      <c r="B805" s="14"/>
      <c r="C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</row>
    <row r="806" spans="1:70" x14ac:dyDescent="0.35">
      <c r="A806" s="14"/>
      <c r="B806" s="14"/>
      <c r="C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</row>
    <row r="807" spans="1:70" x14ac:dyDescent="0.35">
      <c r="A807" s="14"/>
      <c r="B807" s="14"/>
      <c r="C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</row>
    <row r="808" spans="1:70" x14ac:dyDescent="0.35">
      <c r="A808" s="14"/>
      <c r="B808" s="14"/>
      <c r="C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</row>
    <row r="809" spans="1:70" x14ac:dyDescent="0.35">
      <c r="A809" s="14"/>
      <c r="B809" s="14"/>
      <c r="C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</row>
    <row r="810" spans="1:70" x14ac:dyDescent="0.35">
      <c r="A810" s="14"/>
      <c r="B810" s="14"/>
      <c r="C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</row>
    <row r="811" spans="1:70" x14ac:dyDescent="0.35">
      <c r="A811" s="14"/>
      <c r="B811" s="14"/>
      <c r="C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</row>
    <row r="812" spans="1:70" x14ac:dyDescent="0.35">
      <c r="A812" s="14"/>
      <c r="B812" s="14"/>
      <c r="C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</row>
    <row r="813" spans="1:70" x14ac:dyDescent="0.35">
      <c r="A813" s="14"/>
      <c r="B813" s="14"/>
      <c r="C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</row>
    <row r="814" spans="1:70" x14ac:dyDescent="0.35">
      <c r="A814" s="14"/>
      <c r="B814" s="14"/>
      <c r="C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</row>
    <row r="815" spans="1:70" x14ac:dyDescent="0.35">
      <c r="A815" s="14"/>
      <c r="B815" s="14"/>
      <c r="C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</row>
    <row r="816" spans="1:70" x14ac:dyDescent="0.35">
      <c r="A816" s="14"/>
      <c r="B816" s="14"/>
      <c r="C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</row>
    <row r="817" spans="1:70" x14ac:dyDescent="0.35">
      <c r="A817" s="14"/>
      <c r="B817" s="14"/>
      <c r="C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</row>
    <row r="818" spans="1:70" x14ac:dyDescent="0.35">
      <c r="A818" s="14"/>
      <c r="B818" s="14"/>
      <c r="C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</row>
    <row r="819" spans="1:70" x14ac:dyDescent="0.35">
      <c r="A819" s="14"/>
      <c r="B819" s="14"/>
      <c r="C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</row>
    <row r="820" spans="1:70" x14ac:dyDescent="0.35">
      <c r="A820" s="14"/>
      <c r="B820" s="14"/>
      <c r="C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</row>
    <row r="821" spans="1:70" x14ac:dyDescent="0.35">
      <c r="A821" s="14"/>
      <c r="B821" s="14"/>
      <c r="C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</row>
    <row r="822" spans="1:70" x14ac:dyDescent="0.35">
      <c r="A822" s="14"/>
      <c r="B822" s="14"/>
      <c r="C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</row>
    <row r="823" spans="1:70" x14ac:dyDescent="0.35">
      <c r="A823" s="14"/>
      <c r="B823" s="14"/>
      <c r="C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</row>
    <row r="824" spans="1:70" x14ac:dyDescent="0.35">
      <c r="A824" s="14"/>
      <c r="B824" s="14"/>
      <c r="C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</row>
    <row r="825" spans="1:70" x14ac:dyDescent="0.35">
      <c r="A825" s="14"/>
      <c r="B825" s="14"/>
      <c r="C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</row>
    <row r="826" spans="1:70" x14ac:dyDescent="0.35">
      <c r="A826" s="14"/>
      <c r="B826" s="14"/>
      <c r="C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</row>
    <row r="827" spans="1:70" x14ac:dyDescent="0.35">
      <c r="A827" s="14"/>
      <c r="B827" s="14"/>
      <c r="C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</row>
    <row r="828" spans="1:70" x14ac:dyDescent="0.35">
      <c r="A828" s="14"/>
      <c r="B828" s="14"/>
      <c r="C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</row>
    <row r="829" spans="1:70" x14ac:dyDescent="0.35">
      <c r="A829" s="14"/>
      <c r="B829" s="14"/>
      <c r="C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</row>
    <row r="830" spans="1:70" x14ac:dyDescent="0.35">
      <c r="A830" s="14"/>
      <c r="B830" s="14"/>
      <c r="C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</row>
    <row r="831" spans="1:70" x14ac:dyDescent="0.35">
      <c r="A831" s="14"/>
      <c r="B831" s="14"/>
      <c r="C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</row>
    <row r="832" spans="1:70" x14ac:dyDescent="0.35">
      <c r="A832" s="14"/>
      <c r="B832" s="14"/>
      <c r="C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</row>
    <row r="833" spans="1:70" x14ac:dyDescent="0.35">
      <c r="A833" s="14"/>
      <c r="B833" s="14"/>
      <c r="C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</row>
    <row r="834" spans="1:70" x14ac:dyDescent="0.35">
      <c r="A834" s="14"/>
      <c r="B834" s="14"/>
      <c r="C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</row>
    <row r="835" spans="1:70" x14ac:dyDescent="0.35">
      <c r="A835" s="14"/>
      <c r="B835" s="14"/>
      <c r="C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</row>
    <row r="836" spans="1:70" x14ac:dyDescent="0.35">
      <c r="A836" s="14"/>
      <c r="B836" s="14"/>
      <c r="C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</row>
    <row r="837" spans="1:70" x14ac:dyDescent="0.35">
      <c r="A837" s="14"/>
      <c r="B837" s="14"/>
      <c r="C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</row>
    <row r="838" spans="1:70" x14ac:dyDescent="0.35">
      <c r="A838" s="14"/>
      <c r="B838" s="14"/>
      <c r="C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</row>
    <row r="839" spans="1:70" x14ac:dyDescent="0.35">
      <c r="A839" s="14"/>
      <c r="B839" s="14"/>
      <c r="C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</row>
    <row r="840" spans="1:70" x14ac:dyDescent="0.35">
      <c r="A840" s="14"/>
      <c r="B840" s="14"/>
      <c r="C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</row>
    <row r="841" spans="1:70" x14ac:dyDescent="0.35">
      <c r="A841" s="14"/>
      <c r="B841" s="14"/>
      <c r="C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</row>
    <row r="842" spans="1:70" x14ac:dyDescent="0.35">
      <c r="A842" s="14"/>
      <c r="B842" s="14"/>
      <c r="C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</row>
    <row r="843" spans="1:70" x14ac:dyDescent="0.35">
      <c r="A843" s="14"/>
      <c r="B843" s="14"/>
      <c r="C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</row>
    <row r="844" spans="1:70" x14ac:dyDescent="0.35">
      <c r="A844" s="14"/>
      <c r="B844" s="14"/>
      <c r="C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</row>
    <row r="845" spans="1:70" x14ac:dyDescent="0.35">
      <c r="A845" s="14"/>
      <c r="B845" s="14"/>
      <c r="C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</row>
    <row r="846" spans="1:70" x14ac:dyDescent="0.35">
      <c r="A846" s="14"/>
      <c r="B846" s="14"/>
      <c r="C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</row>
    <row r="847" spans="1:70" x14ac:dyDescent="0.35">
      <c r="A847" s="14"/>
      <c r="B847" s="14"/>
      <c r="C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</row>
    <row r="848" spans="1:70" x14ac:dyDescent="0.35">
      <c r="A848" s="14"/>
      <c r="B848" s="14"/>
      <c r="C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</row>
    <row r="849" spans="1:70" x14ac:dyDescent="0.35">
      <c r="A849" s="14"/>
      <c r="B849" s="14"/>
      <c r="C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</row>
    <row r="850" spans="1:70" x14ac:dyDescent="0.35">
      <c r="A850" s="14"/>
      <c r="B850" s="14"/>
      <c r="C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</row>
    <row r="851" spans="1:70" x14ac:dyDescent="0.35">
      <c r="A851" s="14"/>
      <c r="B851" s="14"/>
      <c r="C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</row>
    <row r="852" spans="1:70" x14ac:dyDescent="0.35">
      <c r="A852" s="14"/>
      <c r="B852" s="14"/>
      <c r="C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</row>
    <row r="853" spans="1:70" x14ac:dyDescent="0.35">
      <c r="A853" s="14"/>
      <c r="B853" s="14"/>
      <c r="C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</row>
    <row r="854" spans="1:70" x14ac:dyDescent="0.35">
      <c r="A854" s="14"/>
      <c r="B854" s="14"/>
      <c r="C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</row>
    <row r="855" spans="1:70" x14ac:dyDescent="0.35">
      <c r="A855" s="14"/>
      <c r="B855" s="14"/>
      <c r="C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</row>
    <row r="856" spans="1:70" x14ac:dyDescent="0.35">
      <c r="A856" s="14"/>
      <c r="B856" s="14"/>
      <c r="C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</row>
    <row r="857" spans="1:70" x14ac:dyDescent="0.35">
      <c r="A857" s="14"/>
      <c r="B857" s="14"/>
      <c r="C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</row>
    <row r="858" spans="1:70" x14ac:dyDescent="0.35">
      <c r="A858" s="14"/>
      <c r="B858" s="14"/>
      <c r="C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</row>
    <row r="859" spans="1:70" x14ac:dyDescent="0.35">
      <c r="A859" s="14"/>
      <c r="B859" s="14"/>
      <c r="C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</row>
    <row r="860" spans="1:70" x14ac:dyDescent="0.35">
      <c r="A860" s="14"/>
      <c r="B860" s="14"/>
      <c r="C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</row>
    <row r="861" spans="1:70" x14ac:dyDescent="0.35">
      <c r="A861" s="14"/>
      <c r="B861" s="14"/>
      <c r="C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</row>
    <row r="862" spans="1:70" x14ac:dyDescent="0.35">
      <c r="A862" s="14"/>
      <c r="B862" s="14"/>
      <c r="C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</row>
    <row r="863" spans="1:70" x14ac:dyDescent="0.35">
      <c r="A863" s="14"/>
      <c r="B863" s="14"/>
      <c r="C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</row>
    <row r="864" spans="1:70" x14ac:dyDescent="0.35">
      <c r="A864" s="14"/>
      <c r="B864" s="14"/>
      <c r="C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</row>
    <row r="865" spans="1:70" x14ac:dyDescent="0.35">
      <c r="A865" s="14"/>
      <c r="B865" s="14"/>
      <c r="C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</row>
    <row r="866" spans="1:70" x14ac:dyDescent="0.35">
      <c r="A866" s="14"/>
      <c r="B866" s="14"/>
      <c r="C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</row>
    <row r="867" spans="1:70" x14ac:dyDescent="0.35">
      <c r="A867" s="14"/>
      <c r="B867" s="14"/>
      <c r="C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</row>
    <row r="868" spans="1:70" x14ac:dyDescent="0.35">
      <c r="A868" s="14"/>
      <c r="B868" s="14"/>
      <c r="C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</row>
    <row r="869" spans="1:70" x14ac:dyDescent="0.35">
      <c r="A869" s="14"/>
      <c r="B869" s="14"/>
      <c r="C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</row>
    <row r="870" spans="1:70" x14ac:dyDescent="0.35">
      <c r="A870" s="14"/>
      <c r="B870" s="14"/>
      <c r="C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</row>
    <row r="871" spans="1:70" x14ac:dyDescent="0.35">
      <c r="A871" s="14"/>
      <c r="B871" s="14"/>
      <c r="C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</row>
    <row r="872" spans="1:70" x14ac:dyDescent="0.35">
      <c r="A872" s="14"/>
      <c r="B872" s="14"/>
      <c r="C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</row>
    <row r="873" spans="1:70" x14ac:dyDescent="0.35">
      <c r="A873" s="14"/>
      <c r="B873" s="14"/>
      <c r="C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</row>
    <row r="874" spans="1:70" x14ac:dyDescent="0.35">
      <c r="A874" s="14"/>
      <c r="B874" s="14"/>
      <c r="C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</row>
    <row r="875" spans="1:70" x14ac:dyDescent="0.35">
      <c r="A875" s="14"/>
      <c r="B875" s="14"/>
      <c r="C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</row>
    <row r="876" spans="1:70" x14ac:dyDescent="0.35">
      <c r="A876" s="14"/>
      <c r="B876" s="14"/>
      <c r="C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</row>
    <row r="877" spans="1:70" x14ac:dyDescent="0.35">
      <c r="A877" s="14"/>
      <c r="B877" s="14"/>
      <c r="C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</row>
    <row r="878" spans="1:70" x14ac:dyDescent="0.35">
      <c r="A878" s="14"/>
      <c r="B878" s="14"/>
      <c r="C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</row>
    <row r="879" spans="1:70" x14ac:dyDescent="0.35">
      <c r="A879" s="14"/>
      <c r="B879" s="14"/>
      <c r="C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</row>
    <row r="880" spans="1:70" x14ac:dyDescent="0.35">
      <c r="A880" s="14"/>
      <c r="B880" s="14"/>
      <c r="C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</row>
    <row r="881" spans="1:70" x14ac:dyDescent="0.35">
      <c r="A881" s="14"/>
      <c r="B881" s="14"/>
      <c r="C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</row>
    <row r="882" spans="1:70" x14ac:dyDescent="0.35">
      <c r="A882" s="14"/>
      <c r="B882" s="14"/>
      <c r="C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</row>
    <row r="883" spans="1:70" x14ac:dyDescent="0.35">
      <c r="A883" s="14"/>
      <c r="B883" s="14"/>
      <c r="C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</row>
    <row r="884" spans="1:70" x14ac:dyDescent="0.35">
      <c r="A884" s="14"/>
      <c r="B884" s="14"/>
      <c r="C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</row>
    <row r="885" spans="1:70" x14ac:dyDescent="0.35">
      <c r="A885" s="14"/>
      <c r="B885" s="14"/>
      <c r="C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</row>
    <row r="886" spans="1:70" x14ac:dyDescent="0.35">
      <c r="A886" s="14"/>
      <c r="B886" s="14"/>
      <c r="C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</row>
    <row r="887" spans="1:70" x14ac:dyDescent="0.35">
      <c r="A887" s="14"/>
      <c r="B887" s="14"/>
      <c r="C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</row>
    <row r="888" spans="1:70" x14ac:dyDescent="0.35">
      <c r="A888" s="14"/>
      <c r="B888" s="14"/>
      <c r="C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</row>
    <row r="889" spans="1:70" x14ac:dyDescent="0.35">
      <c r="A889" s="14"/>
      <c r="B889" s="14"/>
      <c r="C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</row>
    <row r="890" spans="1:70" x14ac:dyDescent="0.35">
      <c r="A890" s="14"/>
      <c r="B890" s="14"/>
      <c r="C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</row>
    <row r="891" spans="1:70" x14ac:dyDescent="0.35">
      <c r="A891" s="14"/>
      <c r="B891" s="14"/>
      <c r="C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</row>
    <row r="892" spans="1:70" x14ac:dyDescent="0.35">
      <c r="A892" s="14"/>
      <c r="B892" s="14"/>
      <c r="C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</row>
    <row r="893" spans="1:70" x14ac:dyDescent="0.35">
      <c r="A893" s="14"/>
      <c r="B893" s="14"/>
      <c r="C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</row>
    <row r="894" spans="1:70" x14ac:dyDescent="0.35">
      <c r="A894" s="14"/>
      <c r="B894" s="14"/>
      <c r="C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</row>
    <row r="895" spans="1:70" x14ac:dyDescent="0.35">
      <c r="A895" s="14"/>
      <c r="B895" s="14"/>
      <c r="C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</row>
    <row r="896" spans="1:70" x14ac:dyDescent="0.35">
      <c r="A896" s="14"/>
      <c r="B896" s="14"/>
      <c r="C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</row>
    <row r="897" spans="1:70" x14ac:dyDescent="0.35">
      <c r="A897" s="14"/>
      <c r="B897" s="14"/>
      <c r="C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</row>
    <row r="898" spans="1:70" x14ac:dyDescent="0.35">
      <c r="A898" s="14"/>
      <c r="B898" s="14"/>
      <c r="C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</row>
    <row r="899" spans="1:70" x14ac:dyDescent="0.35">
      <c r="A899" s="14"/>
      <c r="B899" s="14"/>
      <c r="C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</row>
    <row r="900" spans="1:70" x14ac:dyDescent="0.35">
      <c r="A900" s="14"/>
      <c r="B900" s="14"/>
      <c r="C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</row>
    <row r="901" spans="1:70" x14ac:dyDescent="0.35">
      <c r="A901" s="14"/>
      <c r="B901" s="14"/>
      <c r="C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</row>
    <row r="902" spans="1:70" x14ac:dyDescent="0.35">
      <c r="A902" s="14"/>
      <c r="B902" s="14"/>
      <c r="C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</row>
    <row r="903" spans="1:70" x14ac:dyDescent="0.35">
      <c r="A903" s="14"/>
      <c r="B903" s="14"/>
      <c r="C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</row>
    <row r="904" spans="1:70" x14ac:dyDescent="0.35">
      <c r="A904" s="14"/>
      <c r="B904" s="14"/>
      <c r="C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</row>
    <row r="905" spans="1:70" x14ac:dyDescent="0.35">
      <c r="A905" s="14"/>
      <c r="B905" s="14"/>
      <c r="C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</row>
    <row r="906" spans="1:70" x14ac:dyDescent="0.35">
      <c r="A906" s="14"/>
      <c r="B906" s="14"/>
      <c r="C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</row>
    <row r="907" spans="1:70" x14ac:dyDescent="0.35">
      <c r="A907" s="14"/>
      <c r="B907" s="14"/>
      <c r="C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</row>
    <row r="908" spans="1:70" x14ac:dyDescent="0.35">
      <c r="A908" s="14"/>
      <c r="B908" s="14"/>
      <c r="C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</row>
    <row r="909" spans="1:70" x14ac:dyDescent="0.35">
      <c r="A909" s="14"/>
      <c r="B909" s="14"/>
      <c r="C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</row>
    <row r="910" spans="1:70" x14ac:dyDescent="0.35">
      <c r="A910" s="14"/>
      <c r="B910" s="14"/>
      <c r="C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</row>
    <row r="911" spans="1:70" x14ac:dyDescent="0.35">
      <c r="A911" s="14"/>
      <c r="B911" s="14"/>
      <c r="C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</row>
    <row r="912" spans="1:70" x14ac:dyDescent="0.35">
      <c r="A912" s="14"/>
      <c r="B912" s="14"/>
      <c r="C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</row>
    <row r="913" spans="1:70" x14ac:dyDescent="0.35">
      <c r="A913" s="14"/>
      <c r="B913" s="14"/>
      <c r="C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</row>
    <row r="914" spans="1:70" x14ac:dyDescent="0.35">
      <c r="A914" s="14"/>
      <c r="B914" s="14"/>
      <c r="C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</row>
    <row r="915" spans="1:70" x14ac:dyDescent="0.35">
      <c r="A915" s="14"/>
      <c r="B915" s="14"/>
      <c r="C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</row>
    <row r="916" spans="1:70" x14ac:dyDescent="0.35">
      <c r="A916" s="14"/>
      <c r="B916" s="14"/>
      <c r="C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</row>
    <row r="917" spans="1:70" x14ac:dyDescent="0.35">
      <c r="A917" s="14"/>
      <c r="B917" s="14"/>
      <c r="C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</row>
    <row r="918" spans="1:70" x14ac:dyDescent="0.35">
      <c r="A918" s="14"/>
      <c r="B918" s="14"/>
      <c r="C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</row>
    <row r="919" spans="1:70" x14ac:dyDescent="0.35">
      <c r="A919" s="14"/>
      <c r="B919" s="14"/>
      <c r="C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</row>
    <row r="920" spans="1:70" x14ac:dyDescent="0.35">
      <c r="A920" s="14"/>
      <c r="B920" s="14"/>
      <c r="C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</row>
    <row r="921" spans="1:70" x14ac:dyDescent="0.35">
      <c r="A921" s="14"/>
      <c r="B921" s="14"/>
      <c r="C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</row>
    <row r="922" spans="1:70" x14ac:dyDescent="0.35">
      <c r="A922" s="14"/>
      <c r="B922" s="14"/>
      <c r="C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</row>
    <row r="923" spans="1:70" x14ac:dyDescent="0.35">
      <c r="A923" s="14"/>
      <c r="B923" s="14"/>
      <c r="C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</row>
    <row r="924" spans="1:70" x14ac:dyDescent="0.35">
      <c r="A924" s="14"/>
      <c r="B924" s="14"/>
      <c r="C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</row>
    <row r="925" spans="1:70" x14ac:dyDescent="0.35">
      <c r="A925" s="14"/>
      <c r="B925" s="14"/>
      <c r="C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</row>
    <row r="926" spans="1:70" x14ac:dyDescent="0.35">
      <c r="A926" s="14"/>
      <c r="B926" s="14"/>
      <c r="C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</row>
    <row r="927" spans="1:70" x14ac:dyDescent="0.35">
      <c r="A927" s="14"/>
      <c r="B927" s="14"/>
      <c r="C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</row>
    <row r="928" spans="1:70" x14ac:dyDescent="0.35">
      <c r="A928" s="14"/>
      <c r="B928" s="14"/>
      <c r="C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</row>
    <row r="929" spans="1:70" x14ac:dyDescent="0.35">
      <c r="A929" s="14"/>
      <c r="B929" s="14"/>
      <c r="C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</row>
    <row r="930" spans="1:70" x14ac:dyDescent="0.35">
      <c r="A930" s="14"/>
      <c r="B930" s="14"/>
      <c r="C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</row>
    <row r="931" spans="1:70" x14ac:dyDescent="0.35">
      <c r="A931" s="14"/>
      <c r="B931" s="14"/>
      <c r="C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</row>
    <row r="932" spans="1:70" x14ac:dyDescent="0.35">
      <c r="A932" s="14"/>
      <c r="B932" s="14"/>
      <c r="C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</row>
    <row r="933" spans="1:70" x14ac:dyDescent="0.35">
      <c r="A933" s="14"/>
      <c r="B933" s="14"/>
      <c r="C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</row>
    <row r="934" spans="1:70" x14ac:dyDescent="0.35">
      <c r="A934" s="14"/>
      <c r="B934" s="14"/>
      <c r="C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</row>
    <row r="935" spans="1:70" x14ac:dyDescent="0.35">
      <c r="A935" s="14"/>
      <c r="B935" s="14"/>
      <c r="C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</row>
    <row r="936" spans="1:70" x14ac:dyDescent="0.35">
      <c r="A936" s="14"/>
      <c r="B936" s="14"/>
      <c r="C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</row>
    <row r="937" spans="1:70" x14ac:dyDescent="0.35">
      <c r="A937" s="14"/>
      <c r="B937" s="14"/>
      <c r="C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</row>
    <row r="938" spans="1:70" x14ac:dyDescent="0.35">
      <c r="A938" s="14"/>
      <c r="B938" s="14"/>
      <c r="C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</row>
    <row r="939" spans="1:70" x14ac:dyDescent="0.35">
      <c r="A939" s="14"/>
      <c r="B939" s="14"/>
      <c r="C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</row>
    <row r="940" spans="1:70" x14ac:dyDescent="0.35">
      <c r="A940" s="14"/>
      <c r="B940" s="14"/>
      <c r="C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</row>
    <row r="941" spans="1:70" x14ac:dyDescent="0.35">
      <c r="A941" s="14"/>
      <c r="B941" s="14"/>
      <c r="C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</row>
    <row r="942" spans="1:70" x14ac:dyDescent="0.35">
      <c r="A942" s="14"/>
      <c r="B942" s="14"/>
      <c r="C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</row>
    <row r="943" spans="1:70" x14ac:dyDescent="0.35">
      <c r="A943" s="14"/>
      <c r="B943" s="14"/>
      <c r="C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</row>
    <row r="944" spans="1:70" x14ac:dyDescent="0.35">
      <c r="A944" s="14"/>
      <c r="B944" s="14"/>
      <c r="C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</row>
    <row r="945" spans="1:70" x14ac:dyDescent="0.35">
      <c r="A945" s="14"/>
      <c r="B945" s="14"/>
      <c r="C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</row>
    <row r="946" spans="1:70" x14ac:dyDescent="0.35">
      <c r="A946" s="14"/>
      <c r="B946" s="14"/>
      <c r="C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</row>
    <row r="947" spans="1:70" x14ac:dyDescent="0.35">
      <c r="A947" s="14"/>
      <c r="B947" s="14"/>
      <c r="C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</row>
    <row r="948" spans="1:70" x14ac:dyDescent="0.35">
      <c r="A948" s="14"/>
      <c r="B948" s="14"/>
      <c r="C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</row>
    <row r="949" spans="1:70" x14ac:dyDescent="0.35">
      <c r="A949" s="14"/>
      <c r="B949" s="14"/>
      <c r="C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</row>
    <row r="950" spans="1:70" x14ac:dyDescent="0.35">
      <c r="A950" s="14"/>
      <c r="B950" s="14"/>
      <c r="C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</row>
    <row r="951" spans="1:70" x14ac:dyDescent="0.35">
      <c r="A951" s="14"/>
      <c r="B951" s="14"/>
      <c r="C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</row>
    <row r="952" spans="1:70" x14ac:dyDescent="0.35">
      <c r="A952" s="14"/>
      <c r="B952" s="14"/>
      <c r="C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</row>
    <row r="953" spans="1:70" x14ac:dyDescent="0.35">
      <c r="A953" s="14"/>
      <c r="B953" s="14"/>
      <c r="C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</row>
    <row r="954" spans="1:70" x14ac:dyDescent="0.35">
      <c r="A954" s="14"/>
      <c r="B954" s="14"/>
      <c r="C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</row>
    <row r="955" spans="1:70" x14ac:dyDescent="0.35">
      <c r="A955" s="14"/>
      <c r="B955" s="14"/>
      <c r="C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</row>
    <row r="956" spans="1:70" x14ac:dyDescent="0.35">
      <c r="A956" s="14"/>
      <c r="B956" s="14"/>
      <c r="C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</row>
    <row r="957" spans="1:70" x14ac:dyDescent="0.35">
      <c r="A957" s="14"/>
      <c r="B957" s="14"/>
      <c r="C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</row>
    <row r="958" spans="1:70" x14ac:dyDescent="0.35">
      <c r="A958" s="14"/>
      <c r="B958" s="14"/>
      <c r="C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</row>
    <row r="959" spans="1:70" x14ac:dyDescent="0.35">
      <c r="A959" s="14"/>
      <c r="B959" s="14"/>
      <c r="C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</row>
    <row r="960" spans="1:70" x14ac:dyDescent="0.35">
      <c r="A960" s="14"/>
      <c r="B960" s="14"/>
      <c r="C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</row>
    <row r="961" spans="1:70" x14ac:dyDescent="0.35">
      <c r="A961" s="14"/>
      <c r="B961" s="14"/>
      <c r="C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</row>
    <row r="962" spans="1:70" x14ac:dyDescent="0.35">
      <c r="A962" s="14"/>
      <c r="B962" s="14"/>
      <c r="C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</row>
    <row r="963" spans="1:70" x14ac:dyDescent="0.35">
      <c r="A963" s="14"/>
      <c r="B963" s="14"/>
      <c r="C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</row>
    <row r="964" spans="1:70" x14ac:dyDescent="0.35">
      <c r="A964" s="14"/>
      <c r="B964" s="14"/>
      <c r="C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</row>
    <row r="965" spans="1:70" x14ac:dyDescent="0.35">
      <c r="A965" s="14"/>
      <c r="B965" s="14"/>
      <c r="C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</row>
    <row r="966" spans="1:70" x14ac:dyDescent="0.35">
      <c r="A966" s="14"/>
      <c r="B966" s="14"/>
      <c r="C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</row>
    <row r="967" spans="1:70" x14ac:dyDescent="0.35">
      <c r="A967" s="14"/>
      <c r="B967" s="14"/>
      <c r="C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</row>
    <row r="968" spans="1:70" x14ac:dyDescent="0.35">
      <c r="A968" s="14"/>
      <c r="B968" s="14"/>
      <c r="C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</row>
    <row r="969" spans="1:70" x14ac:dyDescent="0.35">
      <c r="A969" s="14"/>
      <c r="B969" s="14"/>
      <c r="C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</row>
    <row r="970" spans="1:70" x14ac:dyDescent="0.35">
      <c r="A970" s="14"/>
      <c r="B970" s="14"/>
      <c r="C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</row>
    <row r="971" spans="1:70" x14ac:dyDescent="0.35">
      <c r="A971" s="14"/>
      <c r="B971" s="14"/>
      <c r="C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</row>
    <row r="972" spans="1:70" x14ac:dyDescent="0.35">
      <c r="A972" s="14"/>
      <c r="B972" s="14"/>
      <c r="C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</row>
    <row r="973" spans="1:70" x14ac:dyDescent="0.35">
      <c r="A973" s="14"/>
      <c r="B973" s="14"/>
      <c r="C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</row>
    <row r="974" spans="1:70" x14ac:dyDescent="0.35">
      <c r="A974" s="14"/>
      <c r="B974" s="14"/>
      <c r="C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</row>
    <row r="975" spans="1:70" x14ac:dyDescent="0.35">
      <c r="A975" s="14"/>
      <c r="B975" s="14"/>
      <c r="C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</row>
    <row r="976" spans="1:70" x14ac:dyDescent="0.35">
      <c r="A976" s="14"/>
      <c r="B976" s="14"/>
      <c r="C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</row>
    <row r="977" spans="1:70" x14ac:dyDescent="0.35">
      <c r="A977" s="14"/>
      <c r="B977" s="14"/>
      <c r="C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</row>
    <row r="978" spans="1:70" x14ac:dyDescent="0.35">
      <c r="A978" s="14"/>
      <c r="B978" s="14"/>
      <c r="C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</row>
    <row r="979" spans="1:70" x14ac:dyDescent="0.35">
      <c r="A979" s="14"/>
      <c r="B979" s="14"/>
      <c r="C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</row>
    <row r="980" spans="1:70" x14ac:dyDescent="0.35">
      <c r="A980" s="14"/>
      <c r="B980" s="14"/>
      <c r="C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</row>
    <row r="981" spans="1:70" x14ac:dyDescent="0.35">
      <c r="A981" s="14"/>
      <c r="B981" s="14"/>
      <c r="C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</row>
    <row r="982" spans="1:70" x14ac:dyDescent="0.35">
      <c r="A982" s="14"/>
      <c r="B982" s="14"/>
      <c r="C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</row>
    <row r="983" spans="1:70" x14ac:dyDescent="0.35">
      <c r="A983" s="14"/>
      <c r="B983" s="14"/>
      <c r="C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</row>
    <row r="984" spans="1:70" x14ac:dyDescent="0.35">
      <c r="A984" s="14"/>
      <c r="B984" s="14"/>
      <c r="C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</row>
    <row r="985" spans="1:70" x14ac:dyDescent="0.35">
      <c r="A985" s="14"/>
      <c r="B985" s="14"/>
      <c r="C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</row>
    <row r="986" spans="1:70" x14ac:dyDescent="0.35">
      <c r="A986" s="14"/>
      <c r="B986" s="14"/>
      <c r="C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</row>
    <row r="987" spans="1:70" x14ac:dyDescent="0.35">
      <c r="A987" s="14"/>
      <c r="B987" s="14"/>
      <c r="C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</row>
    <row r="988" spans="1:70" x14ac:dyDescent="0.35">
      <c r="A988" s="14"/>
      <c r="B988" s="14"/>
      <c r="C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</row>
    <row r="989" spans="1:70" x14ac:dyDescent="0.35">
      <c r="A989" s="14"/>
      <c r="B989" s="14"/>
      <c r="C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</row>
    <row r="990" spans="1:70" x14ac:dyDescent="0.35">
      <c r="A990" s="14"/>
      <c r="B990" s="14"/>
      <c r="C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</row>
    <row r="991" spans="1:70" x14ac:dyDescent="0.35">
      <c r="A991" s="14"/>
      <c r="B991" s="14"/>
      <c r="C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</row>
    <row r="992" spans="1:70" x14ac:dyDescent="0.35">
      <c r="A992" s="14"/>
      <c r="B992" s="14"/>
      <c r="C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</row>
    <row r="993" spans="1:70" x14ac:dyDescent="0.35">
      <c r="A993" s="14"/>
      <c r="B993" s="14"/>
      <c r="C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</row>
    <row r="994" spans="1:70" x14ac:dyDescent="0.35">
      <c r="A994" s="14"/>
      <c r="B994" s="14"/>
      <c r="C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</row>
    <row r="995" spans="1:70" x14ac:dyDescent="0.35">
      <c r="A995" s="14"/>
      <c r="B995" s="14"/>
      <c r="C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</row>
    <row r="996" spans="1:70" x14ac:dyDescent="0.35">
      <c r="A996" s="14"/>
      <c r="B996" s="14"/>
      <c r="C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</row>
    <row r="997" spans="1:70" x14ac:dyDescent="0.35">
      <c r="A997" s="14"/>
      <c r="B997" s="14"/>
      <c r="C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</row>
    <row r="998" spans="1:70" x14ac:dyDescent="0.35">
      <c r="A998" s="14"/>
      <c r="B998" s="14"/>
      <c r="C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</row>
    <row r="999" spans="1:70" x14ac:dyDescent="0.35">
      <c r="A999" s="14"/>
      <c r="B999" s="14"/>
      <c r="C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</row>
    <row r="1000" spans="1:70" x14ac:dyDescent="0.35">
      <c r="A1000" s="14"/>
      <c r="B1000" s="14"/>
      <c r="C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</row>
    <row r="1001" spans="1:70" x14ac:dyDescent="0.35">
      <c r="A1001" s="14"/>
      <c r="B1001" s="14"/>
      <c r="C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</row>
    <row r="1002" spans="1:70" x14ac:dyDescent="0.35">
      <c r="A1002" s="14"/>
      <c r="B1002" s="14"/>
      <c r="C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</row>
    <row r="1003" spans="1:70" x14ac:dyDescent="0.35">
      <c r="A1003" s="14"/>
      <c r="B1003" s="14"/>
      <c r="C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</row>
    <row r="1004" spans="1:70" x14ac:dyDescent="0.35">
      <c r="A1004" s="14"/>
      <c r="B1004" s="14"/>
      <c r="C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</row>
    <row r="1005" spans="1:70" x14ac:dyDescent="0.35">
      <c r="A1005" s="14"/>
      <c r="B1005" s="14"/>
      <c r="C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</row>
    <row r="1006" spans="1:70" x14ac:dyDescent="0.35">
      <c r="A1006" s="14"/>
      <c r="B1006" s="14"/>
      <c r="C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</row>
    <row r="1007" spans="1:70" x14ac:dyDescent="0.35">
      <c r="A1007" s="14"/>
      <c r="B1007" s="14"/>
      <c r="C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</row>
    <row r="1008" spans="1:70" x14ac:dyDescent="0.35">
      <c r="A1008" s="14"/>
      <c r="B1008" s="14"/>
      <c r="C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</row>
    <row r="1009" spans="1:70" x14ac:dyDescent="0.35">
      <c r="A1009" s="14"/>
      <c r="B1009" s="14"/>
      <c r="C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</row>
    <row r="1010" spans="1:70" x14ac:dyDescent="0.35">
      <c r="A1010" s="14"/>
      <c r="B1010" s="14"/>
      <c r="C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</row>
    <row r="1011" spans="1:70" x14ac:dyDescent="0.35">
      <c r="A1011" s="14"/>
      <c r="B1011" s="14"/>
      <c r="C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</row>
    <row r="1012" spans="1:70" x14ac:dyDescent="0.35">
      <c r="A1012" s="14"/>
      <c r="B1012" s="14"/>
      <c r="C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</row>
    <row r="1013" spans="1:70" x14ac:dyDescent="0.35">
      <c r="A1013" s="14"/>
      <c r="B1013" s="14"/>
      <c r="C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</row>
    <row r="1014" spans="1:70" x14ac:dyDescent="0.35">
      <c r="A1014" s="14"/>
      <c r="B1014" s="14"/>
      <c r="C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</row>
    <row r="1015" spans="1:70" x14ac:dyDescent="0.35">
      <c r="A1015" s="14"/>
      <c r="B1015" s="14"/>
      <c r="C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</row>
    <row r="1016" spans="1:70" x14ac:dyDescent="0.35">
      <c r="A1016" s="14"/>
      <c r="B1016" s="14"/>
      <c r="C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</row>
    <row r="1017" spans="1:70" x14ac:dyDescent="0.35">
      <c r="A1017" s="14"/>
      <c r="B1017" s="14"/>
      <c r="C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</row>
    <row r="1018" spans="1:70" x14ac:dyDescent="0.35">
      <c r="A1018" s="14"/>
      <c r="B1018" s="14"/>
      <c r="C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</row>
    <row r="1019" spans="1:70" x14ac:dyDescent="0.35">
      <c r="A1019" s="14"/>
      <c r="B1019" s="14"/>
      <c r="C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</row>
    <row r="1020" spans="1:70" x14ac:dyDescent="0.35">
      <c r="A1020" s="14"/>
      <c r="B1020" s="14"/>
      <c r="C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</row>
    <row r="1021" spans="1:70" x14ac:dyDescent="0.35">
      <c r="A1021" s="14"/>
      <c r="B1021" s="14"/>
      <c r="C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</row>
    <row r="1022" spans="1:70" x14ac:dyDescent="0.35">
      <c r="A1022" s="14"/>
      <c r="B1022" s="14"/>
      <c r="C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</row>
    <row r="1023" spans="1:70" x14ac:dyDescent="0.35">
      <c r="A1023" s="14"/>
      <c r="B1023" s="14"/>
      <c r="C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</row>
    <row r="1024" spans="1:70" x14ac:dyDescent="0.35">
      <c r="A1024" s="14"/>
      <c r="B1024" s="14"/>
      <c r="C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</row>
    <row r="1025" spans="1:70" x14ac:dyDescent="0.35">
      <c r="A1025" s="14"/>
      <c r="B1025" s="14"/>
      <c r="C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</row>
    <row r="1026" spans="1:70" x14ac:dyDescent="0.35">
      <c r="A1026" s="14"/>
      <c r="B1026" s="14"/>
      <c r="C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</row>
    <row r="1027" spans="1:70" x14ac:dyDescent="0.35">
      <c r="A1027" s="14"/>
      <c r="B1027" s="14"/>
      <c r="C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</row>
    <row r="1028" spans="1:70" x14ac:dyDescent="0.35">
      <c r="A1028" s="14"/>
      <c r="B1028" s="14"/>
      <c r="C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</row>
    <row r="1029" spans="1:70" x14ac:dyDescent="0.35">
      <c r="A1029" s="14"/>
      <c r="B1029" s="14"/>
      <c r="C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</row>
    <row r="1030" spans="1:70" x14ac:dyDescent="0.35">
      <c r="A1030" s="14"/>
      <c r="B1030" s="14"/>
      <c r="C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</row>
    <row r="1031" spans="1:70" x14ac:dyDescent="0.35">
      <c r="A1031" s="14"/>
      <c r="B1031" s="14"/>
      <c r="C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</row>
    <row r="1032" spans="1:70" x14ac:dyDescent="0.35">
      <c r="A1032" s="14"/>
      <c r="B1032" s="14"/>
      <c r="C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</row>
    <row r="1033" spans="1:70" x14ac:dyDescent="0.35">
      <c r="A1033" s="14"/>
      <c r="B1033" s="14"/>
      <c r="C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</row>
    <row r="1034" spans="1:70" x14ac:dyDescent="0.35">
      <c r="A1034" s="14"/>
      <c r="B1034" s="14"/>
      <c r="C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</row>
    <row r="1035" spans="1:70" x14ac:dyDescent="0.35">
      <c r="A1035" s="14"/>
      <c r="B1035" s="14"/>
      <c r="C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</row>
    <row r="1036" spans="1:70" x14ac:dyDescent="0.35">
      <c r="A1036" s="14"/>
      <c r="B1036" s="14"/>
      <c r="C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</row>
    <row r="1037" spans="1:70" x14ac:dyDescent="0.35">
      <c r="A1037" s="14"/>
      <c r="B1037" s="14"/>
      <c r="C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</row>
    <row r="1038" spans="1:70" x14ac:dyDescent="0.35">
      <c r="A1038" s="14"/>
      <c r="B1038" s="14"/>
      <c r="C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</row>
    <row r="1039" spans="1:70" x14ac:dyDescent="0.35">
      <c r="A1039" s="14"/>
      <c r="B1039" s="14"/>
      <c r="C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</row>
    <row r="1040" spans="1:70" x14ac:dyDescent="0.35">
      <c r="A1040" s="14"/>
      <c r="B1040" s="14"/>
      <c r="C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</row>
    <row r="1041" spans="1:70" x14ac:dyDescent="0.35">
      <c r="A1041" s="14"/>
      <c r="B1041" s="14"/>
      <c r="C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</row>
    <row r="1042" spans="1:70" x14ac:dyDescent="0.35">
      <c r="A1042" s="14"/>
      <c r="B1042" s="14"/>
      <c r="C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</row>
    <row r="1043" spans="1:70" x14ac:dyDescent="0.35">
      <c r="A1043" s="14"/>
      <c r="B1043" s="14"/>
      <c r="C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</row>
    <row r="1044" spans="1:70" x14ac:dyDescent="0.35">
      <c r="A1044" s="14"/>
      <c r="B1044" s="14"/>
      <c r="C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</row>
    <row r="1045" spans="1:70" x14ac:dyDescent="0.35">
      <c r="A1045" s="14"/>
      <c r="B1045" s="14"/>
      <c r="C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</row>
    <row r="1046" spans="1:70" x14ac:dyDescent="0.35">
      <c r="A1046" s="14"/>
      <c r="B1046" s="14"/>
      <c r="C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</row>
    <row r="1047" spans="1:70" x14ac:dyDescent="0.35">
      <c r="A1047" s="14"/>
      <c r="B1047" s="14"/>
      <c r="C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</row>
    <row r="1048" spans="1:70" x14ac:dyDescent="0.35">
      <c r="A1048" s="14"/>
      <c r="B1048" s="14"/>
      <c r="C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</row>
    <row r="1049" spans="1:70" x14ac:dyDescent="0.35">
      <c r="A1049" s="14"/>
      <c r="B1049" s="14"/>
      <c r="C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</row>
    <row r="1050" spans="1:70" x14ac:dyDescent="0.35">
      <c r="A1050" s="14"/>
      <c r="B1050" s="14"/>
      <c r="C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</row>
    <row r="1051" spans="1:70" x14ac:dyDescent="0.35">
      <c r="A1051" s="14"/>
      <c r="B1051" s="14"/>
      <c r="C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</row>
    <row r="1052" spans="1:70" x14ac:dyDescent="0.35">
      <c r="A1052" s="14"/>
      <c r="B1052" s="14"/>
      <c r="C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</row>
    <row r="1053" spans="1:70" x14ac:dyDescent="0.35">
      <c r="A1053" s="14"/>
      <c r="B1053" s="14"/>
      <c r="C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</row>
    <row r="1054" spans="1:70" x14ac:dyDescent="0.35">
      <c r="A1054" s="14"/>
      <c r="B1054" s="14"/>
      <c r="C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</row>
    <row r="1055" spans="1:70" x14ac:dyDescent="0.35">
      <c r="A1055" s="14"/>
      <c r="B1055" s="14"/>
      <c r="C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</row>
    <row r="1056" spans="1:70" x14ac:dyDescent="0.35">
      <c r="A1056" s="14"/>
      <c r="B1056" s="14"/>
      <c r="C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</row>
    <row r="1057" spans="1:70" x14ac:dyDescent="0.35">
      <c r="A1057" s="14"/>
      <c r="B1057" s="14"/>
      <c r="C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</row>
    <row r="1058" spans="1:70" x14ac:dyDescent="0.35">
      <c r="A1058" s="14"/>
      <c r="B1058" s="14"/>
      <c r="C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</row>
    <row r="1059" spans="1:70" x14ac:dyDescent="0.35">
      <c r="A1059" s="14"/>
      <c r="B1059" s="14"/>
      <c r="C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</row>
    <row r="1060" spans="1:70" x14ac:dyDescent="0.35">
      <c r="A1060" s="14"/>
      <c r="B1060" s="14"/>
      <c r="C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</row>
    <row r="1061" spans="1:70" x14ac:dyDescent="0.35">
      <c r="A1061" s="14"/>
      <c r="B1061" s="14"/>
      <c r="C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</row>
    <row r="1062" spans="1:70" x14ac:dyDescent="0.35">
      <c r="A1062" s="14"/>
      <c r="B1062" s="14"/>
      <c r="C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</row>
    <row r="1063" spans="1:70" x14ac:dyDescent="0.35">
      <c r="A1063" s="14"/>
      <c r="B1063" s="14"/>
      <c r="C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</row>
    <row r="1064" spans="1:70" x14ac:dyDescent="0.35">
      <c r="A1064" s="14"/>
      <c r="B1064" s="14"/>
      <c r="C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</row>
    <row r="1065" spans="1:70" x14ac:dyDescent="0.35">
      <c r="A1065" s="14"/>
      <c r="B1065" s="14"/>
      <c r="C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</row>
    <row r="1066" spans="1:70" x14ac:dyDescent="0.35">
      <c r="A1066" s="14"/>
      <c r="B1066" s="14"/>
      <c r="C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</row>
    <row r="1067" spans="1:70" x14ac:dyDescent="0.35">
      <c r="A1067" s="14"/>
      <c r="B1067" s="14"/>
      <c r="C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</row>
    <row r="1068" spans="1:70" x14ac:dyDescent="0.35">
      <c r="A1068" s="14"/>
      <c r="B1068" s="14"/>
      <c r="C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</row>
    <row r="1069" spans="1:70" x14ac:dyDescent="0.35">
      <c r="A1069" s="14"/>
      <c r="B1069" s="14"/>
      <c r="C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</row>
    <row r="1070" spans="1:70" x14ac:dyDescent="0.35">
      <c r="A1070" s="14"/>
      <c r="B1070" s="14"/>
      <c r="C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</row>
    <row r="1071" spans="1:70" x14ac:dyDescent="0.35">
      <c r="A1071" s="14"/>
      <c r="B1071" s="14"/>
      <c r="C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</row>
    <row r="1072" spans="1:70" x14ac:dyDescent="0.35">
      <c r="A1072" s="14"/>
      <c r="B1072" s="14"/>
      <c r="C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</row>
    <row r="1073" spans="1:70" x14ac:dyDescent="0.35">
      <c r="A1073" s="14"/>
      <c r="B1073" s="14"/>
      <c r="C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</row>
    <row r="1074" spans="1:70" x14ac:dyDescent="0.35">
      <c r="A1074" s="14"/>
      <c r="B1074" s="14"/>
      <c r="C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</row>
    <row r="1075" spans="1:70" x14ac:dyDescent="0.35">
      <c r="A1075" s="14"/>
      <c r="B1075" s="14"/>
      <c r="C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</row>
    <row r="1076" spans="1:70" x14ac:dyDescent="0.35">
      <c r="A1076" s="14"/>
      <c r="B1076" s="14"/>
      <c r="C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</row>
    <row r="1077" spans="1:70" x14ac:dyDescent="0.35">
      <c r="A1077" s="14"/>
      <c r="B1077" s="14"/>
      <c r="C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</row>
    <row r="1078" spans="1:70" x14ac:dyDescent="0.35">
      <c r="A1078" s="14"/>
      <c r="B1078" s="14"/>
      <c r="C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</row>
    <row r="1079" spans="1:70" x14ac:dyDescent="0.35">
      <c r="A1079" s="14"/>
      <c r="B1079" s="14"/>
      <c r="C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</row>
    <row r="1080" spans="1:70" x14ac:dyDescent="0.35">
      <c r="A1080" s="14"/>
      <c r="B1080" s="14"/>
      <c r="C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</row>
    <row r="1081" spans="1:70" x14ac:dyDescent="0.35">
      <c r="A1081" s="14"/>
      <c r="B1081" s="14"/>
      <c r="C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</row>
    <row r="1082" spans="1:70" x14ac:dyDescent="0.35">
      <c r="A1082" s="14"/>
      <c r="B1082" s="14"/>
      <c r="C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</row>
    <row r="1083" spans="1:70" x14ac:dyDescent="0.35">
      <c r="A1083" s="14"/>
      <c r="B1083" s="14"/>
      <c r="C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</row>
    <row r="1084" spans="1:70" x14ac:dyDescent="0.35">
      <c r="A1084" s="14"/>
      <c r="B1084" s="14"/>
      <c r="C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</row>
    <row r="1085" spans="1:70" x14ac:dyDescent="0.35">
      <c r="A1085" s="14"/>
      <c r="B1085" s="14"/>
      <c r="C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</row>
    <row r="1086" spans="1:70" x14ac:dyDescent="0.35">
      <c r="A1086" s="14"/>
      <c r="B1086" s="14"/>
      <c r="C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</row>
    <row r="1087" spans="1:70" x14ac:dyDescent="0.35">
      <c r="A1087" s="14"/>
      <c r="B1087" s="14"/>
      <c r="C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</row>
    <row r="1088" spans="1:70" x14ac:dyDescent="0.35">
      <c r="A1088" s="14"/>
      <c r="B1088" s="14"/>
      <c r="C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</row>
    <row r="1089" spans="1:70" x14ac:dyDescent="0.35">
      <c r="A1089" s="14"/>
      <c r="B1089" s="14"/>
      <c r="C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</row>
    <row r="1090" spans="1:70" x14ac:dyDescent="0.35">
      <c r="A1090" s="14"/>
      <c r="B1090" s="14"/>
      <c r="C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</row>
    <row r="1091" spans="1:70" x14ac:dyDescent="0.35">
      <c r="A1091" s="14"/>
      <c r="B1091" s="14"/>
      <c r="C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</row>
    <row r="1092" spans="1:70" x14ac:dyDescent="0.35">
      <c r="A1092" s="14"/>
      <c r="B1092" s="14"/>
      <c r="C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</row>
    <row r="1093" spans="1:70" x14ac:dyDescent="0.35">
      <c r="A1093" s="14"/>
      <c r="B1093" s="14"/>
      <c r="C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</row>
    <row r="1094" spans="1:70" x14ac:dyDescent="0.35">
      <c r="A1094" s="14"/>
      <c r="B1094" s="14"/>
      <c r="C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</row>
    <row r="1095" spans="1:70" x14ac:dyDescent="0.35">
      <c r="A1095" s="14"/>
      <c r="B1095" s="14"/>
      <c r="C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</row>
    <row r="1096" spans="1:70" x14ac:dyDescent="0.35">
      <c r="A1096" s="14"/>
      <c r="B1096" s="14"/>
      <c r="C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</row>
    <row r="1097" spans="1:70" x14ac:dyDescent="0.35">
      <c r="A1097" s="14"/>
      <c r="B1097" s="14"/>
      <c r="C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</row>
    <row r="1098" spans="1:70" x14ac:dyDescent="0.35">
      <c r="A1098" s="14"/>
      <c r="B1098" s="14"/>
      <c r="C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</row>
    <row r="1099" spans="1:70" x14ac:dyDescent="0.35">
      <c r="A1099" s="14"/>
      <c r="B1099" s="14"/>
      <c r="C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</row>
    <row r="1100" spans="1:70" x14ac:dyDescent="0.35">
      <c r="A1100" s="14"/>
      <c r="B1100" s="14"/>
      <c r="C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</row>
    <row r="1101" spans="1:70" x14ac:dyDescent="0.35">
      <c r="A1101" s="14"/>
      <c r="B1101" s="14"/>
      <c r="C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</row>
    <row r="1102" spans="1:70" x14ac:dyDescent="0.35">
      <c r="A1102" s="14"/>
      <c r="B1102" s="14"/>
      <c r="C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</row>
    <row r="1103" spans="1:70" x14ac:dyDescent="0.35">
      <c r="A1103" s="14"/>
      <c r="B1103" s="14"/>
      <c r="C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</row>
    <row r="1104" spans="1:70" x14ac:dyDescent="0.35">
      <c r="A1104" s="14"/>
      <c r="B1104" s="14"/>
      <c r="C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</row>
    <row r="1105" spans="1:70" x14ac:dyDescent="0.35">
      <c r="A1105" s="14"/>
      <c r="B1105" s="14"/>
      <c r="C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</row>
    <row r="1106" spans="1:70" x14ac:dyDescent="0.35">
      <c r="A1106" s="14"/>
      <c r="B1106" s="14"/>
      <c r="C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</row>
    <row r="1107" spans="1:70" x14ac:dyDescent="0.35">
      <c r="A1107" s="14"/>
      <c r="B1107" s="14"/>
      <c r="C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</row>
    <row r="1108" spans="1:70" x14ac:dyDescent="0.35">
      <c r="A1108" s="14"/>
      <c r="B1108" s="14"/>
      <c r="C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</row>
    <row r="1109" spans="1:70" x14ac:dyDescent="0.35">
      <c r="A1109" s="14"/>
      <c r="B1109" s="14"/>
      <c r="C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</row>
    <row r="1110" spans="1:70" x14ac:dyDescent="0.35">
      <c r="A1110" s="14"/>
      <c r="B1110" s="14"/>
      <c r="C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</row>
    <row r="1111" spans="1:70" x14ac:dyDescent="0.35">
      <c r="A1111" s="14"/>
      <c r="B1111" s="14"/>
      <c r="C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</row>
    <row r="1112" spans="1:70" x14ac:dyDescent="0.35">
      <c r="A1112" s="14"/>
      <c r="B1112" s="14"/>
      <c r="C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</row>
    <row r="1113" spans="1:70" x14ac:dyDescent="0.35">
      <c r="A1113" s="14"/>
      <c r="B1113" s="14"/>
      <c r="C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</row>
    <row r="1114" spans="1:70" x14ac:dyDescent="0.35">
      <c r="A1114" s="14"/>
      <c r="B1114" s="14"/>
      <c r="C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</row>
    <row r="1115" spans="1:70" x14ac:dyDescent="0.35">
      <c r="A1115" s="14"/>
      <c r="B1115" s="14"/>
      <c r="C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</row>
    <row r="1116" spans="1:70" x14ac:dyDescent="0.35">
      <c r="A1116" s="14"/>
      <c r="B1116" s="14"/>
      <c r="C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</row>
    <row r="1117" spans="1:70" x14ac:dyDescent="0.35">
      <c r="A1117" s="14"/>
      <c r="B1117" s="14"/>
      <c r="C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</row>
    <row r="1118" spans="1:70" x14ac:dyDescent="0.35">
      <c r="A1118" s="14"/>
      <c r="B1118" s="14"/>
      <c r="C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</row>
    <row r="1119" spans="1:70" x14ac:dyDescent="0.35">
      <c r="A1119" s="14"/>
      <c r="B1119" s="14"/>
      <c r="C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</row>
    <row r="1120" spans="1:70" x14ac:dyDescent="0.35">
      <c r="A1120" s="14"/>
      <c r="B1120" s="14"/>
      <c r="C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</row>
    <row r="1121" spans="1:70" x14ac:dyDescent="0.35">
      <c r="A1121" s="14"/>
      <c r="B1121" s="14"/>
      <c r="C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</row>
    <row r="1122" spans="1:70" x14ac:dyDescent="0.35">
      <c r="A1122" s="14"/>
      <c r="B1122" s="14"/>
      <c r="C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</row>
    <row r="1123" spans="1:70" x14ac:dyDescent="0.35">
      <c r="A1123" s="14"/>
      <c r="B1123" s="14"/>
      <c r="C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</row>
    <row r="1124" spans="1:70" x14ac:dyDescent="0.35">
      <c r="A1124" s="14"/>
      <c r="B1124" s="14"/>
      <c r="C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</row>
    <row r="1125" spans="1:70" x14ac:dyDescent="0.35">
      <c r="A1125" s="14"/>
      <c r="B1125" s="14"/>
      <c r="C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</row>
    <row r="1126" spans="1:70" x14ac:dyDescent="0.35">
      <c r="A1126" s="14"/>
      <c r="B1126" s="14"/>
      <c r="C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</row>
    <row r="1127" spans="1:70" x14ac:dyDescent="0.35">
      <c r="A1127" s="14"/>
      <c r="B1127" s="14"/>
      <c r="C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</row>
    <row r="1128" spans="1:70" x14ac:dyDescent="0.35">
      <c r="A1128" s="14"/>
      <c r="B1128" s="14"/>
      <c r="C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</row>
    <row r="1129" spans="1:70" x14ac:dyDescent="0.35">
      <c r="A1129" s="14"/>
      <c r="B1129" s="14"/>
      <c r="C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</row>
    <row r="1130" spans="1:70" x14ac:dyDescent="0.35">
      <c r="A1130" s="14"/>
      <c r="B1130" s="14"/>
      <c r="C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</row>
    <row r="1131" spans="1:70" x14ac:dyDescent="0.35">
      <c r="A1131" s="14"/>
      <c r="B1131" s="14"/>
      <c r="C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</row>
    <row r="1132" spans="1:70" x14ac:dyDescent="0.35">
      <c r="A1132" s="14"/>
      <c r="B1132" s="14"/>
      <c r="C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</row>
    <row r="1133" spans="1:70" x14ac:dyDescent="0.35">
      <c r="A1133" s="14"/>
      <c r="B1133" s="14"/>
      <c r="C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</row>
    <row r="1134" spans="1:70" x14ac:dyDescent="0.35">
      <c r="A1134" s="14"/>
      <c r="B1134" s="14"/>
      <c r="C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</row>
    <row r="1135" spans="1:70" x14ac:dyDescent="0.35">
      <c r="A1135" s="14"/>
      <c r="B1135" s="14"/>
      <c r="C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</row>
    <row r="1136" spans="1:70" x14ac:dyDescent="0.35">
      <c r="A1136" s="14"/>
      <c r="B1136" s="14"/>
      <c r="C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</row>
    <row r="1137" spans="1:70" x14ac:dyDescent="0.35">
      <c r="A1137" s="14"/>
      <c r="B1137" s="14"/>
      <c r="C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</row>
    <row r="1138" spans="1:70" x14ac:dyDescent="0.35">
      <c r="A1138" s="14"/>
      <c r="B1138" s="14"/>
      <c r="C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</row>
    <row r="1139" spans="1:70" x14ac:dyDescent="0.35">
      <c r="A1139" s="14"/>
      <c r="B1139" s="14"/>
      <c r="C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</row>
    <row r="1140" spans="1:70" x14ac:dyDescent="0.35">
      <c r="A1140" s="14"/>
      <c r="B1140" s="14"/>
      <c r="C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</row>
    <row r="1141" spans="1:70" x14ac:dyDescent="0.35">
      <c r="A1141" s="14"/>
      <c r="B1141" s="14"/>
      <c r="C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</row>
    <row r="1142" spans="1:70" x14ac:dyDescent="0.35">
      <c r="A1142" s="14"/>
      <c r="B1142" s="14"/>
      <c r="C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</row>
    <row r="1143" spans="1:70" x14ac:dyDescent="0.35">
      <c r="A1143" s="14"/>
      <c r="B1143" s="14"/>
      <c r="C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</row>
    <row r="1144" spans="1:70" x14ac:dyDescent="0.35">
      <c r="A1144" s="14"/>
      <c r="B1144" s="14"/>
      <c r="C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</row>
    <row r="1145" spans="1:70" x14ac:dyDescent="0.35">
      <c r="A1145" s="14"/>
      <c r="B1145" s="14"/>
      <c r="C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</row>
    <row r="1146" spans="1:70" x14ac:dyDescent="0.35">
      <c r="A1146" s="14"/>
      <c r="B1146" s="14"/>
      <c r="C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</row>
    <row r="1147" spans="1:70" x14ac:dyDescent="0.35">
      <c r="A1147" s="14"/>
      <c r="B1147" s="14"/>
      <c r="C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</row>
    <row r="1148" spans="1:70" x14ac:dyDescent="0.35">
      <c r="A1148" s="14"/>
      <c r="B1148" s="14"/>
      <c r="C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</row>
    <row r="1149" spans="1:70" x14ac:dyDescent="0.35">
      <c r="A1149" s="14"/>
      <c r="B1149" s="14"/>
      <c r="C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</row>
    <row r="1150" spans="1:70" x14ac:dyDescent="0.35">
      <c r="A1150" s="14"/>
      <c r="B1150" s="14"/>
      <c r="C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</row>
    <row r="1151" spans="1:70" x14ac:dyDescent="0.35">
      <c r="A1151" s="14"/>
      <c r="B1151" s="14"/>
      <c r="C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</row>
    <row r="1152" spans="1:70" x14ac:dyDescent="0.35">
      <c r="A1152" s="14"/>
      <c r="B1152" s="14"/>
      <c r="C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</row>
    <row r="1153" spans="1:70" x14ac:dyDescent="0.35">
      <c r="A1153" s="14"/>
      <c r="B1153" s="14"/>
      <c r="C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</row>
    <row r="1154" spans="1:70" x14ac:dyDescent="0.35">
      <c r="A1154" s="14"/>
      <c r="B1154" s="14"/>
      <c r="C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</row>
    <row r="1155" spans="1:70" x14ac:dyDescent="0.35">
      <c r="A1155" s="14"/>
      <c r="B1155" s="14"/>
      <c r="C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</row>
    <row r="1156" spans="1:70" x14ac:dyDescent="0.35">
      <c r="A1156" s="14"/>
      <c r="B1156" s="14"/>
      <c r="C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</row>
    <row r="1157" spans="1:70" x14ac:dyDescent="0.35">
      <c r="A1157" s="14"/>
      <c r="B1157" s="14"/>
      <c r="C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</row>
    <row r="1158" spans="1:70" x14ac:dyDescent="0.35">
      <c r="A1158" s="14"/>
      <c r="B1158" s="14"/>
      <c r="C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</row>
    <row r="1159" spans="1:70" x14ac:dyDescent="0.35">
      <c r="A1159" s="14"/>
      <c r="B1159" s="14"/>
      <c r="C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</row>
    <row r="1160" spans="1:70" x14ac:dyDescent="0.35">
      <c r="A1160" s="14"/>
      <c r="B1160" s="14"/>
      <c r="C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</row>
    <row r="1161" spans="1:70" x14ac:dyDescent="0.35">
      <c r="A1161" s="14"/>
      <c r="B1161" s="14"/>
      <c r="C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</row>
    <row r="1162" spans="1:70" x14ac:dyDescent="0.35">
      <c r="A1162" s="14"/>
      <c r="B1162" s="14"/>
      <c r="C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</row>
    <row r="1163" spans="1:70" x14ac:dyDescent="0.35">
      <c r="A1163" s="14"/>
      <c r="B1163" s="14"/>
      <c r="C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</row>
    <row r="1164" spans="1:70" x14ac:dyDescent="0.35">
      <c r="A1164" s="14"/>
      <c r="B1164" s="14"/>
      <c r="C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</row>
    <row r="1165" spans="1:70" x14ac:dyDescent="0.35">
      <c r="A1165" s="14"/>
      <c r="B1165" s="14"/>
      <c r="C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</row>
    <row r="1166" spans="1:70" x14ac:dyDescent="0.35">
      <c r="A1166" s="14"/>
      <c r="B1166" s="14"/>
      <c r="C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</row>
    <row r="1167" spans="1:70" x14ac:dyDescent="0.35">
      <c r="A1167" s="14"/>
      <c r="B1167" s="14"/>
      <c r="C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</row>
    <row r="1168" spans="1:70" x14ac:dyDescent="0.35">
      <c r="A1168" s="14"/>
      <c r="B1168" s="14"/>
      <c r="C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</row>
    <row r="1169" spans="1:70" x14ac:dyDescent="0.35">
      <c r="A1169" s="14"/>
      <c r="B1169" s="14"/>
      <c r="C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</row>
    <row r="1170" spans="1:70" x14ac:dyDescent="0.35">
      <c r="A1170" s="14"/>
      <c r="B1170" s="14"/>
      <c r="C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</row>
    <row r="1171" spans="1:70" x14ac:dyDescent="0.35">
      <c r="A1171" s="14"/>
      <c r="B1171" s="14"/>
      <c r="C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</row>
    <row r="1172" spans="1:70" x14ac:dyDescent="0.35">
      <c r="A1172" s="14"/>
      <c r="B1172" s="14"/>
      <c r="C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</row>
    <row r="1173" spans="1:70" x14ac:dyDescent="0.35">
      <c r="A1173" s="14"/>
      <c r="B1173" s="14"/>
      <c r="C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</row>
    <row r="1174" spans="1:70" x14ac:dyDescent="0.35">
      <c r="A1174" s="14"/>
      <c r="B1174" s="14"/>
      <c r="C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</row>
    <row r="1175" spans="1:70" x14ac:dyDescent="0.35">
      <c r="A1175" s="14"/>
      <c r="B1175" s="14"/>
      <c r="C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</row>
    <row r="1176" spans="1:70" x14ac:dyDescent="0.35">
      <c r="A1176" s="14"/>
      <c r="B1176" s="14"/>
      <c r="C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</row>
    <row r="1177" spans="1:70" x14ac:dyDescent="0.35">
      <c r="A1177" s="14"/>
      <c r="B1177" s="14"/>
      <c r="C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</row>
    <row r="1178" spans="1:70" x14ac:dyDescent="0.35">
      <c r="A1178" s="14"/>
      <c r="B1178" s="14"/>
      <c r="C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</row>
    <row r="1179" spans="1:70" x14ac:dyDescent="0.35">
      <c r="A1179" s="14"/>
      <c r="B1179" s="14"/>
      <c r="C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</row>
    <row r="1180" spans="1:70" x14ac:dyDescent="0.35">
      <c r="A1180" s="14"/>
      <c r="B1180" s="14"/>
      <c r="C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</row>
    <row r="1181" spans="1:70" x14ac:dyDescent="0.35">
      <c r="A1181" s="14"/>
      <c r="B1181" s="14"/>
      <c r="C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</row>
    <row r="1182" spans="1:70" x14ac:dyDescent="0.35">
      <c r="A1182" s="14"/>
      <c r="B1182" s="14"/>
      <c r="C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</row>
    <row r="1183" spans="1:70" x14ac:dyDescent="0.35">
      <c r="A1183" s="14"/>
      <c r="B1183" s="14"/>
      <c r="C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</row>
    <row r="1184" spans="1:70" x14ac:dyDescent="0.35">
      <c r="A1184" s="14"/>
      <c r="B1184" s="14"/>
      <c r="C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</row>
    <row r="1185" spans="1:70" x14ac:dyDescent="0.35">
      <c r="A1185" s="14"/>
      <c r="B1185" s="14"/>
      <c r="C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</row>
    <row r="1186" spans="1:70" x14ac:dyDescent="0.35">
      <c r="A1186" s="14"/>
      <c r="B1186" s="14"/>
      <c r="C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</row>
    <row r="1187" spans="1:70" x14ac:dyDescent="0.35">
      <c r="A1187" s="14"/>
      <c r="B1187" s="14"/>
      <c r="C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</row>
    <row r="1188" spans="1:70" x14ac:dyDescent="0.35">
      <c r="A1188" s="14"/>
      <c r="B1188" s="14"/>
      <c r="C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</row>
    <row r="1189" spans="1:70" x14ac:dyDescent="0.35">
      <c r="A1189" s="14"/>
      <c r="B1189" s="14"/>
      <c r="C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</row>
    <row r="1190" spans="1:70" x14ac:dyDescent="0.35">
      <c r="A1190" s="14"/>
      <c r="B1190" s="14"/>
      <c r="C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</row>
    <row r="1191" spans="1:70" x14ac:dyDescent="0.35">
      <c r="A1191" s="14"/>
      <c r="B1191" s="14"/>
      <c r="C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</row>
    <row r="1192" spans="1:70" x14ac:dyDescent="0.35">
      <c r="A1192" s="14"/>
      <c r="B1192" s="14"/>
      <c r="C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</row>
    <row r="1193" spans="1:70" x14ac:dyDescent="0.35">
      <c r="A1193" s="14"/>
      <c r="B1193" s="14"/>
      <c r="C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</row>
    <row r="1194" spans="1:70" x14ac:dyDescent="0.35">
      <c r="A1194" s="14"/>
      <c r="B1194" s="14"/>
      <c r="C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</row>
    <row r="1195" spans="1:70" x14ac:dyDescent="0.35">
      <c r="A1195" s="14"/>
      <c r="B1195" s="14"/>
      <c r="C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</row>
    <row r="1196" spans="1:70" x14ac:dyDescent="0.35">
      <c r="A1196" s="14"/>
      <c r="B1196" s="14"/>
      <c r="C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</row>
    <row r="1197" spans="1:70" x14ac:dyDescent="0.35">
      <c r="A1197" s="14"/>
      <c r="B1197" s="14"/>
      <c r="C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</row>
    <row r="1198" spans="1:70" x14ac:dyDescent="0.35">
      <c r="A1198" s="14"/>
      <c r="B1198" s="14"/>
      <c r="C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</row>
    <row r="1199" spans="1:70" x14ac:dyDescent="0.35">
      <c r="A1199" s="14"/>
      <c r="B1199" s="14"/>
      <c r="C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</row>
    <row r="1200" spans="1:70" x14ac:dyDescent="0.35">
      <c r="A1200" s="14"/>
      <c r="B1200" s="14"/>
      <c r="C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</row>
    <row r="1201" spans="1:70" x14ac:dyDescent="0.35">
      <c r="A1201" s="14"/>
      <c r="B1201" s="14"/>
      <c r="C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</row>
    <row r="1202" spans="1:70" x14ac:dyDescent="0.35">
      <c r="A1202" s="14"/>
      <c r="B1202" s="14"/>
      <c r="C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</row>
    <row r="1203" spans="1:70" x14ac:dyDescent="0.35">
      <c r="A1203" s="14"/>
      <c r="B1203" s="14"/>
      <c r="C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</row>
    <row r="1204" spans="1:70" x14ac:dyDescent="0.35">
      <c r="A1204" s="14"/>
      <c r="B1204" s="14"/>
      <c r="C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</row>
    <row r="1205" spans="1:70" x14ac:dyDescent="0.35">
      <c r="A1205" s="14"/>
      <c r="B1205" s="14"/>
      <c r="C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</row>
    <row r="1206" spans="1:70" x14ac:dyDescent="0.35">
      <c r="A1206" s="14"/>
      <c r="B1206" s="14"/>
      <c r="C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</row>
    <row r="1207" spans="1:70" x14ac:dyDescent="0.35">
      <c r="A1207" s="14"/>
      <c r="B1207" s="14"/>
      <c r="C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</row>
    <row r="1208" spans="1:70" x14ac:dyDescent="0.35">
      <c r="A1208" s="14"/>
      <c r="B1208" s="14"/>
      <c r="C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</row>
    <row r="1209" spans="1:70" x14ac:dyDescent="0.35">
      <c r="A1209" s="14"/>
      <c r="B1209" s="14"/>
      <c r="C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</row>
    <row r="1210" spans="1:70" x14ac:dyDescent="0.35">
      <c r="A1210" s="14"/>
      <c r="B1210" s="14"/>
      <c r="C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</row>
    <row r="1211" spans="1:70" x14ac:dyDescent="0.35">
      <c r="A1211" s="14"/>
      <c r="B1211" s="14"/>
      <c r="C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</row>
    <row r="1212" spans="1:70" x14ac:dyDescent="0.35">
      <c r="A1212" s="14"/>
      <c r="B1212" s="14"/>
      <c r="C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</row>
    <row r="1213" spans="1:70" x14ac:dyDescent="0.35">
      <c r="A1213" s="14"/>
      <c r="B1213" s="14"/>
      <c r="C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</row>
    <row r="1214" spans="1:70" x14ac:dyDescent="0.35">
      <c r="A1214" s="14"/>
      <c r="B1214" s="14"/>
      <c r="C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</row>
    <row r="1215" spans="1:70" x14ac:dyDescent="0.35">
      <c r="A1215" s="14"/>
      <c r="B1215" s="14"/>
      <c r="C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</row>
    <row r="1216" spans="1:70" x14ac:dyDescent="0.35">
      <c r="A1216" s="14"/>
      <c r="B1216" s="14"/>
      <c r="C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</row>
    <row r="1217" spans="1:70" x14ac:dyDescent="0.35">
      <c r="A1217" s="14"/>
      <c r="B1217" s="14"/>
      <c r="C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</row>
    <row r="1218" spans="1:70" x14ac:dyDescent="0.35">
      <c r="A1218" s="14"/>
      <c r="B1218" s="14"/>
      <c r="C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</row>
    <row r="1219" spans="1:70" x14ac:dyDescent="0.35">
      <c r="A1219" s="14"/>
      <c r="B1219" s="14"/>
      <c r="C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</row>
    <row r="1220" spans="1:70" x14ac:dyDescent="0.35">
      <c r="A1220" s="14"/>
      <c r="B1220" s="14"/>
      <c r="C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</row>
    <row r="1221" spans="1:70" x14ac:dyDescent="0.35">
      <c r="A1221" s="14"/>
      <c r="B1221" s="14"/>
      <c r="C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</row>
    <row r="1222" spans="1:70" x14ac:dyDescent="0.35">
      <c r="A1222" s="14"/>
      <c r="B1222" s="14"/>
      <c r="C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</row>
    <row r="1223" spans="1:70" x14ac:dyDescent="0.35">
      <c r="A1223" s="14"/>
      <c r="B1223" s="14"/>
      <c r="C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</row>
    <row r="1224" spans="1:70" x14ac:dyDescent="0.35">
      <c r="A1224" s="14"/>
      <c r="B1224" s="14"/>
      <c r="C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</row>
    <row r="1225" spans="1:70" x14ac:dyDescent="0.35">
      <c r="A1225" s="14"/>
      <c r="B1225" s="14"/>
      <c r="C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</row>
    <row r="1226" spans="1:70" x14ac:dyDescent="0.35">
      <c r="A1226" s="14"/>
      <c r="B1226" s="14"/>
      <c r="C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</row>
    <row r="1227" spans="1:70" x14ac:dyDescent="0.35">
      <c r="A1227" s="14"/>
      <c r="B1227" s="14"/>
      <c r="C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</row>
    <row r="1228" spans="1:70" x14ac:dyDescent="0.35">
      <c r="A1228" s="14"/>
      <c r="B1228" s="14"/>
      <c r="C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</row>
    <row r="1229" spans="1:70" x14ac:dyDescent="0.35">
      <c r="A1229" s="14"/>
      <c r="B1229" s="14"/>
      <c r="C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</row>
    <row r="1230" spans="1:70" x14ac:dyDescent="0.35">
      <c r="A1230" s="14"/>
      <c r="B1230" s="14"/>
      <c r="C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</row>
    <row r="1231" spans="1:70" x14ac:dyDescent="0.35">
      <c r="A1231" s="14"/>
      <c r="B1231" s="14"/>
      <c r="C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</row>
    <row r="1232" spans="1:70" x14ac:dyDescent="0.35">
      <c r="A1232" s="14"/>
      <c r="B1232" s="14"/>
      <c r="C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</row>
    <row r="1233" spans="1:70" x14ac:dyDescent="0.35">
      <c r="A1233" s="14"/>
      <c r="B1233" s="14"/>
      <c r="C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</row>
    <row r="1234" spans="1:70" x14ac:dyDescent="0.35">
      <c r="A1234" s="14"/>
      <c r="B1234" s="14"/>
      <c r="C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</row>
    <row r="1235" spans="1:70" x14ac:dyDescent="0.35">
      <c r="A1235" s="14"/>
      <c r="B1235" s="14"/>
      <c r="C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</row>
    <row r="1236" spans="1:70" x14ac:dyDescent="0.35">
      <c r="A1236" s="14"/>
      <c r="B1236" s="14"/>
      <c r="C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</row>
    <row r="1237" spans="1:70" x14ac:dyDescent="0.35">
      <c r="A1237" s="14"/>
      <c r="B1237" s="14"/>
      <c r="C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</row>
    <row r="1238" spans="1:70" x14ac:dyDescent="0.35"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</row>
    <row r="1239" spans="1:70" x14ac:dyDescent="0.35"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</row>
    <row r="1240" spans="1:70" x14ac:dyDescent="0.35"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</row>
    <row r="1241" spans="1:70" x14ac:dyDescent="0.35"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</row>
    <row r="1242" spans="1:70" x14ac:dyDescent="0.35"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</row>
    <row r="1243" spans="1:70" x14ac:dyDescent="0.35"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</row>
    <row r="1244" spans="1:70" x14ac:dyDescent="0.35"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</row>
    <row r="1245" spans="1:70" x14ac:dyDescent="0.35"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</row>
    <row r="1246" spans="1:70" x14ac:dyDescent="0.35"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</row>
    <row r="1247" spans="1:70" x14ac:dyDescent="0.35"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</row>
    <row r="1248" spans="1:70" x14ac:dyDescent="0.35"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</row>
    <row r="1249" spans="51:70" x14ac:dyDescent="0.35"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</row>
    <row r="1250" spans="51:70" x14ac:dyDescent="0.35"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</row>
    <row r="1251" spans="51:70" x14ac:dyDescent="0.35"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</row>
    <row r="1252" spans="51:70" x14ac:dyDescent="0.35"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</row>
    <row r="1253" spans="51:70" x14ac:dyDescent="0.35"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</row>
    <row r="1254" spans="51:70" x14ac:dyDescent="0.35"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</row>
    <row r="1255" spans="51:70" x14ac:dyDescent="0.35"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</row>
    <row r="1256" spans="51:70" x14ac:dyDescent="0.35"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</row>
    <row r="1257" spans="51:70" x14ac:dyDescent="0.35"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</row>
    <row r="1258" spans="51:70" x14ac:dyDescent="0.35"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</row>
    <row r="1259" spans="51:70" x14ac:dyDescent="0.35"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</row>
    <row r="1260" spans="51:70" x14ac:dyDescent="0.35"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</row>
    <row r="1261" spans="51:70" x14ac:dyDescent="0.35"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</row>
    <row r="1262" spans="51:70" x14ac:dyDescent="0.35"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</row>
    <row r="1263" spans="51:70" x14ac:dyDescent="0.35"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</row>
    <row r="1264" spans="51:70" x14ac:dyDescent="0.35"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</row>
    <row r="1265" spans="51:70" x14ac:dyDescent="0.35"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</row>
    <row r="1266" spans="51:70" x14ac:dyDescent="0.35"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</row>
    <row r="1267" spans="51:70" x14ac:dyDescent="0.35"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</row>
    <row r="1268" spans="51:70" x14ac:dyDescent="0.35"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</row>
    <row r="1269" spans="51:70" x14ac:dyDescent="0.35"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</row>
    <row r="1270" spans="51:70" x14ac:dyDescent="0.35"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</row>
    <row r="1271" spans="51:70" x14ac:dyDescent="0.35"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</row>
    <row r="1272" spans="51:70" x14ac:dyDescent="0.35"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</row>
    <row r="1273" spans="51:70" x14ac:dyDescent="0.35"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</row>
    <row r="1274" spans="51:70" x14ac:dyDescent="0.35"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</row>
    <row r="1275" spans="51:70" x14ac:dyDescent="0.35"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</row>
    <row r="1276" spans="51:70" x14ac:dyDescent="0.35"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</row>
    <row r="1277" spans="51:70" x14ac:dyDescent="0.35"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</row>
    <row r="1278" spans="51:70" x14ac:dyDescent="0.35"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</row>
    <row r="1279" spans="51:70" x14ac:dyDescent="0.35"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</row>
    <row r="1280" spans="51:70" x14ac:dyDescent="0.35"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</row>
    <row r="1281" spans="51:70" x14ac:dyDescent="0.35"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</row>
    <row r="1282" spans="51:70" x14ac:dyDescent="0.35"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</row>
    <row r="1283" spans="51:70" x14ac:dyDescent="0.35"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</row>
    <row r="1284" spans="51:70" x14ac:dyDescent="0.35"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</row>
    <row r="1285" spans="51:70" x14ac:dyDescent="0.35"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</row>
    <row r="1286" spans="51:70" x14ac:dyDescent="0.35"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</row>
    <row r="1287" spans="51:70" x14ac:dyDescent="0.35"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</row>
    <row r="1288" spans="51:70" x14ac:dyDescent="0.35"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</row>
    <row r="1289" spans="51:70" x14ac:dyDescent="0.35"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</row>
    <row r="1290" spans="51:70" x14ac:dyDescent="0.35"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</row>
    <row r="1291" spans="51:70" x14ac:dyDescent="0.35"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</row>
    <row r="1292" spans="51:70" x14ac:dyDescent="0.35"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</row>
    <row r="1293" spans="51:70" x14ac:dyDescent="0.35"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</row>
  </sheetData>
  <mergeCells count="10">
    <mergeCell ref="AN10:AO10"/>
    <mergeCell ref="AQ10:AR10"/>
    <mergeCell ref="R34:U34"/>
    <mergeCell ref="R36:U36"/>
    <mergeCell ref="L6:M7"/>
    <mergeCell ref="W9:Z9"/>
    <mergeCell ref="W10:Z10"/>
    <mergeCell ref="AB10:AE10"/>
    <mergeCell ref="AG10:AI10"/>
    <mergeCell ref="AK10:AL10"/>
  </mergeCells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&amp;C&amp;1#&amp;"Calibri"&amp;10 Restricted - External</oddFooter>
  </headerFooter>
  <ignoredErrors>
    <ignoredError sqref="H12 H13:H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Eg1-Lookback without Obsv Shift</vt:lpstr>
      <vt:lpstr>Eg2-Lookback with Obsrv Shift</vt:lpstr>
      <vt:lpstr>Eg3-Obsrv Shift-No Negative</vt:lpstr>
      <vt:lpstr>Eg4-Obsrv Shift-Negative</vt:lpstr>
      <vt:lpstr>Eg5-Lookback vs Obsrv Shift</vt:lpstr>
      <vt:lpstr>Eg6-Lookback with Floor</vt:lpstr>
      <vt:lpstr>Eg7-Obsrv Shift with Floor</vt:lpstr>
      <vt:lpstr>'Eg1-Lookback without Obsv Shift'!Print_Area</vt:lpstr>
      <vt:lpstr>'Eg2-Lookback with Obsrv Shift'!Print_Area</vt:lpstr>
      <vt:lpstr>'Eg3-Obsrv Shift-No Negative'!Print_Area</vt:lpstr>
      <vt:lpstr>'Eg4-Obsrv Shift-Negative'!Print_Area</vt:lpstr>
      <vt:lpstr>'Eg6-Lookback with Floor'!Print_Area</vt:lpstr>
      <vt:lpstr>'Eg7-Obsrv Shift with Floor'!Print_Area</vt:lpstr>
    </vt:vector>
  </TitlesOfParts>
  <Company>Barclays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Ema, Karthikesh: Loan Operations (LDN)</dc:creator>
  <cp:lastModifiedBy>Singh, Jugvinder</cp:lastModifiedBy>
  <dcterms:created xsi:type="dcterms:W3CDTF">2020-07-21T04:43:30Z</dcterms:created>
  <dcterms:modified xsi:type="dcterms:W3CDTF">2021-03-17T14:23:14Z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9883c2-c98e-47bb-9665-f01ec16099d6_Enabled">
    <vt:lpwstr>True</vt:lpwstr>
  </property>
  <property fmtid="{D5CDD505-2E9C-101B-9397-08002B2CF9AE}" pid="3" name="MSIP_Label_809883c2-c98e-47bb-9665-f01ec16099d6_SiteId">
    <vt:lpwstr>c4b62f1d-01e0-4107-a0cc-5ac886858b23</vt:lpwstr>
  </property>
  <property fmtid="{D5CDD505-2E9C-101B-9397-08002B2CF9AE}" pid="4" name="MSIP_Label_809883c2-c98e-47bb-9665-f01ec16099d6_Owner">
    <vt:lpwstr>karthikesh.ema@barclays.com</vt:lpwstr>
  </property>
  <property fmtid="{D5CDD505-2E9C-101B-9397-08002B2CF9AE}" pid="5" name="MSIP_Label_809883c2-c98e-47bb-9665-f01ec16099d6_SetDate">
    <vt:lpwstr>2020-07-21T04:52:54.1426862Z</vt:lpwstr>
  </property>
  <property fmtid="{D5CDD505-2E9C-101B-9397-08002B2CF9AE}" pid="6" name="MSIP_Label_809883c2-c98e-47bb-9665-f01ec16099d6_Name">
    <vt:lpwstr>Restricted - External</vt:lpwstr>
  </property>
  <property fmtid="{D5CDD505-2E9C-101B-9397-08002B2CF9AE}" pid="7" name="MSIP_Label_809883c2-c98e-47bb-9665-f01ec16099d6_Application">
    <vt:lpwstr>Microsoft Azure Information Protection</vt:lpwstr>
  </property>
  <property fmtid="{D5CDD505-2E9C-101B-9397-08002B2CF9AE}" pid="8" name="MSIP_Label_809883c2-c98e-47bb-9665-f01ec16099d6_Extended_MSFT_Method">
    <vt:lpwstr>Manual</vt:lpwstr>
  </property>
  <property fmtid="{D5CDD505-2E9C-101B-9397-08002B2CF9AE}" pid="9" name="barclaysdc">
    <vt:lpwstr>Restricted - External</vt:lpwstr>
  </property>
  <property fmtid="{D5CDD505-2E9C-101B-9397-08002B2CF9AE}" pid="10" name="_AdHocReviewCycleID">
    <vt:i4>1773037957</vt:i4>
  </property>
  <property fmtid="{D5CDD505-2E9C-101B-9397-08002B2CF9AE}" pid="11" name="_NewReviewCycle">
    <vt:lpwstr/>
  </property>
  <property fmtid="{D5CDD505-2E9C-101B-9397-08002B2CF9AE}" pid="12" name="_EmailSubject">
    <vt:lpwstr>Act pls; Re-uploads to the Working Group's webpage on the Bank's site</vt:lpwstr>
  </property>
  <property fmtid="{D5CDD505-2E9C-101B-9397-08002B2CF9AE}" pid="13" name="_AuthorEmail">
    <vt:lpwstr>Leman.Menguturk@bankofengland.co.uk</vt:lpwstr>
  </property>
  <property fmtid="{D5CDD505-2E9C-101B-9397-08002B2CF9AE}" pid="14" name="_AuthorEmailDisplayName">
    <vt:lpwstr>Menguturk, Leman</vt:lpwstr>
  </property>
  <property fmtid="{D5CDD505-2E9C-101B-9397-08002B2CF9AE}" pid="15" name="_PreviousAdHocReviewCycleID">
    <vt:i4>1773037957</vt:i4>
  </property>
</Properties>
</file>