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queryTables/queryTable1.xml" ContentType="application/vnd.openxmlformats-officedocument.spreadsheetml.queryTable+xml"/>
  <Override PartName="/xl/tables/table2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730219AE-829F-4FCE-AC84-B91CF0D9D249}" xr6:coauthVersionLast="47" xr6:coauthVersionMax="47" xr10:uidLastSave="{00000000-0000-0000-0000-000000000000}"/>
  <bookViews>
    <workbookView xWindow="-120" yWindow="-120" windowWidth="29040" windowHeight="15720" firstSheet="1" activeTab="1" xr2:uid="{72A16EAA-C7E8-493A-93D1-61FFB3E26E66}"/>
  </bookViews>
  <sheets>
    <sheet name="Data model guide" sheetId="51" state="hidden" r:id="rId1"/>
    <sheet name="Title" sheetId="73" r:id="rId2"/>
    <sheet name="Covering form" sheetId="65" r:id="rId3"/>
    <sheet name="Initial form" sheetId="64" r:id="rId4"/>
    <sheet name="Intermediate form" sheetId="66" r:id="rId5"/>
    <sheet name="Final form" sheetId="67" r:id="rId6"/>
    <sheet name="DM CHANGES TRACKER" sheetId="53" state="hidden" r:id="rId7"/>
    <sheet name="Initial report" sheetId="32" state="hidden" r:id="rId8"/>
    <sheet name="Intermediate report" sheetId="46" state="hidden" r:id="rId9"/>
    <sheet name="Final report" sheetId="47" state="hidden" r:id="rId10"/>
    <sheet name="Authority initiated ad hoc" sheetId="49" state="hidden" r:id="rId11"/>
    <sheet name="Periodic report" sheetId="52" state="hidden" r:id="rId12"/>
    <sheet name="TAX CHANGES TRACKER" sheetId="57" state="hidden" r:id="rId13"/>
    <sheet name="Annex B - Entity type" sheetId="7" state="hidden" r:id="rId14"/>
    <sheet name="Annex - PRA Firm types" sheetId="54" state="hidden" r:id="rId15"/>
    <sheet name="Annex C - Country codes" sheetId="4" state="hidden" r:id="rId16"/>
    <sheet name="Annex E - Incident Type" sheetId="10" state="hidden" r:id="rId17"/>
    <sheet name="Annex H - Actor Intent" sheetId="45" state="hidden" r:id="rId18"/>
    <sheet name="Annex - Service Type" sheetId="55" state="hidden" r:id="rId19"/>
    <sheet name="Annex F - Inc Discovery Method" sheetId="9" state="hidden" r:id="rId20"/>
    <sheet name="Annex G - Actor Type" sheetId="44" state="hidden" r:id="rId21"/>
    <sheet name="Annex I - Service Type" sheetId="11" state="hidden" r:id="rId22"/>
    <sheet name="Annex A - Service Category" sheetId="62" r:id="rId23"/>
    <sheet name="Annex B - Disruption type" sheetId="16" r:id="rId24"/>
    <sheet name="Annex K - Resource Type" sheetId="17" state="hidden" r:id="rId25"/>
    <sheet name="Annex M - ISO 20022 Bus Areas" sheetId="19" state="hidden" r:id="rId26"/>
    <sheet name="Annex N - Impact Lvls &amp; Desc's" sheetId="20" state="hidden" r:id="rId27"/>
    <sheet name="Annex C - Root Cause Tags" sheetId="56" r:id="rId28"/>
    <sheet name="Sheet1" sheetId="72" r:id="rId29"/>
    <sheet name="Annex D- Incident discovery met" sheetId="63" r:id="rId30"/>
    <sheet name="Annex E - Severity desc " sheetId="68" r:id="rId31"/>
    <sheet name="Annex F - Rep Impact " sheetId="69" r:id="rId32"/>
    <sheet name="Annex G - Resource Type " sheetId="70" r:id="rId33"/>
    <sheet name="Annex H - Resource Prop " sheetId="71" r:id="rId34"/>
    <sheet name="Annex O - UNDRR Hazard Scheme" sheetId="39" state="hidden" r:id="rId35"/>
    <sheet name="Annex P - Human Causal Factors" sheetId="40" state="hidden" r:id="rId36"/>
    <sheet name="Annex Q - IS &amp; Proc Failures" sheetId="41" state="hidden" r:id="rId37"/>
    <sheet name="Annex R - Threat Families" sheetId="43" state="hidden" r:id="rId38"/>
    <sheet name="Annex S - MITE ATT@CK Matrix" sheetId="42" state="hidden" r:id="rId39"/>
    <sheet name="Annex T - Reporting triggers" sheetId="50" state="hidden" r:id="rId40"/>
  </sheets>
  <definedNames>
    <definedName name="ExternalData_1" localSheetId="17" hidden="1">'Annex H - Actor Intent'!$A$2:$B$11</definedName>
    <definedName name="ExternalData_1" localSheetId="37" hidden="1">'Annex R - Threat Families'!$A$1:$B$56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47" l="1"/>
  <c r="F3" i="47"/>
  <c r="F4" i="47"/>
  <c r="F5" i="47"/>
  <c r="F6" i="47"/>
  <c r="F7" i="47"/>
  <c r="F8" i="47"/>
  <c r="F9" i="47"/>
  <c r="F10" i="47"/>
  <c r="F11" i="47"/>
  <c r="F12" i="47"/>
  <c r="F13" i="47"/>
  <c r="F14" i="47"/>
  <c r="F15" i="47"/>
  <c r="F16" i="47"/>
  <c r="F17" i="47"/>
  <c r="F18" i="47"/>
  <c r="F19" i="47"/>
  <c r="F20" i="47"/>
  <c r="F21" i="47"/>
  <c r="F22" i="47"/>
  <c r="F23" i="47"/>
  <c r="F24" i="47"/>
  <c r="F25" i="47"/>
  <c r="F26" i="47"/>
  <c r="F27" i="47"/>
  <c r="F28" i="47"/>
  <c r="F29" i="47"/>
  <c r="F30" i="47"/>
  <c r="F31" i="47"/>
  <c r="F32" i="47"/>
  <c r="F33" i="47"/>
  <c r="F34" i="47"/>
  <c r="F35" i="47"/>
  <c r="F36" i="47"/>
  <c r="F37" i="47"/>
  <c r="F38" i="47"/>
  <c r="F39" i="47"/>
  <c r="F40" i="47"/>
  <c r="F41" i="47"/>
  <c r="F42" i="47"/>
  <c r="F43" i="47"/>
  <c r="F44" i="47"/>
  <c r="F45" i="47"/>
  <c r="F46" i="47"/>
  <c r="F47" i="47"/>
  <c r="F48" i="47"/>
  <c r="F49" i="47"/>
  <c r="F50" i="47"/>
  <c r="F51" i="47"/>
  <c r="F52" i="47"/>
  <c r="F53" i="47"/>
  <c r="F54" i="47"/>
  <c r="F55" i="47"/>
  <c r="F56" i="47"/>
  <c r="F57" i="47"/>
  <c r="F58" i="47"/>
  <c r="F59" i="47"/>
  <c r="F60" i="47"/>
  <c r="F61" i="47"/>
  <c r="F62" i="47"/>
  <c r="F63" i="47"/>
  <c r="F64" i="47"/>
  <c r="B29" i="52"/>
  <c r="C29" i="52"/>
  <c r="D29" i="52"/>
  <c r="E29" i="52"/>
  <c r="F29" i="52"/>
  <c r="G29" i="52"/>
  <c r="B30" i="52"/>
  <c r="C30" i="52"/>
  <c r="D30" i="52"/>
  <c r="E30" i="52"/>
  <c r="F30" i="52"/>
  <c r="G30" i="52"/>
  <c r="D34" i="52"/>
  <c r="B31" i="52"/>
  <c r="B32" i="52"/>
  <c r="B33" i="52"/>
  <c r="B34" i="52"/>
  <c r="B35" i="52"/>
  <c r="B36" i="52"/>
  <c r="B37" i="52"/>
  <c r="B38" i="52"/>
  <c r="B39" i="52"/>
  <c r="B40" i="52"/>
  <c r="B41" i="52"/>
  <c r="B42" i="52"/>
  <c r="B43" i="52"/>
  <c r="B44" i="52"/>
  <c r="B45" i="52"/>
  <c r="C31" i="52"/>
  <c r="C32" i="52"/>
  <c r="C33" i="52"/>
  <c r="C34" i="52"/>
  <c r="C35" i="52"/>
  <c r="C36" i="52"/>
  <c r="C37" i="52"/>
  <c r="C38" i="52"/>
  <c r="C39" i="52"/>
  <c r="C40" i="52"/>
  <c r="C41" i="52"/>
  <c r="C42" i="52"/>
  <c r="C43" i="52"/>
  <c r="C44" i="52"/>
  <c r="C45" i="52"/>
  <c r="D31" i="52"/>
  <c r="D32" i="52"/>
  <c r="D33" i="52"/>
  <c r="D35" i="52"/>
  <c r="D36" i="52"/>
  <c r="D37" i="52"/>
  <c r="D38" i="52"/>
  <c r="D39" i="52"/>
  <c r="D40" i="52"/>
  <c r="D41" i="52"/>
  <c r="D42" i="52"/>
  <c r="D43" i="52"/>
  <c r="D44" i="52"/>
  <c r="D45" i="52"/>
  <c r="E31" i="52"/>
  <c r="E32" i="52"/>
  <c r="E33" i="52"/>
  <c r="E34" i="52"/>
  <c r="E35" i="52"/>
  <c r="E36" i="52"/>
  <c r="E37" i="52"/>
  <c r="E38" i="52"/>
  <c r="E39" i="52"/>
  <c r="E40" i="52"/>
  <c r="E41" i="52"/>
  <c r="E42" i="52"/>
  <c r="E43" i="52"/>
  <c r="E44" i="52"/>
  <c r="E45" i="52"/>
  <c r="F31" i="52"/>
  <c r="F32" i="52"/>
  <c r="F33" i="52"/>
  <c r="F34" i="52"/>
  <c r="F35" i="52"/>
  <c r="F36" i="52"/>
  <c r="F37" i="52"/>
  <c r="F38" i="52"/>
  <c r="F39" i="52"/>
  <c r="F40" i="52"/>
  <c r="F41" i="52"/>
  <c r="F42" i="52"/>
  <c r="F43" i="52"/>
  <c r="F44" i="52"/>
  <c r="F45" i="52"/>
  <c r="G31" i="52"/>
  <c r="G32" i="52"/>
  <c r="G33" i="52"/>
  <c r="G34" i="52"/>
  <c r="G35" i="52"/>
  <c r="G36" i="52"/>
  <c r="G37" i="52"/>
  <c r="G38" i="52"/>
  <c r="G39" i="52"/>
  <c r="G40" i="52"/>
  <c r="G41" i="52"/>
  <c r="G42" i="52"/>
  <c r="G43" i="52"/>
  <c r="G44" i="52"/>
  <c r="G45" i="52"/>
  <c r="B18" i="52"/>
  <c r="B19" i="52"/>
  <c r="B20" i="52"/>
  <c r="B21" i="52"/>
  <c r="B22" i="52"/>
  <c r="B23" i="52"/>
  <c r="B24" i="52"/>
  <c r="B25" i="52"/>
  <c r="B26" i="52"/>
  <c r="B27" i="52"/>
  <c r="B28" i="52"/>
  <c r="C18" i="52"/>
  <c r="C19" i="52"/>
  <c r="C20" i="52"/>
  <c r="C21" i="52"/>
  <c r="C22" i="52"/>
  <c r="C23" i="52"/>
  <c r="C24" i="52"/>
  <c r="C25" i="52"/>
  <c r="C26" i="52"/>
  <c r="C27" i="52"/>
  <c r="C28" i="52"/>
  <c r="D18" i="52"/>
  <c r="D19" i="52"/>
  <c r="D20" i="52"/>
  <c r="D21" i="52"/>
  <c r="D22" i="52"/>
  <c r="D23" i="52"/>
  <c r="D24" i="52"/>
  <c r="D25" i="52"/>
  <c r="D26" i="52"/>
  <c r="D27" i="52"/>
  <c r="D28" i="52"/>
  <c r="E18" i="52"/>
  <c r="E19" i="52"/>
  <c r="E20" i="52"/>
  <c r="E21" i="52"/>
  <c r="E22" i="52"/>
  <c r="E23" i="52"/>
  <c r="E24" i="52"/>
  <c r="E25" i="52"/>
  <c r="E26" i="52"/>
  <c r="E27" i="52"/>
  <c r="E28" i="52"/>
  <c r="F18" i="52"/>
  <c r="F19" i="52"/>
  <c r="F20" i="52"/>
  <c r="F21" i="52"/>
  <c r="F22" i="52"/>
  <c r="F23" i="52"/>
  <c r="F24" i="52"/>
  <c r="F25" i="52"/>
  <c r="F26" i="52"/>
  <c r="F27" i="52"/>
  <c r="F28" i="52"/>
  <c r="G18" i="52"/>
  <c r="G19" i="52"/>
  <c r="G20" i="52"/>
  <c r="G21" i="52"/>
  <c r="G22" i="52"/>
  <c r="G23" i="52"/>
  <c r="G24" i="52"/>
  <c r="G25" i="52"/>
  <c r="G26" i="52"/>
  <c r="G27" i="52"/>
  <c r="G28" i="52"/>
  <c r="B4" i="52"/>
  <c r="C4" i="52"/>
  <c r="D4" i="52"/>
  <c r="E4" i="52"/>
  <c r="F4" i="52"/>
  <c r="G4" i="52"/>
  <c r="B5" i="52"/>
  <c r="C5" i="52"/>
  <c r="D5" i="52"/>
  <c r="E5" i="52"/>
  <c r="F5" i="52"/>
  <c r="G5" i="52"/>
  <c r="B6" i="52"/>
  <c r="C6" i="52"/>
  <c r="D6" i="52"/>
  <c r="E6" i="52"/>
  <c r="F6" i="52"/>
  <c r="G6" i="52"/>
  <c r="B7" i="52"/>
  <c r="C7" i="52"/>
  <c r="D7" i="52"/>
  <c r="E7" i="52"/>
  <c r="F7" i="52"/>
  <c r="G7" i="52"/>
  <c r="G17" i="52"/>
  <c r="F17" i="52"/>
  <c r="E17" i="52"/>
  <c r="D17" i="52"/>
  <c r="C17" i="52"/>
  <c r="B17" i="52"/>
  <c r="G16" i="52"/>
  <c r="F16" i="52"/>
  <c r="E16" i="52"/>
  <c r="D16" i="52"/>
  <c r="C16" i="52"/>
  <c r="B16" i="52"/>
  <c r="G15" i="52"/>
  <c r="F15" i="52"/>
  <c r="E15" i="52"/>
  <c r="D15" i="52"/>
  <c r="C15" i="52"/>
  <c r="B15" i="52"/>
  <c r="G14" i="52"/>
  <c r="F14" i="52"/>
  <c r="E14" i="52"/>
  <c r="D14" i="52"/>
  <c r="C14" i="52"/>
  <c r="B14" i="52"/>
  <c r="G13" i="52"/>
  <c r="F13" i="52"/>
  <c r="E13" i="52"/>
  <c r="D13" i="52"/>
  <c r="C13" i="52"/>
  <c r="B13" i="52"/>
  <c r="G12" i="52"/>
  <c r="F12" i="52"/>
  <c r="E12" i="52"/>
  <c r="D12" i="52"/>
  <c r="C12" i="52"/>
  <c r="B12" i="52"/>
  <c r="G11" i="52"/>
  <c r="F11" i="52"/>
  <c r="E11" i="52"/>
  <c r="D11" i="52"/>
  <c r="C11" i="52"/>
  <c r="B11" i="52"/>
  <c r="G10" i="52"/>
  <c r="F10" i="52"/>
  <c r="E10" i="52"/>
  <c r="D10" i="52"/>
  <c r="C10" i="52"/>
  <c r="B10" i="52"/>
  <c r="G9" i="52"/>
  <c r="F9" i="52"/>
  <c r="E9" i="52"/>
  <c r="D9" i="52"/>
  <c r="C9" i="52"/>
  <c r="B9" i="52"/>
  <c r="G8" i="52"/>
  <c r="F8" i="52"/>
  <c r="E8" i="52"/>
  <c r="D8" i="52"/>
  <c r="C8" i="52"/>
  <c r="B8" i="52"/>
  <c r="G3" i="52"/>
  <c r="F3" i="52"/>
  <c r="E3" i="52"/>
  <c r="D3" i="52"/>
  <c r="C3" i="52"/>
  <c r="B3" i="52"/>
  <c r="G2" i="52"/>
  <c r="F2" i="52"/>
  <c r="E2" i="52"/>
  <c r="D2" i="52"/>
  <c r="C2" i="52"/>
  <c r="B2" i="52"/>
  <c r="G18" i="49"/>
  <c r="F18" i="49"/>
  <c r="E18" i="49"/>
  <c r="D18" i="49"/>
  <c r="C18" i="49"/>
  <c r="B18" i="49"/>
  <c r="G17" i="49"/>
  <c r="F17" i="49"/>
  <c r="E17" i="49"/>
  <c r="D17" i="49"/>
  <c r="C17" i="49"/>
  <c r="B17" i="49"/>
  <c r="G16" i="49"/>
  <c r="F16" i="49"/>
  <c r="E16" i="49"/>
  <c r="D16" i="49"/>
  <c r="C16" i="49"/>
  <c r="B16" i="49"/>
  <c r="G15" i="49"/>
  <c r="F15" i="49"/>
  <c r="E15" i="49"/>
  <c r="D15" i="49"/>
  <c r="C15" i="49"/>
  <c r="B15" i="49"/>
  <c r="G14" i="49"/>
  <c r="F14" i="49"/>
  <c r="E14" i="49"/>
  <c r="D14" i="49"/>
  <c r="C14" i="49"/>
  <c r="B14" i="49"/>
  <c r="G13" i="49"/>
  <c r="F13" i="49"/>
  <c r="E13" i="49"/>
  <c r="D13" i="49"/>
  <c r="C13" i="49"/>
  <c r="B13" i="49"/>
  <c r="G12" i="49"/>
  <c r="F12" i="49"/>
  <c r="E12" i="49"/>
  <c r="D12" i="49"/>
  <c r="C12" i="49"/>
  <c r="B12" i="49"/>
  <c r="G11" i="49"/>
  <c r="F11" i="49"/>
  <c r="E11" i="49"/>
  <c r="D11" i="49"/>
  <c r="C11" i="49"/>
  <c r="B11" i="49"/>
  <c r="G10" i="49"/>
  <c r="F10" i="49"/>
  <c r="E10" i="49"/>
  <c r="D10" i="49"/>
  <c r="C10" i="49"/>
  <c r="B10" i="49"/>
  <c r="G9" i="49"/>
  <c r="F9" i="49"/>
  <c r="E9" i="49"/>
  <c r="D9" i="49"/>
  <c r="C9" i="49"/>
  <c r="B9" i="49"/>
  <c r="G8" i="49"/>
  <c r="F8" i="49"/>
  <c r="E8" i="49"/>
  <c r="D8" i="49"/>
  <c r="C8" i="49"/>
  <c r="B8" i="49"/>
  <c r="G7" i="49"/>
  <c r="F7" i="49"/>
  <c r="E7" i="49"/>
  <c r="D7" i="49"/>
  <c r="C7" i="49"/>
  <c r="B7" i="49"/>
  <c r="G6" i="49"/>
  <c r="F6" i="49"/>
  <c r="E6" i="49"/>
  <c r="D6" i="49"/>
  <c r="C6" i="49"/>
  <c r="B6" i="49"/>
  <c r="G5" i="49"/>
  <c r="F5" i="49"/>
  <c r="E5" i="49"/>
  <c r="D5" i="49"/>
  <c r="C5" i="49"/>
  <c r="B5" i="49"/>
  <c r="G3" i="49"/>
  <c r="F3" i="49"/>
  <c r="E3" i="49"/>
  <c r="D3" i="49"/>
  <c r="C3" i="49"/>
  <c r="B3" i="49"/>
  <c r="G2" i="49"/>
  <c r="F2" i="49"/>
  <c r="E2" i="49"/>
  <c r="D2" i="49"/>
  <c r="C2" i="49"/>
  <c r="B2" i="49"/>
  <c r="G16" i="32"/>
  <c r="F2" i="46"/>
  <c r="F3" i="46"/>
  <c r="F4" i="46"/>
  <c r="F5" i="46"/>
  <c r="F6" i="46"/>
  <c r="F7" i="46"/>
  <c r="F8" i="46"/>
  <c r="F9" i="46"/>
  <c r="F10" i="46"/>
  <c r="F11" i="46"/>
  <c r="F12" i="46"/>
  <c r="F13" i="46"/>
  <c r="F14" i="46"/>
  <c r="F15" i="46"/>
  <c r="F16" i="46"/>
  <c r="F17" i="46"/>
  <c r="F18" i="46"/>
  <c r="F19" i="46"/>
  <c r="F20" i="46"/>
  <c r="F21" i="46"/>
  <c r="F22" i="46"/>
  <c r="F23" i="46"/>
  <c r="F24" i="46"/>
  <c r="F25" i="46"/>
  <c r="F26" i="46"/>
  <c r="F27" i="46"/>
  <c r="F28" i="46"/>
  <c r="F29" i="46"/>
  <c r="F30" i="46"/>
  <c r="F31" i="46"/>
  <c r="F32" i="46"/>
  <c r="F33" i="46"/>
  <c r="F34" i="46"/>
  <c r="F35" i="46"/>
  <c r="F36" i="46"/>
  <c r="F37" i="46"/>
  <c r="F38" i="46"/>
  <c r="F39" i="46"/>
  <c r="F40" i="46"/>
  <c r="F41" i="46"/>
  <c r="F42" i="46"/>
  <c r="F43" i="46"/>
  <c r="F44" i="46"/>
  <c r="F45" i="46"/>
  <c r="F46" i="46"/>
  <c r="F47" i="46"/>
  <c r="F48" i="46"/>
  <c r="F49" i="46"/>
  <c r="B60" i="47"/>
  <c r="B61" i="47"/>
  <c r="B62" i="47"/>
  <c r="B63" i="47"/>
  <c r="B64" i="47"/>
  <c r="C60" i="47"/>
  <c r="C61" i="47"/>
  <c r="C62" i="47"/>
  <c r="C63" i="47"/>
  <c r="C64" i="47"/>
  <c r="D60" i="47"/>
  <c r="D61" i="47"/>
  <c r="D62" i="47"/>
  <c r="D63" i="47"/>
  <c r="D64" i="47"/>
  <c r="E60" i="47"/>
  <c r="E61" i="47"/>
  <c r="E62" i="47"/>
  <c r="E63" i="47"/>
  <c r="E64" i="47"/>
  <c r="G60" i="47"/>
  <c r="G61" i="47"/>
  <c r="G62" i="47"/>
  <c r="G63" i="47"/>
  <c r="G64" i="47"/>
  <c r="H60" i="47"/>
  <c r="H61" i="47"/>
  <c r="H62" i="47"/>
  <c r="H63" i="47"/>
  <c r="H64" i="47"/>
  <c r="B50" i="47"/>
  <c r="B51" i="47"/>
  <c r="B52" i="47"/>
  <c r="B53" i="47"/>
  <c r="B54" i="47"/>
  <c r="B55" i="47"/>
  <c r="B56" i="47"/>
  <c r="B57" i="47"/>
  <c r="B58" i="47"/>
  <c r="B59" i="47"/>
  <c r="C50" i="47"/>
  <c r="C51" i="47"/>
  <c r="C52" i="47"/>
  <c r="C53" i="47"/>
  <c r="C54" i="47"/>
  <c r="C55" i="47"/>
  <c r="C56" i="47"/>
  <c r="C57" i="47"/>
  <c r="C58" i="47"/>
  <c r="C59" i="47"/>
  <c r="D50" i="47"/>
  <c r="D51" i="47"/>
  <c r="D52" i="47"/>
  <c r="D53" i="47"/>
  <c r="D54" i="47"/>
  <c r="D55" i="47"/>
  <c r="D56" i="47"/>
  <c r="D57" i="47"/>
  <c r="D58" i="47"/>
  <c r="D59" i="47"/>
  <c r="E50" i="47"/>
  <c r="E51" i="47"/>
  <c r="E52" i="47"/>
  <c r="E53" i="47"/>
  <c r="E54" i="47"/>
  <c r="E55" i="47"/>
  <c r="E56" i="47"/>
  <c r="E57" i="47"/>
  <c r="E58" i="47"/>
  <c r="E59" i="47"/>
  <c r="G50" i="47"/>
  <c r="G51" i="47"/>
  <c r="G52" i="47"/>
  <c r="G53" i="47"/>
  <c r="G54" i="47"/>
  <c r="G55" i="47"/>
  <c r="G56" i="47"/>
  <c r="G57" i="47"/>
  <c r="G58" i="47"/>
  <c r="G59" i="47"/>
  <c r="H50" i="47"/>
  <c r="H51" i="47"/>
  <c r="H52" i="47"/>
  <c r="H53" i="47"/>
  <c r="H54" i="47"/>
  <c r="H55" i="47"/>
  <c r="H56" i="47"/>
  <c r="H57" i="47"/>
  <c r="H58" i="47"/>
  <c r="H59" i="47"/>
  <c r="H49" i="47"/>
  <c r="G49" i="47"/>
  <c r="E49" i="47"/>
  <c r="D49" i="47"/>
  <c r="C49" i="47"/>
  <c r="B49" i="47"/>
  <c r="H48" i="47"/>
  <c r="G48" i="47"/>
  <c r="E48" i="47"/>
  <c r="D48" i="47"/>
  <c r="C48" i="47"/>
  <c r="B48" i="47"/>
  <c r="H47" i="47"/>
  <c r="G47" i="47"/>
  <c r="E47" i="47"/>
  <c r="D47" i="47"/>
  <c r="C47" i="47"/>
  <c r="B47" i="47"/>
  <c r="H46" i="47"/>
  <c r="G46" i="47"/>
  <c r="E46" i="47"/>
  <c r="D46" i="47"/>
  <c r="C46" i="47"/>
  <c r="B46" i="47"/>
  <c r="H45" i="47"/>
  <c r="G45" i="47"/>
  <c r="E45" i="47"/>
  <c r="D45" i="47"/>
  <c r="C45" i="47"/>
  <c r="B45" i="47"/>
  <c r="H44" i="47"/>
  <c r="G44" i="47"/>
  <c r="E44" i="47"/>
  <c r="D44" i="47"/>
  <c r="C44" i="47"/>
  <c r="B44" i="47"/>
  <c r="H43" i="47"/>
  <c r="G43" i="47"/>
  <c r="E43" i="47"/>
  <c r="D43" i="47"/>
  <c r="C43" i="47"/>
  <c r="B43" i="47"/>
  <c r="H42" i="47"/>
  <c r="G42" i="47"/>
  <c r="E42" i="47"/>
  <c r="D42" i="47"/>
  <c r="C42" i="47"/>
  <c r="B42" i="47"/>
  <c r="H41" i="47"/>
  <c r="G41" i="47"/>
  <c r="E41" i="47"/>
  <c r="D41" i="47"/>
  <c r="C41" i="47"/>
  <c r="B41" i="47"/>
  <c r="H40" i="47"/>
  <c r="G40" i="47"/>
  <c r="E40" i="47"/>
  <c r="D40" i="47"/>
  <c r="C40" i="47"/>
  <c r="B40" i="47"/>
  <c r="H39" i="47"/>
  <c r="G39" i="47"/>
  <c r="E39" i="47"/>
  <c r="D39" i="47"/>
  <c r="C39" i="47"/>
  <c r="B39" i="47"/>
  <c r="H38" i="47"/>
  <c r="G38" i="47"/>
  <c r="E38" i="47"/>
  <c r="D38" i="47"/>
  <c r="C38" i="47"/>
  <c r="B38" i="47"/>
  <c r="H37" i="47"/>
  <c r="G37" i="47"/>
  <c r="E37" i="47"/>
  <c r="D37" i="47"/>
  <c r="C37" i="47"/>
  <c r="B37" i="47"/>
  <c r="H36" i="47"/>
  <c r="G36" i="47"/>
  <c r="E36" i="47"/>
  <c r="D36" i="47"/>
  <c r="C36" i="47"/>
  <c r="B36" i="47"/>
  <c r="H35" i="47"/>
  <c r="G35" i="47"/>
  <c r="E35" i="47"/>
  <c r="D35" i="47"/>
  <c r="C35" i="47"/>
  <c r="B35" i="47"/>
  <c r="H34" i="47"/>
  <c r="G34" i="47"/>
  <c r="E34" i="47"/>
  <c r="D34" i="47"/>
  <c r="C34" i="47"/>
  <c r="B34" i="47"/>
  <c r="H33" i="47"/>
  <c r="G33" i="47"/>
  <c r="E33" i="47"/>
  <c r="D33" i="47"/>
  <c r="C33" i="47"/>
  <c r="B33" i="47"/>
  <c r="H32" i="47"/>
  <c r="G32" i="47"/>
  <c r="E32" i="47"/>
  <c r="D32" i="47"/>
  <c r="C32" i="47"/>
  <c r="B32" i="47"/>
  <c r="H31" i="47"/>
  <c r="G31" i="47"/>
  <c r="E31" i="47"/>
  <c r="D31" i="47"/>
  <c r="C31" i="47"/>
  <c r="B31" i="47"/>
  <c r="H30" i="47"/>
  <c r="G30" i="47"/>
  <c r="E30" i="47"/>
  <c r="D30" i="47"/>
  <c r="C30" i="47"/>
  <c r="B30" i="47"/>
  <c r="H29" i="47"/>
  <c r="G29" i="47"/>
  <c r="E29" i="47"/>
  <c r="D29" i="47"/>
  <c r="C29" i="47"/>
  <c r="B29" i="47"/>
  <c r="H28" i="47"/>
  <c r="G28" i="47"/>
  <c r="E28" i="47"/>
  <c r="D28" i="47"/>
  <c r="C28" i="47"/>
  <c r="B28" i="47"/>
  <c r="H27" i="47"/>
  <c r="G27" i="47"/>
  <c r="E27" i="47"/>
  <c r="D27" i="47"/>
  <c r="C27" i="47"/>
  <c r="B27" i="47"/>
  <c r="H26" i="47"/>
  <c r="G26" i="47"/>
  <c r="E26" i="47"/>
  <c r="D26" i="47"/>
  <c r="C26" i="47"/>
  <c r="B26" i="47"/>
  <c r="H25" i="47"/>
  <c r="G25" i="47"/>
  <c r="E25" i="47"/>
  <c r="D25" i="47"/>
  <c r="C25" i="47"/>
  <c r="B25" i="47"/>
  <c r="H24" i="47"/>
  <c r="G24" i="47"/>
  <c r="E24" i="47"/>
  <c r="D24" i="47"/>
  <c r="C24" i="47"/>
  <c r="B24" i="47"/>
  <c r="H23" i="47"/>
  <c r="G23" i="47"/>
  <c r="E23" i="47"/>
  <c r="D23" i="47"/>
  <c r="C23" i="47"/>
  <c r="B23" i="47"/>
  <c r="H22" i="47"/>
  <c r="G22" i="47"/>
  <c r="E22" i="47"/>
  <c r="D22" i="47"/>
  <c r="C22" i="47"/>
  <c r="B22" i="47"/>
  <c r="H21" i="47"/>
  <c r="G21" i="47"/>
  <c r="E21" i="47"/>
  <c r="D21" i="47"/>
  <c r="C21" i="47"/>
  <c r="B21" i="47"/>
  <c r="H20" i="47"/>
  <c r="G20" i="47"/>
  <c r="E20" i="47"/>
  <c r="D20" i="47"/>
  <c r="C20" i="47"/>
  <c r="B20" i="47"/>
  <c r="H19" i="47"/>
  <c r="G19" i="47"/>
  <c r="E19" i="47"/>
  <c r="D19" i="47"/>
  <c r="C19" i="47"/>
  <c r="B19" i="47"/>
  <c r="H18" i="47"/>
  <c r="G18" i="47"/>
  <c r="E18" i="47"/>
  <c r="D18" i="47"/>
  <c r="C18" i="47"/>
  <c r="B18" i="47"/>
  <c r="H17" i="47"/>
  <c r="G17" i="47"/>
  <c r="E17" i="47"/>
  <c r="D17" i="47"/>
  <c r="C17" i="47"/>
  <c r="B17" i="47"/>
  <c r="H16" i="47"/>
  <c r="G16" i="47"/>
  <c r="E16" i="47"/>
  <c r="D16" i="47"/>
  <c r="C16" i="47"/>
  <c r="B16" i="47"/>
  <c r="H15" i="47"/>
  <c r="G15" i="47"/>
  <c r="E15" i="47"/>
  <c r="D15" i="47"/>
  <c r="C15" i="47"/>
  <c r="B15" i="47"/>
  <c r="H14" i="47"/>
  <c r="G14" i="47"/>
  <c r="E14" i="47"/>
  <c r="D14" i="47"/>
  <c r="C14" i="47"/>
  <c r="B14" i="47"/>
  <c r="H13" i="47"/>
  <c r="G13" i="47"/>
  <c r="E13" i="47"/>
  <c r="D13" i="47"/>
  <c r="C13" i="47"/>
  <c r="B13" i="47"/>
  <c r="H12" i="47"/>
  <c r="G12" i="47"/>
  <c r="E12" i="47"/>
  <c r="D12" i="47"/>
  <c r="C12" i="47"/>
  <c r="B12" i="47"/>
  <c r="H11" i="47"/>
  <c r="G11" i="47"/>
  <c r="E11" i="47"/>
  <c r="D11" i="47"/>
  <c r="C11" i="47"/>
  <c r="B11" i="47"/>
  <c r="H10" i="47"/>
  <c r="G10" i="47"/>
  <c r="E10" i="47"/>
  <c r="D10" i="47"/>
  <c r="C10" i="47"/>
  <c r="B10" i="47"/>
  <c r="H9" i="47"/>
  <c r="G9" i="47"/>
  <c r="E9" i="47"/>
  <c r="D9" i="47"/>
  <c r="C9" i="47"/>
  <c r="B9" i="47"/>
  <c r="H8" i="47"/>
  <c r="G8" i="47"/>
  <c r="E8" i="47"/>
  <c r="D8" i="47"/>
  <c r="C8" i="47"/>
  <c r="B8" i="47"/>
  <c r="H7" i="47"/>
  <c r="G7" i="47"/>
  <c r="E7" i="47"/>
  <c r="D7" i="47"/>
  <c r="C7" i="47"/>
  <c r="B7" i="47"/>
  <c r="H6" i="47"/>
  <c r="G6" i="47"/>
  <c r="E6" i="47"/>
  <c r="D6" i="47"/>
  <c r="C6" i="47"/>
  <c r="B6" i="47"/>
  <c r="H5" i="47"/>
  <c r="G5" i="47"/>
  <c r="E5" i="47"/>
  <c r="D5" i="47"/>
  <c r="C5" i="47"/>
  <c r="B5" i="47"/>
  <c r="H4" i="47"/>
  <c r="G4" i="47"/>
  <c r="E4" i="47"/>
  <c r="D4" i="47"/>
  <c r="C4" i="47"/>
  <c r="B4" i="47"/>
  <c r="H3" i="47"/>
  <c r="G3" i="47"/>
  <c r="E3" i="47"/>
  <c r="D3" i="47"/>
  <c r="C3" i="47"/>
  <c r="B3" i="47"/>
  <c r="H2" i="47"/>
  <c r="G2" i="47"/>
  <c r="E2" i="47"/>
  <c r="D2" i="47"/>
  <c r="C2" i="47"/>
  <c r="B2" i="47"/>
  <c r="D28" i="46"/>
  <c r="E28" i="46"/>
  <c r="B41" i="46"/>
  <c r="B42" i="46"/>
  <c r="B43" i="46"/>
  <c r="B44" i="46"/>
  <c r="B45" i="46"/>
  <c r="B46" i="46"/>
  <c r="B47" i="46"/>
  <c r="B48" i="46"/>
  <c r="B49" i="46"/>
  <c r="C41" i="46"/>
  <c r="C42" i="46"/>
  <c r="C43" i="46"/>
  <c r="C44" i="46"/>
  <c r="C45" i="46"/>
  <c r="C46" i="46"/>
  <c r="C47" i="46"/>
  <c r="C48" i="46"/>
  <c r="C49" i="46"/>
  <c r="D41" i="46"/>
  <c r="D42" i="46"/>
  <c r="D43" i="46"/>
  <c r="D44" i="46"/>
  <c r="D45" i="46"/>
  <c r="D46" i="46"/>
  <c r="D47" i="46"/>
  <c r="D48" i="46"/>
  <c r="D49" i="46"/>
  <c r="E41" i="46"/>
  <c r="E42" i="46"/>
  <c r="E43" i="46"/>
  <c r="E44" i="46"/>
  <c r="E45" i="46"/>
  <c r="E46" i="46"/>
  <c r="E47" i="46"/>
  <c r="E48" i="46"/>
  <c r="E49" i="46"/>
  <c r="G41" i="46"/>
  <c r="G42" i="46"/>
  <c r="G43" i="46"/>
  <c r="G44" i="46"/>
  <c r="G45" i="46"/>
  <c r="G46" i="46"/>
  <c r="G47" i="46"/>
  <c r="G48" i="46"/>
  <c r="G49" i="46"/>
  <c r="H41" i="46"/>
  <c r="H42" i="46"/>
  <c r="H43" i="46"/>
  <c r="H44" i="46"/>
  <c r="H45" i="46"/>
  <c r="H46" i="46"/>
  <c r="H47" i="46"/>
  <c r="H48" i="46"/>
  <c r="H49" i="46"/>
  <c r="B39" i="46"/>
  <c r="B40" i="46"/>
  <c r="C39" i="46"/>
  <c r="C40" i="46"/>
  <c r="D39" i="46"/>
  <c r="D40" i="46"/>
  <c r="E39" i="46"/>
  <c r="E40" i="46"/>
  <c r="G39" i="46"/>
  <c r="G40" i="46"/>
  <c r="H39" i="46"/>
  <c r="H40" i="46"/>
  <c r="B28" i="46"/>
  <c r="B29" i="46"/>
  <c r="B30" i="46"/>
  <c r="B31" i="46"/>
  <c r="B32" i="46"/>
  <c r="B33" i="46"/>
  <c r="B34" i="46"/>
  <c r="B35" i="46"/>
  <c r="B36" i="46"/>
  <c r="B37" i="46"/>
  <c r="B38" i="46"/>
  <c r="C28" i="46"/>
  <c r="C29" i="46"/>
  <c r="C30" i="46"/>
  <c r="C31" i="46"/>
  <c r="C32" i="46"/>
  <c r="C33" i="46"/>
  <c r="C34" i="46"/>
  <c r="C35" i="46"/>
  <c r="C36" i="46"/>
  <c r="C37" i="46"/>
  <c r="C38" i="46"/>
  <c r="D29" i="46"/>
  <c r="D30" i="46"/>
  <c r="D31" i="46"/>
  <c r="D32" i="46"/>
  <c r="D33" i="46"/>
  <c r="D34" i="46"/>
  <c r="D35" i="46"/>
  <c r="D36" i="46"/>
  <c r="D37" i="46"/>
  <c r="D38" i="46"/>
  <c r="E29" i="46"/>
  <c r="E30" i="46"/>
  <c r="E31" i="46"/>
  <c r="E32" i="46"/>
  <c r="E33" i="46"/>
  <c r="E34" i="46"/>
  <c r="E35" i="46"/>
  <c r="E36" i="46"/>
  <c r="E37" i="46"/>
  <c r="E38" i="46"/>
  <c r="G28" i="46"/>
  <c r="G29" i="46"/>
  <c r="G30" i="46"/>
  <c r="G31" i="46"/>
  <c r="G32" i="46"/>
  <c r="G33" i="46"/>
  <c r="G34" i="46"/>
  <c r="G35" i="46"/>
  <c r="G36" i="46"/>
  <c r="G37" i="46"/>
  <c r="G38" i="46"/>
  <c r="H28" i="46"/>
  <c r="H29" i="46"/>
  <c r="H30" i="46"/>
  <c r="H31" i="46"/>
  <c r="H32" i="46"/>
  <c r="H33" i="46"/>
  <c r="H34" i="46"/>
  <c r="H35" i="46"/>
  <c r="H36" i="46"/>
  <c r="H37" i="46"/>
  <c r="H38" i="46"/>
  <c r="B27" i="46"/>
  <c r="C27" i="46"/>
  <c r="D27" i="46"/>
  <c r="E27" i="46"/>
  <c r="G27" i="46"/>
  <c r="H27" i="46"/>
  <c r="B24" i="46"/>
  <c r="B25" i="46"/>
  <c r="B26" i="46"/>
  <c r="C24" i="46"/>
  <c r="C25" i="46"/>
  <c r="C26" i="46"/>
  <c r="D24" i="46"/>
  <c r="D25" i="46"/>
  <c r="D26" i="46"/>
  <c r="E24" i="46"/>
  <c r="E25" i="46"/>
  <c r="E26" i="46"/>
  <c r="G24" i="46"/>
  <c r="G25" i="46"/>
  <c r="G26" i="46"/>
  <c r="H24" i="46"/>
  <c r="H25" i="46"/>
  <c r="H26" i="46"/>
  <c r="H23" i="46"/>
  <c r="G23" i="46"/>
  <c r="E23" i="46"/>
  <c r="D23" i="46"/>
  <c r="C23" i="46"/>
  <c r="B23" i="46"/>
  <c r="H22" i="46"/>
  <c r="G22" i="46"/>
  <c r="E22" i="46"/>
  <c r="D22" i="46"/>
  <c r="C22" i="46"/>
  <c r="B22" i="46"/>
  <c r="H21" i="46"/>
  <c r="G21" i="46"/>
  <c r="E21" i="46"/>
  <c r="D21" i="46"/>
  <c r="C21" i="46"/>
  <c r="B21" i="46"/>
  <c r="H20" i="46"/>
  <c r="G20" i="46"/>
  <c r="E20" i="46"/>
  <c r="D20" i="46"/>
  <c r="C20" i="46"/>
  <c r="B20" i="46"/>
  <c r="H19" i="46"/>
  <c r="G19" i="46"/>
  <c r="E19" i="46"/>
  <c r="D19" i="46"/>
  <c r="C19" i="46"/>
  <c r="B19" i="46"/>
  <c r="H18" i="46"/>
  <c r="G18" i="46"/>
  <c r="E18" i="46"/>
  <c r="D18" i="46"/>
  <c r="C18" i="46"/>
  <c r="B18" i="46"/>
  <c r="H17" i="46"/>
  <c r="G17" i="46"/>
  <c r="E17" i="46"/>
  <c r="D17" i="46"/>
  <c r="C17" i="46"/>
  <c r="B17" i="46"/>
  <c r="H16" i="46"/>
  <c r="G16" i="46"/>
  <c r="E16" i="46"/>
  <c r="D16" i="46"/>
  <c r="C16" i="46"/>
  <c r="B16" i="46"/>
  <c r="H15" i="46"/>
  <c r="G15" i="46"/>
  <c r="E15" i="46"/>
  <c r="D15" i="46"/>
  <c r="C15" i="46"/>
  <c r="B15" i="46"/>
  <c r="H14" i="46"/>
  <c r="G14" i="46"/>
  <c r="E14" i="46"/>
  <c r="D14" i="46"/>
  <c r="C14" i="46"/>
  <c r="B14" i="46"/>
  <c r="H13" i="46"/>
  <c r="G13" i="46"/>
  <c r="E13" i="46"/>
  <c r="D13" i="46"/>
  <c r="C13" i="46"/>
  <c r="B13" i="46"/>
  <c r="H12" i="46"/>
  <c r="G12" i="46"/>
  <c r="E12" i="46"/>
  <c r="D12" i="46"/>
  <c r="C12" i="46"/>
  <c r="B12" i="46"/>
  <c r="H11" i="46"/>
  <c r="G11" i="46"/>
  <c r="E11" i="46"/>
  <c r="D11" i="46"/>
  <c r="C11" i="46"/>
  <c r="B11" i="46"/>
  <c r="H10" i="46"/>
  <c r="G10" i="46"/>
  <c r="E10" i="46"/>
  <c r="D10" i="46"/>
  <c r="C10" i="46"/>
  <c r="B10" i="46"/>
  <c r="H9" i="46"/>
  <c r="G9" i="46"/>
  <c r="E9" i="46"/>
  <c r="D9" i="46"/>
  <c r="C9" i="46"/>
  <c r="B9" i="46"/>
  <c r="H8" i="46"/>
  <c r="G8" i="46"/>
  <c r="E8" i="46"/>
  <c r="D8" i="46"/>
  <c r="C8" i="46"/>
  <c r="B8" i="46"/>
  <c r="H7" i="46"/>
  <c r="G7" i="46"/>
  <c r="E7" i="46"/>
  <c r="D7" i="46"/>
  <c r="C7" i="46"/>
  <c r="B7" i="46"/>
  <c r="H6" i="46"/>
  <c r="G6" i="46"/>
  <c r="E6" i="46"/>
  <c r="D6" i="46"/>
  <c r="C6" i="46"/>
  <c r="B6" i="46"/>
  <c r="H5" i="46"/>
  <c r="G5" i="46"/>
  <c r="E5" i="46"/>
  <c r="D5" i="46"/>
  <c r="C5" i="46"/>
  <c r="B5" i="46"/>
  <c r="H4" i="46"/>
  <c r="G4" i="46"/>
  <c r="E4" i="46"/>
  <c r="D4" i="46"/>
  <c r="C4" i="46"/>
  <c r="B4" i="46"/>
  <c r="H3" i="46"/>
  <c r="G3" i="46"/>
  <c r="E3" i="46"/>
  <c r="D3" i="46"/>
  <c r="C3" i="46"/>
  <c r="B3" i="46"/>
  <c r="H2" i="46"/>
  <c r="G2" i="46"/>
  <c r="E2" i="46"/>
  <c r="D2" i="46"/>
  <c r="C2" i="46"/>
  <c r="B2" i="46"/>
  <c r="E8" i="32"/>
  <c r="H2" i="32"/>
  <c r="H3" i="32"/>
  <c r="H4" i="32"/>
  <c r="H5" i="32"/>
  <c r="H6" i="32"/>
  <c r="H7" i="32"/>
  <c r="H8" i="32"/>
  <c r="H9" i="32"/>
  <c r="H10" i="32"/>
  <c r="H11" i="32"/>
  <c r="H12" i="32"/>
  <c r="H13" i="32"/>
  <c r="H14" i="32"/>
  <c r="H15" i="32"/>
  <c r="H16" i="32"/>
  <c r="H17" i="32"/>
  <c r="H18" i="32"/>
  <c r="H19" i="32"/>
  <c r="H20" i="32"/>
  <c r="H21" i="32"/>
  <c r="H22" i="32"/>
  <c r="H23" i="32"/>
  <c r="G2" i="32"/>
  <c r="G3" i="32"/>
  <c r="G4" i="32"/>
  <c r="G5" i="32"/>
  <c r="G6" i="32"/>
  <c r="G7" i="32"/>
  <c r="G8" i="32"/>
  <c r="G9" i="32"/>
  <c r="G10" i="32"/>
  <c r="G11" i="32"/>
  <c r="G12" i="32"/>
  <c r="G13" i="32"/>
  <c r="G14" i="32"/>
  <c r="G15" i="32"/>
  <c r="G17" i="32"/>
  <c r="G18" i="32"/>
  <c r="G19" i="32"/>
  <c r="G20" i="32"/>
  <c r="G21" i="32"/>
  <c r="G22" i="32"/>
  <c r="G23" i="32"/>
  <c r="F2" i="32"/>
  <c r="F3" i="32"/>
  <c r="F4" i="32"/>
  <c r="F5" i="32"/>
  <c r="F6" i="32"/>
  <c r="F7" i="32"/>
  <c r="F8" i="32"/>
  <c r="F9" i="32"/>
  <c r="F10" i="32"/>
  <c r="F11" i="32"/>
  <c r="F12" i="32"/>
  <c r="F13" i="32"/>
  <c r="F14" i="32"/>
  <c r="F15" i="32"/>
  <c r="F16" i="32"/>
  <c r="F17" i="32"/>
  <c r="F18" i="32"/>
  <c r="F19" i="32"/>
  <c r="F20" i="32"/>
  <c r="F21" i="32"/>
  <c r="F22" i="32"/>
  <c r="F23" i="32"/>
  <c r="E2" i="32"/>
  <c r="E3" i="32"/>
  <c r="E4" i="32"/>
  <c r="E5" i="32"/>
  <c r="E6" i="32"/>
  <c r="E7" i="32"/>
  <c r="E9" i="32"/>
  <c r="E10" i="32"/>
  <c r="E11" i="32"/>
  <c r="E12" i="32"/>
  <c r="E13" i="32"/>
  <c r="E14" i="32"/>
  <c r="E15" i="32"/>
  <c r="E16" i="32"/>
  <c r="E17" i="32"/>
  <c r="E18" i="32"/>
  <c r="E19" i="32"/>
  <c r="E20" i="32"/>
  <c r="E21" i="32"/>
  <c r="E22" i="32"/>
  <c r="E23" i="32"/>
  <c r="B20" i="32" l="1"/>
  <c r="B21" i="32"/>
  <c r="B22" i="32"/>
  <c r="B23" i="32"/>
  <c r="C20" i="32"/>
  <c r="C21" i="32"/>
  <c r="C22" i="32"/>
  <c r="C23" i="32"/>
  <c r="D20" i="32"/>
  <c r="D21" i="32"/>
  <c r="D22" i="32"/>
  <c r="D23" i="32"/>
  <c r="C11" i="32"/>
  <c r="B3" i="32"/>
  <c r="C3" i="32"/>
  <c r="D3" i="32"/>
  <c r="B4" i="32"/>
  <c r="C4" i="32"/>
  <c r="D4" i="32"/>
  <c r="B5" i="32"/>
  <c r="C5" i="32"/>
  <c r="D5" i="32"/>
  <c r="B6" i="32"/>
  <c r="C6" i="32"/>
  <c r="D6" i="32"/>
  <c r="B7" i="32"/>
  <c r="C7" i="32"/>
  <c r="D7" i="32"/>
  <c r="B8" i="32"/>
  <c r="C8" i="32"/>
  <c r="D8" i="32"/>
  <c r="B9" i="32"/>
  <c r="C9" i="32"/>
  <c r="D9" i="32"/>
  <c r="B10" i="32"/>
  <c r="C10" i="32"/>
  <c r="D10" i="32"/>
  <c r="B11" i="32"/>
  <c r="D11" i="32"/>
  <c r="B12" i="32"/>
  <c r="C12" i="32"/>
  <c r="D12" i="32"/>
  <c r="B13" i="32"/>
  <c r="C13" i="32"/>
  <c r="D13" i="32"/>
  <c r="B14" i="32"/>
  <c r="C14" i="32"/>
  <c r="D14" i="32"/>
  <c r="B15" i="32"/>
  <c r="C15" i="32"/>
  <c r="D15" i="32"/>
  <c r="B16" i="32"/>
  <c r="C16" i="32"/>
  <c r="D16" i="32"/>
  <c r="B17" i="32"/>
  <c r="C17" i="32"/>
  <c r="D17" i="32"/>
  <c r="B18" i="32"/>
  <c r="C18" i="32"/>
  <c r="D18" i="32"/>
  <c r="B19" i="32"/>
  <c r="C19" i="32"/>
  <c r="D19" i="32"/>
  <c r="D2" i="32"/>
  <c r="C2" i="32"/>
  <c r="B2" i="3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C987C8E-15E0-485D-B9D1-34C81ABF3CF3}" keepAlive="1" name="Query - Table155 (Page 82-83) (2)" description="Connection to the 'Table155 (Page 82-83) (2)' query in the workbook." type="5" refreshedVersion="8" background="1" saveData="1">
    <dbPr connection="Provider=Microsoft.Mashup.OleDb.1;Data Source=$Workbook$;Location=&quot;Table155 (Page 82-83) (2)&quot;;Extended Properties=&quot;&quot;" command="SELECT * FROM [Table155 (Page 82-83) (2)]"/>
  </connection>
</connections>
</file>

<file path=xl/sharedStrings.xml><?xml version="1.0" encoding="utf-8"?>
<sst xmlns="http://schemas.openxmlformats.org/spreadsheetml/2006/main" count="3415" uniqueCount="2166">
  <si>
    <t>Field ID</t>
  </si>
  <si>
    <t>Reporting section</t>
  </si>
  <si>
    <t>Reporting sub-section</t>
  </si>
  <si>
    <t>Field Name (short form)</t>
  </si>
  <si>
    <t>Field name (long form)</t>
  </si>
  <si>
    <t>Initial</t>
  </si>
  <si>
    <t>Intermediate</t>
  </si>
  <si>
    <t>Final</t>
  </si>
  <si>
    <t>Description</t>
  </si>
  <si>
    <t>Type</t>
  </si>
  <si>
    <t>To be included in the MON?</t>
  </si>
  <si>
    <t>PA notes</t>
  </si>
  <si>
    <t>Guidance consideration</t>
  </si>
  <si>
    <t>Design consideration</t>
  </si>
  <si>
    <t>Unique identifer for each field. Enables data to be pulled through to each individual report.</t>
  </si>
  <si>
    <t>A high level section category that each field sits within</t>
  </si>
  <si>
    <t>A high level sub-section category that each field sits within</t>
  </si>
  <si>
    <t>A short form name for each field that could be used as part of the technical solution</t>
  </si>
  <si>
    <t>A natural language name to explain what data is being gathered in each field</t>
  </si>
  <si>
    <t>Indicates the optionality of a field for an initial report (optional, required, not applicable) and whether the field is collected from the reporting firm or calculated by the regulators.</t>
  </si>
  <si>
    <t>Indicates the optionality of  a field for an intermediate report (optional, required, not applicable) and whether the field is collected from the reporting firm or calculated by the regulators.</t>
  </si>
  <si>
    <t>Indicates the optionality of a field for a final report (optional, required, not applicable) and whether the field is collected from the reporting firm or calculated by the regulators.</t>
  </si>
  <si>
    <t>A more deatiled description to explain the purpose of the field</t>
  </si>
  <si>
    <t>The data type / format of each field</t>
  </si>
  <si>
    <t>Whether the field would be included as part of the MON</t>
  </si>
  <si>
    <t>Notes from PA's work detailing considerations and providing more context for certain fields</t>
  </si>
  <si>
    <t>Specific considerations to be made towards support guidance for each field</t>
  </si>
  <si>
    <t>Specific considerations to be made towards the user interface design for each field</t>
  </si>
  <si>
    <t>Some fields are part of an entity and held within a container. The containers are highlighted with a grey line and bold lines surrounding the contained fields.</t>
  </si>
  <si>
    <t>Fields contained within the entity are illustrated within the bold line surrounding and aligned to the right.</t>
  </si>
  <si>
    <t>Tab contents</t>
  </si>
  <si>
    <t>Data model</t>
  </si>
  <si>
    <t>A list of all the data points used across all Firm initiated ad hoc reports (initial, intermediateeee, final)</t>
  </si>
  <si>
    <t>Initial report</t>
  </si>
  <si>
    <t>A list of all the suggested required data fields for the initial incident report</t>
  </si>
  <si>
    <t>Intermediate report</t>
  </si>
  <si>
    <t>A list of all the suggested required data fields for the intermediate incident report</t>
  </si>
  <si>
    <t>Final report</t>
  </si>
  <si>
    <t>A list of all the suggested required data fields for the final incident report</t>
  </si>
  <si>
    <t>Authority intiated ad hoc</t>
  </si>
  <si>
    <t>A list of the suggested data fields to be included in authority initiated ad hoc incident reports</t>
  </si>
  <si>
    <t>Periodic report</t>
  </si>
  <si>
    <t>A list of the suggested data fields to be included periodic incident reporting</t>
  </si>
  <si>
    <t>Field name</t>
  </si>
  <si>
    <t>Field Type</t>
  </si>
  <si>
    <t>REPORTING DETAILS</t>
  </si>
  <si>
    <t>REPORTING ENTITY</t>
  </si>
  <si>
    <t>Required</t>
  </si>
  <si>
    <t>Short text</t>
  </si>
  <si>
    <t>Pre-populated</t>
  </si>
  <si>
    <t xml:space="preserve">Array of (one or more) string pairs </t>
  </si>
  <si>
    <t>Legal Entity Identifier (LEI)</t>
  </si>
  <si>
    <t xml:space="preserve">Name of ultimate parent undertaking </t>
  </si>
  <si>
    <t>Optional</t>
  </si>
  <si>
    <t>Firm Reference Number (FRN) of ultimate parent undertaking</t>
  </si>
  <si>
    <t>CONTACT DETAILS</t>
  </si>
  <si>
    <t>Array of multiple strings</t>
  </si>
  <si>
    <t>Remove</t>
  </si>
  <si>
    <t>Primary or alternate contact</t>
  </si>
  <si>
    <t>String based enumerated list
Single selection from:
o Primary
o Alternate</t>
  </si>
  <si>
    <t>Name of the contact</t>
  </si>
  <si>
    <t>String</t>
  </si>
  <si>
    <t>Email address of the contact</t>
  </si>
  <si>
    <t>Phone number of the contact</t>
  </si>
  <si>
    <t>Job role of the contract</t>
  </si>
  <si>
    <t>Reporting department of the contact</t>
  </si>
  <si>
    <t>Authority receiving the report</t>
  </si>
  <si>
    <t>String based enumerated list. Single selection from: 
o Bank of England
o PRA
o FCA</t>
  </si>
  <si>
    <t>INCIDENT DETAILS</t>
  </si>
  <si>
    <t>REFERENCES</t>
  </si>
  <si>
    <t>Authority's internal ID for the incident</t>
  </si>
  <si>
    <t>String based enumerated list 
Single selection from: 
o Yes
o No</t>
  </si>
  <si>
    <t>INCIDENT</t>
  </si>
  <si>
    <t>Phase of incident report</t>
  </si>
  <si>
    <t>String based enumerated list. Single selection from: 
o initial
o intermediate
o final</t>
  </si>
  <si>
    <t>Status of the incident</t>
  </si>
  <si>
    <t>Not collected</t>
  </si>
  <si>
    <t>String based enumerated list. Single selection from: 
o open
o resolved
o closed</t>
  </si>
  <si>
    <t>Headline to describe the incident</t>
  </si>
  <si>
    <t xml:space="preserve">Required </t>
  </si>
  <si>
    <t>Description of the incident</t>
  </si>
  <si>
    <t>Long text</t>
  </si>
  <si>
    <t>Type of incident</t>
  </si>
  <si>
    <t>Single selecion from:
o Disruption
o Data loss</t>
  </si>
  <si>
    <t>Incident discovery method</t>
  </si>
  <si>
    <t>Trigger for reporting the incident</t>
  </si>
  <si>
    <t xml:space="preserve">Estimated time to resolve the incident </t>
  </si>
  <si>
    <t>Required (if unresolved)</t>
  </si>
  <si>
    <t>ISO 8601 format: YYYY-MM-DDTHH:mmTZD</t>
  </si>
  <si>
    <t>REMEDIAL ACTIONS</t>
  </si>
  <si>
    <t>Actions planned to recover</t>
  </si>
  <si>
    <t>Actions taken to recover</t>
  </si>
  <si>
    <t>Public reaction to the incident</t>
  </si>
  <si>
    <t>Public communication issued</t>
  </si>
  <si>
    <t>Other regulatory bodies notified</t>
  </si>
  <si>
    <t>DATE / TIME MARKERS</t>
  </si>
  <si>
    <t>Time of the report</t>
  </si>
  <si>
    <t>Time of the occurrence (if known)</t>
  </si>
  <si>
    <t>Time of the detection</t>
  </si>
  <si>
    <t>Time of the resolution</t>
  </si>
  <si>
    <t>Required (Condtional; if 'resolved')</t>
  </si>
  <si>
    <t>Time of the closure</t>
  </si>
  <si>
    <t>Duration of the incident</t>
  </si>
  <si>
    <t>Pre-populated (Auto calculated)</t>
  </si>
  <si>
    <t>Duration (hours)</t>
  </si>
  <si>
    <t>IMPACT ASSESSMENT</t>
  </si>
  <si>
    <t>SERVICES AND RESOURCES</t>
  </si>
  <si>
    <t>Business service affected</t>
  </si>
  <si>
    <t>Business service type affected</t>
  </si>
  <si>
    <t xml:space="preserve">String based enumerated field. Options listed under Annex - Service Category. </t>
  </si>
  <si>
    <t>Service disruption type</t>
  </si>
  <si>
    <t>Is the business service considered important?</t>
  </si>
  <si>
    <t xml:space="preserve">Array of pair values providing (i) a boolean field including true or false, and (ii) the receiving authority to which it relates. </t>
  </si>
  <si>
    <t>What proportion of an impact tolerance has been used?</t>
  </si>
  <si>
    <t>Required (conditional)</t>
  </si>
  <si>
    <t>Integer; Non-negative whole number with 
permitted values between 0 and 100</t>
  </si>
  <si>
    <t>Service downtime</t>
  </si>
  <si>
    <t>Required (conditional; if Resolved)</t>
  </si>
  <si>
    <t>Number of affected customers</t>
  </si>
  <si>
    <t>Integer
Non-negative whole number</t>
  </si>
  <si>
    <t>Percentage of service users affected</t>
  </si>
  <si>
    <t>Integer
Non-negative decimal between 0 to 1</t>
  </si>
  <si>
    <t xml:space="preserve">Percentage of transactions affected </t>
  </si>
  <si>
    <t>Value of transactions affected</t>
  </si>
  <si>
    <t>Integer Non-negative whole number</t>
  </si>
  <si>
    <t>Number of transactions affected</t>
  </si>
  <si>
    <t xml:space="preserve">Integer Non-negative whole number </t>
  </si>
  <si>
    <t>Estimate or actual figures for affected customers</t>
  </si>
  <si>
    <t>Parties affected</t>
  </si>
  <si>
    <t>String based enumerated list 
Multiple selection from: 
o Entities within group
o Business counterparties 
o Other financial market participants 
o Third party vendors or service providers 
o Non-financial sectors 
o Customers/consumers 
o Vulnerable consumers
o General public
o None
o Other</t>
  </si>
  <si>
    <t>Entities affected</t>
  </si>
  <si>
    <t>IMPACT</t>
  </si>
  <si>
    <t>Standardised reputational impact</t>
  </si>
  <si>
    <t>Contextual reputational impact</t>
  </si>
  <si>
    <t>Level of geographic spread</t>
  </si>
  <si>
    <t>String based enumerated list
Single selection from:
o Local
o Regional
o National
o Multi-jurisdictional
o Global</t>
  </si>
  <si>
    <t>If multi-jurisdictional, list the geographic codes</t>
  </si>
  <si>
    <t xml:space="preserve">Select one or more values from list of country codes using on ISO 3166 alpha-2 encoding (use key-value pair to display country name in drop down). </t>
  </si>
  <si>
    <t>Notes about the impact</t>
  </si>
  <si>
    <t>Type of resource affected</t>
  </si>
  <si>
    <t>Resource affected properties</t>
  </si>
  <si>
    <t>SEVERITY RATING</t>
  </si>
  <si>
    <t>Cause type</t>
  </si>
  <si>
    <t>INCIDENT CLOSURE</t>
  </si>
  <si>
    <t>CAUSE</t>
  </si>
  <si>
    <t>Cause strength</t>
  </si>
  <si>
    <t>String based enumerated list with the following values:
o Root
o Contributory</t>
  </si>
  <si>
    <t>Notes about the incident cause</t>
  </si>
  <si>
    <t>INCIDENT ORIGIN</t>
  </si>
  <si>
    <t>Origin of the incident</t>
  </si>
  <si>
    <t>String based enumerated list with the following values:
o Internal
o External
o Third Party
o Unknown
o Other</t>
  </si>
  <si>
    <t>LESSONS</t>
  </si>
  <si>
    <t>Describe the lesson identified</t>
  </si>
  <si>
    <t>Describe the remedial action being taken</t>
  </si>
  <si>
    <t>Array of key value multiple fields. This includes the following format:
one or more pairs in the form [Date, Text(Long)]
Date uses ISO 8601 format: YYYY-MM-DD</t>
  </si>
  <si>
    <t>SUPPLEMENTAL DOCUMENTATION</t>
  </si>
  <si>
    <t>Any supplementary documents</t>
  </si>
  <si>
    <t>Array of binary encoded file(s)</t>
  </si>
  <si>
    <t>ISO 8601 standard format (YYYY-MM-DDTHH:TZD)</t>
  </si>
  <si>
    <t>Field Status</t>
  </si>
  <si>
    <t xml:space="preserve">Field Type </t>
  </si>
  <si>
    <t>INCIDENT REFERENCES</t>
  </si>
  <si>
    <t>Description/Detail required</t>
  </si>
  <si>
    <t>CHANGE(S) SINCE PREVIOUS REPORT</t>
  </si>
  <si>
    <t>String based enumerated list. Single selection from: 
o estimate 
o actual</t>
  </si>
  <si>
    <t>String based enumerated list. Multiple selection from: 
o Entities within group
o Business counterparties 
o Other financial market participants 
o Third party vendors or service providers 
o Non-financial sectors 
o Customers/consumers 
o Vulnerable consumers
o General public
o None
o Other</t>
  </si>
  <si>
    <t>String based enumerated list. Single selection from:
o Local
o Regional
o National
o Multi-jurisdictional
o Global</t>
  </si>
  <si>
    <t xml:space="preserve">Select one or more values from list of country codes using on ISO 3166 alpha-2 encoding. </t>
  </si>
  <si>
    <t>String based enumerated list,
Single selection from: 
o initial
o intermediate
o final</t>
  </si>
  <si>
    <t>Data field</t>
  </si>
  <si>
    <t>Change type</t>
  </si>
  <si>
    <t>Original</t>
  </si>
  <si>
    <t>Proposed changes</t>
  </si>
  <si>
    <t>entity_type_internal</t>
  </si>
  <si>
    <t>Addition</t>
  </si>
  <si>
    <t>Add field to capture PRA internal classifications based on Directorate and Category. FCA-relevant fields can be added if necessary</t>
  </si>
  <si>
    <t>time_occurrence</t>
  </si>
  <si>
    <t>"Optionality" change</t>
  </si>
  <si>
    <t>Required at final report</t>
  </si>
  <si>
    <t>Optional at final report</t>
  </si>
  <si>
    <t>internal_escalation</t>
  </si>
  <si>
    <t>"Type" change</t>
  </si>
  <si>
    <t>String selection from:
o operational
o tactical
o strategic
Command structure name is a short text 
field (255 characters, no syntax rules)</t>
  </si>
  <si>
    <t>Change to 'Yes/No' options</t>
  </si>
  <si>
    <t>"Description" change</t>
  </si>
  <si>
    <t>Indicate the level and name of most senior command structures that has been informed or invoked in response to the incident since previous report.</t>
  </si>
  <si>
    <t>Change to 'Has the incident been escalated to senior management?'; 'Yes/No' options</t>
  </si>
  <si>
    <t>public_reaction</t>
  </si>
  <si>
    <t>Long text field</t>
  </si>
  <si>
    <t>comms_issued</t>
  </si>
  <si>
    <t>actor_category</t>
  </si>
  <si>
    <t>Initial and intermediate report Optional</t>
  </si>
  <si>
    <t>Change to full required. This field would capture whether the incident is occurring at the firm or a third party - which we need to know.</t>
  </si>
  <si>
    <t>actor_country</t>
  </si>
  <si>
    <t>Remove the data field - firms might not know this data</t>
  </si>
  <si>
    <t>actor_intent</t>
  </si>
  <si>
    <t>actor_targeting</t>
  </si>
  <si>
    <t>service_critical</t>
  </si>
  <si>
    <t>"Field name" change</t>
  </si>
  <si>
    <t>Change name to 'service_important_business'</t>
  </si>
  <si>
    <t>incident_type</t>
  </si>
  <si>
    <t>Array of enumerated strings, Multiple selection from Annex E</t>
  </si>
  <si>
    <t>Add extra "high-level" category to differentiate between Operational and Data loss incidents
Change to Annex J</t>
  </si>
  <si>
    <t>incident_reporting_trigger</t>
  </si>
  <si>
    <t>Array of arrays construct
The data field is an array of paired fields: 
Trigger element: 
. operational
. financial
. reputational
. legal/regulatory
. (level of internal) escalation
. bodies notified
. time-based
. not triggered
. Other</t>
  </si>
  <si>
    <t>Change list to align with materiality thresholds:
Array of arrays construct
The data field is an array of paired fields: 
Trigger element: 
. Safety &amp; soundness
. Financial stability
. Threshold conditions
. (level of internal) escalation
. Impact tolerance risk
. Significant action
. not triggered
. Other</t>
  </si>
  <si>
    <t>affected_service</t>
  </si>
  <si>
    <t>Fields 'Optional' in Initial Report, 'Required' in Intermediate and Final reports</t>
  </si>
  <si>
    <t>Change all fields to 'Optional' - some incidents might not have external impacts on customers or transactions (e.g. data losses might not have materialised in customer impacts)</t>
  </si>
  <si>
    <t>affected_transactions</t>
  </si>
  <si>
    <t>Remove the data field - could be onerous for firms to differentiate between types of transactions affected</t>
  </si>
  <si>
    <t>affected_confidence</t>
  </si>
  <si>
    <t>Move position</t>
  </si>
  <si>
    <t>Beneath 'affected_percentage' field</t>
  </si>
  <si>
    <t>Move to end of container OR have this as an indicator next to each field which requires value inputs</t>
  </si>
  <si>
    <t>service_FCA_impact_tolerance</t>
  </si>
  <si>
    <t>Requirement to provide data should be linked to whether input in 'service_important_business' is 'yes'</t>
  </si>
  <si>
    <t>service_PRA_impact_tolerance</t>
  </si>
  <si>
    <t>service_FMI_impact_tolerance</t>
  </si>
  <si>
    <t>Need an extra field to capture FMIs Itols</t>
  </si>
  <si>
    <t>resource_type</t>
  </si>
  <si>
    <t>Remove the data field - seems repetition of resource_affected</t>
  </si>
  <si>
    <t>spread_geographic</t>
  </si>
  <si>
    <t>Remove the data field - focus is currently on UK-impact incidents, can add later</t>
  </si>
  <si>
    <t>spread_countries</t>
  </si>
  <si>
    <t>cause_hazards</t>
  </si>
  <si>
    <t>Remove the data field - too onerous for firms to complete</t>
  </si>
  <si>
    <t>cause_human_factors</t>
  </si>
  <si>
    <t>cause_ict-process_failure</t>
  </si>
  <si>
    <t>cause_dependency_failure</t>
  </si>
  <si>
    <t>cause_threat_family</t>
  </si>
  <si>
    <t>cause_threat_vectors</t>
  </si>
  <si>
    <t>cause_threat_domain</t>
  </si>
  <si>
    <t>cause_threat_tactic</t>
  </si>
  <si>
    <t>cause_threat_technique</t>
  </si>
  <si>
    <t>cause_threat_subtechnique</t>
  </si>
  <si>
    <t>cause_primary_root</t>
  </si>
  <si>
    <t>Add 'simplified' ver of root cause fields to replace above</t>
  </si>
  <si>
    <t>cause_secondary_root</t>
  </si>
  <si>
    <t>impact_regulator_objectives</t>
  </si>
  <si>
    <t>Remove as this could confuse firms' incident severity assessments</t>
  </si>
  <si>
    <t>impact_financial</t>
  </si>
  <si>
    <t>impact_transactions</t>
  </si>
  <si>
    <t>impact_operational</t>
  </si>
  <si>
    <t>impact_reputational</t>
  </si>
  <si>
    <t>impact_notes</t>
  </si>
  <si>
    <t>Field Name (long form</t>
  </si>
  <si>
    <t>Optionality</t>
  </si>
  <si>
    <t>RD.ED.1</t>
  </si>
  <si>
    <t>RD.ED.3</t>
  </si>
  <si>
    <t>RD.ED.4</t>
  </si>
  <si>
    <t>RD.CD.1</t>
  </si>
  <si>
    <t>RD.CD.1.1</t>
  </si>
  <si>
    <t>RD.CD.1.2</t>
  </si>
  <si>
    <t>RD.CD.1.3</t>
  </si>
  <si>
    <t>RD.CD.1.4</t>
  </si>
  <si>
    <t>RD.RA.1</t>
  </si>
  <si>
    <t>ID.R.1</t>
  </si>
  <si>
    <t>ID.R.3</t>
  </si>
  <si>
    <t>ID.I.1</t>
  </si>
  <si>
    <t>ID.I.2</t>
  </si>
  <si>
    <t>ID.I.3</t>
  </si>
  <si>
    <t>ID.CSPR.1</t>
  </si>
  <si>
    <t>ID.DTM.1</t>
  </si>
  <si>
    <t>IA.SAR.2</t>
  </si>
  <si>
    <t>IA.SAR.3</t>
  </si>
  <si>
    <t>IA.SAR.4</t>
  </si>
  <si>
    <t>IA.SAR.5</t>
  </si>
  <si>
    <t>IA.SAR.6</t>
  </si>
  <si>
    <t>IA.SR.1</t>
  </si>
  <si>
    <t>ID.I.4</t>
  </si>
  <si>
    <t>ID.I.5</t>
  </si>
  <si>
    <t>ID.I.6</t>
  </si>
  <si>
    <t>ID.I.7</t>
  </si>
  <si>
    <t>ID.I.8</t>
  </si>
  <si>
    <t>ID.CSPR.3</t>
  </si>
  <si>
    <t>ID.CSPR.4</t>
  </si>
  <si>
    <t>ID.CSPR.5</t>
  </si>
  <si>
    <t>ID.CSPR.6</t>
  </si>
  <si>
    <t>ID.DTM.4</t>
  </si>
  <si>
    <t>IA.S.1</t>
  </si>
  <si>
    <t>IA.S.1.1</t>
  </si>
  <si>
    <t>IA.S.1.2</t>
  </si>
  <si>
    <t>IA.S.1.3</t>
  </si>
  <si>
    <t>IA.S.1.4</t>
  </si>
  <si>
    <t>IA.S.1.5</t>
  </si>
  <si>
    <t>IA.SAR.7</t>
  </si>
  <si>
    <t>IA.SAR.8</t>
  </si>
  <si>
    <t>IA.S.3</t>
  </si>
  <si>
    <t>IA.S.4</t>
  </si>
  <si>
    <t>IA.SR.2</t>
  </si>
  <si>
    <t>IA.I.1</t>
  </si>
  <si>
    <t>IA.I.2</t>
  </si>
  <si>
    <t>IA.I.3</t>
  </si>
  <si>
    <t>IA.I.5</t>
  </si>
  <si>
    <t>IA.I.6</t>
  </si>
  <si>
    <t>ID.DTM.2</t>
  </si>
  <si>
    <t>ID.DTM.3</t>
  </si>
  <si>
    <t>ID.DTM.6</t>
  </si>
  <si>
    <t>A.AD. 1</t>
  </si>
  <si>
    <t>A.AD.1.1</t>
  </si>
  <si>
    <t>A.AD.1.2</t>
  </si>
  <si>
    <t>A.AD.1.3</t>
  </si>
  <si>
    <t>IA.S.1.6</t>
  </si>
  <si>
    <t>IA.SAR.9</t>
  </si>
  <si>
    <t>IA.SAR.10</t>
  </si>
  <si>
    <t>IA.I.8</t>
  </si>
  <si>
    <t>IC.C.7</t>
  </si>
  <si>
    <t>IC.L.1</t>
  </si>
  <si>
    <t>IC.L.1.1</t>
  </si>
  <si>
    <t>IC.L.1.2</t>
  </si>
  <si>
    <t>IC.L.1.3</t>
  </si>
  <si>
    <t>PA Notes</t>
  </si>
  <si>
    <t>entity_affected</t>
  </si>
  <si>
    <t>Have you been affected by this incident?</t>
  </si>
  <si>
    <t xml:space="preserve">Enables firms to declare if they have currently identified an impact as a result of the incident that the collection relates to
</t>
  </si>
  <si>
    <t>Boolean</t>
  </si>
  <si>
    <t>This could be automated to be returned to the relevant authority carrying out the collection</t>
  </si>
  <si>
    <t>RD.ED.2</t>
  </si>
  <si>
    <t>Gathering information on occurrence, identification and resolution could allow the regulators to get a firm, sector and industry view of incident responsiveness and resolution.</t>
  </si>
  <si>
    <t xml:space="preserve">Gathering information about the actor involved in the incident could allow the regulators to get a sector and industry wide view on the most common threats. </t>
  </si>
  <si>
    <t>A.AD.1.4</t>
  </si>
  <si>
    <t>A.AD.1.5</t>
  </si>
  <si>
    <t>A.AD.1.6</t>
  </si>
  <si>
    <t>Gathering information about the affected service could allow the regulators to identify any potential service specific risks to be addressed with report firms.</t>
  </si>
  <si>
    <t>Included as a suggestion gathering information about the scale of the incident could support the regulators aim of assessing how consistently firms are interpreting the thresholds.</t>
  </si>
  <si>
    <t>Gathering information on firm incident classification and thresholds will support the regulators in their goal to identify how firms are interpreting thresholds and how these compare to internal classifications.</t>
  </si>
  <si>
    <t>IC.C.1</t>
  </si>
  <si>
    <t>Gathering information on the cause of incidents is an important part of assessing firm, sector and industry resilience. This information will allow the regulators to identify potential focus areas of improvement.</t>
  </si>
  <si>
    <t>IC.C.2</t>
  </si>
  <si>
    <t>IC.C.3</t>
  </si>
  <si>
    <t>IC.C.4</t>
  </si>
  <si>
    <t>IC.C.5</t>
  </si>
  <si>
    <t>IC.C.6</t>
  </si>
  <si>
    <t>IC.C.6.1</t>
  </si>
  <si>
    <t>IC.C.6.2</t>
  </si>
  <si>
    <t>IC.C.6.3</t>
  </si>
  <si>
    <t>IC.C.6.4</t>
  </si>
  <si>
    <t>Annex</t>
  </si>
  <si>
    <t>Annex H - Actor Intent</t>
  </si>
  <si>
    <t>Hidden</t>
  </si>
  <si>
    <t>Taxonomy based on Veris Framework</t>
  </si>
  <si>
    <t>Hidden because removed associated field</t>
  </si>
  <si>
    <t>Annex I - Service Type</t>
  </si>
  <si>
    <t>Taxonomy based on FSB Critical Functions guidannce (only banking applicable, and only covers critical functions)</t>
  </si>
  <si>
    <t>TBD - Critical Economic Functions list?</t>
  </si>
  <si>
    <t>Under consideration</t>
  </si>
  <si>
    <t>Annex M - ISO 20022 Bus Areas</t>
  </si>
  <si>
    <t>Taxonomy based on ISO 20022 standards (only banking/FMI applicable)</t>
  </si>
  <si>
    <t>Replace with new Annex - Service Type</t>
  </si>
  <si>
    <t>Annex O - UNDRR Hazard Scheme</t>
  </si>
  <si>
    <t>Taxonomy based on subset of UNDRR Hazard Scheme taxonomy</t>
  </si>
  <si>
    <t>Replace with new Annex - Root cause tags</t>
  </si>
  <si>
    <t>Annex P - Human Causal Factors</t>
  </si>
  <si>
    <t>Taxonomy based on PA Consulting Research</t>
  </si>
  <si>
    <t>Annex Q - IS &amp; PROC Failures</t>
  </si>
  <si>
    <t>Annex R - Threat families</t>
  </si>
  <si>
    <t>Annex S - MITRE ATT@CK Matrix</t>
  </si>
  <si>
    <t>Taxonomy based on MITRE Extract</t>
  </si>
  <si>
    <t>Annex T - Reporting triggers</t>
  </si>
  <si>
    <t>Empty sheet</t>
  </si>
  <si>
    <t>Hidden because no info</t>
  </si>
  <si>
    <t>Annex - PRA Firm Types</t>
  </si>
  <si>
    <t>Add an extra field/taxonomy (auto-populated) for Directorate/Category splits</t>
  </si>
  <si>
    <t>Annex E - Incident Type</t>
  </si>
  <si>
    <t>Modifications to taxonomy - add definition suited for OpRes</t>
  </si>
  <si>
    <r>
      <t xml:space="preserve">Based on OpRisk Event Types. 
OpRisk is the risk of loss resulting from inadequate or failed internal processes, people and systems or from external events. Includes legal risk but excludes strategic and reputational risk. </t>
    </r>
    <r>
      <rPr>
        <b/>
        <sz val="11"/>
        <color theme="1"/>
        <rFont val="Calibri"/>
        <family val="2"/>
        <scheme val="minor"/>
      </rPr>
      <t>So taxonomy is based on the events that would lead to OpRisk.</t>
    </r>
  </si>
  <si>
    <r>
      <t xml:space="preserve">Taxonomy instead would look like the </t>
    </r>
    <r>
      <rPr>
        <b/>
        <sz val="11"/>
        <color theme="1"/>
        <rFont val="Calibri"/>
        <family val="2"/>
        <scheme val="minor"/>
      </rPr>
      <t>types of events that could lead to an Operational Incident</t>
    </r>
    <r>
      <rPr>
        <sz val="11"/>
        <color theme="1"/>
        <rFont val="Calibri"/>
        <family val="2"/>
        <scheme val="minor"/>
      </rPr>
      <t>.
An Operational Incident is an incident which involves a disruption to a business service or a loss of critical data.
New column illustrates which ORX Ref Taxonomy is in scope of this definition.</t>
    </r>
  </si>
  <si>
    <t>Option - Modified ORX Reference Taxonomy</t>
  </si>
  <si>
    <t>Based on ORX Reference taxonomy</t>
  </si>
  <si>
    <t>Use the list of proposed in scope terms from the ORX Reference Taxonomy
Disadvantage: might create OpRisk v OpRes confusion. ORX Reference Taxonomy fulfils different policy aims.</t>
  </si>
  <si>
    <t>Option - Primary root cause tag</t>
  </si>
  <si>
    <t>Based on FCA Root Cause taxonomies</t>
  </si>
  <si>
    <t>Use a modified version of the Primary Root Cause tag taxonomy to serve as Incident Type. In the final report, firms should input the corresponding Secondary Root Cause tag
Disadvantage: firms might not know the Primary Root Cause tag earlier than the Final Report submission.</t>
  </si>
  <si>
    <t>Annex - Service Type</t>
  </si>
  <si>
    <t>Option - (Modified) ISO 20022 Bus Areas tags</t>
  </si>
  <si>
    <t>Taxonomy based on ISO 20022 standards</t>
  </si>
  <si>
    <t>Option - (Modified) Annex I - Service Type</t>
  </si>
  <si>
    <t>Taxonomy based on FSB Critical Functions guidannce</t>
  </si>
  <si>
    <t>Option - OATP Register Data Model Annex - Service category</t>
  </si>
  <si>
    <t>Annex C - Country Codes</t>
  </si>
  <si>
    <t>TBD</t>
  </si>
  <si>
    <t>We may need to change to Gov.UK referencing?</t>
  </si>
  <si>
    <t>Discussions during workshop led to this list being created based on existing definitions used by the Bank / FCA, due to variation across jurisdictions</t>
  </si>
  <si>
    <t>Entity Type</t>
  </si>
  <si>
    <t>Entity Subtype</t>
  </si>
  <si>
    <t>Advisory Firm</t>
  </si>
  <si>
    <t>Exchange / Trading Venue</t>
  </si>
  <si>
    <t>Asset Management Company</t>
  </si>
  <si>
    <t>Financial Authority</t>
  </si>
  <si>
    <t>Central Bank</t>
  </si>
  <si>
    <t>FMI – Payment System</t>
  </si>
  <si>
    <t>Deposit-taking – Retail Bank</t>
  </si>
  <si>
    <t>FMI – Central Securities Depository</t>
  </si>
  <si>
    <t>Deposit-taking – Commercial Bank</t>
  </si>
  <si>
    <t>FMI – Securities Settlement System</t>
  </si>
  <si>
    <t>Deposit-taking – Community Bank</t>
  </si>
  <si>
    <t>FMI – Central Counterparty</t>
  </si>
  <si>
    <t>Deposit-taking – Building Society</t>
  </si>
  <si>
    <t>FMI – Trade Repository</t>
  </si>
  <si>
    <t>Deposit-taking – Credit Union</t>
  </si>
  <si>
    <t>Insurance Broker</t>
  </si>
  <si>
    <t>Deposit-taking – Savings and Loan Association</t>
  </si>
  <si>
    <t>Insurance / Reinsurance Company</t>
  </si>
  <si>
    <t>Deposit-taking – Mutual Savings Bank</t>
  </si>
  <si>
    <t>Investment Bank / Broker-dealer</t>
  </si>
  <si>
    <t>Deposit-taking – Trust Company</t>
  </si>
  <si>
    <t>Pension Fund</t>
  </si>
  <si>
    <t>Deposit-taking – Mortgage Loan Company</t>
  </si>
  <si>
    <t>Rating Agency</t>
  </si>
  <si>
    <t>Deposit-taking – Financial Intermediary</t>
  </si>
  <si>
    <t>Underwriter</t>
  </si>
  <si>
    <t>Deposit-taking – Electronic Money Institution</t>
  </si>
  <si>
    <t>Other – FS Regulated Entity (please specify)</t>
  </si>
  <si>
    <t>Deposit-taking – Money Market Fund</t>
  </si>
  <si>
    <t>Other – Non-FS Regulated Entity (please specify)</t>
  </si>
  <si>
    <t>Based on internal Bank/PRA classifications</t>
  </si>
  <si>
    <t>Directorate</t>
  </si>
  <si>
    <t>Category</t>
  </si>
  <si>
    <t>ARTIS</t>
  </si>
  <si>
    <t>UKDT</t>
  </si>
  <si>
    <t>Insurance</t>
  </si>
  <si>
    <t>FMID</t>
  </si>
  <si>
    <t>Not Applicable</t>
  </si>
  <si>
    <t>Based on ISO 3166 for conformity</t>
  </si>
  <si>
    <t>Alpha-2
code</t>
  </si>
  <si>
    <t>Alpha-3
code</t>
  </si>
  <si>
    <t>Country name</t>
  </si>
  <si>
    <t>Numeric
code</t>
  </si>
  <si>
    <t>AF</t>
  </si>
  <si>
    <t>AFG</t>
  </si>
  <si>
    <t>Afghanistan</t>
  </si>
  <si>
    <t>AX</t>
  </si>
  <si>
    <t>ALA</t>
  </si>
  <si>
    <t>Aland Islands</t>
  </si>
  <si>
    <t>AL</t>
  </si>
  <si>
    <t>ALB</t>
  </si>
  <si>
    <t>Albania</t>
  </si>
  <si>
    <t>DZ</t>
  </si>
  <si>
    <t>DZA</t>
  </si>
  <si>
    <t>Algeria</t>
  </si>
  <si>
    <t>AS</t>
  </si>
  <si>
    <t>ASM</t>
  </si>
  <si>
    <t>American Samoa</t>
  </si>
  <si>
    <t>AD</t>
  </si>
  <si>
    <t>AND</t>
  </si>
  <si>
    <t>Andorra</t>
  </si>
  <si>
    <t>AO</t>
  </si>
  <si>
    <t>AGO</t>
  </si>
  <si>
    <t>Angola</t>
  </si>
  <si>
    <t>AI</t>
  </si>
  <si>
    <t>AIA</t>
  </si>
  <si>
    <t>Anguilla</t>
  </si>
  <si>
    <t>AQ</t>
  </si>
  <si>
    <t>ATA</t>
  </si>
  <si>
    <t>Antarctica</t>
  </si>
  <si>
    <t>AG</t>
  </si>
  <si>
    <t>ATG</t>
  </si>
  <si>
    <t>Antigua and Barbuda</t>
  </si>
  <si>
    <t>AR</t>
  </si>
  <si>
    <t>ARG</t>
  </si>
  <si>
    <t>Argentina</t>
  </si>
  <si>
    <t>AM</t>
  </si>
  <si>
    <t>ARM</t>
  </si>
  <si>
    <t>Armenia</t>
  </si>
  <si>
    <t>AW</t>
  </si>
  <si>
    <t>ABW</t>
  </si>
  <si>
    <t>Aruba</t>
  </si>
  <si>
    <t>AU</t>
  </si>
  <si>
    <t>AUS</t>
  </si>
  <si>
    <t>Australia</t>
  </si>
  <si>
    <t>AT</t>
  </si>
  <si>
    <t>AUT</t>
  </si>
  <si>
    <t>Austria</t>
  </si>
  <si>
    <t>AZ</t>
  </si>
  <si>
    <t>AZE</t>
  </si>
  <si>
    <t>Azerbaijan</t>
  </si>
  <si>
    <t>BS</t>
  </si>
  <si>
    <t>BHS</t>
  </si>
  <si>
    <t>Bahamas (the)</t>
  </si>
  <si>
    <t>BH</t>
  </si>
  <si>
    <t>BHR</t>
  </si>
  <si>
    <t>Bahrain</t>
  </si>
  <si>
    <t>BD</t>
  </si>
  <si>
    <t>BGD</t>
  </si>
  <si>
    <t>Bangladesh</t>
  </si>
  <si>
    <t>BB</t>
  </si>
  <si>
    <t>BRB</t>
  </si>
  <si>
    <t>Barbados</t>
  </si>
  <si>
    <t>BY</t>
  </si>
  <si>
    <t>BLR</t>
  </si>
  <si>
    <t>Belarus</t>
  </si>
  <si>
    <t>BE</t>
  </si>
  <si>
    <t>BEL</t>
  </si>
  <si>
    <t>Belgium</t>
  </si>
  <si>
    <t>BZ</t>
  </si>
  <si>
    <t>BLZ</t>
  </si>
  <si>
    <t>Belize</t>
  </si>
  <si>
    <t>BJ</t>
  </si>
  <si>
    <t>BEN</t>
  </si>
  <si>
    <t>Benin</t>
  </si>
  <si>
    <t>BM</t>
  </si>
  <si>
    <t>BMU</t>
  </si>
  <si>
    <t>Bermuda</t>
  </si>
  <si>
    <t>BT</t>
  </si>
  <si>
    <t>BTN</t>
  </si>
  <si>
    <t>Bhutan</t>
  </si>
  <si>
    <t>BO</t>
  </si>
  <si>
    <t>BOL</t>
  </si>
  <si>
    <t>Bolivia (Plurinational State of)</t>
  </si>
  <si>
    <t>BQ</t>
  </si>
  <si>
    <t>BES</t>
  </si>
  <si>
    <t>Bonaire Sint Eustatius Saba</t>
  </si>
  <si>
    <t>BA</t>
  </si>
  <si>
    <t>BIH</t>
  </si>
  <si>
    <t>Bosnia and 
Herzegovina</t>
  </si>
  <si>
    <t>BW</t>
  </si>
  <si>
    <t>BWA</t>
  </si>
  <si>
    <t>Botswana</t>
  </si>
  <si>
    <t>BV</t>
  </si>
  <si>
    <t>BVT</t>
  </si>
  <si>
    <t>Bouvet Island</t>
  </si>
  <si>
    <t>BR</t>
  </si>
  <si>
    <t>BRA</t>
  </si>
  <si>
    <t>Brazil</t>
  </si>
  <si>
    <t>IO</t>
  </si>
  <si>
    <t>IOT</t>
  </si>
  <si>
    <t>British Indian Ocean Territory (the)</t>
  </si>
  <si>
    <t>BN</t>
  </si>
  <si>
    <t>BRN</t>
  </si>
  <si>
    <t>Brunei Darussalam</t>
  </si>
  <si>
    <t>BG</t>
  </si>
  <si>
    <t>BGR</t>
  </si>
  <si>
    <t>Bulgaria</t>
  </si>
  <si>
    <t>BF</t>
  </si>
  <si>
    <t>BFA</t>
  </si>
  <si>
    <t>Burkina Faso</t>
  </si>
  <si>
    <t>BI</t>
  </si>
  <si>
    <t>BDI</t>
  </si>
  <si>
    <t>Burundi</t>
  </si>
  <si>
    <t>CV</t>
  </si>
  <si>
    <t>CPV</t>
  </si>
  <si>
    <t>Cabo Verde</t>
  </si>
  <si>
    <t>KH</t>
  </si>
  <si>
    <t>KHM</t>
  </si>
  <si>
    <t>Cambodia</t>
  </si>
  <si>
    <t>CM</t>
  </si>
  <si>
    <t>CMR</t>
  </si>
  <si>
    <t>Cameroon</t>
  </si>
  <si>
    <t>CA</t>
  </si>
  <si>
    <t>CAN</t>
  </si>
  <si>
    <t>Canada</t>
  </si>
  <si>
    <t>KY</t>
  </si>
  <si>
    <t>CYM</t>
  </si>
  <si>
    <t>Cayman Islands (the)</t>
  </si>
  <si>
    <t>CF</t>
  </si>
  <si>
    <t>CAF</t>
  </si>
  <si>
    <t>Central African
Republic (the)</t>
  </si>
  <si>
    <t>TD</t>
  </si>
  <si>
    <t>TCD</t>
  </si>
  <si>
    <t>Chad</t>
  </si>
  <si>
    <t>CL</t>
  </si>
  <si>
    <t>CHL</t>
  </si>
  <si>
    <t>Chile</t>
  </si>
  <si>
    <t>CN</t>
  </si>
  <si>
    <t>CHN</t>
  </si>
  <si>
    <t>China</t>
  </si>
  <si>
    <t>CX</t>
  </si>
  <si>
    <t>CXR</t>
  </si>
  <si>
    <t>Christmas Island</t>
  </si>
  <si>
    <t>CC</t>
  </si>
  <si>
    <t>CCK</t>
  </si>
  <si>
    <t>Cocos (Keeling)
Islands (the)</t>
  </si>
  <si>
    <t>CO</t>
  </si>
  <si>
    <t>COL</t>
  </si>
  <si>
    <t>Colombia</t>
  </si>
  <si>
    <t>KM</t>
  </si>
  <si>
    <t>COM</t>
  </si>
  <si>
    <t>Comoros (the)</t>
  </si>
  <si>
    <t>CD</t>
  </si>
  <si>
    <t>COD</t>
  </si>
  <si>
    <t>Congo (the
Democratic Republic
of the)</t>
  </si>
  <si>
    <t>CG</t>
  </si>
  <si>
    <t>COG</t>
  </si>
  <si>
    <t>Congo (the)</t>
  </si>
  <si>
    <t>CK</t>
  </si>
  <si>
    <t>COK</t>
  </si>
  <si>
    <t>Cook Islands (the)</t>
  </si>
  <si>
    <t>CR</t>
  </si>
  <si>
    <t>CRI</t>
  </si>
  <si>
    <t>Costa Rica</t>
  </si>
  <si>
    <t>CI</t>
  </si>
  <si>
    <t>CIV</t>
  </si>
  <si>
    <t>Côte d'Ivoire</t>
  </si>
  <si>
    <t>HR</t>
  </si>
  <si>
    <t>HRV</t>
  </si>
  <si>
    <t>Croatia</t>
  </si>
  <si>
    <t>CU</t>
  </si>
  <si>
    <t>CUB</t>
  </si>
  <si>
    <t>Cuba</t>
  </si>
  <si>
    <t>CW</t>
  </si>
  <si>
    <t>CUW</t>
  </si>
  <si>
    <t>Curaçao</t>
  </si>
  <si>
    <t>CY</t>
  </si>
  <si>
    <t>CYP</t>
  </si>
  <si>
    <t>Cyprus</t>
  </si>
  <si>
    <t>CZ</t>
  </si>
  <si>
    <t>CZE</t>
  </si>
  <si>
    <t>Czechia</t>
  </si>
  <si>
    <t>DK</t>
  </si>
  <si>
    <t>DNK</t>
  </si>
  <si>
    <t>Denmark</t>
  </si>
  <si>
    <t>DJ</t>
  </si>
  <si>
    <t>DJI</t>
  </si>
  <si>
    <t>Djibouti</t>
  </si>
  <si>
    <t>DM</t>
  </si>
  <si>
    <t>DMA</t>
  </si>
  <si>
    <t>Dominica</t>
  </si>
  <si>
    <t>DO</t>
  </si>
  <si>
    <t>DOM</t>
  </si>
  <si>
    <t>Dominican Republic
(the)</t>
  </si>
  <si>
    <t>EC</t>
  </si>
  <si>
    <t>ECU</t>
  </si>
  <si>
    <t>Ecuador</t>
  </si>
  <si>
    <t>EG</t>
  </si>
  <si>
    <t>EGY</t>
  </si>
  <si>
    <t>Egypt</t>
  </si>
  <si>
    <t>SV</t>
  </si>
  <si>
    <t>SLV</t>
  </si>
  <si>
    <t>El Salvador</t>
  </si>
  <si>
    <t>GQ</t>
  </si>
  <si>
    <t>GNQ</t>
  </si>
  <si>
    <t>Equatorial Guinea</t>
  </si>
  <si>
    <t>ER</t>
  </si>
  <si>
    <t>ERI</t>
  </si>
  <si>
    <t>Eritrea</t>
  </si>
  <si>
    <t>EE</t>
  </si>
  <si>
    <t>EST</t>
  </si>
  <si>
    <t>Estonia</t>
  </si>
  <si>
    <t>SZ</t>
  </si>
  <si>
    <t>SWZ</t>
  </si>
  <si>
    <t>Eswatini</t>
  </si>
  <si>
    <t>ET</t>
  </si>
  <si>
    <t>ETH</t>
  </si>
  <si>
    <t>Ethiopia</t>
  </si>
  <si>
    <t>FK</t>
  </si>
  <si>
    <t>FLK</t>
  </si>
  <si>
    <t>Falkland Islands (the)
[Malvinas]</t>
  </si>
  <si>
    <t>FO</t>
  </si>
  <si>
    <t>FRO</t>
  </si>
  <si>
    <t>Faroe Islands (the)</t>
  </si>
  <si>
    <t>FJ</t>
  </si>
  <si>
    <t>FJI</t>
  </si>
  <si>
    <t>Fiji</t>
  </si>
  <si>
    <t>FI</t>
  </si>
  <si>
    <t>FIN</t>
  </si>
  <si>
    <t>Finland</t>
  </si>
  <si>
    <t>FR</t>
  </si>
  <si>
    <t>FRA</t>
  </si>
  <si>
    <t>France</t>
  </si>
  <si>
    <t>GF</t>
  </si>
  <si>
    <t>GUF</t>
  </si>
  <si>
    <t>French Guiana</t>
  </si>
  <si>
    <t>PF</t>
  </si>
  <si>
    <t>PYF</t>
  </si>
  <si>
    <t>French Polynesia</t>
  </si>
  <si>
    <t>TF</t>
  </si>
  <si>
    <t>French Southern
Territories (the)</t>
  </si>
  <si>
    <t>GA</t>
  </si>
  <si>
    <t>GAB</t>
  </si>
  <si>
    <t>Gabon</t>
  </si>
  <si>
    <t>GM</t>
  </si>
  <si>
    <t>GMB</t>
  </si>
  <si>
    <t>Gambia (the)</t>
  </si>
  <si>
    <t>GE</t>
  </si>
  <si>
    <t>GEO</t>
  </si>
  <si>
    <t>Georgia</t>
  </si>
  <si>
    <t>DE</t>
  </si>
  <si>
    <t>DEU</t>
  </si>
  <si>
    <t>Germany</t>
  </si>
  <si>
    <t>GH</t>
  </si>
  <si>
    <t>GHA</t>
  </si>
  <si>
    <t>Ghana</t>
  </si>
  <si>
    <t>GI</t>
  </si>
  <si>
    <t>GIB</t>
  </si>
  <si>
    <t>Gibraltar</t>
  </si>
  <si>
    <t>GR</t>
  </si>
  <si>
    <t>GRC</t>
  </si>
  <si>
    <t>Greece</t>
  </si>
  <si>
    <t>GL</t>
  </si>
  <si>
    <t>GRL</t>
  </si>
  <si>
    <t>Greenland</t>
  </si>
  <si>
    <t>GD</t>
  </si>
  <si>
    <t>GRD</t>
  </si>
  <si>
    <t>Grenada</t>
  </si>
  <si>
    <t>GP</t>
  </si>
  <si>
    <t>GLP</t>
  </si>
  <si>
    <t>Guadeloupe</t>
  </si>
  <si>
    <t>GU</t>
  </si>
  <si>
    <t>GUM</t>
  </si>
  <si>
    <t>Guam</t>
  </si>
  <si>
    <t>GT</t>
  </si>
  <si>
    <t>GTM</t>
  </si>
  <si>
    <t>Guatemala</t>
  </si>
  <si>
    <t>GG</t>
  </si>
  <si>
    <t>GGY</t>
  </si>
  <si>
    <t>Guernsey</t>
  </si>
  <si>
    <t>GN</t>
  </si>
  <si>
    <t>GIN</t>
  </si>
  <si>
    <t>Guinea</t>
  </si>
  <si>
    <t>GW</t>
  </si>
  <si>
    <t>GNB</t>
  </si>
  <si>
    <t>Guinea-Bissau</t>
  </si>
  <si>
    <t>GY</t>
  </si>
  <si>
    <t>GUY</t>
  </si>
  <si>
    <t>Guyana</t>
  </si>
  <si>
    <t>HT</t>
  </si>
  <si>
    <t>HTI</t>
  </si>
  <si>
    <t>Haiti</t>
  </si>
  <si>
    <t>HM</t>
  </si>
  <si>
    <t>HMD</t>
  </si>
  <si>
    <t>Heard Island and
McDonald Islands</t>
  </si>
  <si>
    <t>VA</t>
  </si>
  <si>
    <t>VAT</t>
  </si>
  <si>
    <t>Holy See (the)</t>
  </si>
  <si>
    <t>HN</t>
  </si>
  <si>
    <t>HND</t>
  </si>
  <si>
    <t>Honduras</t>
  </si>
  <si>
    <t>HK</t>
  </si>
  <si>
    <t>HKG</t>
  </si>
  <si>
    <t>Hong Kong</t>
  </si>
  <si>
    <t>HU</t>
  </si>
  <si>
    <t>HUN</t>
  </si>
  <si>
    <t>Hungary</t>
  </si>
  <si>
    <t>IS</t>
  </si>
  <si>
    <t>ISL</t>
  </si>
  <si>
    <t>Iceland</t>
  </si>
  <si>
    <t>IN</t>
  </si>
  <si>
    <t>IND</t>
  </si>
  <si>
    <t>India</t>
  </si>
  <si>
    <t>ID</t>
  </si>
  <si>
    <t>IDN</t>
  </si>
  <si>
    <t>Indonesia</t>
  </si>
  <si>
    <t>IR</t>
  </si>
  <si>
    <t>IRN</t>
  </si>
  <si>
    <t>Iran (Islamic Republic
of)</t>
  </si>
  <si>
    <t>IQ</t>
  </si>
  <si>
    <t>IRQ</t>
  </si>
  <si>
    <t>Iraq</t>
  </si>
  <si>
    <t>IE</t>
  </si>
  <si>
    <t>IRL</t>
  </si>
  <si>
    <t>Ireland</t>
  </si>
  <si>
    <t>IM</t>
  </si>
  <si>
    <t>IMN</t>
  </si>
  <si>
    <t>Isle of Man</t>
  </si>
  <si>
    <t>IL</t>
  </si>
  <si>
    <t>ISR</t>
  </si>
  <si>
    <t>Israel</t>
  </si>
  <si>
    <t>IT</t>
  </si>
  <si>
    <t>ITA</t>
  </si>
  <si>
    <t>Italy</t>
  </si>
  <si>
    <t>JM</t>
  </si>
  <si>
    <t>JAM</t>
  </si>
  <si>
    <t>Jamaica</t>
  </si>
  <si>
    <t>JP</t>
  </si>
  <si>
    <t>JPN</t>
  </si>
  <si>
    <t>Japan</t>
  </si>
  <si>
    <t>JE</t>
  </si>
  <si>
    <t>JEY</t>
  </si>
  <si>
    <t>Jersey</t>
  </si>
  <si>
    <t>JO</t>
  </si>
  <si>
    <t>JOR</t>
  </si>
  <si>
    <t>Jordan</t>
  </si>
  <si>
    <t>KZ</t>
  </si>
  <si>
    <t>KAZ</t>
  </si>
  <si>
    <t>Kazakhstan</t>
  </si>
  <si>
    <t>KE</t>
  </si>
  <si>
    <t>KEN</t>
  </si>
  <si>
    <t>Kenya</t>
  </si>
  <si>
    <t>KI</t>
  </si>
  <si>
    <t>KIR</t>
  </si>
  <si>
    <t>Kiribati</t>
  </si>
  <si>
    <t>KR</t>
  </si>
  <si>
    <t>KOR</t>
  </si>
  <si>
    <t>Korea (the Republic
of)</t>
  </si>
  <si>
    <t>KP</t>
  </si>
  <si>
    <t>PRK</t>
  </si>
  <si>
    <t>Korea (the
Democratic People's
Republic of)</t>
  </si>
  <si>
    <t>KW</t>
  </si>
  <si>
    <t>KWT</t>
  </si>
  <si>
    <t>Kuwait</t>
  </si>
  <si>
    <t>KG</t>
  </si>
  <si>
    <t>KGZ</t>
  </si>
  <si>
    <t>Kyrgyzstan</t>
  </si>
  <si>
    <t>LA</t>
  </si>
  <si>
    <t>LAO</t>
  </si>
  <si>
    <t>Lao People's
Democratic Republic
(the)</t>
  </si>
  <si>
    <t>LV</t>
  </si>
  <si>
    <t>LVA</t>
  </si>
  <si>
    <t>Latvia</t>
  </si>
  <si>
    <t>LB</t>
  </si>
  <si>
    <t>LBN</t>
  </si>
  <si>
    <t>Lebanon</t>
  </si>
  <si>
    <t>LS</t>
  </si>
  <si>
    <t>LSO</t>
  </si>
  <si>
    <t>Lesotho</t>
  </si>
  <si>
    <t>LR</t>
  </si>
  <si>
    <t>LBR</t>
  </si>
  <si>
    <t>Liberia</t>
  </si>
  <si>
    <t>LY</t>
  </si>
  <si>
    <t>LBY</t>
  </si>
  <si>
    <t>Libya</t>
  </si>
  <si>
    <t>LI</t>
  </si>
  <si>
    <t>LIE</t>
  </si>
  <si>
    <t>Liechtenstein</t>
  </si>
  <si>
    <t>LT</t>
  </si>
  <si>
    <t>LTU</t>
  </si>
  <si>
    <t>Lithuania</t>
  </si>
  <si>
    <t>LU</t>
  </si>
  <si>
    <t>LUX</t>
  </si>
  <si>
    <t>Luxembourg</t>
  </si>
  <si>
    <t>MO</t>
  </si>
  <si>
    <t>MAC</t>
  </si>
  <si>
    <t>Macao</t>
  </si>
  <si>
    <t>MG</t>
  </si>
  <si>
    <t>MDG</t>
  </si>
  <si>
    <t>Madagascar</t>
  </si>
  <si>
    <t>MW</t>
  </si>
  <si>
    <t>MWI</t>
  </si>
  <si>
    <t>Malawi</t>
  </si>
  <si>
    <t>MY</t>
  </si>
  <si>
    <t>MYS</t>
  </si>
  <si>
    <t>Malaysia</t>
  </si>
  <si>
    <t>MV</t>
  </si>
  <si>
    <t>MDV</t>
  </si>
  <si>
    <t>Maldives</t>
  </si>
  <si>
    <t>ML</t>
  </si>
  <si>
    <t>MLI</t>
  </si>
  <si>
    <t>Mali</t>
  </si>
  <si>
    <t>MT</t>
  </si>
  <si>
    <t>MLT</t>
  </si>
  <si>
    <t>Malta</t>
  </si>
  <si>
    <t>MH</t>
  </si>
  <si>
    <t>MHL</t>
  </si>
  <si>
    <t>Marshall Islands (the)</t>
  </si>
  <si>
    <t>MQ</t>
  </si>
  <si>
    <t>MTQ</t>
  </si>
  <si>
    <t>Martinique</t>
  </si>
  <si>
    <t>MR</t>
  </si>
  <si>
    <t>MRT</t>
  </si>
  <si>
    <t>Mauritania</t>
  </si>
  <si>
    <t>MU</t>
  </si>
  <si>
    <t>MUS</t>
  </si>
  <si>
    <t>Mauritius</t>
  </si>
  <si>
    <t>YT</t>
  </si>
  <si>
    <t>MYT</t>
  </si>
  <si>
    <t>Mayotte</t>
  </si>
  <si>
    <t>MX</t>
  </si>
  <si>
    <t>MEX</t>
  </si>
  <si>
    <t>Mexico</t>
  </si>
  <si>
    <t>FM</t>
  </si>
  <si>
    <t>FSM</t>
  </si>
  <si>
    <t>Micronesia
(Federated States of)</t>
  </si>
  <si>
    <t>MD</t>
  </si>
  <si>
    <t>MDA</t>
  </si>
  <si>
    <t>Moldova (the
Republic of)</t>
  </si>
  <si>
    <t>MC</t>
  </si>
  <si>
    <t>MCO</t>
  </si>
  <si>
    <t>Monaco</t>
  </si>
  <si>
    <t>MN</t>
  </si>
  <si>
    <t>MNG</t>
  </si>
  <si>
    <t>Mongolia</t>
  </si>
  <si>
    <t>ME</t>
  </si>
  <si>
    <t>MNE</t>
  </si>
  <si>
    <t>Montenegro</t>
  </si>
  <si>
    <t>MS</t>
  </si>
  <si>
    <t>MSR</t>
  </si>
  <si>
    <t>Montserrat</t>
  </si>
  <si>
    <t>MA</t>
  </si>
  <si>
    <t>MAR</t>
  </si>
  <si>
    <t>Morocco</t>
  </si>
  <si>
    <t>MZ</t>
  </si>
  <si>
    <t>MOZ</t>
  </si>
  <si>
    <t>Mozambique</t>
  </si>
  <si>
    <t>MM</t>
  </si>
  <si>
    <t>MMR</t>
  </si>
  <si>
    <t>Myanmar</t>
  </si>
  <si>
    <t>NA</t>
  </si>
  <si>
    <t>NAM</t>
  </si>
  <si>
    <t>Namibia</t>
  </si>
  <si>
    <t>NR</t>
  </si>
  <si>
    <t>NRU</t>
  </si>
  <si>
    <t>Nauru</t>
  </si>
  <si>
    <t>NP</t>
  </si>
  <si>
    <t>NPL</t>
  </si>
  <si>
    <t>Nepal</t>
  </si>
  <si>
    <t>NL</t>
  </si>
  <si>
    <t>NLD</t>
  </si>
  <si>
    <t>Netherlands (the)</t>
  </si>
  <si>
    <t>NC</t>
  </si>
  <si>
    <t>NCL</t>
  </si>
  <si>
    <t>New Caledonia</t>
  </si>
  <si>
    <t>NZ</t>
  </si>
  <si>
    <t>NZL</t>
  </si>
  <si>
    <t>New Zealand</t>
  </si>
  <si>
    <t>NI</t>
  </si>
  <si>
    <t>NIC</t>
  </si>
  <si>
    <t>Nicaragua</t>
  </si>
  <si>
    <t>NE</t>
  </si>
  <si>
    <t>NER</t>
  </si>
  <si>
    <t>Niger (the)</t>
  </si>
  <si>
    <t>NG</t>
  </si>
  <si>
    <t>NGA</t>
  </si>
  <si>
    <t>Nigeria</t>
  </si>
  <si>
    <t>NU</t>
  </si>
  <si>
    <t>NIU</t>
  </si>
  <si>
    <t>Niue</t>
  </si>
  <si>
    <t>NF</t>
  </si>
  <si>
    <t>NFK</t>
  </si>
  <si>
    <t>Norfolk Island</t>
  </si>
  <si>
    <t>MK</t>
  </si>
  <si>
    <t>MKD</t>
  </si>
  <si>
    <t>North Macedonia</t>
  </si>
  <si>
    <t>MP</t>
  </si>
  <si>
    <t>MNP</t>
  </si>
  <si>
    <t>Northern Mariana
Islands (the)</t>
  </si>
  <si>
    <t>NO</t>
  </si>
  <si>
    <t>NOR</t>
  </si>
  <si>
    <t>Norway</t>
  </si>
  <si>
    <t>OM</t>
  </si>
  <si>
    <t>OMN</t>
  </si>
  <si>
    <t>Oman</t>
  </si>
  <si>
    <t>PK</t>
  </si>
  <si>
    <t>PAK</t>
  </si>
  <si>
    <t>Pakistan</t>
  </si>
  <si>
    <t>PW</t>
  </si>
  <si>
    <t>PLW</t>
  </si>
  <si>
    <t>Palau</t>
  </si>
  <si>
    <t>PS</t>
  </si>
  <si>
    <t>PSE</t>
  </si>
  <si>
    <t>Palestine, State of</t>
  </si>
  <si>
    <t>PA</t>
  </si>
  <si>
    <t>PAN</t>
  </si>
  <si>
    <t>Panama</t>
  </si>
  <si>
    <t>PG</t>
  </si>
  <si>
    <t>PNG</t>
  </si>
  <si>
    <t>Papua New Guinea</t>
  </si>
  <si>
    <t>PY</t>
  </si>
  <si>
    <t>PRY</t>
  </si>
  <si>
    <t>Paraguay</t>
  </si>
  <si>
    <t>PE</t>
  </si>
  <si>
    <t>PER</t>
  </si>
  <si>
    <t>Peru</t>
  </si>
  <si>
    <t>PH</t>
  </si>
  <si>
    <t>PHL</t>
  </si>
  <si>
    <t>Philippines (the)</t>
  </si>
  <si>
    <t>PN</t>
  </si>
  <si>
    <t>PCN</t>
  </si>
  <si>
    <t>Pitcairn</t>
  </si>
  <si>
    <t>PL</t>
  </si>
  <si>
    <t>POL</t>
  </si>
  <si>
    <t>Poland</t>
  </si>
  <si>
    <t>PT</t>
  </si>
  <si>
    <t>PRT</t>
  </si>
  <si>
    <t>Portugal</t>
  </si>
  <si>
    <t>PR</t>
  </si>
  <si>
    <t>PRI</t>
  </si>
  <si>
    <t>Puerto Rico</t>
  </si>
  <si>
    <t>QA</t>
  </si>
  <si>
    <t>QAT</t>
  </si>
  <si>
    <t>Qatar</t>
  </si>
  <si>
    <t>RE</t>
  </si>
  <si>
    <t>REU</t>
  </si>
  <si>
    <t>Réunion</t>
  </si>
  <si>
    <t>RO</t>
  </si>
  <si>
    <t>ROU</t>
  </si>
  <si>
    <t>Romania</t>
  </si>
  <si>
    <t>RU</t>
  </si>
  <si>
    <t>RUS</t>
  </si>
  <si>
    <t>Russian Federation
(the)</t>
  </si>
  <si>
    <t>RW</t>
  </si>
  <si>
    <t>RWA</t>
  </si>
  <si>
    <t>Rwanda</t>
  </si>
  <si>
    <t>BL</t>
  </si>
  <si>
    <t>BLM</t>
  </si>
  <si>
    <t>Saint Barthélemy</t>
  </si>
  <si>
    <t>SH</t>
  </si>
  <si>
    <t>SHN</t>
  </si>
  <si>
    <t>Saint Helena
Ascension Island
Tristan da Cunha</t>
  </si>
  <si>
    <t>KN</t>
  </si>
  <si>
    <t>KNA</t>
  </si>
  <si>
    <t>Saint Kitts and Nevis</t>
  </si>
  <si>
    <t>LC</t>
  </si>
  <si>
    <t>LCA</t>
  </si>
  <si>
    <t>Saint Lucia</t>
  </si>
  <si>
    <t>MF</t>
  </si>
  <si>
    <t>MAF</t>
  </si>
  <si>
    <t>Saint Martin (French
part)</t>
  </si>
  <si>
    <t>PM</t>
  </si>
  <si>
    <t>SPM</t>
  </si>
  <si>
    <t>Saint Pierre and
Miquelon</t>
  </si>
  <si>
    <t>VC</t>
  </si>
  <si>
    <t>VCT</t>
  </si>
  <si>
    <t>Saint Vincent and the
Grenadines</t>
  </si>
  <si>
    <t>WS</t>
  </si>
  <si>
    <t>WSM</t>
  </si>
  <si>
    <t>Samoa</t>
  </si>
  <si>
    <t>SM</t>
  </si>
  <si>
    <t>SMR</t>
  </si>
  <si>
    <t>San Marino</t>
  </si>
  <si>
    <t>ST</t>
  </si>
  <si>
    <t>STP</t>
  </si>
  <si>
    <t>Sao Tome and
Principe</t>
  </si>
  <si>
    <t>SA</t>
  </si>
  <si>
    <t>SAU</t>
  </si>
  <si>
    <t>Saudi Arabia</t>
  </si>
  <si>
    <t>SN</t>
  </si>
  <si>
    <t>SEN</t>
  </si>
  <si>
    <t>Senegal</t>
  </si>
  <si>
    <t>RS</t>
  </si>
  <si>
    <t>SRB</t>
  </si>
  <si>
    <t>Serbia</t>
  </si>
  <si>
    <t>SC</t>
  </si>
  <si>
    <t>SYC</t>
  </si>
  <si>
    <t>Seychelles</t>
  </si>
  <si>
    <t>SL</t>
  </si>
  <si>
    <t>SLE</t>
  </si>
  <si>
    <t>Sierra Leone</t>
  </si>
  <si>
    <t>SG</t>
  </si>
  <si>
    <t>SGP</t>
  </si>
  <si>
    <t>Singapore</t>
  </si>
  <si>
    <t>SX</t>
  </si>
  <si>
    <t>SXM</t>
  </si>
  <si>
    <t>Sint Maarten (Dutch
part)</t>
  </si>
  <si>
    <t>SK</t>
  </si>
  <si>
    <t>SVK</t>
  </si>
  <si>
    <t>Slovakia</t>
  </si>
  <si>
    <t>SI</t>
  </si>
  <si>
    <t>SVN</t>
  </si>
  <si>
    <t>Slovenia</t>
  </si>
  <si>
    <t>SB</t>
  </si>
  <si>
    <t>SLB</t>
  </si>
  <si>
    <t>Solomon Islands</t>
  </si>
  <si>
    <t>SO</t>
  </si>
  <si>
    <t>SOM</t>
  </si>
  <si>
    <t>Somalia</t>
  </si>
  <si>
    <t>ZA</t>
  </si>
  <si>
    <t>ZAF</t>
  </si>
  <si>
    <t>South Africa</t>
  </si>
  <si>
    <t>GS</t>
  </si>
  <si>
    <t>SGS</t>
  </si>
  <si>
    <t>South Georgia and
the South Sandwich
Islands</t>
  </si>
  <si>
    <t>SS</t>
  </si>
  <si>
    <t>SSD</t>
  </si>
  <si>
    <t>South Sudan</t>
  </si>
  <si>
    <t>ES</t>
  </si>
  <si>
    <t>ESP</t>
  </si>
  <si>
    <t>Spain</t>
  </si>
  <si>
    <t>LK</t>
  </si>
  <si>
    <t>LKA</t>
  </si>
  <si>
    <t>Sri Lanka</t>
  </si>
  <si>
    <t>SD</t>
  </si>
  <si>
    <t>SDN</t>
  </si>
  <si>
    <t>Sudan (the)</t>
  </si>
  <si>
    <t>SR</t>
  </si>
  <si>
    <t>SUR</t>
  </si>
  <si>
    <t>Suriname</t>
  </si>
  <si>
    <t>SJ</t>
  </si>
  <si>
    <t>SJM</t>
  </si>
  <si>
    <t>Svalbard
Jan Mayen</t>
  </si>
  <si>
    <t>SE</t>
  </si>
  <si>
    <t>SWE</t>
  </si>
  <si>
    <t>Sweden</t>
  </si>
  <si>
    <t>CH</t>
  </si>
  <si>
    <t>CHE</t>
  </si>
  <si>
    <t>Switzerland</t>
  </si>
  <si>
    <t>SY</t>
  </si>
  <si>
    <t>SYR</t>
  </si>
  <si>
    <t>Syrian Arab Republic
(the)</t>
  </si>
  <si>
    <t>TW</t>
  </si>
  <si>
    <t>TWN</t>
  </si>
  <si>
    <t>Taiwan (Province of
China)</t>
  </si>
  <si>
    <t>TJ</t>
  </si>
  <si>
    <t>TJK</t>
  </si>
  <si>
    <t>Tajikistan</t>
  </si>
  <si>
    <t>TZ</t>
  </si>
  <si>
    <t>TZA</t>
  </si>
  <si>
    <t>Tanzania, the United
Republic of</t>
  </si>
  <si>
    <t>TH</t>
  </si>
  <si>
    <t>THA</t>
  </si>
  <si>
    <t>Thailand</t>
  </si>
  <si>
    <t>TL</t>
  </si>
  <si>
    <t>TLS</t>
  </si>
  <si>
    <t>Timor-Leste</t>
  </si>
  <si>
    <t>TG</t>
  </si>
  <si>
    <t>TGO</t>
  </si>
  <si>
    <t>Togo</t>
  </si>
  <si>
    <t>TK</t>
  </si>
  <si>
    <t>TKL</t>
  </si>
  <si>
    <t>Tokelau</t>
  </si>
  <si>
    <t>TO</t>
  </si>
  <si>
    <t>TON</t>
  </si>
  <si>
    <t>Tonga</t>
  </si>
  <si>
    <t>TT</t>
  </si>
  <si>
    <t>TTO</t>
  </si>
  <si>
    <t>Trinidad and Tobago</t>
  </si>
  <si>
    <t>TN</t>
  </si>
  <si>
    <t>TUN</t>
  </si>
  <si>
    <t>Tunisia</t>
  </si>
  <si>
    <t>TR</t>
  </si>
  <si>
    <t>TUR</t>
  </si>
  <si>
    <t>Turkey</t>
  </si>
  <si>
    <t>TM</t>
  </si>
  <si>
    <t>TKM</t>
  </si>
  <si>
    <t>Turkmenistan</t>
  </si>
  <si>
    <t>TC</t>
  </si>
  <si>
    <t>TCA</t>
  </si>
  <si>
    <t>Turks and Caicos
Islands (the)</t>
  </si>
  <si>
    <t>TV</t>
  </si>
  <si>
    <t>TUV</t>
  </si>
  <si>
    <t>Tuvalu</t>
  </si>
  <si>
    <t>UG</t>
  </si>
  <si>
    <t>UGA</t>
  </si>
  <si>
    <t>Uganda</t>
  </si>
  <si>
    <t>UA</t>
  </si>
  <si>
    <t>UKR</t>
  </si>
  <si>
    <t>Ukraine</t>
  </si>
  <si>
    <t>AE</t>
  </si>
  <si>
    <t>ARE</t>
  </si>
  <si>
    <t>United Arab Emirates
(the)</t>
  </si>
  <si>
    <t>GB</t>
  </si>
  <si>
    <t>GBR</t>
  </si>
  <si>
    <t>United Kingdom of
Great Britain and
Northern Ireland (the)</t>
  </si>
  <si>
    <t>UM</t>
  </si>
  <si>
    <t>UMI</t>
  </si>
  <si>
    <t>United States Minor
Outlying Islands (the)</t>
  </si>
  <si>
    <t>US</t>
  </si>
  <si>
    <t>USA</t>
  </si>
  <si>
    <t>United States of
America (the)</t>
  </si>
  <si>
    <t>UY</t>
  </si>
  <si>
    <t>URY</t>
  </si>
  <si>
    <t>Uruguay</t>
  </si>
  <si>
    <t>UZ</t>
  </si>
  <si>
    <t>UZB</t>
  </si>
  <si>
    <t>Uzbekistan</t>
  </si>
  <si>
    <t>VU</t>
  </si>
  <si>
    <t>VUT</t>
  </si>
  <si>
    <t>Vanuatu</t>
  </si>
  <si>
    <t>VE</t>
  </si>
  <si>
    <t>VEN</t>
  </si>
  <si>
    <t>Venezuela (Bolivarian
Republic of)</t>
  </si>
  <si>
    <t>VN</t>
  </si>
  <si>
    <t>VNM</t>
  </si>
  <si>
    <t>Viet Nam</t>
  </si>
  <si>
    <t>VG</t>
  </si>
  <si>
    <t>VGB</t>
  </si>
  <si>
    <t>Virgin Islands (British)</t>
  </si>
  <si>
    <t>VI</t>
  </si>
  <si>
    <t>VIR</t>
  </si>
  <si>
    <t>Virgin Islands (U.S.)</t>
  </si>
  <si>
    <t>WF</t>
  </si>
  <si>
    <t>WLF</t>
  </si>
  <si>
    <t>Wallis and Futuna</t>
  </si>
  <si>
    <t>EH</t>
  </si>
  <si>
    <t>ESH</t>
  </si>
  <si>
    <t>Western Sahara</t>
  </si>
  <si>
    <t>YE</t>
  </si>
  <si>
    <t>YEM</t>
  </si>
  <si>
    <t>Yemen</t>
  </si>
  <si>
    <t>ZM</t>
  </si>
  <si>
    <t>ZMB</t>
  </si>
  <si>
    <t>Zambia</t>
  </si>
  <si>
    <t>ZW</t>
  </si>
  <si>
    <t>ZWE</t>
  </si>
  <si>
    <t>Zimbabwe</t>
  </si>
  <si>
    <t>Aligned with recommendations in FSB FIRE report, which is derived from Basel II: https://www.bis.org/basel_framework/standard/OPE.htm</t>
  </si>
  <si>
    <t>Incident Type</t>
  </si>
  <si>
    <t>Incident sub-type</t>
  </si>
  <si>
    <t>In scope?</t>
  </si>
  <si>
    <t>People</t>
  </si>
  <si>
    <t>Breach of employment legislation or regulatory requirements</t>
  </si>
  <si>
    <t>N</t>
  </si>
  <si>
    <t>Ineffective employment relations</t>
  </si>
  <si>
    <t>?</t>
  </si>
  <si>
    <t>Inadequate workplace safety</t>
  </si>
  <si>
    <t>Y</t>
  </si>
  <si>
    <t>External Fraud</t>
  </si>
  <si>
    <t>Third party/vendor fraud</t>
  </si>
  <si>
    <t>Agent/broker/intermediary fraud</t>
  </si>
  <si>
    <t>First party fraud</t>
  </si>
  <si>
    <t>Internal Fraud</t>
  </si>
  <si>
    <t>Internal fraud committed against the oganisation</t>
  </si>
  <si>
    <t>Internal fraud committed against customers/clients, or third/fourth parties</t>
  </si>
  <si>
    <t>Physical Security &amp; Safety</t>
  </si>
  <si>
    <t>Damage to organisation's physical asset</t>
  </si>
  <si>
    <t>Injury to employee or affiliates outside the workplace</t>
  </si>
  <si>
    <t>Damage or injury to public asset</t>
  </si>
  <si>
    <t>Business Continuity</t>
  </si>
  <si>
    <t>Inadequate business continuity planning/event management</t>
  </si>
  <si>
    <t>Transaction Processing and Execution</t>
  </si>
  <si>
    <t>Processing/execution failure relating to clients and products</t>
  </si>
  <si>
    <t>Processing/execution failure relating to securities and collateral</t>
  </si>
  <si>
    <t>Processing/execution failure relating to third party</t>
  </si>
  <si>
    <t>Processing/execution failure relating to internal operations</t>
  </si>
  <si>
    <t>Change execution failure</t>
  </si>
  <si>
    <t>Technology</t>
  </si>
  <si>
    <t>Hardware failure</t>
  </si>
  <si>
    <t>Software failure</t>
  </si>
  <si>
    <t>Network failure</t>
  </si>
  <si>
    <t>Conduct</t>
  </si>
  <si>
    <t>Insider trading</t>
  </si>
  <si>
    <t>Anti-trust/anti-competition</t>
  </si>
  <si>
    <t>Improper market practices</t>
  </si>
  <si>
    <t>Pre-sales service failure</t>
  </si>
  <si>
    <t>Post-sales service failure</t>
  </si>
  <si>
    <t>Client mistreatment/failure to fulfil duties to customers</t>
  </si>
  <si>
    <t>Client account mismanagement</t>
  </si>
  <si>
    <t>Improper distribution/marketing</t>
  </si>
  <si>
    <t>Improper product/service design</t>
  </si>
  <si>
    <t>Whistleblowing</t>
  </si>
  <si>
    <t>Breach of code of conduct and employee misbehaviour</t>
  </si>
  <si>
    <t>Legal</t>
  </si>
  <si>
    <t>Mishandling of legal processes</t>
  </si>
  <si>
    <t>Contractual rights/obligation failures</t>
  </si>
  <si>
    <t>Non-contractual rights/obligation failures</t>
  </si>
  <si>
    <t>Financial Crime</t>
  </si>
  <si>
    <t>Money laundering and terrorism financing</t>
  </si>
  <si>
    <t>Sanctions violation</t>
  </si>
  <si>
    <t>Bribery and corruption</t>
  </si>
  <si>
    <t>KYC and transaction monitoring control failure</t>
  </si>
  <si>
    <t>Regulatory Compliance</t>
  </si>
  <si>
    <t>Ineffective relationship with regulators</t>
  </si>
  <si>
    <t>Inadequate response to regulatory change</t>
  </si>
  <si>
    <t>Improper licensing/certification/registration</t>
  </si>
  <si>
    <t>Breach of cross-border activities/extra-territorial regulations</t>
  </si>
  <si>
    <t>Prudential risk</t>
  </si>
  <si>
    <t>Third Party</t>
  </si>
  <si>
    <t>Third party management control failure</t>
  </si>
  <si>
    <t>Third party criminality/non-compliance with rules and regulations</t>
  </si>
  <si>
    <t>Inadequate intra-group agreements/SLAs</t>
  </si>
  <si>
    <t>Information Security (including Cyber)</t>
  </si>
  <si>
    <t>Data theft/malicious manipulation of data</t>
  </si>
  <si>
    <t>Data loss</t>
  </si>
  <si>
    <t>Cyber risk events</t>
  </si>
  <si>
    <t>Data privacy breach/confidentiality mismanagement</t>
  </si>
  <si>
    <t>Improper access to data</t>
  </si>
  <si>
    <t>Statutory Reporting and Tax</t>
  </si>
  <si>
    <t>External financial and regulatory reporting failure</t>
  </si>
  <si>
    <t>Tax payment/filing failure</t>
  </si>
  <si>
    <t>Trade/transaction reporting failure</t>
  </si>
  <si>
    <t>Data Management</t>
  </si>
  <si>
    <t>Unavailability of data</t>
  </si>
  <si>
    <t>Poor data quality</t>
  </si>
  <si>
    <t>Inadequate data architecture/IT infrastructure</t>
  </si>
  <si>
    <t>Inadequate data storage/retention and destruction management</t>
  </si>
  <si>
    <t>Model</t>
  </si>
  <si>
    <t>Model/methodology design error</t>
  </si>
  <si>
    <t>Model implementation error</t>
  </si>
  <si>
    <t>Model application error</t>
  </si>
  <si>
    <t>Aligned with recommendation in FSB FIRE report, which is derviced from Veris Framework: https://verisframework.org/enums.html#section-incident_desc</t>
  </si>
  <si>
    <t>Intent</t>
  </si>
  <si>
    <t>Convenience</t>
  </si>
  <si>
    <t>Convenience of expediency</t>
  </si>
  <si>
    <t>Espionage</t>
  </si>
  <si>
    <t>Espionage or competitive advantage</t>
  </si>
  <si>
    <t>Financial</t>
  </si>
  <si>
    <t>Financial or personal gain</t>
  </si>
  <si>
    <t>Fun</t>
  </si>
  <si>
    <t>Fun, curiosity, or pride</t>
  </si>
  <si>
    <t>Grudge</t>
  </si>
  <si>
    <t>Grudge or personal offense</t>
  </si>
  <si>
    <t>Ideology</t>
  </si>
  <si>
    <t>Ideology or protest</t>
  </si>
  <si>
    <t>Not Applicable (unintentional action)</t>
  </si>
  <si>
    <t>Unknown</t>
  </si>
  <si>
    <t>Other</t>
  </si>
  <si>
    <t>To be updated in line with SS19/13</t>
  </si>
  <si>
    <t>Service Category</t>
  </si>
  <si>
    <t>Capital Makets &amp; Investment: Asset management</t>
  </si>
  <si>
    <t>Capital Makets &amp; Investment: Derivatives (required report see Table A)</t>
  </si>
  <si>
    <t>Capital Makets &amp; Investment: Trading portfolio (required report see Table B)</t>
  </si>
  <si>
    <t>Clearing, custody &amp; settlements: Asset servicing</t>
  </si>
  <si>
    <t>Clearing, custody &amp; settlements: Cash</t>
  </si>
  <si>
    <t>Clearing, custody &amp; settlements: Collateral mgmt</t>
  </si>
  <si>
    <t>Clearing, custody &amp; settlements: Corporate trust services</t>
  </si>
  <si>
    <t>Clearing, custody &amp; settlements: Debt</t>
  </si>
  <si>
    <t>Clearing, custody &amp; settlements: Delegated / sub-custody</t>
  </si>
  <si>
    <t>Clearing, custody &amp; settlements: Derivatives (ETD, OTC clear, Bilat)</t>
  </si>
  <si>
    <t>Clearing, custody &amp; settlements: Equities</t>
  </si>
  <si>
    <t>Clearing, custody &amp; settlements: FMI access for financial 3rd parties</t>
  </si>
  <si>
    <t>Clearing, custody &amp; settlements: FX</t>
  </si>
  <si>
    <t>Clearing, custody &amp; settlements: Money markets</t>
  </si>
  <si>
    <t>Clearing, custody &amp; settlements: Omnibus Acts</t>
  </si>
  <si>
    <t>Clearing, custody &amp; settlements: Primary</t>
  </si>
  <si>
    <t>Clearing, custody &amp; settlements: Safekeeping</t>
  </si>
  <si>
    <t>Clearing, custody &amp; settlements: Treasury / cash mgmt services</t>
  </si>
  <si>
    <t>Deposit taking &amp; savings: Certificates of deposit</t>
  </si>
  <si>
    <t>Deposit taking &amp; savings: Corporate Deposits</t>
  </si>
  <si>
    <t>Deposit taking &amp; savings: Retail Current Accounts</t>
  </si>
  <si>
    <t>Deposit taking &amp; savings: Retail Savings Accounts/ Time Accounts</t>
  </si>
  <si>
    <t>Deposit taking &amp; savings: SME (a) Current Accounts</t>
  </si>
  <si>
    <t>Deposit taking &amp; savings: SME Savings Accounts</t>
  </si>
  <si>
    <t>FX Swaps</t>
  </si>
  <si>
    <t>Insurance - Administrative Services</t>
  </si>
  <si>
    <t>Insurance - Claims Processing</t>
  </si>
  <si>
    <t>Insurance - Premium Collection</t>
  </si>
  <si>
    <t>Insurance - Pricing</t>
  </si>
  <si>
    <t>Investment funds services</t>
  </si>
  <si>
    <t>Lending &amp; Loan Servicing: Corporate Lending</t>
  </si>
  <si>
    <t>Lending &amp; Loan Servicing: Credit Card Merchant Services</t>
  </si>
  <si>
    <t>Lending &amp; Loan Servicing: Infrastructure Lending</t>
  </si>
  <si>
    <t>Lending &amp; loan servicing: Leasing</t>
  </si>
  <si>
    <t>Lending &amp; loan servicing: Project finance</t>
  </si>
  <si>
    <t>Lending &amp; Loan Servicing: Retail Credit Cards</t>
  </si>
  <si>
    <t>Lending &amp; Loan Servicing: Retail Mortgages/Other Secured (Auto)</t>
  </si>
  <si>
    <t>Lending &amp; Loan Servicing: Retail Unsecured Personal Lending</t>
  </si>
  <si>
    <t>Lending &amp; Loan Servicing: SME Lending (Secured)</t>
  </si>
  <si>
    <t>Lending &amp; Loan Servicing: Trade Finance</t>
  </si>
  <si>
    <t>Payment: Lockbox services</t>
  </si>
  <si>
    <t>Payment: Merchant card services</t>
  </si>
  <si>
    <t>Payment: Single currency, FX</t>
  </si>
  <si>
    <t>Payment: Wire transfers</t>
  </si>
  <si>
    <t>Payments, clearing, custody &amp; settlement: Cash Services (required report see Table D and E)</t>
  </si>
  <si>
    <t>Payments, clearing, custody &amp; settlement: Custody Services</t>
  </si>
  <si>
    <t>Payments, clearing, custody &amp; settlement: Payment Services</t>
  </si>
  <si>
    <t>Payments, clearing, custody &amp; settlement: Settlement Services</t>
  </si>
  <si>
    <t>Payments, clearing, custody &amp; settlement: Third-party Operational Services</t>
  </si>
  <si>
    <t>Repo</t>
  </si>
  <si>
    <t>Wholesale Funding Markets: Securities Financing (required report see Table C)</t>
  </si>
  <si>
    <t>Wholesale Funding Markets: Securities Lending</t>
  </si>
  <si>
    <t>Wholesale market funding: Wholesale lending / borrowing</t>
  </si>
  <si>
    <t>Discovery method1</t>
  </si>
  <si>
    <t>Discovery Method2</t>
  </si>
  <si>
    <t>External</t>
  </si>
  <si>
    <t>Actor Disclosure</t>
  </si>
  <si>
    <t>Announced / informed by threat actor</t>
  </si>
  <si>
    <t>Authority / Agency</t>
  </si>
  <si>
    <t>Reported by (national) competent authority e.g. financial
authority, cyber security agency</t>
  </si>
  <si>
    <t>Law Enforcement</t>
  </si>
  <si>
    <t>Reported by domestic or international law enforcement
agency (LEA) e.g. police, national crime agency, Interpol</t>
  </si>
  <si>
    <t>Reported by one of the reporting entity’s external
dependencies e.g. managed service provider, vendor</t>
  </si>
  <si>
    <t>Customer / Client</t>
  </si>
  <si>
    <t>Reported by consumer(s) of the reporting entity’s services e.g. counterparty</t>
  </si>
  <si>
    <t>Peer / Competitor</t>
  </si>
  <si>
    <t>Reported by another regulated entity e.g. via
collaborative information sharing platform</t>
  </si>
  <si>
    <t>Audit</t>
  </si>
  <si>
    <t>Discovered following a review performed by external
auditors e.g. perimeter scanning service provider</t>
  </si>
  <si>
    <t>Monitoring service</t>
  </si>
  <si>
    <t>Reported by external monitoring provider e.g. security
event monitoring service</t>
  </si>
  <si>
    <t>Unrelated party</t>
  </si>
  <si>
    <t>Reported by party with no relationship to the reporting
entity e.g. bug bounty hunter</t>
  </si>
  <si>
    <t>Reported by anonymous or unidentified external entity</t>
  </si>
  <si>
    <t>Internal</t>
  </si>
  <si>
    <t>Incident Response</t>
  </si>
  <si>
    <t>Discovered while responding to another incident</t>
  </si>
  <si>
    <t>Security Operations Centre</t>
  </si>
  <si>
    <t>Discovered by dedicated security function as part of
business as usual activities</t>
  </si>
  <si>
    <t>Existing Detection Technique</t>
  </si>
  <si>
    <t>Discovered using existing monitoring tools e.g. intrusion
detection, log monitoring</t>
  </si>
  <si>
    <t>Discovered following a review performed by internal
auditors</t>
  </si>
  <si>
    <t>Staff</t>
  </si>
  <si>
    <t>Reported by contracted staff at reporting entity</t>
  </si>
  <si>
    <t>Reported by anonymous or unidentified internal entity</t>
  </si>
  <si>
    <t>Reported from unknown source</t>
  </si>
  <si>
    <t>(include within incident description)</t>
  </si>
  <si>
    <t>Actor Type</t>
  </si>
  <si>
    <t>Actor category</t>
  </si>
  <si>
    <t>Executive or management</t>
  </si>
  <si>
    <t>Regular or customer-facing employee</t>
  </si>
  <si>
    <t>Technology staff</t>
  </si>
  <si>
    <t>Maintenance staff</t>
  </si>
  <si>
    <t>Security staff</t>
  </si>
  <si>
    <t>Human resources staff</t>
  </si>
  <si>
    <t>Outsourcing - ICT service provider</t>
  </si>
  <si>
    <t>Outsourcing - Non-ICT service provider</t>
  </si>
  <si>
    <t>Outsourcing - Sub-outsourced entity</t>
  </si>
  <si>
    <t>Outsourcing - Intragroup entity</t>
  </si>
  <si>
    <t>Non-outsourced third party</t>
  </si>
  <si>
    <t>Supply chain - Fourth (or greater) party</t>
  </si>
  <si>
    <t>Critical infrastructure / Utility provider</t>
  </si>
  <si>
    <t>Activist group</t>
  </si>
  <si>
    <t>Competitor</t>
  </si>
  <si>
    <t>Customer (B2C)</t>
  </si>
  <si>
    <t>Force majeure (nature and chance)</t>
  </si>
  <si>
    <t>Nation state</t>
  </si>
  <si>
    <t>Organised or professional criminal group</t>
  </si>
  <si>
    <t>Relative or acquaintance of employee</t>
  </si>
  <si>
    <t>State-sponsored or affiliated group</t>
  </si>
  <si>
    <t>Terrorist group</t>
  </si>
  <si>
    <t>Unaffiliated person(s)</t>
  </si>
  <si>
    <t>Aligned with FSB FIRE report, which is derviced from FSB guidance on identification of critical functions and critical shared services: https://www.fsb.org/wp-content/uploads/r_130716a.pdf</t>
  </si>
  <si>
    <t>Function</t>
  </si>
  <si>
    <t>Service Type</t>
  </si>
  <si>
    <t>Deposit taking</t>
  </si>
  <si>
    <t>Acceptance of deposits from non_x0002_financial intermediarie</t>
  </si>
  <si>
    <t>Retail Current Accounts
SME Current Accounts
Retail Savings Accounts / Time Accounts
SME Savings Accounts
Corporate Deposits</t>
  </si>
  <si>
    <t>Lending and loan services</t>
  </si>
  <si>
    <t>Provision of funds to non-financial counterparties, such as corporates or retail customers, and can extend through to loan servicing functions</t>
  </si>
  <si>
    <t>Retail Mortgages / Other Secured (Auto)
Retail Unsecured Personal Lending
Retail Credit Cards
SME Lending (Secured)
Corporate Lending
Trade Finance
Infrastructure Lending
Credit Card Merchant Services</t>
  </si>
  <si>
    <t>Capital Markets and Investments activities</t>
  </si>
  <si>
    <t>Issuance and trading of securities, 
related advisory services, and related 
services such as prime brokerage, as 
well as investment of the firm’s own 
capital in private equity or similar 
principal investments</t>
  </si>
  <si>
    <t>Derivatives
Trading portfolio
Asset Management
General Insurance
Life insurance, pensions, investments and annuities</t>
  </si>
  <si>
    <t>Wholesale Funding Markets</t>
  </si>
  <si>
    <t>Lending and borrowing in wholesale markets to and from financial counterparties</t>
  </si>
  <si>
    <t>Securities Financing
Securities Lending</t>
  </si>
  <si>
    <t>Payments, Clearing, Custody &amp; Settlement</t>
  </si>
  <si>
    <t>participating institutions, used for the purposes of clearing, settling, or recording payments, securities, derivatives, or other financial transactions; or provision of these services as an intermediary</t>
  </si>
  <si>
    <t>Payment Services
Settlement Services
Cash Services
Custody Services
Third-Party Operational Services</t>
  </si>
  <si>
    <t>Claims Processing
Premium Collection
Pricing</t>
  </si>
  <si>
    <t>Other/Not listed</t>
  </si>
  <si>
    <t>Capital Markets &amp; Investment: Asset management such as activities related to Recognised Investment Exchanges</t>
  </si>
  <si>
    <t>Capital Markets &amp; Investment: Derivatives such as debenture trading</t>
  </si>
  <si>
    <t>Capital Markets &amp; Investment: Trading portfolio such as credit broking</t>
  </si>
  <si>
    <t>Clearing, Custody &amp; Settlement: Custody services</t>
  </si>
  <si>
    <t>Clearing, Custody &amp; Settlement: Settlement services</t>
  </si>
  <si>
    <t>Clearing, Custody &amp; Settlement: Third-party operational services</t>
  </si>
  <si>
    <t>Clearing, Custody &amp; Settlements: Asset servicing such as trading securities</t>
  </si>
  <si>
    <t>Clearing, Custody &amp; Settlements: Cash such as commodity option and future</t>
  </si>
  <si>
    <t>Clearing, Custody &amp; Settlements: Collateral mgmt such as buy, sell or store crypto assets</t>
  </si>
  <si>
    <t>Clearing, Custody &amp; Settlements: Corporate trust services</t>
  </si>
  <si>
    <t>Clearing, Custody &amp; Settlements: Debt</t>
  </si>
  <si>
    <t>Clearing, Custody &amp; Settlements: Delegated, sub-custody</t>
  </si>
  <si>
    <t>Clearing, Custody &amp; Settlements: Derivatives (ETD, OTC Clear, Bilat)</t>
  </si>
  <si>
    <t>Clearing, Custody &amp; Settlements: Equities</t>
  </si>
  <si>
    <t>Clearing, Custody &amp; Settlements: FMI access for financial 3rd parties</t>
  </si>
  <si>
    <t>Clearing, Custody &amp; Settlements: FX</t>
  </si>
  <si>
    <t>Clearing, Custody &amp; Settlements: Money markets</t>
  </si>
  <si>
    <t>Clearing, Custody &amp; Settlements: Omnibus Acts</t>
  </si>
  <si>
    <t>Clearing, Custody &amp; Settlements: Primary</t>
  </si>
  <si>
    <t>Clearing, Custody &amp; Settlements: Safekeeping</t>
  </si>
  <si>
    <t>Clearing, Custody &amp; Settlements: Treasury, cash mgmt services</t>
  </si>
  <si>
    <t>Deposit Taking &amp; Savings: Certificates of deposit</t>
  </si>
  <si>
    <t>Deposit Taking &amp; Savings: Corporate deposits</t>
  </si>
  <si>
    <t>Deposit Taking &amp; Savings: Retail current accounts</t>
  </si>
  <si>
    <t>Deposit Taking &amp; Savings: Retail savings accounts, time accounts</t>
  </si>
  <si>
    <t>Deposit Taking &amp; Savings: SME current accounts</t>
  </si>
  <si>
    <t>Deposit Taking &amp; Savings: SME savings accounts</t>
  </si>
  <si>
    <t>FX swaps</t>
  </si>
  <si>
    <t>Insurance: Administrative services</t>
  </si>
  <si>
    <t>Insurance: Claims processing</t>
  </si>
  <si>
    <t>Insurance: Premium collection</t>
  </si>
  <si>
    <t>Insurance: Pricing</t>
  </si>
  <si>
    <t>Lending &amp; Loan Servicing: Corporate lending</t>
  </si>
  <si>
    <t>Lending &amp; Loan Servicing: Credit card merchant services</t>
  </si>
  <si>
    <t>Lending &amp; Loan Servicing: Infrastructure lending</t>
  </si>
  <si>
    <t>Lending &amp; loan Servicing: Leasing</t>
  </si>
  <si>
    <t>Lending &amp; loan Servicing: Project finance</t>
  </si>
  <si>
    <t>Lending &amp; Loan Servicing: Retail credit cards</t>
  </si>
  <si>
    <t>Lending &amp; Loan Servicing: Retail mortgages, other secured (Auto)</t>
  </si>
  <si>
    <t>Lending &amp; Loan Servicing: Retail unsecured personal lending</t>
  </si>
  <si>
    <t>Lending &amp; Loan Servicing: SME lending (secured)</t>
  </si>
  <si>
    <t>Lending &amp; Loan Servicing: Trade finance</t>
  </si>
  <si>
    <t>Payments: Lockbox services</t>
  </si>
  <si>
    <t>Payments: Merchant card services</t>
  </si>
  <si>
    <t>Payments: Single currency, FX</t>
  </si>
  <si>
    <t>Payments: Third-party operational services</t>
  </si>
  <si>
    <t>Payments: Wire transfers</t>
  </si>
  <si>
    <t>Payments: Cash services</t>
  </si>
  <si>
    <t>Payments: Payment services</t>
  </si>
  <si>
    <t>Wholesale Funding Markets: Securities financing</t>
  </si>
  <si>
    <t>Wholesale Funding Markets: Securities lending</t>
  </si>
  <si>
    <t>Wholesale Funding Markets: Wholesale lending, borrowing</t>
  </si>
  <si>
    <t>Service disruption sub-type</t>
  </si>
  <si>
    <t>Availability 
Loss</t>
  </si>
  <si>
    <t>Total</t>
  </si>
  <si>
    <t>Service is completely unavailable to its users</t>
  </si>
  <si>
    <t>Partial</t>
  </si>
  <si>
    <t>A subset of the service’s features/components is unavailable to
its users</t>
  </si>
  <si>
    <t>Intermittent</t>
  </si>
  <si>
    <t>Service is occasionally unavailable (total or partial) at either
regular or irregular intervals</t>
  </si>
  <si>
    <t>Degradation</t>
  </si>
  <si>
    <t>Service is operating below predefined acceptable service levels</t>
  </si>
  <si>
    <t>Integrity Loss</t>
  </si>
  <si>
    <t>Manipulation</t>
  </si>
  <si>
    <t>Creation, addition, duplication, modification, re-sequencing or
deletion of information related to service</t>
  </si>
  <si>
    <t>Corruption</t>
  </si>
  <si>
    <t>Information related to service in unreadable, but recoverable or
can be reconstituted</t>
  </si>
  <si>
    <t>Destruction</t>
  </si>
  <si>
    <t>Information related to service has been irrevocably lost</t>
  </si>
  <si>
    <t>Confidentiality
Loss</t>
  </si>
  <si>
    <t>Unintended /
Unauthorised
disclosure</t>
  </si>
  <si>
    <t>The exposure of information to entities not authorised access to
the information (e.g. data leakage)</t>
  </si>
  <si>
    <t>Unauthorised
acquisition</t>
  </si>
  <si>
    <t>Gaining access to and/or retrieving information without valid
authorisation (e.g. data exfiltration, interception)</t>
  </si>
  <si>
    <t>Loss of Trust</t>
  </si>
  <si>
    <t>Impersonation</t>
  </si>
  <si>
    <t>Service identity is assumed or mimicked by an unauthorised
entity (e.g. cloned identity, man-in-the-middle)</t>
  </si>
  <si>
    <t>Disinformation</t>
  </si>
  <si>
    <t>Intentional dissemination of false information, with an end goal
of misleading, confusing or manipulating an audience</t>
  </si>
  <si>
    <t>Rumour /
Speculation</t>
  </si>
  <si>
    <t>Spread of information without confirmation of its veracity</t>
  </si>
  <si>
    <t>Nature of the service disruption yet to be confirmed</t>
  </si>
  <si>
    <t>Service disruption type does not match pre-defined categories</t>
  </si>
  <si>
    <t>Aligned with FSB FIRE report</t>
  </si>
  <si>
    <t>Resource type</t>
  </si>
  <si>
    <t>Resource sub-type</t>
  </si>
  <si>
    <t>Description / Examples (non-exhaustive)</t>
  </si>
  <si>
    <t>Employees (and their associated skill, talents or abilities)</t>
  </si>
  <si>
    <t>Property</t>
  </si>
  <si>
    <t>Buildings, equipment, machinery, vehicles, land, office space,
office equipment, furnishings</t>
  </si>
  <si>
    <t>ICT (Information &amp; Communication Technology) hardware</t>
  </si>
  <si>
    <t>Storage equipment, servers, mainframes, back-up facilities,
desktop equipment, network equipment, communications,
voice services</t>
  </si>
  <si>
    <t>OT (Operational Technology) hardware</t>
  </si>
  <si>
    <t>Building management control systems, SCADA systems,
Industrial Controls Systems (ICS), Distributed Controls
Systems, Intrusion Detection Systems, Physical Access
Control Systems, Emergency Management Systems</t>
  </si>
  <si>
    <t>Software</t>
  </si>
  <si>
    <t>Operating systems (incl. virtual), applications (internal or
third-party developed), middleware components, web
components</t>
  </si>
  <si>
    <t xml:space="preserve">Information
</t>
  </si>
  <si>
    <t>Datastore</t>
  </si>
  <si>
    <t>Persistent and structured repositories of information (e.g.
RDBMS, key/value stores, document stores)</t>
  </si>
  <si>
    <t>File-based data</t>
  </si>
  <si>
    <t>Electronic or physical store of information</t>
  </si>
  <si>
    <t>Code</t>
  </si>
  <si>
    <t>In-house developed</t>
  </si>
  <si>
    <t>Third party library</t>
  </si>
  <si>
    <t>Purchased or open source library used by reporting entity</t>
  </si>
  <si>
    <t>Archived information</t>
  </si>
  <si>
    <t>Collection of data held within a repository for long-term
retention</t>
  </si>
  <si>
    <t>Outsourced function</t>
  </si>
  <si>
    <t>Managed service providers</t>
  </si>
  <si>
    <t>Cloud computing</t>
  </si>
  <si>
    <t>Infrastructure/Platform/Software-as-a-Service</t>
  </si>
  <si>
    <t>Vendor</t>
  </si>
  <si>
    <t>IT software or hardware products</t>
  </si>
  <si>
    <t>FMIs or other market utility</t>
  </si>
  <si>
    <t>Payments, securities, financial information / market data</t>
  </si>
  <si>
    <t>Non-financial dependency</t>
  </si>
  <si>
    <t>Telecommunications, energy, water</t>
  </si>
  <si>
    <t>Business counterparties</t>
  </si>
  <si>
    <t>Other financial institutions, partners</t>
  </si>
  <si>
    <t>Financial authority</t>
  </si>
  <si>
    <t>Central banks, regulators</t>
  </si>
  <si>
    <t>Downstream relationship</t>
  </si>
  <si>
    <t>Customers, clients</t>
  </si>
  <si>
    <t>Indirect dependency</t>
  </si>
  <si>
    <t>Third parties where no formal relationship exists, but maintain
resources which have value (to the first party)</t>
  </si>
  <si>
    <t>Business Area (BA) Grouping</t>
  </si>
  <si>
    <t>Business Areas within ISO 20022</t>
  </si>
  <si>
    <t>Card Payments &amp; Related Transactions</t>
  </si>
  <si>
    <t>Acceptor to Acquirer Card Transactions, Acquirer to Issuer Card Transactions,
Sale to POI Card Transactions, ATM Card Transactions, Card Administration,
POI Management, ATM Management, Fee collection, Payment Token
Management, Network Management, File Management, Settlement Reporting,
Fraud Reporting and Disposition</t>
  </si>
  <si>
    <t>Payments &amp; Cash Management</t>
  </si>
  <si>
    <t>Payments Initiation, Payments Clearing and Settlement, Cash Management,
Payments Remittance Advice</t>
  </si>
  <si>
    <t>Trade Services</t>
  </si>
  <si>
    <t>Trade Services Initiation, Trade Services, Trade Services Management</t>
  </si>
  <si>
    <t>Securities</t>
  </si>
  <si>
    <t>Securities Issuance, Securities Trade Initiation, Securities Trade, Securities
Clearing, Securities Settlement, Securities Management, Securities Events</t>
  </si>
  <si>
    <t>Foreign Exchange</t>
  </si>
  <si>
    <t>Foreign Exchange Trade Initiation, Foreign Exchange Trade, Foreign Exchange
Management</t>
  </si>
  <si>
    <t>Bank Loan/Deposit</t>
  </si>
  <si>
    <t>Bank Loan Trade Initiation, Bank Loan Trade, Bank Loan Management</t>
  </si>
  <si>
    <t>Derivatives</t>
  </si>
  <si>
    <t>Derivatives Trade Initiation, Derivatives Trade, Derivatives Management</t>
  </si>
  <si>
    <t>Commodities</t>
  </si>
  <si>
    <t>Commodities Trade Initiation, Commodities Trade, Commodities Management</t>
  </si>
  <si>
    <t>Syndicated Loans</t>
  </si>
  <si>
    <t>Syndicated Loan Initiation, Syndicated Loan, Syndicated Loan Management</t>
  </si>
  <si>
    <t>Miscellaneous/Generic</t>
  </si>
  <si>
    <t>Account Management, Administration, Authorities, Collateral, Reference Data</t>
  </si>
  <si>
    <t>No transaction type associated with affected service</t>
  </si>
  <si>
    <t>Other type of transaction not covered by ISO 20022</t>
  </si>
  <si>
    <t>Provided by Bank and FCA as working drafts - NEED REVIEW</t>
  </si>
  <si>
    <t>Impact Type vs Level</t>
  </si>
  <si>
    <t>Insignificant</t>
  </si>
  <si>
    <t>Minor</t>
  </si>
  <si>
    <t>Moderate</t>
  </si>
  <si>
    <t>Major</t>
  </si>
  <si>
    <t>Critical</t>
  </si>
  <si>
    <t>Safety and soundness
Financial stability</t>
  </si>
  <si>
    <t>Effects from the incident are safely contained within the entity with no externalised impacts.</t>
  </si>
  <si>
    <t>Disruption to services is unlikely to create negative external impact for the affected entity(s)' safety &amp; soundness or financial stability.</t>
  </si>
  <si>
    <t>There is some risk to the safety &amp; soundness of the affected entity and/or financial stability.</t>
  </si>
  <si>
    <t>Significant threat(s) to the safety and soundness of the affected entity and/or Potential to cause significant financial and/or market impact.</t>
  </si>
  <si>
    <t>Real and imminent risk to the safety and soundness of the affected entity. Material impact to the financial system or broader economy.</t>
  </si>
  <si>
    <t>Customer transactions</t>
  </si>
  <si>
    <t>No discernible impact on customer transactions.</t>
  </si>
  <si>
    <t>Negligible impact on or minor inconvenience for customers and/or transactions.</t>
  </si>
  <si>
    <t>Negative outcomes for customers (disadvantaged and/or dissatisfied) or transactions (longer than normal delays) occurs.</t>
  </si>
  <si>
    <t>Material harm or impact to a high volume or value of customers and/or transactions occurs.</t>
  </si>
  <si>
    <t>Inability to process significant number of transactions of all volumes leading to significant delays and widespread impact on markets and consumers.</t>
  </si>
  <si>
    <t>Inconsequential financial loss recorded.</t>
  </si>
  <si>
    <t>Limited financial loss or revenue.</t>
  </si>
  <si>
    <t>Considerable financial losses occurring, but can be absorbed.</t>
  </si>
  <si>
    <t>Entity in financial difficulty, with increased exposure to liquidity risk, or losses that can no longer be absorbed.</t>
  </si>
  <si>
    <t>Entity in financial distress or insolvent, and is unable to meet or pay its financial obligations.</t>
  </si>
  <si>
    <t>Operational</t>
  </si>
  <si>
    <t>Internal task(s) or process(es) affected.</t>
  </si>
  <si>
    <t>Non-important services affected OR contained disruption to important services.</t>
  </si>
  <si>
    <t>Deterioration in provision OR sustained disruption of one or multiple (important business) services.</t>
  </si>
  <si>
    <t>Widespread and/or prolonged disruption to (important business) services such that key business objectives are not met.</t>
  </si>
  <si>
    <t>Complete loss or sustained disruption to the operations critical to the delivery of an (important) business service’</t>
  </si>
  <si>
    <t>Reputational</t>
  </si>
  <si>
    <t>No discernible reputational impact.</t>
  </si>
  <si>
    <t>Isolated instance(s) of criticism / negative reaction from a small number of external parties that either have limited credibility or limited reach.</t>
  </si>
  <si>
    <t>Multiple instances of criticism by external parties but unlikely to cause reputational damage.</t>
  </si>
  <si>
    <t>Potential for reputational damage caused by widespread social, national and mainstream media coverage.</t>
  </si>
  <si>
    <t>Reputational damage as a result of prolonged social, national and mainstream media coverage or public scrutiny.</t>
  </si>
  <si>
    <t>Cyber Attack</t>
  </si>
  <si>
    <t>Cyber attack - Malware / Malicious Code</t>
  </si>
  <si>
    <t>Cyber attack - Ransomware</t>
  </si>
  <si>
    <t>Cyber attack - Business email Compromise</t>
  </si>
  <si>
    <t>Cyber attack - Botnet</t>
  </si>
  <si>
    <t>Cyber attack - Insider threat</t>
  </si>
  <si>
    <t>Cyber attack - Spam</t>
  </si>
  <si>
    <t>Cyber attack - Web application targeting</t>
  </si>
  <si>
    <t>Cyber attack - Phishing/Credential compromise</t>
  </si>
  <si>
    <t>Cyber attack - DDOS</t>
  </si>
  <si>
    <t>Cyber attack - Other</t>
  </si>
  <si>
    <t>Change</t>
  </si>
  <si>
    <t>Change - Testing</t>
  </si>
  <si>
    <t>Change - Patching</t>
  </si>
  <si>
    <t>Change - Procedural</t>
  </si>
  <si>
    <t>Change - Defect/Bug</t>
  </si>
  <si>
    <t>Change - Other change management</t>
  </si>
  <si>
    <t>3rd Party - Change</t>
  </si>
  <si>
    <t>3rd Party - Systems Issue</t>
  </si>
  <si>
    <t>3rd Party - Process / Control Failure</t>
  </si>
  <si>
    <t>3rd Party - Cyber Attack</t>
  </si>
  <si>
    <t>3rd Party - Other External Factors</t>
  </si>
  <si>
    <t>External Factors</t>
  </si>
  <si>
    <t>External Factors - Natural disaster / Fire / Weather</t>
  </si>
  <si>
    <t>External Factors - Geopolitical</t>
  </si>
  <si>
    <t>External Factors - Power Outage</t>
  </si>
  <si>
    <t>External Factors - Chemical</t>
  </si>
  <si>
    <t>External Factors - Infectious Disease</t>
  </si>
  <si>
    <t>External Factors - Market influences</t>
  </si>
  <si>
    <t>External Factors - Economic shock</t>
  </si>
  <si>
    <t>Theft</t>
  </si>
  <si>
    <t>Theft - Insider</t>
  </si>
  <si>
    <t>Theft - External</t>
  </si>
  <si>
    <t>Hardware</t>
  </si>
  <si>
    <t>Hardware - Capacity / Database / Storage issue</t>
  </si>
  <si>
    <t>Hardware - Performance</t>
  </si>
  <si>
    <t>Hardware - Maintenance</t>
  </si>
  <si>
    <t>Hardware - Obsolescence</t>
  </si>
  <si>
    <t>Software - Compatibility</t>
  </si>
  <si>
    <t>Software - Configuration</t>
  </si>
  <si>
    <t>Software - management</t>
  </si>
  <si>
    <t>Software - Security settings</t>
  </si>
  <si>
    <t>Software - Network issue</t>
  </si>
  <si>
    <t>Software - Server issue</t>
  </si>
  <si>
    <t>Process Design or Execution</t>
  </si>
  <si>
    <t>Process design or execution - Unclear Roles and responsibilities</t>
  </si>
  <si>
    <t>Process design or execution - Notifications and alerts</t>
  </si>
  <si>
    <t>Process design or execution - Escalation of issues</t>
  </si>
  <si>
    <t>Process design or execution - Task hand-off</t>
  </si>
  <si>
    <t>Process Controls</t>
  </si>
  <si>
    <t>Process controls - Status monitoring</t>
  </si>
  <si>
    <t>Process controls - Process documentation</t>
  </si>
  <si>
    <t>Process controls - Periodic review</t>
  </si>
  <si>
    <t>Process controls - Process ownership</t>
  </si>
  <si>
    <t>Human</t>
  </si>
  <si>
    <t>Human - Error</t>
  </si>
  <si>
    <t>Human - Intentional Acts of Sabotage</t>
  </si>
  <si>
    <t>Human - Physical / Mental Limitations</t>
  </si>
  <si>
    <t>Human - Communication, Coordination &amp; Planning</t>
  </si>
  <si>
    <t>Human - Inadequate management oversight</t>
  </si>
  <si>
    <t>Discovery Method</t>
  </si>
  <si>
    <t>Reported by (national) competent authority e.g. financial authority, cyber security agency</t>
  </si>
  <si>
    <t>Reported by domestic or international law enforcement agency (LEA) e.g. police, national crime agency, Interpol</t>
  </si>
  <si>
    <t>Reported by one of the reporting entity’s external dependencies e.g. managed service provider, vendor</t>
  </si>
  <si>
    <t>Reported by another regulated entity e.g. via collaborative information sharing platform</t>
  </si>
  <si>
    <t>Discovered following a review performed by external auditors e.g. perimeter scanning service provider</t>
  </si>
  <si>
    <t>Reported by external monitoring provider e.g. security event monitoring service</t>
  </si>
  <si>
    <t>Reported by party with no relationship to the reporting entity e.g. bug bounty hunter</t>
  </si>
  <si>
    <t>Discovered by dedicated security function as part of business as usual activities</t>
  </si>
  <si>
    <t>Discovered using existing monitoring tools e.g. intrusion detection, log monitoring</t>
  </si>
  <si>
    <t xml:space="preserve">Discovered following a review performed by internal auditors </t>
  </si>
  <si>
    <r>
      <t xml:space="preserve">Severity Level </t>
    </r>
    <r>
      <rPr>
        <i/>
        <sz val="10"/>
        <color rgb="FFFFFFFF"/>
        <rFont val="Arial"/>
        <family val="2"/>
      </rPr>
      <t>(incl. description and step change transition statements)</t>
    </r>
  </si>
  <si>
    <r>
      <t xml:space="preserve">Additional context </t>
    </r>
    <r>
      <rPr>
        <i/>
        <sz val="10"/>
        <color rgb="FFFFFFFF"/>
        <rFont val="Arial"/>
        <family val="2"/>
      </rPr>
      <t>(may be observed)</t>
    </r>
  </si>
  <si>
    <r>
      <t>▼</t>
    </r>
    <r>
      <rPr>
        <i/>
        <sz val="10"/>
        <color rgb="FF000000"/>
        <rFont val="Arial"/>
        <family val="2"/>
      </rPr>
      <t xml:space="preserve"> Specific and coordinated response required to manage incident</t>
    </r>
  </si>
  <si>
    <t>Low</t>
  </si>
  <si>
    <r>
      <t>Escalated</t>
    </r>
    <r>
      <rPr>
        <sz val="10"/>
        <color theme="1"/>
        <rFont val="Arial"/>
        <family val="2"/>
      </rPr>
      <t xml:space="preserve"> incident response mode within relevant functional units</t>
    </r>
  </si>
  <si>
    <r>
      <t>·</t>
    </r>
    <r>
      <rPr>
        <sz val="7"/>
        <color theme="1"/>
        <rFont val="Times New Roman"/>
        <family val="1"/>
      </rPr>
      <t xml:space="preserve">   </t>
    </r>
    <r>
      <rPr>
        <sz val="10"/>
        <color theme="1"/>
        <rFont val="Arial"/>
        <family val="2"/>
      </rPr>
      <t>Escalation within affected functional unit (e.g. operations / technology / SOC) is sufficient for response</t>
    </r>
  </si>
  <si>
    <r>
      <t>·</t>
    </r>
    <r>
      <rPr>
        <sz val="7"/>
        <color theme="1"/>
        <rFont val="Times New Roman"/>
        <family val="1"/>
      </rPr>
      <t xml:space="preserve">   </t>
    </r>
    <r>
      <rPr>
        <sz val="10"/>
        <color theme="1"/>
        <rFont val="Arial"/>
        <family val="2"/>
      </rPr>
      <t>May designate a named incident coordinator or incident response team (IRT)</t>
    </r>
  </si>
  <si>
    <r>
      <t>·</t>
    </r>
    <r>
      <rPr>
        <sz val="7"/>
        <color theme="1"/>
        <rFont val="Times New Roman"/>
        <family val="1"/>
      </rPr>
      <t xml:space="preserve">   </t>
    </r>
    <r>
      <rPr>
        <sz val="10"/>
        <color theme="1"/>
        <rFont val="Arial"/>
        <family val="2"/>
      </rPr>
      <t>Crisis escalation procedures have not been activated</t>
    </r>
  </si>
  <si>
    <r>
      <t>▼</t>
    </r>
    <r>
      <rPr>
        <i/>
        <sz val="10"/>
        <color rgb="FF000000"/>
        <rFont val="Arial"/>
        <family val="2"/>
      </rPr>
      <t xml:space="preserve"> Invocation</t>
    </r>
    <r>
      <rPr>
        <b/>
        <i/>
        <sz val="10"/>
        <color rgb="FF000000"/>
        <rFont val="Arial"/>
        <family val="2"/>
      </rPr>
      <t xml:space="preserve"> </t>
    </r>
    <r>
      <rPr>
        <i/>
        <sz val="10"/>
        <color rgb="FF000000"/>
        <rFont val="Arial"/>
        <family val="2"/>
      </rPr>
      <t>of crisis management arrangements</t>
    </r>
  </si>
  <si>
    <t>Medium</t>
  </si>
  <si>
    <r>
      <t>Crisis management</t>
    </r>
    <r>
      <rPr>
        <sz val="10"/>
        <color theme="1"/>
        <rFont val="Arial"/>
        <family val="2"/>
      </rPr>
      <t xml:space="preserve"> arrangements are invoked</t>
    </r>
  </si>
  <si>
    <r>
      <t>·</t>
    </r>
    <r>
      <rPr>
        <sz val="7"/>
        <color theme="1"/>
        <rFont val="Times New Roman"/>
        <family val="1"/>
      </rPr>
      <t xml:space="preserve">   </t>
    </r>
    <r>
      <rPr>
        <sz val="10"/>
        <color theme="1"/>
        <rFont val="Arial"/>
        <family val="2"/>
      </rPr>
      <t>Need for coordinated organisational response</t>
    </r>
  </si>
  <si>
    <r>
      <t>·</t>
    </r>
    <r>
      <rPr>
        <sz val="7"/>
        <color theme="1"/>
        <rFont val="Times New Roman"/>
        <family val="1"/>
      </rPr>
      <t xml:space="preserve">   </t>
    </r>
    <r>
      <rPr>
        <sz val="10"/>
        <color theme="1"/>
        <rFont val="Arial"/>
        <family val="2"/>
      </rPr>
      <t>Constant internal communication flows</t>
    </r>
  </si>
  <si>
    <r>
      <t>·</t>
    </r>
    <r>
      <rPr>
        <sz val="7"/>
        <color theme="1"/>
        <rFont val="Times New Roman"/>
        <family val="1"/>
      </rPr>
      <t xml:space="preserve">   </t>
    </r>
    <r>
      <rPr>
        <sz val="10"/>
        <color theme="1"/>
        <rFont val="Arial"/>
        <family val="2"/>
      </rPr>
      <t>Activation of crisis communication strategies</t>
    </r>
  </si>
  <si>
    <r>
      <t>▼</t>
    </r>
    <r>
      <rPr>
        <i/>
        <sz val="10"/>
        <color rgb="FF000000"/>
        <rFont val="Arial"/>
        <family val="2"/>
      </rPr>
      <t xml:space="preserve"> Crisis escalation to most senior level</t>
    </r>
  </si>
  <si>
    <t>High</t>
  </si>
  <si>
    <r>
      <t xml:space="preserve">Escalated to the </t>
    </r>
    <r>
      <rPr>
        <b/>
        <sz val="10"/>
        <color theme="1"/>
        <rFont val="Arial"/>
        <family val="2"/>
      </rPr>
      <t>most senior crisis command structure</t>
    </r>
    <r>
      <rPr>
        <sz val="10"/>
        <color theme="1"/>
        <rFont val="Arial"/>
        <family val="2"/>
      </rPr>
      <t xml:space="preserve"> that holds ultimate responsibility for the handling and outcome of the incident</t>
    </r>
  </si>
  <si>
    <r>
      <t>·</t>
    </r>
    <r>
      <rPr>
        <sz val="7"/>
        <color theme="1"/>
        <rFont val="Times New Roman"/>
        <family val="1"/>
      </rPr>
      <t xml:space="preserve">   </t>
    </r>
    <r>
      <rPr>
        <sz val="10"/>
        <color theme="1"/>
        <rFont val="Arial"/>
        <family val="2"/>
      </rPr>
      <t>Strategic crisis response led from most senior command structure within affected entity</t>
    </r>
  </si>
  <si>
    <r>
      <t>·</t>
    </r>
    <r>
      <rPr>
        <sz val="7"/>
        <color theme="1"/>
        <rFont val="Times New Roman"/>
        <family val="1"/>
      </rPr>
      <t xml:space="preserve">   </t>
    </r>
    <r>
      <rPr>
        <sz val="10"/>
        <color theme="1"/>
        <rFont val="Arial"/>
        <family val="2"/>
      </rPr>
      <t>Significant threat(s) to the safety and soundness of the affected entity</t>
    </r>
  </si>
  <si>
    <r>
      <t xml:space="preserve">Impact Level </t>
    </r>
    <r>
      <rPr>
        <i/>
        <sz val="10"/>
        <color rgb="FFFFFFFF"/>
        <rFont val="Arial"/>
        <family val="2"/>
      </rPr>
      <t>(incl. description and step change transition statements)</t>
    </r>
  </si>
  <si>
    <t>None</t>
  </si>
  <si>
    <t>No reputational impact observed</t>
  </si>
  <si>
    <r>
      <t>▼</t>
    </r>
    <r>
      <rPr>
        <i/>
        <sz val="10"/>
        <color rgb="FF000000"/>
        <rFont val="Arial"/>
        <family val="2"/>
      </rPr>
      <t xml:space="preserve"> Adverse reaction associated with incident is identified</t>
    </r>
  </si>
  <si>
    <r>
      <t>Isolated</t>
    </r>
    <r>
      <rPr>
        <sz val="10"/>
        <color theme="1"/>
        <rFont val="Arial"/>
        <family val="2"/>
      </rPr>
      <t xml:space="preserve"> instance(s) of criticism / negative reaction from a small number of external parties</t>
    </r>
  </si>
  <si>
    <r>
      <t>·</t>
    </r>
    <r>
      <rPr>
        <sz val="7"/>
        <color theme="1"/>
        <rFont val="Times New Roman"/>
        <family val="1"/>
      </rPr>
      <t xml:space="preserve">   </t>
    </r>
    <r>
      <rPr>
        <sz val="10"/>
        <color theme="1"/>
        <rFont val="Arial"/>
        <family val="2"/>
      </rPr>
      <t>Limited or localised negative coverage or customer frustration / complaint</t>
    </r>
  </si>
  <si>
    <r>
      <t>·</t>
    </r>
    <r>
      <rPr>
        <sz val="7"/>
        <color theme="1"/>
        <rFont val="Times New Roman"/>
        <family val="1"/>
      </rPr>
      <t xml:space="preserve">   </t>
    </r>
    <r>
      <rPr>
        <sz val="10"/>
        <color theme="1"/>
        <rFont val="Arial"/>
        <family val="2"/>
      </rPr>
      <t>No press exposure</t>
    </r>
  </si>
  <si>
    <r>
      <t>·</t>
    </r>
    <r>
      <rPr>
        <sz val="7"/>
        <color theme="1"/>
        <rFont val="Times New Roman"/>
        <family val="1"/>
      </rPr>
      <t xml:space="preserve">   </t>
    </r>
    <r>
      <rPr>
        <sz val="10"/>
        <color theme="1"/>
        <rFont val="Arial"/>
        <family val="2"/>
      </rPr>
      <t>No notable effect on reputation / image</t>
    </r>
  </si>
  <si>
    <r>
      <t>·</t>
    </r>
    <r>
      <rPr>
        <sz val="7"/>
        <color theme="1"/>
        <rFont val="Times New Roman"/>
        <family val="1"/>
      </rPr>
      <t xml:space="preserve">   </t>
    </r>
    <r>
      <rPr>
        <sz val="10"/>
        <color theme="1"/>
        <rFont val="Arial"/>
        <family val="2"/>
      </rPr>
      <t>Can be handled by the entity’s standard communication protocols or complaint handling processes</t>
    </r>
  </si>
  <si>
    <r>
      <t>▼</t>
    </r>
    <r>
      <rPr>
        <i/>
        <sz val="10"/>
        <color rgb="FF000000"/>
        <rFont val="Arial"/>
        <family val="2"/>
      </rPr>
      <t xml:space="preserve"> Gathering negative momentum broadening into local mainstream coverage</t>
    </r>
  </si>
  <si>
    <r>
      <t xml:space="preserve">Multiple </t>
    </r>
    <r>
      <rPr>
        <b/>
        <sz val="10"/>
        <color theme="1"/>
        <rFont val="Arial"/>
        <family val="2"/>
      </rPr>
      <t>regional</t>
    </r>
    <r>
      <rPr>
        <sz val="10"/>
        <color theme="1"/>
        <rFont val="Arial"/>
        <family val="2"/>
      </rPr>
      <t xml:space="preserve"> instances of criticism / negative reaction by external parties</t>
    </r>
  </si>
  <si>
    <r>
      <t>·</t>
    </r>
    <r>
      <rPr>
        <sz val="7"/>
        <color theme="1"/>
        <rFont val="Times New Roman"/>
        <family val="1"/>
      </rPr>
      <t xml:space="preserve">   </t>
    </r>
    <r>
      <rPr>
        <sz val="10"/>
        <color theme="1"/>
        <rFont val="Arial"/>
        <family val="2"/>
      </rPr>
      <t>Temporary coverage by local media</t>
    </r>
  </si>
  <si>
    <r>
      <t>·</t>
    </r>
    <r>
      <rPr>
        <sz val="7"/>
        <color theme="1"/>
        <rFont val="Times New Roman"/>
        <family val="1"/>
      </rPr>
      <t xml:space="preserve">   </t>
    </r>
    <r>
      <rPr>
        <sz val="10"/>
        <color theme="1"/>
        <rFont val="Arial"/>
        <family val="2"/>
      </rPr>
      <t>Local public opinion aware</t>
    </r>
  </si>
  <si>
    <r>
      <t>·</t>
    </r>
    <r>
      <rPr>
        <sz val="7"/>
        <color theme="1"/>
        <rFont val="Times New Roman"/>
        <family val="1"/>
      </rPr>
      <t xml:space="preserve">   </t>
    </r>
    <r>
      <rPr>
        <sz val="10"/>
        <color theme="1"/>
        <rFont val="Arial"/>
        <family val="2"/>
      </rPr>
      <t xml:space="preserve">Social media trending </t>
    </r>
  </si>
  <si>
    <r>
      <t>·</t>
    </r>
    <r>
      <rPr>
        <sz val="7"/>
        <color theme="1"/>
        <rFont val="Times New Roman"/>
        <family val="1"/>
      </rPr>
      <t xml:space="preserve">   </t>
    </r>
    <r>
      <rPr>
        <sz val="10"/>
        <color theme="1"/>
        <rFont val="Arial"/>
        <family val="2"/>
      </rPr>
      <t>Minor short-term, but recoverable, effect on reputation</t>
    </r>
  </si>
  <si>
    <r>
      <t>·</t>
    </r>
    <r>
      <rPr>
        <sz val="7"/>
        <color theme="1"/>
        <rFont val="Times New Roman"/>
        <family val="1"/>
      </rPr>
      <t xml:space="preserve">   </t>
    </r>
    <r>
      <rPr>
        <sz val="10"/>
        <color theme="1"/>
        <rFont val="Arial"/>
        <family val="2"/>
      </rPr>
      <t>Specific communications issued by affected entity in response to incident</t>
    </r>
  </si>
  <si>
    <r>
      <t>·</t>
    </r>
    <r>
      <rPr>
        <sz val="7"/>
        <color theme="1"/>
        <rFont val="Times New Roman"/>
        <family val="1"/>
      </rPr>
      <t xml:space="preserve">   </t>
    </r>
    <r>
      <rPr>
        <sz val="10"/>
        <color theme="1"/>
        <rFont val="Arial"/>
        <family val="2"/>
      </rPr>
      <t>Few complaints received from customers</t>
    </r>
  </si>
  <si>
    <r>
      <t>▼</t>
    </r>
    <r>
      <rPr>
        <i/>
        <sz val="10"/>
        <color rgb="FF000000"/>
        <rFont val="Arial"/>
        <family val="2"/>
      </rPr>
      <t xml:space="preserve"> Escalating concern which triggers national interest or official critique</t>
    </r>
  </si>
  <si>
    <r>
      <t>Mounting public, institutional or market concern reflecting a deterioration in</t>
    </r>
    <r>
      <rPr>
        <b/>
        <sz val="10"/>
        <color theme="1"/>
        <rFont val="Arial"/>
        <family val="2"/>
      </rPr>
      <t xml:space="preserve"> stakeholder confidence</t>
    </r>
  </si>
  <si>
    <r>
      <t>·</t>
    </r>
    <r>
      <rPr>
        <sz val="7"/>
        <color theme="1"/>
        <rFont val="Times New Roman"/>
        <family val="1"/>
      </rPr>
      <t xml:space="preserve">   </t>
    </r>
    <r>
      <rPr>
        <sz val="10"/>
        <color theme="1"/>
        <rFont val="Arial"/>
        <family val="2"/>
      </rPr>
      <t>Extended local or one-time national media coverage within the entity’s primary region of operation </t>
    </r>
  </si>
  <si>
    <r>
      <t>·</t>
    </r>
    <r>
      <rPr>
        <sz val="7"/>
        <color theme="1"/>
        <rFont val="Times New Roman"/>
        <family val="1"/>
      </rPr>
      <t xml:space="preserve">   </t>
    </r>
    <r>
      <rPr>
        <sz val="10"/>
        <color theme="1"/>
        <rFont val="Arial"/>
        <family val="2"/>
      </rPr>
      <t>Social media trending with moderate levels of engagement and visibility</t>
    </r>
  </si>
  <si>
    <r>
      <t>·</t>
    </r>
    <r>
      <rPr>
        <sz val="7"/>
        <color theme="1"/>
        <rFont val="Times New Roman"/>
        <family val="1"/>
      </rPr>
      <t xml:space="preserve">   </t>
    </r>
    <r>
      <rPr>
        <sz val="10"/>
        <color theme="1"/>
        <rFont val="Arial"/>
        <family val="2"/>
      </rPr>
      <t>Negative commentary and interest from officials (e.g. political or authority) representatives</t>
    </r>
  </si>
  <si>
    <r>
      <t>·</t>
    </r>
    <r>
      <rPr>
        <sz val="7"/>
        <color theme="1"/>
        <rFont val="Times New Roman"/>
        <family val="1"/>
      </rPr>
      <t xml:space="preserve">   </t>
    </r>
    <r>
      <rPr>
        <sz val="10"/>
        <color theme="1"/>
        <rFont val="Arial"/>
        <family val="2"/>
      </rPr>
      <t>No loss of core customer trust but repetitive complaints received from customers</t>
    </r>
  </si>
  <si>
    <r>
      <t>▼</t>
    </r>
    <r>
      <rPr>
        <i/>
        <sz val="10"/>
        <color rgb="FF000000"/>
        <rFont val="Arial"/>
        <family val="2"/>
      </rPr>
      <t xml:space="preserve"> Loss in brand value, prospects, or market share</t>
    </r>
  </si>
  <si>
    <t>Substantial</t>
  </si>
  <si>
    <r>
      <t xml:space="preserve">Potential for reputational damage driven by </t>
    </r>
    <r>
      <rPr>
        <b/>
        <sz val="10"/>
        <color theme="1"/>
        <rFont val="Arial"/>
        <family val="2"/>
      </rPr>
      <t>widespread</t>
    </r>
    <r>
      <rPr>
        <sz val="10"/>
        <color theme="1"/>
        <rFont val="Arial"/>
        <family val="2"/>
      </rPr>
      <t xml:space="preserve"> social, national, and mainstream media coverage or public scrutiny</t>
    </r>
  </si>
  <si>
    <r>
      <t>·</t>
    </r>
    <r>
      <rPr>
        <sz val="7"/>
        <color theme="1"/>
        <rFont val="Times New Roman"/>
        <family val="1"/>
      </rPr>
      <t xml:space="preserve">   </t>
    </r>
    <r>
      <rPr>
        <sz val="10"/>
        <color theme="1"/>
        <rFont val="Arial"/>
        <family val="2"/>
      </rPr>
      <t>Persistent and intense negative media coverage, expanding to front page articles or international media interest</t>
    </r>
  </si>
  <si>
    <r>
      <t>·</t>
    </r>
    <r>
      <rPr>
        <sz val="7"/>
        <color theme="1"/>
        <rFont val="Times New Roman"/>
        <family val="1"/>
      </rPr>
      <t xml:space="preserve">   </t>
    </r>
    <r>
      <rPr>
        <sz val="10"/>
        <color theme="1"/>
        <rFont val="Arial"/>
        <family val="2"/>
      </rPr>
      <t>Loss of confidence amongst customers, peer group or investors</t>
    </r>
  </si>
  <si>
    <r>
      <t>·</t>
    </r>
    <r>
      <rPr>
        <sz val="7"/>
        <color theme="1"/>
        <rFont val="Times New Roman"/>
        <family val="1"/>
      </rPr>
      <t xml:space="preserve">   </t>
    </r>
    <r>
      <rPr>
        <sz val="10"/>
        <color theme="1"/>
        <rFont val="Arial"/>
        <family val="2"/>
      </rPr>
      <t>Public censure from official representatives</t>
    </r>
  </si>
  <si>
    <r>
      <t>·</t>
    </r>
    <r>
      <rPr>
        <sz val="7"/>
        <color theme="1"/>
        <rFont val="Times New Roman"/>
        <family val="1"/>
      </rPr>
      <t xml:space="preserve">   </t>
    </r>
    <r>
      <rPr>
        <sz val="10"/>
        <color theme="1"/>
        <rFont val="Arial"/>
        <family val="2"/>
      </rPr>
      <t>Large numbers of repetitive complaints received from different customer segments</t>
    </r>
  </si>
  <si>
    <r>
      <t>▼</t>
    </r>
    <r>
      <rPr>
        <i/>
        <sz val="10"/>
        <color rgb="FF000000"/>
        <rFont val="Arial"/>
        <family val="2"/>
      </rPr>
      <t xml:space="preserve"> Extensive loss of trust or confidence in entity’s ability to meet external end user or market expectations</t>
    </r>
  </si>
  <si>
    <t>Severe</t>
  </si>
  <si>
    <r>
      <t>Reputational damage</t>
    </r>
    <r>
      <rPr>
        <sz val="10"/>
        <color theme="1"/>
        <rFont val="Arial"/>
        <family val="2"/>
      </rPr>
      <t xml:space="preserve"> as a result of prolonged social, national and mainstream media coverage or public scrutiny</t>
    </r>
  </si>
  <si>
    <r>
      <t>·</t>
    </r>
    <r>
      <rPr>
        <sz val="7"/>
        <color theme="1"/>
        <rFont val="Times New Roman"/>
        <family val="1"/>
      </rPr>
      <t xml:space="preserve">   </t>
    </r>
    <r>
      <rPr>
        <sz val="10"/>
        <color theme="1"/>
        <rFont val="Arial"/>
        <family val="2"/>
      </rPr>
      <t>Long-term or severe repercussions for brand or market value, potentially beyond repair</t>
    </r>
  </si>
  <si>
    <r>
      <t>·</t>
    </r>
    <r>
      <rPr>
        <sz val="7"/>
        <color theme="1"/>
        <rFont val="Times New Roman"/>
        <family val="1"/>
      </rPr>
      <t xml:space="preserve">   </t>
    </r>
    <r>
      <rPr>
        <sz val="10"/>
        <color theme="1"/>
        <rFont val="Arial"/>
        <family val="2"/>
      </rPr>
      <t>Large-scale loss of customer trust, potential shareholder and regulatory actions</t>
    </r>
  </si>
  <si>
    <r>
      <t>·</t>
    </r>
    <r>
      <rPr>
        <sz val="7"/>
        <color theme="1"/>
        <rFont val="Times New Roman"/>
        <family val="1"/>
      </rPr>
      <t xml:space="preserve">   </t>
    </r>
    <r>
      <rPr>
        <sz val="10"/>
        <color theme="1"/>
        <rFont val="Arial"/>
        <family val="2"/>
      </rPr>
      <t>Reputational impacts extending to affiliated entities, markets or locale</t>
    </r>
  </si>
  <si>
    <r>
      <t xml:space="preserve">Description / Examples </t>
    </r>
    <r>
      <rPr>
        <sz val="10"/>
        <color rgb="FFFFFFFF"/>
        <rFont val="Arial"/>
        <family val="2"/>
      </rPr>
      <t>(non-exhaustive)</t>
    </r>
  </si>
  <si>
    <t>Buildings, equipment, machinery, vehicles, land, office space, office equipment, furnishings</t>
  </si>
  <si>
    <t>Storage equipment, servers, mainframes, back-up facilities, desktop equipment, network equipment, communications, voice services</t>
  </si>
  <si>
    <t>Building management control systems, SCADA systems, Industrial Controls Systems (ICS), Distributed Controls Systems, Intrusion Detection Systems, Physical Access Control Systems, Emergency Management Systems</t>
  </si>
  <si>
    <t>Operating systems (incl. virtual), applications (internal or third-party developed), middleware components, web components</t>
  </si>
  <si>
    <t>Information</t>
  </si>
  <si>
    <t>Persistent and structured repositories of information (e.g. RDBMS, key/value stores, document stores)</t>
  </si>
  <si>
    <t>Collection of data held within a repository for long-term retention</t>
  </si>
  <si>
    <t>Availability</t>
  </si>
  <si>
    <t>property of being accessible and usable on demand by an authorised entity</t>
  </si>
  <si>
    <t>Integrity</t>
  </si>
  <si>
    <t>property of accuracy and completeness</t>
  </si>
  <si>
    <t>Confidentiality</t>
  </si>
  <si>
    <t>property that information is neither made available nor disclosed to unauthorised individuals, entities, processes or systems</t>
  </si>
  <si>
    <t>Authenticity</t>
  </si>
  <si>
    <t>property that an entity is what it claims to be</t>
  </si>
  <si>
    <t>Accountability</t>
  </si>
  <si>
    <t>property that ensures that the actions of an entity may be traced uniquely to that entity</t>
  </si>
  <si>
    <t>Non-repudiation</t>
  </si>
  <si>
    <t>ability to prove the occurrence of a claimed event or action and its originating entities</t>
  </si>
  <si>
    <t>Reliability</t>
  </si>
  <si>
    <t>property of consistent intended behaviour and results</t>
  </si>
  <si>
    <t>Sample taxonomy taken from UN office for Disaster Risk Reduction - Hazard Definition &amp; Classification Review – Technical Report</t>
  </si>
  <si>
    <t>Hazard Type</t>
  </si>
  <si>
    <t>Hazard Cluster</t>
  </si>
  <si>
    <t>Meterological and Hydrological</t>
  </si>
  <si>
    <t>Convective-related</t>
  </si>
  <si>
    <t>Flood</t>
  </si>
  <si>
    <t>Lithometeors</t>
  </si>
  <si>
    <t>Marine</t>
  </si>
  <si>
    <t>Pressure-related</t>
  </si>
  <si>
    <t>Precipitation-related</t>
  </si>
  <si>
    <t>related</t>
  </si>
  <si>
    <t>Temperature-related</t>
  </si>
  <si>
    <t>Terrestrial</t>
  </si>
  <si>
    <t>Wind-related</t>
  </si>
  <si>
    <t>Extraterrestrial</t>
  </si>
  <si>
    <t>Geohazard</t>
  </si>
  <si>
    <t>Seismogenic (earthquakes)</t>
  </si>
  <si>
    <t>Volcanogenic (volcanoes and geothermal)</t>
  </si>
  <si>
    <t>Shallow geohazard</t>
  </si>
  <si>
    <t>Environmental</t>
  </si>
  <si>
    <t>Environmental degradation</t>
  </si>
  <si>
    <t>Chemical</t>
  </si>
  <si>
    <t>Gases</t>
  </si>
  <si>
    <t>Heavy metals</t>
  </si>
  <si>
    <t>Human Causal Factor</t>
  </si>
  <si>
    <t>Human Causal Factor2</t>
  </si>
  <si>
    <t>LEVEL 1 
UNSAFE ACTS</t>
  </si>
  <si>
    <t>Errors: Judgement
and Decision-making</t>
  </si>
  <si>
    <t>These “thinking” errors represent conscious, goal-intended behaviour that
proceeds as designed, yet the plan proves inadequate or inappropriate for the
situation. These errors typically manifest as poorly executed procedures,
improper choices, or simply the misinterpretation and/or misuse of relevant
information.</t>
  </si>
  <si>
    <t>Errors: Skill-based</t>
  </si>
  <si>
    <t>Highly practiced behaviour that occurs with little or no conscious thought.
These “doing” errors frequently appear as breakdown in visual scan patterns,
inadvertent activation/deactivation of switches, forgotten intentions, and omitted
items in checklists often appear. Even the manner or technique with which one
performs a task is included.</t>
  </si>
  <si>
    <t>Errors: Misperception</t>
  </si>
  <si>
    <t>These errors arise when sensory input is degraded. Faced with acting on
imperfect or incomplete information, staff run the risk of misjudging the state of
operations, and responding incorrectly.</t>
  </si>
  <si>
    <t>Contraventions: Routine</t>
  </si>
  <si>
    <t>This type of contravention tends to be habitual by nature and is often enabled
by a system of oversight and management that tolerates such departures from
the rules (“bending the rules”)</t>
  </si>
  <si>
    <t>Contraventions: Exceptional</t>
  </si>
  <si>
    <t>Isolated departures from authority, neither typical of the individual nor
condoned by management.</t>
  </si>
  <si>
    <t>Contraventions: Acts of Sabotage</t>
  </si>
  <si>
    <t>A deliberate act to negatively affect operations that may lead to a serious
accident, damage or impact, in response to a challenging identified
organisational factor.</t>
  </si>
  <si>
    <t>LEVEL 2 
PRECONDITIONS
FOR UNSAFE
ACTS</t>
  </si>
  <si>
    <t>Situational Factors: Physical</t>
  </si>
  <si>
    <t>The category includes both the operational setting (e.g. workplace) and the
ambient environment, such as heat, noise, lighting, etc.</t>
  </si>
  <si>
    <t>Situational Factors: Technological</t>
  </si>
  <si>
    <t>This category encompasses a variety of issues including the design of
equipment and controls, information and communication technologies, user
interfaces, and automation.</t>
  </si>
  <si>
    <t>Wellbeing: Adverse Mental Stress</t>
  </si>
  <si>
    <t>Acute psychological and/or mental conditions that negatively affect
performance such as mental fatigue, pernicious attitudes, and misplaced
motivation.</t>
  </si>
  <si>
    <t>Wellbeing - Adverse Physiological States</t>
  </si>
  <si>
    <t>Acute medical and/or physiological conditions that preclude safe operations
such as illness, intoxication, and pharmacological and medical abnormalities
known to affect performance.</t>
  </si>
  <si>
    <t>Wellbeing: Physical /
Mental Limitations</t>
  </si>
  <si>
    <t>Permanent physical/mental disabilities that may adversely impact performance
such as poor vision, lack of physical strength, mental aptitude, general
knowledge, and a variety of other chronic mental illnesses.</t>
  </si>
  <si>
    <t>Personnel:
Communication,
Coordination &amp;
Planning</t>
  </si>
  <si>
    <t>Includes a variety of communication, coordination, and teamwork issues that
impact performance.</t>
  </si>
  <si>
    <t>Personnel: Fitness
for Duty</t>
  </si>
  <si>
    <t>Off-duty activities required to perform optimally on the job such as adhering to
downtime/leave requirements, alcohol restrictions, and other off-duty
mandates.</t>
  </si>
  <si>
    <t>LEVEL 3 LEADERSHIP /
MANAGEMENT</t>
  </si>
  <si>
    <t>Inadequate
Oversight</t>
  </si>
  <si>
    <t>Oversight and management of personnel and resources including training,
professional guidance, and operational leadership among other aspects.</t>
  </si>
  <si>
    <t>Planned Inappropriate Operations</t>
  </si>
  <si>
    <t>Management and assignment of work including aspects of risk management,
task allocation, operational tempo, etc.</t>
  </si>
  <si>
    <t>Failure to Correct Known Problem</t>
  </si>
  <si>
    <t>Those instances when deficiencies organisational services and assets are
“known” to management, y et are allowed to continue uncorrected.</t>
  </si>
  <si>
    <t>Management Contraventions</t>
  </si>
  <si>
    <t>The wilful disregard for existing rules, regulations, instructions, or standard
operating procedures by management during the course of their duties.</t>
  </si>
  <si>
    <t>LEVEL 4 
ORGANISATIONAL
INFLUENCES</t>
  </si>
  <si>
    <t>Resource Management</t>
  </si>
  <si>
    <t>This category describes how human, monetary, and equipment resources
necessary to carry out the vision are managed.</t>
  </si>
  <si>
    <t>Management of Change</t>
  </si>
  <si>
    <t>Failure to effectively plan, communicate and coordinate changes to the
organisation, and its processes, technology, equipment, operating procedures,
or facilities.</t>
  </si>
  <si>
    <t>Organisational Climate</t>
  </si>
  <si>
    <t>Prevailing atmosphere/vision within the organisation including such things as
policies, command structure, and culture.</t>
  </si>
  <si>
    <t>Organisational Process</t>
  </si>
  <si>
    <t>Normal process by which the vision of an organisation is carried out including
operations, procedures, and oversight among others.</t>
  </si>
  <si>
    <t>Organisational Contraventions</t>
  </si>
  <si>
    <t>Executive-level contraventions and short-cutting of existing organisation
procedures and processes, and externally-imposed regulation.</t>
  </si>
  <si>
    <t>LEVEL 5 
EXTERNAL
FACTORS</t>
  </si>
  <si>
    <t>Statutory and Regulatory Influences</t>
  </si>
  <si>
    <t>Effect that government regulations and policies have on the organisation, as
well as the actions of regulatory authorities (e.g. assessments, enforcement).</t>
  </si>
  <si>
    <t>Political Influences</t>
  </si>
  <si>
    <t>Broader political influences on the direction and aims of the sector's policy and
practice.</t>
  </si>
  <si>
    <t>Market Influences</t>
  </si>
  <si>
    <t>Restrictive economic conditions, and supply problems with services, materials
or labour</t>
  </si>
  <si>
    <t>Societal / Legal
Influences</t>
  </si>
  <si>
    <t>The effect society as a whole has on the organisation including public
perception, environmental concerns, and legal pressure.</t>
  </si>
  <si>
    <t>Resource</t>
  </si>
  <si>
    <t>Sub-resource</t>
  </si>
  <si>
    <t>Failure Type</t>
  </si>
  <si>
    <t>Systems and Technology</t>
  </si>
  <si>
    <t>Capacity</t>
  </si>
  <si>
    <t>Inability to handle a given load or volume of information</t>
  </si>
  <si>
    <t>Performance</t>
  </si>
  <si>
    <t>Inability to complete instructions or process information within acceptable parameters (speed, power consumption, heat load, etc.)</t>
  </si>
  <si>
    <t>Maintenance</t>
  </si>
  <si>
    <t>Failure to perform required or recommended upkeep of the equipment</t>
  </si>
  <si>
    <t>Obsolescence</t>
  </si>
  <si>
    <t>Operation of the equipment beyond its supported service life</t>
  </si>
  <si>
    <t>Compatibility</t>
  </si>
  <si>
    <t>Inability of two or more pieces of software to work together as expected</t>
  </si>
  <si>
    <t>Configuration management</t>
  </si>
  <si>
    <t>Improper application and management of the appropriate settings and parameters for the intended use</t>
  </si>
  <si>
    <t>Change control</t>
  </si>
  <si>
    <t>Changes made to the application or its configuration by a process lacking appropriate authorisation, review, and rigour</t>
  </si>
  <si>
    <t>Security settings</t>
  </si>
  <si>
    <t>Improper application of security settings, either too relaxed or too restrictive, within the program or application</t>
  </si>
  <si>
    <t>Coding practices</t>
  </si>
  <si>
    <t>Failures due to programming errors, including syntax and logic problems and failure to follow secure coding practices</t>
  </si>
  <si>
    <t>Testing</t>
  </si>
  <si>
    <t>Inadequate or atypical testing of the software application or configuration</t>
  </si>
  <si>
    <t>Systems</t>
  </si>
  <si>
    <t>Design</t>
  </si>
  <si>
    <t>Improper fitness of the system for the intended application or use</t>
  </si>
  <si>
    <t>Specification</t>
  </si>
  <si>
    <t>Improper or inadequate definition of requirements or failure to adhere to the requirements during system construction</t>
  </si>
  <si>
    <t>Integration</t>
  </si>
  <si>
    <t>Failure of various components of the system to function together or interface correctly; also includes inadequate testing of the system</t>
  </si>
  <si>
    <t>Complexity</t>
  </si>
  <si>
    <t>System intricacy or a large number or interrelationships between components</t>
  </si>
  <si>
    <t>Internal Processes</t>
  </si>
  <si>
    <t>Process design or execution</t>
  </si>
  <si>
    <t>Process flow</t>
  </si>
  <si>
    <t>Poor design of the movement of process outputs to their intended consumers</t>
  </si>
  <si>
    <t>Process documentation</t>
  </si>
  <si>
    <t>Inadequate documentation of the process inputs, outputs, flow, and stakeholders</t>
  </si>
  <si>
    <t>Roles and responsibilities</t>
  </si>
  <si>
    <t>Insufficient definition and understanding of process stakeholder roles and responsibilities</t>
  </si>
  <si>
    <t>Notifications and alerts</t>
  </si>
  <si>
    <t>Inadequate notification regarding a potential process problem or issue</t>
  </si>
  <si>
    <t>Information flow</t>
  </si>
  <si>
    <t>Poor design of the movement of process information to interested parties and stakeholders</t>
  </si>
  <si>
    <t>Escalation of issues</t>
  </si>
  <si>
    <t>The inadequate or non-existent ability to escalate abnormal or unexpected conditions for action by appropriate personnel</t>
  </si>
  <si>
    <t>Service level agreements</t>
  </si>
  <si>
    <t>The lack of agreement among process stakeholders on service expectations that causes a failure to complete expected actions</t>
  </si>
  <si>
    <t>Task hand-off</t>
  </si>
  <si>
    <t>“Dropping the ball” due to the inefficient handing off of a task in progress from one responsible party to another</t>
  </si>
  <si>
    <t>Process controls</t>
  </si>
  <si>
    <t>Status monitoring</t>
  </si>
  <si>
    <t>Failure to review and respond to routine information about the operation of a process</t>
  </si>
  <si>
    <t>Metrics</t>
  </si>
  <si>
    <t>Failure to review process measurements over time for the purpose of determining performance trends</t>
  </si>
  <si>
    <t>Periodic review</t>
  </si>
  <si>
    <t>Failure to review the end-to-end operation of the process on a periodic basis and make any needed changes</t>
  </si>
  <si>
    <t>Process ownership</t>
  </si>
  <si>
    <t>Failure of a process to deliver the expected outcome because of poor definition of its ownership or poor governance practices</t>
  </si>
  <si>
    <t>Supporting processes</t>
  </si>
  <si>
    <t>Staffing</t>
  </si>
  <si>
    <t>Failure to provide appropriate human resources to support its operations</t>
  </si>
  <si>
    <t>Funding</t>
  </si>
  <si>
    <t>Failure to provide appropriate financial resources to support its operations</t>
  </si>
  <si>
    <t>Training and development</t>
  </si>
  <si>
    <t>Failure to maintain the appropriate skills within the workforce</t>
  </si>
  <si>
    <t>Procurement</t>
  </si>
  <si>
    <t>Failure to provide the proper purchased service and goods necessary to support operations</t>
  </si>
  <si>
    <t>Threat Family</t>
  </si>
  <si>
    <t>Definition (source)^{43}</t>
  </si>
  <si>
    <t>Remote control software, specifically a collection of malicious bots, that run</t>
  </si>
  <si>
    <t>autonomously or automatically on compromised computers</t>
  </si>
  <si>
    <t>(ISO/IEC 27032:2012)</t>
  </si>
  <si>
    <t>The word “botnet” is formed from the words “robot” and “network”. Cyber criminals use</t>
  </si>
  <si>
    <t>special Trojan viruses to breach the security of several users’ computers, take control of</t>
  </si>
  <si>
    <t>each computer, and organize all the infected machines into a network of “bots” that the</t>
  </si>
  <si>
    <t>criminal can remotely manage.</t>
  </si>
  <si>
    <t>Botnet</t>
  </si>
  <si>
    <t>(NIST CSRC Glossary)</t>
  </si>
  <si>
    <t>A term derived from robot network; a large automated and distributed network of</t>
  </si>
  <si>
    <t>previously compromised computers that can be simultaneously controlled to launch</t>
  </si>
  <si>
    <t>large-scale attacks, such as a denial-of-service attack, on targeted victims</t>
  </si>
  <si>
    <t>(ISACA Glossary)</t>
  </si>
  <si>
    <t>A botnet is a large number of compromised computers that are used to create and send</t>
  </si>
  <si>
    <t>spam or viruses or flood a network with messages as a denial of service attack.</t>
  </si>
  <si>
    <t>(SANS Glossary of Security Terms)</t>
  </si>
  <si>
    <t>A scam that targets businesses by using social engineering or computer intrusion to</t>
  </si>
  <si>
    <t>compromise legitimate business email accounts and conduct unauthorized fund</t>
  </si>
  <si>
    <t>transfers or obtain personal information</t>
  </si>
  <si>
    <t>Business Email</t>
  </si>
  <si>
    <t>(NIST CSRC Glossary – Business Email Scams)</t>
  </si>
  <si>
    <t>Compromise (BEC)</t>
  </si>
  <si>
    <t>A sophisticated scam targeting businesses and organisations, whereby criminals</t>
  </si>
  <si>
    <t>employ social engineering techniques to gain access to an employee’s or executive’s e-</t>
  </si>
  <si>
    <t>mail account to initiate bank transfers under fraudulent conditions</t>
  </si>
  <si>
    <t>(ENISA)</t>
  </si>
  <si>
    <t>A type of cybercrime where a criminal secretly uses a victim’s computing power to</t>
  </si>
  <si>
    <t>Cryptojacking</t>
  </si>
  <si>
    <t>generate cryptocurrency.</t>
  </si>
  <si>
    <t>(Interpol)</t>
  </si>
  <si>
    <t>Prevention of authorised access to information or information systems; or the delaying</t>
  </si>
  <si>
    <t>Denial of Service</t>
  </si>
  <si>
    <t>of information system operations and functions, with resultant loss of availability to</t>
  </si>
  <si>
    <t>(DoS)</t>
  </si>
  <si>
    <t>authorised users.</t>
  </si>
  <si>
    <t>(FSB Cyber Lexicon)</t>
  </si>
  <si>
    <t>Result of a successful false claim of identity</t>
  </si>
  <si>
    <t>(ISO/IEC 24760-3:2016)</t>
  </si>
  <si>
    <t>Identity theft</t>
  </si>
  <si>
    <t>All types of crime in which someone wrongfully obtains and uses another person’s</t>
  </si>
  <si>
    <t>personal data in some way that involves fraud or deception, typically for economic gain.</t>
  </si>
  <si>
    <t>A trusted entity with potential to use their access or knowledge to adversely affect an</t>
  </si>
  <si>
    <t>Insider threat</t>
  </si>
  <si>
    <t>organisation’s assets.</t>
  </si>
  <si>
    <t>(FSB Cyber Lexicon – proposed)</t>
  </si>
  <si>
    <t>Software designed with malicious intent containing features or capabilities that can</t>
  </si>
  <si>
    <t>Malware</t>
  </si>
  <si>
    <t>potentially cause harm directly or indirectly to entities or their information systems.</t>
  </si>
  <si>
    <t>Phishing</t>
  </si>
  <si>
    <t>A digital form of social engineering that attempts to acquire private or confidential
information by pretending to be a trustworthy entity in an electronic communication.
(FSB Cyber Lexicon – proposed)</t>
  </si>
  <si>
    <t>Physical
manipulation,</t>
  </si>
  <si>
    <t>Actions which adversely affect an organisation’s assets in the physical (i.e. tangible,</t>
  </si>
  <si>
    <t>damage, theft and
loss</t>
  </si>
  <si>
    <t>real-world) environment.</t>
  </si>
  <si>
    <t>(no source)</t>
  </si>
  <si>
    <t>Ransomware</t>
  </si>
  <si>
    <t>Malware that is used to commit extortion by impairing the use of an information system
or its information until a ransom demand is satisfied.</t>
  </si>
  <si>
    <t>(FSB Cyber Lexicon - proposed)</t>
  </si>
  <si>
    <t>Abuse of electronic messaging systems to indiscriminately send unsolicited bulk
messages</t>
  </si>
  <si>
    <t>Spam</t>
  </si>
  <si>
    <t>Computer-generated messages sent as unsolicited advertising</t>
  </si>
  <si>
    <t>Electronic junk mail or junk newsgroup postings.</t>
  </si>
  <si>
    <t>Web application
targeting</t>
  </si>
  <si>
    <t>Actions which compromise the cyber security of a web-based application or service.
(no source)</t>
  </si>
  <si>
    <t>Other threat type</t>
  </si>
  <si>
    <t>Actor employed another technique which is not listed.</t>
  </si>
  <si>
    <t>This taxonomoy is an extract from MITRE. The full taxonomy can be found here: https://attack.mitre.org/#</t>
  </si>
  <si>
    <t>Tactic</t>
  </si>
  <si>
    <t>Technique</t>
  </si>
  <si>
    <t>Sub-techniques</t>
  </si>
  <si>
    <t>Reconnaissance</t>
  </si>
  <si>
    <t>Active Scanning</t>
  </si>
  <si>
    <t>Port Scanning</t>
  </si>
  <si>
    <t> Vulnerability Scanning</t>
  </si>
  <si>
    <t> Wordlist Scanning</t>
  </si>
  <si>
    <t>Resource Development</t>
  </si>
  <si>
    <t>Tool Development</t>
  </si>
  <si>
    <t>Malware Development</t>
  </si>
  <si>
    <t> Tool Modification</t>
  </si>
  <si>
    <t> Tool Procurement</t>
  </si>
  <si>
    <t>Initial Access</t>
  </si>
  <si>
    <t>Spearphishing</t>
  </si>
  <si>
    <t> Watering Hole</t>
  </si>
  <si>
    <t> Drive-by Download</t>
  </si>
  <si>
    <t>Zero-day Exploit</t>
  </si>
  <si>
    <t>Execution</t>
  </si>
  <si>
    <t>Malicious File Execution</t>
  </si>
  <si>
    <t>Remote File Execution</t>
  </si>
  <si>
    <t> Fileless Malware</t>
  </si>
  <si>
    <t> Executable File</t>
  </si>
  <si>
    <t>Persistence</t>
  </si>
  <si>
    <t>Account Takeover</t>
  </si>
  <si>
    <t>Pass the Hash</t>
  </si>
  <si>
    <t>Pass the Ticket</t>
  </si>
  <si>
    <t>Golden Ticket</t>
  </si>
  <si>
    <t>Privilege Escalation</t>
  </si>
  <si>
    <t>Access token manipluation</t>
  </si>
  <si>
    <t>Taken impersonation / theft</t>
  </si>
  <si>
    <t>Create process with token</t>
  </si>
  <si>
    <t>Make and impersonate token</t>
  </si>
  <si>
    <t>Defense Evasion</t>
  </si>
  <si>
    <t>Credential Acces</t>
  </si>
  <si>
    <t>Discovery</t>
  </si>
  <si>
    <t>Lateral movement</t>
  </si>
  <si>
    <t>Collection</t>
  </si>
  <si>
    <t>Command and Control (C2)</t>
  </si>
  <si>
    <t>Exfiltration</t>
  </si>
  <si>
    <t>Impact</t>
  </si>
  <si>
    <t>Add in content from powerpoint</t>
  </si>
  <si>
    <t xml:space="preserve">The field will be pre-populated and will include the reporting phase of the operational incident. This includes the initial, intermediate and final report.
 </t>
  </si>
  <si>
    <t>Firm/FMI's internal ID for the incident</t>
  </si>
  <si>
    <t xml:space="preserve">Array of one or multiple short text fields depending on firm/FMI selection. If LEI identifier is available, the format will follow ISO17442-1:2020. If LEI identifier is not available, the field allows free text. </t>
  </si>
  <si>
    <t>Firm/FMI severity rating</t>
  </si>
  <si>
    <t>INCIDENT CAUSES</t>
  </si>
  <si>
    <t>ROOT CAUSE</t>
  </si>
  <si>
    <t>String based enumerated list. Multiple selection from:
o The incident has been reflected in the media;
o The financial firm/FMI has received repetitive complaints from different clients or financial counterparts;
o The financial firm/FMI will not be able to or is likely not to be able to meet regulatory requirements;
o The financial firm/FMI is likely to lose clients or financial counterparts with a material impact on its business as a result of the incident.</t>
  </si>
  <si>
    <t xml:space="preserve">The firm/FMI must add a brief headline to describe unique elements associated with the incident to facilitate reporting and engagement with the authorities. This is intended to be a short reflection of the incident, easy to access and interpret by a broad audience. The headline can evolve over time to reflect any changes in the firm/FMI's understanding of the incident. </t>
  </si>
  <si>
    <r>
      <t xml:space="preserve">The firm/FMI must select the type of incident based on the definition of an operational incident as defined by the authorities. This includes: 
- </t>
    </r>
    <r>
      <rPr>
        <b/>
        <sz val="10"/>
        <color theme="1"/>
        <rFont val="Arial"/>
        <family val="2"/>
      </rPr>
      <t>Disruption</t>
    </r>
    <r>
      <rPr>
        <sz val="10"/>
        <color theme="1"/>
        <rFont val="Arial"/>
        <family val="2"/>
      </rPr>
      <t xml:space="preserve">: an operational incident that disrupts the delivery of a service to an end user external to the firm;
- </t>
    </r>
    <r>
      <rPr>
        <b/>
        <sz val="10"/>
        <color theme="1"/>
        <rFont val="Arial"/>
        <family val="2"/>
      </rPr>
      <t>Data loss</t>
    </r>
    <r>
      <rPr>
        <sz val="10"/>
        <color theme="1"/>
        <rFont val="Arial"/>
        <family val="2"/>
      </rPr>
      <t>: an operational incident that impacts the availability, authenticity, integrity or confidentiality of information or data relating or belonging to such end user.</t>
    </r>
  </si>
  <si>
    <t xml:space="preserve">The firm/FMI must provide an overview of the planned incident response and recovery strategy, actions planned to mitigate the impact of an incident, and if available estimated timelines for resolution. </t>
  </si>
  <si>
    <t xml:space="preserve">The firm/FMI must provide a brief overview of the response or recovery actions already taken to resolve the incident. The firm/FMI should consider adding any relevant information on the technical response or any key decisions taken at a tactical or strategic level. </t>
  </si>
  <si>
    <t xml:space="preserve">The firm/FMI must select the type of the business service affected based on the regulated activities impacted by the operational incident or, if applicable, the economic functions to which the service contributes. The authorities have provided a list of service types to select under Annex - Service Category .  </t>
  </si>
  <si>
    <t xml:space="preserve">The firm/FMI must confirm if the affected service is classified as important business service. </t>
  </si>
  <si>
    <t xml:space="preserve">The firm/FMI must provide a list of the jurisdictional codes where the incident has impacts in. This field is required if the firm/FMI has selected multi-jurisdictional under the previous question on level of geographical spread. </t>
  </si>
  <si>
    <t xml:space="preserve">The firm/FMI must provide a list of all non-financial authorities or relevant agencies (domestic and international) that have been notified of incident. This should include for example (but is not limited to) other non-financial regulatory authorities, such as the Information Commisioner's Office, or relevant law enforcement or governmental agencies such as the National Cyber Security Centre (NCSC) or the Naional Crime Agency (NCA). </t>
  </si>
  <si>
    <t xml:space="preserve">The firm/FMI must add a brief headline to describe unique elements associated with the incident to facilitate reporting and engagement with the authorities. This is intended to be a short reflection of the incident, easy to access and interpret by a broad audience. The headline could evolve over time to reflect any changes in the firm/FMI's understanding of the incident. </t>
  </si>
  <si>
    <t xml:space="preserve">The firm/FMI must specify the time at which the impacts associated with incident are brought under control and affected services restored to acceptable levels. In the intermediate report, the firm/FMI must complete this field if the incident has been marked as resolved. </t>
  </si>
  <si>
    <t xml:space="preserve">The firm/FMI must include the name of the business service as it is referred to internally. </t>
  </si>
  <si>
    <t xml:space="preserve">The firm/FMI must indicate the percentage amount of the impact tolerance used as a result of the incident. This is applicable only if the business service affected is an important business service. 
The firm/FMI must measure and express in a percentage amount the impact tolerance threshold being measured for the response and recovery operations. This could include the time metric chosen for the important business service, but it could also include other relevant metrics used by the firm/FMI to determine the impact tolerances.  
Some high level examples include (but are not limited to): 
- The time metric of the impact tolerance is 24 hours. If the operational incident has latested for approximately 4 hours, the firm/FMI would have used 16% of the impact tolerance. 
- The customer complaints metric of the impact tolerance is set at 500 customer complaints. Having received 150 complaints, the firm/FMI has used 30% of its impact tolerance. 
- The availability metric of the impact tolerance is set at 100 failed transactions. With 25 missed transactions, the firm/FMI has used 25% of its impact tolerance. </t>
  </si>
  <si>
    <t xml:space="preserve">The firm/FMI must specify the (minimum) time period from service being fully or partially unavailable to external end-users until regular activities or operations have been restored. The field is mandatory if the firm/FMI selects resolved as incident status. </t>
  </si>
  <si>
    <t>INCIDENT CAUSE</t>
  </si>
  <si>
    <t>Firm/FMI name</t>
  </si>
  <si>
    <t xml:space="preserve">The firm/FMI must include its name as registered to the authorities. </t>
  </si>
  <si>
    <t>The firm/FMI must include the name of the ultimate parent undertaking of the group in which the affected entity belongs to, if applicable.</t>
  </si>
  <si>
    <t xml:space="preserve">The firm/FMI must include the Firm Reference Number (FRN) of the ultimate parent undertaking of the group in which the affected entity belongs to, if applicable. </t>
  </si>
  <si>
    <t xml:space="preserve">The firm/FMI must specify whether the contact details provided are primary or alternate. </t>
  </si>
  <si>
    <t xml:space="preserve">The firm/FMI must specify the name of the contact(s) of the  representative(s) responsible for liasion with the authorities on the operational incident. </t>
  </si>
  <si>
    <t>The firm/FMI must specify the email address of the contact(s) representative(s).</t>
  </si>
  <si>
    <t xml:space="preserve">The firm/FMI must specify the phone number of the contact(s). </t>
  </si>
  <si>
    <t xml:space="preserve">The firm/FMI must specify the job role of the contact(s). </t>
  </si>
  <si>
    <t xml:space="preserve">The firm/FMI must specify the department title for representative(s). </t>
  </si>
  <si>
    <t xml:space="preserve">The field will include the date and time of individual report issued against a specific incident. This will be pre-populated for firms/FMIs. </t>
  </si>
  <si>
    <t xml:space="preserve">The firm/FMI must provide additional information on description of the incident. This should include any qualtitative information on the nature of the incident. The firm/FMI should focus on including information not already covered by other sections of the report (for example response and recovery actions planned and taken). </t>
  </si>
  <si>
    <t>The firm/FMI must confirm the time at which the incident is known to have occurred/begun (if known).</t>
  </si>
  <si>
    <t xml:space="preserve">The firm/FMI must confirm the time at which the incident was detected. </t>
  </si>
  <si>
    <t>Firm Reference Number (FRN)</t>
  </si>
  <si>
    <t>INCIDENT REFENCES</t>
  </si>
  <si>
    <t>INCIDENT STATUS</t>
  </si>
  <si>
    <t xml:space="preserve">INCIDENT TITLE </t>
  </si>
  <si>
    <t>INCIDENT DESCRIPTION</t>
  </si>
  <si>
    <t>INCIDENT TYPE</t>
  </si>
  <si>
    <t>INCIDENT DISCOVERY METHOD</t>
  </si>
  <si>
    <t>INCIDENT REPORTING TRIGGER</t>
  </si>
  <si>
    <t>INCIDENT RESOLUTION TIME</t>
  </si>
  <si>
    <t>SERVICES AFFECTED</t>
  </si>
  <si>
    <t xml:space="preserve">The firm/FMI must confirm the date and time when the incident was closed and the root cause(s) identified.  </t>
  </si>
  <si>
    <t xml:space="preserve">The firm/FMI will be able to visualise the overall duration of the incident. This will be calculated automatically and pre-populated for the firm. The form will calculate the difference between 'Time of occurrence', or 'Time of the detection' if occurrence is not available, and 'Time of the resolution'. </t>
  </si>
  <si>
    <t xml:space="preserve">The firm/FMI must indicate the percentage amount of the impact tolerance used as a result of the incident. This is applicable only if the business service affected is an important business service. 
The firm/FMI must measure and express in a percentage amount the impact tolerance threshold being measured for the response and recovery operations. This could include the time metric chosen for the important business service, but it could also include other relevant metrics used by the firm/FMI to determine the impact tolerances.  
Some high level examples include (but are not limited to): 
- The time metric of the impact tolerance is 24 hours. If the operational incident has latested for approximately 4 hours, the firm/FMI would have used 16% of the impact tolerance. 
- The customer complaints metric of the impact tolerance is set at 500 customer complaints. Having received 150 complaints, the firm/FMI has used 30% of its impact tolerance. 
- The availability metric of the impact tolerance is set at 100 failed transactions. With 25 missed transactions, the firm/FMI has used 25% of its impact tolerance. 
In the final report, the firm/FMI must include the total impact tolerance used until service was restored or the immediate impact of the operational incident was mitigated. </t>
  </si>
  <si>
    <t xml:space="preserve">The firm/FMI must provide a list of all entities related to the reporting firm/FMI affected by the incident. The firm/FMI has an option to include a LEI identifier to facilitate identification of firm/FMI. If this is not available, the firm/FMI can provide any optional additional information on the affected entities. </t>
  </si>
  <si>
    <t xml:space="preserve">The firm/FMI must summarise the findings of the post incident review and root cause analysis of the incident. This firm/FMI should use this section to provide any additional information on the cause type and strength and the origin of the incident. </t>
  </si>
  <si>
    <t xml:space="preserve">The firm/FMI must describe the key findings contained in the post-incident review. This should include a summary of lessons identified during the post-incident review. 
</t>
  </si>
  <si>
    <t xml:space="preserve">The firm/FMI must include an overview of the remediation actions identified as part of the post-incident review. The firm/FMI must include the estimated date for completion of the remediation activity for each action identified. </t>
  </si>
  <si>
    <r>
      <t xml:space="preserve">The firm/FMI must select a high level categorisation of the incident origin. This should include whose or what actions cause or contributed to the operational incident.
o </t>
    </r>
    <r>
      <rPr>
        <b/>
        <sz val="10"/>
        <color theme="1"/>
        <rFont val="Arial"/>
        <family val="2"/>
      </rPr>
      <t>Internal</t>
    </r>
    <r>
      <rPr>
        <sz val="10"/>
        <color theme="1"/>
        <rFont val="Arial"/>
        <family val="2"/>
      </rPr>
      <t xml:space="preserve">: a firm/FMI resource employed directly by the firm/FMI
o </t>
    </r>
    <r>
      <rPr>
        <b/>
        <sz val="10"/>
        <color theme="1"/>
        <rFont val="Arial"/>
        <family val="2"/>
      </rPr>
      <t>External</t>
    </r>
    <r>
      <rPr>
        <sz val="10"/>
        <color theme="1"/>
        <rFont val="Arial"/>
        <family val="2"/>
      </rPr>
      <t xml:space="preserve">: a resource with no relationships with the firm/FMI
o </t>
    </r>
    <r>
      <rPr>
        <b/>
        <sz val="10"/>
        <color theme="1"/>
        <rFont val="Arial"/>
        <family val="2"/>
      </rPr>
      <t>Third Party</t>
    </r>
    <r>
      <rPr>
        <sz val="10"/>
        <color theme="1"/>
        <rFont val="Arial"/>
        <family val="2"/>
      </rPr>
      <t xml:space="preserve">: a third party resource or service provider with a pre-existing relationship with the firm/FMI
o </t>
    </r>
    <r>
      <rPr>
        <b/>
        <sz val="10"/>
        <color theme="1"/>
        <rFont val="Arial"/>
        <family val="2"/>
      </rPr>
      <t>Unknown</t>
    </r>
    <r>
      <rPr>
        <sz val="10"/>
        <color theme="1"/>
        <rFont val="Arial"/>
        <family val="2"/>
      </rPr>
      <t xml:space="preserve">
o </t>
    </r>
    <r>
      <rPr>
        <b/>
        <sz val="10"/>
        <color theme="1"/>
        <rFont val="Arial"/>
        <family val="2"/>
      </rPr>
      <t>Other</t>
    </r>
    <r>
      <rPr>
        <sz val="10"/>
        <color theme="1"/>
        <rFont val="Arial"/>
        <family val="2"/>
      </rPr>
      <t xml:space="preserve"> </t>
    </r>
  </si>
  <si>
    <t xml:space="preserve">The firm/FMI must provide its internal identifier for the incident. </t>
  </si>
  <si>
    <t xml:space="preserve">The firm/FMI must include the Legal Entity Identifier (LEI) officially registered with the UK authorities. </t>
  </si>
  <si>
    <t xml:space="preserve">The firm/FMI must specify whether the operational incident being reported is related to any other already reported incidents. If this is the case, the firm/FMI should use the Authority-generated IDs of related incident(s). </t>
  </si>
  <si>
    <t>REPORT RECIPIENT</t>
  </si>
  <si>
    <t>CONTACT TYPE</t>
  </si>
  <si>
    <t>Related Authority Incident Reference - Is the incident related to a previously reported incident?</t>
  </si>
  <si>
    <t>Pre-Populated</t>
  </si>
  <si>
    <t>INCIDENT PHASE</t>
  </si>
  <si>
    <t>Name of the business service affected</t>
  </si>
  <si>
    <t>Type of the business service affected</t>
  </si>
  <si>
    <t xml:space="preserve">Is this an Important Business Service? </t>
  </si>
  <si>
    <t>INITIAL IMPACT</t>
  </si>
  <si>
    <t xml:space="preserve">Indicative Root cause </t>
  </si>
  <si>
    <t xml:space="preserve">Incident Origin </t>
  </si>
  <si>
    <t>If third party, third party provider name</t>
  </si>
  <si>
    <t>if third party, third party provider LEI</t>
  </si>
  <si>
    <t>REPORTING FIRM/FMI</t>
  </si>
  <si>
    <t xml:space="preserve">The firm/FMI must include the Firm Reference Number (FRN) allocated by the authorities. </t>
  </si>
  <si>
    <r>
      <t xml:space="preserve">The firm/FMI must provide additional information on description of the incident. This can include any qualtitative information on the nature of the incident. The firm/FMI should focus on including information not already covered by other sections of the report (for example response and recovery actions planned and taken). 
In the </t>
    </r>
    <r>
      <rPr>
        <b/>
        <sz val="10"/>
        <color theme="1"/>
        <rFont val="Arial"/>
        <family val="2"/>
      </rPr>
      <t>intermediate</t>
    </r>
    <r>
      <rPr>
        <sz val="10"/>
        <color theme="1"/>
        <rFont val="Arial"/>
        <family val="2"/>
      </rPr>
      <t xml:space="preserve"> report, the firm/FMI should focus on providing additional information since the first initial report or previous intermediate report was submitted. The firm/FMI should not include information already included in prior reports and should focus on significant changes to the understanding or to the nature of the incident itself. </t>
    </r>
  </si>
  <si>
    <r>
      <t xml:space="preserve">The firm/FMI must confirm the time at which the incident is known to have occurred/begun (if known). 
In the </t>
    </r>
    <r>
      <rPr>
        <b/>
        <sz val="10"/>
        <color theme="1"/>
        <rFont val="Arial"/>
        <family val="2"/>
      </rPr>
      <t>intermediate</t>
    </r>
    <r>
      <rPr>
        <sz val="10"/>
        <color theme="1"/>
        <rFont val="Arial"/>
        <family val="2"/>
      </rPr>
      <t xml:space="preserve"> report, the time of the occurrence should be consistent with the time indicated in the initial report or previous intermediate report(s). If the firm/FMI's understanding of the incident evolves, it should consider specifying the change under the description of the incident to inform the authorities. </t>
    </r>
  </si>
  <si>
    <r>
      <t xml:space="preserve">The firm/FMI must confirm the time at which the incident is known to have occurred/begun (if known). 
In the </t>
    </r>
    <r>
      <rPr>
        <b/>
        <sz val="10"/>
        <color theme="1"/>
        <rFont val="Arial"/>
        <family val="2"/>
      </rPr>
      <t>intermediate</t>
    </r>
    <r>
      <rPr>
        <sz val="10"/>
        <color theme="1"/>
        <rFont val="Arial"/>
        <family val="2"/>
      </rPr>
      <t xml:space="preserve"> report, the time of detection should be consistent with the time indicated in the initial report or previous intermediate report(s). If the firm/FMI's understanding of the incident evolves, it should consider specifying the change under the description of the incident to inform the authorities. </t>
    </r>
  </si>
  <si>
    <r>
      <t xml:space="preserve">The firm/FMI must select the current status of an incident, including whether it is open, resolved, or closed. The approach aligns with the FSB FIRE definition, including: 
- </t>
    </r>
    <r>
      <rPr>
        <b/>
        <sz val="10"/>
        <color theme="1"/>
        <rFont val="Arial"/>
        <family val="2"/>
      </rPr>
      <t>Open</t>
    </r>
    <r>
      <rPr>
        <sz val="10"/>
        <color theme="1"/>
        <rFont val="Arial"/>
        <family val="2"/>
      </rPr>
      <t xml:space="preserve">: the period between the time of detection and resolution. The firm/FMI is responding to the incident, minimising impact and prioritising recovery. 
- </t>
    </r>
    <r>
      <rPr>
        <b/>
        <sz val="10"/>
        <color theme="1"/>
        <rFont val="Arial"/>
        <family val="2"/>
      </rPr>
      <t>Resolved</t>
    </r>
    <r>
      <rPr>
        <sz val="10"/>
        <color theme="1"/>
        <rFont val="Arial"/>
        <family val="2"/>
      </rPr>
      <t xml:space="preserve">: the period between the time of resolution and closure. The immediate impact of the incident has been addressed, but the firm/FMI is still remedying vulnerabilities and conducting a post-incident review. 
- </t>
    </r>
    <r>
      <rPr>
        <b/>
        <sz val="10"/>
        <color theme="1"/>
        <rFont val="Arial"/>
        <family val="2"/>
      </rPr>
      <t>Closed</t>
    </r>
    <r>
      <rPr>
        <sz val="10"/>
        <color theme="1"/>
        <rFont val="Arial"/>
        <family val="2"/>
      </rPr>
      <t xml:space="preserve">: The post incident review has been conducted, outstanding vulnerabilities have been remedied and lessons learned have been identified.  
In the </t>
    </r>
    <r>
      <rPr>
        <b/>
        <sz val="10"/>
        <color theme="1"/>
        <rFont val="Arial"/>
        <family val="2"/>
      </rPr>
      <t>final</t>
    </r>
    <r>
      <rPr>
        <sz val="10"/>
        <color theme="1"/>
        <rFont val="Arial"/>
        <family val="2"/>
      </rPr>
      <t xml:space="preserve"> report, the firm/FMI must select the incident as closed and include all the required information on the post-incident review, closure of outstanding vulnerabilities and relevant mitigation activity beyond the immediate operational incident and include an overview of the lessons learned identified. The firm must not select either open or resolved in the final report. </t>
    </r>
  </si>
  <si>
    <r>
      <t xml:space="preserve">The firm/FMI must provide additional information on description of the incident. This can include any qualtitative information on the nature of the incident. The firm/FMI should focus on including information not already covered by other sections of the report (for example response and recovery actions planned and taken). 
In the </t>
    </r>
    <r>
      <rPr>
        <b/>
        <sz val="10"/>
        <color theme="1"/>
        <rFont val="Arial"/>
        <family val="2"/>
      </rPr>
      <t>final</t>
    </r>
    <r>
      <rPr>
        <sz val="10"/>
        <color theme="1"/>
        <rFont val="Arial"/>
        <family val="2"/>
      </rPr>
      <t xml:space="preserve"> report, the firm/FMI should provide a description of the incident since the previous intermediate report was submitted. This should be used to capture any significant changes in the understanding of the incident, which could happen in the post-incident review, or to provide a summary description of the operational incident, if appropriate. The firm/FMI should focus on significant changes, as the authorities retain the record of previous initial or intermediate reports submitted.  </t>
    </r>
  </si>
  <si>
    <r>
      <t xml:space="preserve">The firm/FMI must provide an overview of the planned incident response and recovery strategy, actions planned to mitigate the impact of an incident, and if available estimated timelines for resolution. 
In the </t>
    </r>
    <r>
      <rPr>
        <b/>
        <sz val="10"/>
        <color theme="1"/>
        <rFont val="Arial"/>
        <family val="2"/>
      </rPr>
      <t>final</t>
    </r>
    <r>
      <rPr>
        <sz val="10"/>
        <color theme="1"/>
        <rFont val="Arial"/>
        <family val="2"/>
      </rPr>
      <t xml:space="preserve"> report, the firm/FMI must focus on reporting significant changes since the previous report submitted to the authorities - whether this was the initial report or a previous intermediate report. The firm/FMI should include any additional relevant information since marking the incident as resolved associated with recovery operations. 
</t>
    </r>
  </si>
  <si>
    <r>
      <t xml:space="preserve">The firm/FMI must provide a list of all non-financial authorities or relevant agencies (domestic and international) that have been notified of incident. This can include for example (but is not liited to) other non-financial regulatory authorities, such as the Information Commisioner's Office, or relevant law enforcement or governmental agencies such as the National Cyber Security Centre (NCSC) or the Naional Crime Agency (NCA). 
In the </t>
    </r>
    <r>
      <rPr>
        <b/>
        <sz val="10"/>
        <color theme="1"/>
        <rFont val="Arial"/>
        <family val="2"/>
      </rPr>
      <t>final</t>
    </r>
    <r>
      <rPr>
        <sz val="10"/>
        <color theme="1"/>
        <rFont val="Arial"/>
        <family val="2"/>
      </rPr>
      <t xml:space="preserve"> report, the firm/FMI should confirm whether it has notified any other bodies since resolving the incident. the firm/FMI should include only new notifications since the last report was issued to the authorities. </t>
    </r>
  </si>
  <si>
    <r>
      <t xml:space="preserve">The firm/FMI must include the percentage of specific service’s user base affected relative to total. The firm/FMI can express the figure in a percercentage format. 
In the </t>
    </r>
    <r>
      <rPr>
        <b/>
        <sz val="10"/>
        <rFont val="Arial"/>
        <family val="2"/>
      </rPr>
      <t>final</t>
    </r>
    <r>
      <rPr>
        <sz val="10"/>
        <rFont val="Arial"/>
        <family val="2"/>
      </rPr>
      <t xml:space="preserve"> report, the field is mandatory. The firm/FMI should obtain this information as part of its post-incident review.  </t>
    </r>
  </si>
  <si>
    <r>
      <t xml:space="preserve">The firm/FMI include to include the value of transactions affected for a specific service.
In the </t>
    </r>
    <r>
      <rPr>
        <b/>
        <sz val="10"/>
        <rFont val="Arial"/>
        <family val="2"/>
      </rPr>
      <t>final</t>
    </r>
    <r>
      <rPr>
        <sz val="10"/>
        <rFont val="Arial"/>
        <family val="2"/>
      </rPr>
      <t xml:space="preserve"> report, the field is mandatory. The firm/FMI should obtain this information as part of its post-incident review.  </t>
    </r>
  </si>
  <si>
    <r>
      <t xml:space="preserve">The firm/FMI could include the number of transactions affected for a specific service.
In the </t>
    </r>
    <r>
      <rPr>
        <b/>
        <sz val="10"/>
        <rFont val="Arial"/>
        <family val="2"/>
      </rPr>
      <t>final</t>
    </r>
    <r>
      <rPr>
        <sz val="10"/>
        <rFont val="Arial"/>
        <family val="2"/>
      </rPr>
      <t xml:space="preserve"> report, the field is mandatory. The firm/FMI should obtain this information as part of its post-incident review.  </t>
    </r>
  </si>
  <si>
    <r>
      <t xml:space="preserve">The firm/FMI must confirm the time at which the incident is known to have occurred/begun (if known). 
In the </t>
    </r>
    <r>
      <rPr>
        <b/>
        <sz val="10"/>
        <color theme="1"/>
        <rFont val="Arial"/>
        <family val="2"/>
      </rPr>
      <t>final</t>
    </r>
    <r>
      <rPr>
        <sz val="10"/>
        <color theme="1"/>
        <rFont val="Arial"/>
        <family val="2"/>
      </rPr>
      <t xml:space="preserve"> report, the time of the occurrence should be consistent with the time indicated in the initial report or previous intermediate report(s). If the firm/FMI's understanding of the incident evolves, it should consider specifying the change under the description of the incident to inform the authorities. </t>
    </r>
  </si>
  <si>
    <r>
      <t xml:space="preserve">The firm/FMI must confirm the time at which the incident is known to have occurred/begun (if known). 
In the </t>
    </r>
    <r>
      <rPr>
        <b/>
        <sz val="10"/>
        <color theme="1"/>
        <rFont val="Arial"/>
        <family val="2"/>
      </rPr>
      <t>final</t>
    </r>
    <r>
      <rPr>
        <sz val="10"/>
        <color theme="1"/>
        <rFont val="Arial"/>
        <family val="2"/>
      </rPr>
      <t xml:space="preserve"> report, the time of detection should be consistent with the time indicated in the initial report or previous intermediate report(s). If the firm/FMI's understanding of the incident evolves, it should consider specifying the change under the description of the incident to inform the authorities. </t>
    </r>
  </si>
  <si>
    <t xml:space="preserve">Pre-populated from covering form. The firm/FMI must reference its own internal identifier for the incident. </t>
  </si>
  <si>
    <t xml:space="preserve">The authorities generate a unique identifier for each incident stored by each receiving authority.
</t>
  </si>
  <si>
    <t>Pre-populated from covering form.The authorities generate a unique identifier for each incident stored by each receiving authority.</t>
  </si>
  <si>
    <t xml:space="preserve">The firm/FMI has the ability to describe whether any external communications have been issued. The firm/FMI has the option to share any public statement, offcial communications or communications to customers impacted in relation to the incident. The firm/FMI should provide any available links as relevant in the the field. </t>
  </si>
  <si>
    <t xml:space="preserve">The firm/FMI has the ability to specify the time at which the impacts associated with incident are brought under control and affected services restored to acceptable levels. The firm/FMI should complete this field if the incident has been marked as resolved in the initial report. </t>
  </si>
  <si>
    <t>The firm/FMI has the ability to provide additional information on any notable negative media or public discourse resulting from the incident. The firm/FMI should use this optional field to provide additional information on customer complaints, press and social media exposure or any relevant public reaction to the incident that might impact the reputation of the firm/FMI.</t>
  </si>
  <si>
    <t xml:space="preserve">The firm/FMI has the ability to provide an estimated timeframe for incident resolution. In the initial form, firms/FMIs has the ability to provide an indicative timeline and provide an indication of the confidence of the assessment under the actions taken or planned to recover. </t>
  </si>
  <si>
    <t xml:space="preserve">The firm/FMI must add a brief headline to describe unique elements associated with the incident to facilitate reporting and engagement with the authorities. This is intended to be a short reflection of the incident, easy to access and interpret by a broad audience. The headline has the ability to evolve over time to reflect any changes in the firm/FMI's understanding of the incident. </t>
  </si>
  <si>
    <t xml:space="preserve">The firm/FMI must provide an estimated timeframe for incident resolution. In the intermediate form, the field is kept as mandatory if the incident is not resolved. The firm/FMI must provide an estimated time for resolution and amend accordingly in the following intermediate reports if the incident is not resolved. The firm/FMI has the ability to add additional information on the confidence in the timeframe or the cause of changes in other fields in the section (i.e. Actions planned to recover). </t>
  </si>
  <si>
    <t xml:space="preserve">The firm/FMI has the ability to include the percentage of specific service’s user base affected relative to total. The firm/FMI can express the figure in a percercentage format. </t>
  </si>
  <si>
    <t>The firm/FMI has the ability to include the number of transactions affected for a specific service.</t>
  </si>
  <si>
    <t xml:space="preserve">The firm/FMI has the ability to specify if the number of affected users is an estimate or actual. </t>
  </si>
  <si>
    <t xml:space="preserve">The firm/FMI has the ability to provide a list of all entities related to the reporting firm/FMI affected by the incident. The firm/FMI has an option to include a LEI identifier to facilitate identification of firm/FMI. If this is not available, the firm/FMI can provide any optional additional information on the affected entities. </t>
  </si>
  <si>
    <t>The firm/FMI has the ability to provide additional information on the impact of the incident, if available. This should only include additional information not already provided in other sections of the report.</t>
  </si>
  <si>
    <t>Where an incident originates from a third party, the firm/FMI must  provide the affected third party LEI. If the LEI is not available, the firm/FMI can use a free option to provide relevant information.</t>
  </si>
  <si>
    <t xml:space="preserve">Where an incident originates from a third party, the firm/FMI must specifiy the name of the affected third party with which it has an arrangement. </t>
  </si>
  <si>
    <t>The firm/FMI must provide additional information on the impact of the incident, if available. This should only include additional information not already provided in other sections of the report.</t>
  </si>
  <si>
    <t xml:space="preserve">The firm/FMI has the ability to include any additional post-incident documentation, as preferred. The field is not mandatory; it will provide the option for firms/entities to include any relevant attachments to the final report. </t>
  </si>
  <si>
    <r>
      <rPr>
        <sz val="10"/>
        <color rgb="FF000000"/>
        <rFont val="Arial"/>
      </rPr>
      <t xml:space="preserve">The firm/FMI must provide additional information on any notable negative media or public discourse resulting from the incident. The firm/FMI should use this optional field to provide additional information on customer complaints, press and social media exposure or any relevant public reaction to the incident that might impact the reputation of the firm/FMI.
In the </t>
    </r>
    <r>
      <rPr>
        <b/>
        <sz val="10"/>
        <color rgb="FF000000"/>
        <rFont val="Arial"/>
      </rPr>
      <t>final</t>
    </r>
    <r>
      <rPr>
        <sz val="10"/>
        <color rgb="FF000000"/>
        <rFont val="Arial"/>
      </rPr>
      <t xml:space="preserve"> report, the firm/FMI should focus on providing any relevant information since the previous report, whether an intermediate or initial report. The firm/FMI should focus on any response to the incident, even as the this is resolved or closed. </t>
    </r>
  </si>
  <si>
    <r>
      <rPr>
        <sz val="10"/>
        <color rgb="FF000000"/>
        <rFont val="Arial"/>
      </rPr>
      <t xml:space="preserve">The firm/FMI must describe whether any external communications have been issued. The firm/FMI has the option to share any public statement, offcial communications or communications to customers impacted in relation to the incident. The firm/FMI should provide any available links as relevant in the the field. 
In the </t>
    </r>
    <r>
      <rPr>
        <b/>
        <sz val="10"/>
        <color rgb="FF000000"/>
        <rFont val="Arial"/>
      </rPr>
      <t>final</t>
    </r>
    <r>
      <rPr>
        <sz val="10"/>
        <color rgb="FF000000"/>
        <rFont val="Arial"/>
      </rPr>
      <t xml:space="preserve"> report, the firm/FMI should focus on on reporting any additional public communications issued since the previous initial or intermediate report. This should include any public communications issued since the incident was marked as resolved. </t>
    </r>
  </si>
  <si>
    <r>
      <t xml:space="preserve">The firm/FMI must select a high level categorisation of the incident origin. This should include whose or what actions cause or contributed to the operational incident. 
o </t>
    </r>
    <r>
      <rPr>
        <b/>
        <sz val="10"/>
        <color theme="1"/>
        <rFont val="Arial"/>
        <family val="2"/>
      </rPr>
      <t>Internal</t>
    </r>
    <r>
      <rPr>
        <sz val="10"/>
        <color theme="1"/>
        <rFont val="Arial"/>
        <family val="2"/>
      </rPr>
      <t xml:space="preserve">: a firm/FMI resource employed directly by the firm/FMI
o </t>
    </r>
    <r>
      <rPr>
        <b/>
        <sz val="10"/>
        <color theme="1"/>
        <rFont val="Arial"/>
        <family val="2"/>
      </rPr>
      <t>External</t>
    </r>
    <r>
      <rPr>
        <sz val="10"/>
        <color theme="1"/>
        <rFont val="Arial"/>
        <family val="2"/>
      </rPr>
      <t xml:space="preserve">: a resource with no relationships with the firm/FMI
o </t>
    </r>
    <r>
      <rPr>
        <b/>
        <sz val="10"/>
        <color theme="1"/>
        <rFont val="Arial"/>
        <family val="2"/>
      </rPr>
      <t>Third Party:</t>
    </r>
    <r>
      <rPr>
        <sz val="10"/>
        <color theme="1"/>
        <rFont val="Arial"/>
        <family val="2"/>
      </rPr>
      <t xml:space="preserve"> a resource or service provider responsible for delivering any material third party arrangement to the reporting firm/FMI. 
o </t>
    </r>
    <r>
      <rPr>
        <b/>
        <sz val="10"/>
        <color theme="1"/>
        <rFont val="Arial"/>
        <family val="2"/>
      </rPr>
      <t>Unknown</t>
    </r>
    <r>
      <rPr>
        <sz val="10"/>
        <color theme="1"/>
        <rFont val="Arial"/>
        <family val="2"/>
      </rPr>
      <t xml:space="preserve">
o </t>
    </r>
    <r>
      <rPr>
        <b/>
        <sz val="10"/>
        <color theme="1"/>
        <rFont val="Arial"/>
        <family val="2"/>
      </rPr>
      <t>Other</t>
    </r>
  </si>
  <si>
    <r>
      <rPr>
        <sz val="10"/>
        <color rgb="FF000000"/>
        <rFont val="Arial"/>
      </rPr>
      <t xml:space="preserve">The firm/FMI must select the current status of an incident, including whether it is open, resolved, or closed. The approach aligns with the FSB FIRE definition, including: 
- </t>
    </r>
    <r>
      <rPr>
        <b/>
        <sz val="10"/>
        <color rgb="FF000000"/>
        <rFont val="Arial"/>
      </rPr>
      <t>Open</t>
    </r>
    <r>
      <rPr>
        <sz val="10"/>
        <color rgb="FF000000"/>
        <rFont val="Arial"/>
      </rPr>
      <t xml:space="preserve">: the period between the time of detection and resolution. The firm/FMI is responding to the incident, minimising impact and prioritising recovery. 
- </t>
    </r>
    <r>
      <rPr>
        <b/>
        <sz val="10"/>
        <color rgb="FF000000"/>
        <rFont val="Arial"/>
      </rPr>
      <t>Resolved</t>
    </r>
    <r>
      <rPr>
        <sz val="10"/>
        <color rgb="FF000000"/>
        <rFont val="Arial"/>
      </rPr>
      <t xml:space="preserve">: the period between the time of resolution and closure. The immediate impact of the incident has been addressed, but the firm/FMI is still remedying vulnerabilities and conducting a post-incident review. 
- </t>
    </r>
    <r>
      <rPr>
        <b/>
        <sz val="10"/>
        <color rgb="FF000000"/>
        <rFont val="Arial"/>
      </rPr>
      <t>Closed</t>
    </r>
    <r>
      <rPr>
        <sz val="10"/>
        <color rgb="FF000000"/>
        <rFont val="Arial"/>
      </rPr>
      <t xml:space="preserve">: The post incident review has been conducted, outstanding vulnerabilities have been remedied and lessons learned have been identified.  
In the </t>
    </r>
    <r>
      <rPr>
        <b/>
        <sz val="10"/>
        <color rgb="FF000000"/>
        <rFont val="Arial"/>
        <family val="2"/>
      </rPr>
      <t>intermediate</t>
    </r>
    <r>
      <rPr>
        <sz val="10"/>
        <color rgb="FF000000"/>
        <rFont val="Arial"/>
      </rPr>
      <t xml:space="preserve"> form, the firm/FMI must choose whether the incident is open or resolved. This will depend on the progession of the operational incident response and recovery. If the firm/FMI is still mitigating the impact of the incident, the firm/FMI should select open. If the firm/FMI has restored service or addressed the immediate impact of the incident, it should select resolved. The firm/FMI cannot select closed in the intermediate report, as it would need to provide additional information on the closed incident in the final report. </t>
    </r>
  </si>
  <si>
    <r>
      <t xml:space="preserve">The firm/FMI must provide a brief overview of the response or recovery actions already taken to resolve the incident. The firm/FMI must consider adding any relevant information on the technical response or any key decisions taken at a tactical or strategic level.
In the </t>
    </r>
    <r>
      <rPr>
        <b/>
        <sz val="10"/>
        <color theme="1"/>
        <rFont val="Arial"/>
        <family val="2"/>
      </rPr>
      <t>intermediate</t>
    </r>
    <r>
      <rPr>
        <sz val="10"/>
        <color theme="1"/>
        <rFont val="Arial"/>
        <family val="2"/>
      </rPr>
      <t xml:space="preserve"> report, the firm/FMI must focus on reporting significant changes since the previous report submitted to the authorities - whether this was the initial report or a previous intermediate report.  </t>
    </r>
  </si>
  <si>
    <t xml:space="preserve">The field is pre-populated and will include the reporting time of the report. This applies to the initial, intermediate and final report.
 </t>
  </si>
  <si>
    <r>
      <t xml:space="preserve">The firm/FMI must provide an indication of how widespread the geographical impact of the incident might be. This can include: 
- </t>
    </r>
    <r>
      <rPr>
        <b/>
        <sz val="10"/>
        <color theme="1"/>
        <rFont val="Arial"/>
        <family val="2"/>
      </rPr>
      <t>Local</t>
    </r>
    <r>
      <rPr>
        <sz val="10"/>
        <color theme="1"/>
        <rFont val="Arial"/>
        <family val="2"/>
      </rPr>
      <t xml:space="preserve">: the impact is within the same urban centre
- </t>
    </r>
    <r>
      <rPr>
        <b/>
        <sz val="10"/>
        <color theme="1"/>
        <rFont val="Arial"/>
        <family val="2"/>
      </rPr>
      <t>Regional</t>
    </r>
    <r>
      <rPr>
        <sz val="10"/>
        <color theme="1"/>
        <rFont val="Arial"/>
        <family val="2"/>
      </rPr>
      <t xml:space="preserve">: the impact is limited to territorial divisions within a jurisdiction (e.g. counties, municipalities)
- </t>
    </r>
    <r>
      <rPr>
        <b/>
        <sz val="10"/>
        <color theme="1"/>
        <rFont val="Arial"/>
        <family val="2"/>
      </rPr>
      <t>National</t>
    </r>
    <r>
      <rPr>
        <sz val="10"/>
        <color theme="1"/>
        <rFont val="Arial"/>
        <family val="2"/>
      </rPr>
      <t xml:space="preserve">: the impact has been identified through a single jurisdiction. 
- </t>
    </r>
    <r>
      <rPr>
        <b/>
        <sz val="10"/>
        <color theme="1"/>
        <rFont val="Arial"/>
        <family val="2"/>
      </rPr>
      <t>Multi-jurisdictional</t>
    </r>
    <r>
      <rPr>
        <sz val="10"/>
        <color theme="1"/>
        <rFont val="Arial"/>
        <family val="2"/>
      </rPr>
      <t xml:space="preserve">: the impact has been assessed through multiple jurisdictions
- </t>
    </r>
    <r>
      <rPr>
        <b/>
        <sz val="10"/>
        <color theme="1"/>
        <rFont val="Arial"/>
        <family val="2"/>
      </rPr>
      <t>Global</t>
    </r>
    <r>
      <rPr>
        <sz val="10"/>
        <color theme="1"/>
        <rFont val="Arial"/>
        <family val="2"/>
      </rPr>
      <t xml:space="preserve">: the impact has been identified across multiple jurisdictions in different continents. </t>
    </r>
  </si>
  <si>
    <t xml:space="preserve">The firm/FMI must select the type of the business service affected based on the regulated activities impacted by the operational incident or, if applicable, the economic functions to which the service contributes. The authorities have provided a list of service types to select under Annex A - Service Category .  </t>
  </si>
  <si>
    <t xml:space="preserve">Annex A - Service Category </t>
  </si>
  <si>
    <t xml:space="preserve">String based enumerated field. Options listed under Annex A - Service Category. </t>
  </si>
  <si>
    <t xml:space="preserve">Annex B - Disruption Type </t>
  </si>
  <si>
    <t>Annex C - Root cause component</t>
  </si>
  <si>
    <t xml:space="preserve">String based enumerated list. Options listed under Annex C - Root Cause Tags. </t>
  </si>
  <si>
    <t xml:space="preserve">Annex D - Incident Discovery Methodology </t>
  </si>
  <si>
    <t xml:space="preserve">The firm/FMI has the ability to indicate the discovery method of the incident. This includes how the incident was identified or detected by the firm/FMI. The firm/FMI must select one of the categories provided by the authorities, listed under Annex D - Incident Discovery Methodology. </t>
  </si>
  <si>
    <t xml:space="preserve">Array of enumerated strings. Multiple selection from list set out in Annex B - Disruption type. </t>
  </si>
  <si>
    <t xml:space="preserve">Annex E - Severity Descriptors </t>
  </si>
  <si>
    <t>Annex F - Reputational Impact Descriptors</t>
  </si>
  <si>
    <r>
      <t xml:space="preserve">The firm/FMI must select the causal strength of the indicated cause type. This can include:
- </t>
    </r>
    <r>
      <rPr>
        <b/>
        <sz val="10"/>
        <color theme="1"/>
        <rFont val="Arial"/>
        <family val="2"/>
      </rPr>
      <t>Root</t>
    </r>
    <r>
      <rPr>
        <sz val="10"/>
        <color theme="1"/>
        <rFont val="Arial"/>
        <family val="2"/>
      </rPr>
      <t xml:space="preserve">: the root cause identified led to the incident 
- </t>
    </r>
    <r>
      <rPr>
        <b/>
        <sz val="10"/>
        <color theme="1"/>
        <rFont val="Arial"/>
        <family val="2"/>
      </rPr>
      <t>Contributory</t>
    </r>
    <r>
      <rPr>
        <sz val="10"/>
        <color theme="1"/>
        <rFont val="Arial"/>
        <family val="2"/>
      </rPr>
      <t xml:space="preserve">: the root cause identified was a contributing factor to the incident, combined with other failures. 
The firm/FMI is expected to have identified this information as part of the root cause analysis and post-incident review. 
</t>
    </r>
  </si>
  <si>
    <r>
      <t xml:space="preserve">The firm/FMI must select a high level categorisation of the incident origin. This should include whose or what actions cause or contributed to the operational incident. 
o </t>
    </r>
    <r>
      <rPr>
        <b/>
        <sz val="10"/>
        <color theme="1"/>
        <rFont val="Arial"/>
        <family val="2"/>
      </rPr>
      <t>Internal</t>
    </r>
    <r>
      <rPr>
        <sz val="10"/>
        <color theme="1"/>
        <rFont val="Arial"/>
        <family val="2"/>
      </rPr>
      <t xml:space="preserve">: a firm/FMI resource employed directly by the firm/FMI
o </t>
    </r>
    <r>
      <rPr>
        <b/>
        <sz val="10"/>
        <color theme="1"/>
        <rFont val="Arial"/>
        <family val="2"/>
      </rPr>
      <t>External</t>
    </r>
    <r>
      <rPr>
        <sz val="10"/>
        <color theme="1"/>
        <rFont val="Arial"/>
        <family val="2"/>
      </rPr>
      <t xml:space="preserve">: a resource with no relationships with the firm/FMI
o </t>
    </r>
    <r>
      <rPr>
        <b/>
        <sz val="10"/>
        <color theme="1"/>
        <rFont val="Arial"/>
        <family val="2"/>
      </rPr>
      <t>Third Party</t>
    </r>
    <r>
      <rPr>
        <sz val="10"/>
        <color theme="1"/>
        <rFont val="Arial"/>
        <family val="2"/>
      </rPr>
      <t>: a resource or service provider responsible for delivering any material third party arrangement to the reporting firm/FMI. 
o</t>
    </r>
    <r>
      <rPr>
        <b/>
        <sz val="10"/>
        <color theme="1"/>
        <rFont val="Arial"/>
        <family val="2"/>
      </rPr>
      <t xml:space="preserve"> Unknown</t>
    </r>
    <r>
      <rPr>
        <sz val="10"/>
        <color theme="1"/>
        <rFont val="Arial"/>
        <family val="2"/>
      </rPr>
      <t xml:space="preserve">
o </t>
    </r>
    <r>
      <rPr>
        <b/>
        <sz val="10"/>
        <color theme="1"/>
        <rFont val="Arial"/>
        <family val="2"/>
      </rPr>
      <t>Other</t>
    </r>
  </si>
  <si>
    <t xml:space="preserve">String based enumerated list in Annex C - Root Cause Tags. </t>
  </si>
  <si>
    <t xml:space="preserve">The firm/FMI has the ability to indicate the type of disruption affecting the indicated resource. Additional information on the different types of disruption is listed under Annex B - Disruption Type. 
</t>
  </si>
  <si>
    <t xml:space="preserve">String based enumerated list using options from 'Annex D - Incident Discovery Methodology' ( FSB FIRE taxonomy). </t>
  </si>
  <si>
    <t xml:space="preserve">The firm/FMI must indicate the discovery method of the incident. This must be reflective of how the incident was identified or detected by the firm/FMI. The firm/FMI must select one of the categories provided by the authorities, listed under Annex D - Incident Discovery Methodology. </t>
  </si>
  <si>
    <r>
      <t xml:space="preserve">The firm/FMI must indicate the discovery method of the incident. This must be reflective of how the incident was identified or detected by the firm/FMI. The firm/FMI must select one of the categories provided by the authorities, listed under Annex D - Incident Discovery Methodology. 
In the </t>
    </r>
    <r>
      <rPr>
        <b/>
        <sz val="10"/>
        <color theme="1"/>
        <rFont val="Arial"/>
        <family val="2"/>
      </rPr>
      <t>final</t>
    </r>
    <r>
      <rPr>
        <sz val="10"/>
        <color theme="1"/>
        <rFont val="Arial"/>
        <family val="2"/>
      </rPr>
      <t xml:space="preserve"> report, the incident discorvery method should be consitent with previous reports. However, if the post-incident review confirms any new inofrmation on the incident discovery method, the firm/FMI should point out this information under available free text in the incident detail section. </t>
    </r>
  </si>
  <si>
    <t>Annex G - Resource Type</t>
  </si>
  <si>
    <t xml:space="preserve">String based enumerated field. Options listed under Annex G - Resource type. </t>
  </si>
  <si>
    <t xml:space="preserve">The firm/FMI must specify the type of resource impacted by the operational incident. The firm/FMI must choose from a list of resource types which has been aligned with the FSB FIRE taxonomy, as listed under Annex G - Resource Type. Firms/FMIs can find descriptors defining each type of resource with relevant example. </t>
  </si>
  <si>
    <r>
      <rPr>
        <sz val="10"/>
        <color rgb="FF000000"/>
        <rFont val="Arial"/>
      </rPr>
      <t xml:space="preserve">String based enumerated field. Options and descriptors listed under Annex E - Severity Descriptors. Including: 
o </t>
    </r>
    <r>
      <rPr>
        <b/>
        <sz val="10"/>
        <color rgb="FF000000"/>
        <rFont val="Arial"/>
      </rPr>
      <t xml:space="preserve">Low
</t>
    </r>
    <r>
      <rPr>
        <sz val="10"/>
        <color rgb="FF000000"/>
        <rFont val="Arial"/>
      </rPr>
      <t xml:space="preserve">o </t>
    </r>
    <r>
      <rPr>
        <b/>
        <sz val="10"/>
        <color rgb="FF000000"/>
        <rFont val="Arial"/>
      </rPr>
      <t xml:space="preserve">Medium
</t>
    </r>
    <r>
      <rPr>
        <sz val="10"/>
        <color rgb="FF000000"/>
        <rFont val="Arial"/>
      </rPr>
      <t xml:space="preserve">o </t>
    </r>
    <r>
      <rPr>
        <b/>
        <sz val="10"/>
        <color rgb="FF000000"/>
        <rFont val="Arial"/>
      </rPr>
      <t>High</t>
    </r>
  </si>
  <si>
    <r>
      <t xml:space="preserve">The firm/FMI has the ability to provide additional information on any notable negative media or public discourse resulting from the incident. The firm/FMI should use this optional field to provide additional information on customer complaints, press and social media exposure or any relevant public reaction to the incident that might impact the reputation of the firm/FMI.
In the </t>
    </r>
    <r>
      <rPr>
        <b/>
        <sz val="10"/>
        <color theme="1"/>
        <rFont val="Arial"/>
        <family val="2"/>
      </rPr>
      <t>intermediate</t>
    </r>
    <r>
      <rPr>
        <sz val="10"/>
        <color theme="1"/>
        <rFont val="Arial"/>
        <family val="2"/>
      </rPr>
      <t xml:space="preserve"> report, the firm/FMI should focus on additional information since the submission of the initial report or previous intermediate report. This should include any changes in the public discourse on the incident or significant increases in customer complaints. </t>
    </r>
  </si>
  <si>
    <r>
      <t xml:space="preserve">The firm/FMI has the ability to describe whether any external communications have been issued. The firm/FMI has the option to share any public statement, offcial communications or communications to customers impacted in relation to the incident. The firm/FMI should provide any available links as relevant in the the field. 
In the </t>
    </r>
    <r>
      <rPr>
        <b/>
        <sz val="10"/>
        <color theme="1"/>
        <rFont val="Arial"/>
        <family val="2"/>
      </rPr>
      <t>intermediate</t>
    </r>
    <r>
      <rPr>
        <sz val="10"/>
        <color theme="1"/>
        <rFont val="Arial"/>
        <family val="2"/>
      </rPr>
      <t xml:space="preserve"> report, the firm/FMI should focus on reporting any new external communications issued since the last report was submitted. </t>
    </r>
  </si>
  <si>
    <r>
      <t xml:space="preserve">The firm/FMI must provide a list of all non-financial authorities or relevant agencies (domestic and international) that have been notified of incident. This should include for example (but is not limited to) other non-financial regulatory authorities, such as the Information Commisioner's Office, or relevant law enforcement or governmental agencies such as the National Cyber Security Centre (NCSC) or the Naional Crime Agency (NCA). 
In the </t>
    </r>
    <r>
      <rPr>
        <b/>
        <sz val="10"/>
        <color theme="1"/>
        <rFont val="Arial"/>
        <family val="2"/>
      </rPr>
      <t>intermediate</t>
    </r>
    <r>
      <rPr>
        <sz val="10"/>
        <color theme="1"/>
        <rFont val="Arial"/>
        <family val="2"/>
      </rPr>
      <t xml:space="preserve"> report, the firm/FMI should focus on including new reports to other regulatory bodies since the last report was submitted. </t>
    </r>
  </si>
  <si>
    <t>The firm/FMI has the ability to include the value of transactions affected for a specific service.</t>
  </si>
  <si>
    <t xml:space="preserve">String based enumerated field. Options listed under Annex B - Disruption type. </t>
  </si>
  <si>
    <r>
      <t xml:space="preserve">The firm/FMI must provide an indication of how widespread the geographical impact of the incident might be. This can include: 
- </t>
    </r>
    <r>
      <rPr>
        <b/>
        <sz val="10"/>
        <color rgb="FF000000"/>
        <rFont val="Arial"/>
      </rPr>
      <t>Local</t>
    </r>
    <r>
      <rPr>
        <sz val="10"/>
        <color rgb="FF000000"/>
        <rFont val="Arial"/>
      </rPr>
      <t xml:space="preserve">: the impact is within the same urban centre
- </t>
    </r>
    <r>
      <rPr>
        <b/>
        <sz val="10"/>
        <color rgb="FF000000"/>
        <rFont val="Arial"/>
      </rPr>
      <t>Regional</t>
    </r>
    <r>
      <rPr>
        <sz val="10"/>
        <color rgb="FF000000"/>
        <rFont val="Arial"/>
      </rPr>
      <t xml:space="preserve">: the impact is limited to territorial divisions within a jurisdiction (e.g. counties, municipalities)
- </t>
    </r>
    <r>
      <rPr>
        <b/>
        <sz val="10"/>
        <color rgb="FF000000"/>
        <rFont val="Arial"/>
      </rPr>
      <t>National</t>
    </r>
    <r>
      <rPr>
        <sz val="10"/>
        <color rgb="FF000000"/>
        <rFont val="Arial"/>
      </rPr>
      <t xml:space="preserve">: the impact has been identified through a single jurisdiction. 
- </t>
    </r>
    <r>
      <rPr>
        <b/>
        <sz val="10"/>
        <color rgb="FF000000"/>
        <rFont val="Arial"/>
      </rPr>
      <t>Multi-jurisdictiona</t>
    </r>
    <r>
      <rPr>
        <sz val="10"/>
        <color rgb="FF000000"/>
        <rFont val="Arial"/>
      </rPr>
      <t xml:space="preserve">l: the impact has been assessed through multiple jurisdictions
- </t>
    </r>
    <r>
      <rPr>
        <b/>
        <sz val="10"/>
        <color rgb="FF000000"/>
        <rFont val="Arial"/>
      </rPr>
      <t>Global</t>
    </r>
    <r>
      <rPr>
        <sz val="10"/>
        <color rgb="FF000000"/>
        <rFont val="Arial"/>
      </rPr>
      <t xml:space="preserve">: the impact has been identified across multiple jurisdictions in different continents. 
The authorities have aligned this approach with the FSB FIRE taxonomy. The geographical spread might change as response and recovery procedures progress. </t>
    </r>
  </si>
  <si>
    <r>
      <rPr>
        <sz val="10"/>
        <color rgb="FF000000"/>
        <rFont val="Arial"/>
      </rPr>
      <t xml:space="preserve">The firm/FMI must select the current status of an incident, including whether it is open, resolved, or closed. The approach aligns with the FSB FIRE taxonomy, including: 
- </t>
    </r>
    <r>
      <rPr>
        <b/>
        <sz val="10"/>
        <color rgb="FF000000"/>
        <rFont val="Arial"/>
      </rPr>
      <t>Open</t>
    </r>
    <r>
      <rPr>
        <sz val="10"/>
        <color rgb="FF000000"/>
        <rFont val="Arial"/>
      </rPr>
      <t xml:space="preserve">: the period between the time of detection and resolution. The firm/FMI is responding to the incident, minimising impact and prioritising recovery. 
- </t>
    </r>
    <r>
      <rPr>
        <b/>
        <sz val="10"/>
        <color rgb="FF000000"/>
        <rFont val="Arial"/>
      </rPr>
      <t>Resolved</t>
    </r>
    <r>
      <rPr>
        <sz val="10"/>
        <color rgb="FF000000"/>
        <rFont val="Arial"/>
      </rPr>
      <t xml:space="preserve">: the period between the time of resolution and closure. The immediate impact of the incident has been addressed, but the firm/FMI is still remedying vulnerabilities and conducting a post-incident review. 
- </t>
    </r>
    <r>
      <rPr>
        <b/>
        <sz val="10"/>
        <color rgb="FF000000"/>
        <rFont val="Arial"/>
      </rPr>
      <t>Closed</t>
    </r>
    <r>
      <rPr>
        <sz val="10"/>
        <color rgb="FF000000"/>
        <rFont val="Arial"/>
      </rPr>
      <t xml:space="preserve">: The post incident review has been conducted, outstanding vulnerabilities have been remedied and lessons learned have been identified.  
In the </t>
    </r>
    <r>
      <rPr>
        <b/>
        <sz val="10"/>
        <color rgb="FF000000"/>
        <rFont val="Arial"/>
      </rPr>
      <t>initial</t>
    </r>
    <r>
      <rPr>
        <sz val="10"/>
        <color rgb="FF000000"/>
        <rFont val="Arial"/>
      </rPr>
      <t xml:space="preserve"> report, the firm/FMI would be able to indicate whether an incident is either open or resolved. There might be instances where an firm/FMI might have resolved the incident before its initial submission to the authorities. In this scenario, the firm/FMI would be able to mark the operational incident as resolved in the initial report and would not be required to submit an intermediate report. The firm/FMI would be required to submit a final report within 30 working days of resolving the incident, or where this is impracticable, within 60 working days. </t>
    </r>
  </si>
  <si>
    <t xml:space="preserve">The firm/FMI must select an indicative root cause of the incident. The categories provided by the authorities align with those set out in the FSB FIRE taxonomy. 
At the time of submitting the initial report, the firm/FMI might not have a confirmed root cause of the incident and might still be investigating and focusing its efforts on response and recovery. The firm/FMI can input a presumed root cause of the incident and amend the root cause through the intermediate report if the understanding of the incident evolves.
Further information on the descriptors of the root cause is provided under Incident Root Cause categories are listed under Annex C - Root Cause Tags. </t>
  </si>
  <si>
    <t xml:space="preserve">String based enumerated list using options from 'Annex D - Incident Discovery Methodology' (FSB FIRE taxonomy). </t>
  </si>
  <si>
    <r>
      <rPr>
        <sz val="10"/>
        <color rgb="FF000000"/>
        <rFont val="Arial"/>
      </rPr>
      <t xml:space="preserve">The firm/FMI must make an assessment of the severity rating of the incident based on its urgency and impact. The firm/FMI must make this assessment based on its own internal severity rating and incident categorisation, and should use the authorities' reporting criteria aligned with the FSB FIRE taxonomy. 
Severity level decriptors are provided under Annex E - Severity Descriptors . The severity ratings include: 
- </t>
    </r>
    <r>
      <rPr>
        <b/>
        <sz val="10"/>
        <color rgb="FF000000"/>
        <rFont val="Arial"/>
      </rPr>
      <t>Low</t>
    </r>
    <r>
      <rPr>
        <sz val="10"/>
        <color rgb="FF000000"/>
        <rFont val="Arial"/>
      </rPr>
      <t xml:space="preserve">: escalated within relevant functional units. Operational response (e.g. SOC, operations, technology) is sufficient. 
- </t>
    </r>
    <r>
      <rPr>
        <b/>
        <sz val="10"/>
        <color rgb="FF000000"/>
        <rFont val="Arial"/>
      </rPr>
      <t>Medium</t>
    </r>
    <r>
      <rPr>
        <sz val="10"/>
        <color rgb="FF000000"/>
        <rFont val="Arial"/>
      </rPr>
      <t xml:space="preserve">: escalated to invocation of crisis management arrangements. 
- </t>
    </r>
    <r>
      <rPr>
        <b/>
        <sz val="10"/>
        <color rgb="FF000000"/>
        <rFont val="Arial"/>
      </rPr>
      <t>High</t>
    </r>
    <r>
      <rPr>
        <sz val="10"/>
        <color rgb="FF000000"/>
        <rFont val="Arial"/>
      </rPr>
      <t xml:space="preserve">: escalated to the most senior level of crisis management command. The firm/FMI is activating its most senior command structure. 
</t>
    </r>
  </si>
  <si>
    <r>
      <t xml:space="preserve">The firm/FMI must select the type of disruption affecting the  business services. This includes: 
- </t>
    </r>
    <r>
      <rPr>
        <b/>
        <sz val="10"/>
        <rFont val="Arial"/>
        <family val="2"/>
      </rPr>
      <t>Availability Loss</t>
    </r>
    <r>
      <rPr>
        <sz val="10"/>
        <rFont val="Arial"/>
        <family val="2"/>
      </rPr>
      <t xml:space="preserve"> (Total, Partial, Intermittent); 
-</t>
    </r>
    <r>
      <rPr>
        <b/>
        <sz val="10"/>
        <rFont val="Arial"/>
        <family val="2"/>
      </rPr>
      <t xml:space="preserve"> Integrity Loss </t>
    </r>
    <r>
      <rPr>
        <sz val="10"/>
        <rFont val="Arial"/>
        <family val="2"/>
      </rPr>
      <t xml:space="preserve">(Manipulation, Corruption, Destruction)
- </t>
    </r>
    <r>
      <rPr>
        <b/>
        <sz val="10"/>
        <rFont val="Arial"/>
        <family val="2"/>
      </rPr>
      <t>Confidentiality Loss</t>
    </r>
    <r>
      <rPr>
        <sz val="10"/>
        <rFont val="Arial"/>
        <family val="2"/>
      </rPr>
      <t xml:space="preserve"> (Unintended/Unauthorised Disclosure, Unauthorised acquisition). 
The authorities have provided additional information on the available types of disruption under Annex B Disruption Type, aligned with the FSB FIRE taxonomy. </t>
    </r>
  </si>
  <si>
    <r>
      <t xml:space="preserve">The firm/FMI has the ability indicate the current assessed reputational impact. 
o </t>
    </r>
    <r>
      <rPr>
        <b/>
        <sz val="10"/>
        <color rgb="FF000000"/>
        <rFont val="Arial"/>
      </rPr>
      <t>None</t>
    </r>
    <r>
      <rPr>
        <sz val="10"/>
        <color rgb="FF000000"/>
        <rFont val="Arial"/>
      </rPr>
      <t xml:space="preserve">: No reputational impact observed; 
o </t>
    </r>
    <r>
      <rPr>
        <b/>
        <sz val="10"/>
        <color rgb="FF000000"/>
        <rFont val="Arial"/>
      </rPr>
      <t>Insignificant</t>
    </r>
    <r>
      <rPr>
        <sz val="10"/>
        <color rgb="FF000000"/>
        <rFont val="Arial"/>
      </rPr>
      <t xml:space="preserve">: Isolated instance(s) of criticism/negative reaction from a small number of external parties;  
o </t>
    </r>
    <r>
      <rPr>
        <b/>
        <sz val="10"/>
        <color rgb="FF000000"/>
        <rFont val="Arial"/>
      </rPr>
      <t>Minor</t>
    </r>
    <r>
      <rPr>
        <sz val="10"/>
        <color rgb="FF000000"/>
        <rFont val="Arial"/>
      </rPr>
      <t xml:space="preserve">: Multiple regional instances of criticism/negative reaction by external parties;
o </t>
    </r>
    <r>
      <rPr>
        <b/>
        <sz val="10"/>
        <color rgb="FF000000"/>
        <rFont val="Arial"/>
      </rPr>
      <t>Moderate</t>
    </r>
    <r>
      <rPr>
        <sz val="10"/>
        <color rgb="FF000000"/>
        <rFont val="Arial"/>
      </rPr>
      <t xml:space="preserve">: Multiple regional instances of criticism / negative reaction by external parties;
o </t>
    </r>
    <r>
      <rPr>
        <b/>
        <sz val="10"/>
        <color rgb="FF000000"/>
        <rFont val="Arial"/>
      </rPr>
      <t>Substantial</t>
    </r>
    <r>
      <rPr>
        <sz val="10"/>
        <color rgb="FF000000"/>
        <rFont val="Arial"/>
      </rPr>
      <t xml:space="preserve">: Potential for reputational damage driven by widespread social, national, and mainstream media coverage or public scrutiny;
o </t>
    </r>
    <r>
      <rPr>
        <b/>
        <sz val="10"/>
        <color rgb="FF000000"/>
        <rFont val="Arial"/>
      </rPr>
      <t>Severe</t>
    </r>
    <r>
      <rPr>
        <sz val="10"/>
        <color rgb="FF000000"/>
        <rFont val="Arial"/>
      </rPr>
      <t xml:space="preserve">: Reputational damage as a result of prolonged social, national and mainstream media coverage or public scrutiny.
Additional guidance on the descriptors for each reputational impact level to assess the severity is provided under Annex F - Reputational Impact Descriptors (FSB FIRE taxonomy). 
</t>
    </r>
  </si>
  <si>
    <r>
      <t xml:space="preserve">The firm/FMI must provide an indication of how widespread the geographical impact of the incident might be. This can include: 
- </t>
    </r>
    <r>
      <rPr>
        <b/>
        <sz val="10"/>
        <color theme="1"/>
        <rFont val="Arial"/>
        <family val="2"/>
      </rPr>
      <t>Local</t>
    </r>
    <r>
      <rPr>
        <sz val="10"/>
        <color theme="1"/>
        <rFont val="Arial"/>
        <family val="2"/>
      </rPr>
      <t xml:space="preserve">: the impact is within the same urban centre
- </t>
    </r>
    <r>
      <rPr>
        <b/>
        <sz val="10"/>
        <color theme="1"/>
        <rFont val="Arial"/>
        <family val="2"/>
      </rPr>
      <t>Regional</t>
    </r>
    <r>
      <rPr>
        <sz val="10"/>
        <color theme="1"/>
        <rFont val="Arial"/>
        <family val="2"/>
      </rPr>
      <t xml:space="preserve">: the impact is limited to territorial divisions within a jurisdiction (e.g. counties, municipalities)
- </t>
    </r>
    <r>
      <rPr>
        <b/>
        <sz val="10"/>
        <color theme="1"/>
        <rFont val="Arial"/>
        <family val="2"/>
      </rPr>
      <t>National</t>
    </r>
    <r>
      <rPr>
        <sz val="10"/>
        <color theme="1"/>
        <rFont val="Arial"/>
        <family val="2"/>
      </rPr>
      <t xml:space="preserve">: the impact has been identified through a single jurisdiction. 
- </t>
    </r>
    <r>
      <rPr>
        <b/>
        <sz val="10"/>
        <color theme="1"/>
        <rFont val="Arial"/>
        <family val="2"/>
      </rPr>
      <t>Multi-jurisdictional</t>
    </r>
    <r>
      <rPr>
        <sz val="10"/>
        <color theme="1"/>
        <rFont val="Arial"/>
        <family val="2"/>
      </rPr>
      <t xml:space="preserve">: the impact has been assessed through multiple jurisdictions
- </t>
    </r>
    <r>
      <rPr>
        <b/>
        <sz val="10"/>
        <color theme="1"/>
        <rFont val="Arial"/>
        <family val="2"/>
      </rPr>
      <t>Global</t>
    </r>
    <r>
      <rPr>
        <sz val="10"/>
        <color theme="1"/>
        <rFont val="Arial"/>
        <family val="2"/>
      </rPr>
      <t xml:space="preserve">: the impact has been identified across multiple jurisdictions in different continents. 
The authorities have aligned this approach with the FSB FIRE taxonomy. The geographical spread might change as response and recovery procedures progress. </t>
    </r>
  </si>
  <si>
    <t xml:space="preserve">String based enumerated field. Options listed under Annex F - Reputational Impact Descriptors (FSB FIRE taxonomy). </t>
  </si>
  <si>
    <t xml:space="preserve">The firm/FMI must select an indicative root cause of the incident. The categories provided by the authorities follow the FSB FIRE descriptors and include hazards, human causal factors, information system and process failures, external dependency failures, and malicious acts. 
At the time of submitting the intermediate report, the firm/FMI might not have a confirmed root cause of the incident and might still be investigating and focusing its efforts on response and recovery. The firm/FMI can input a presumed root cause of the incident and amend the root cause through the intermediate report if the understanding of the incident evolves. If the incident is marked as resolved, the firm/FMI would be expected to have a higher degree of confidence in the cause type of the operational incident. 
Further information on the descriptors of the root cause is provided under Incident Root Cause categories are listed under Annex C - Root Cause Tags. </t>
  </si>
  <si>
    <r>
      <t xml:space="preserve">The firm/FMI must indicate the current assessed reputational impact. 
o </t>
    </r>
    <r>
      <rPr>
        <b/>
        <sz val="10"/>
        <rFont val="Arial"/>
        <family val="2"/>
      </rPr>
      <t>None</t>
    </r>
    <r>
      <rPr>
        <sz val="10"/>
        <rFont val="Arial"/>
        <family val="2"/>
      </rPr>
      <t xml:space="preserve">: No reputational impact observed; 
o </t>
    </r>
    <r>
      <rPr>
        <b/>
        <sz val="10"/>
        <rFont val="Arial"/>
        <family val="2"/>
      </rPr>
      <t>Insignificant</t>
    </r>
    <r>
      <rPr>
        <sz val="10"/>
        <rFont val="Arial"/>
        <family val="2"/>
      </rPr>
      <t xml:space="preserve">: Isolated instance(s) of criticism/negative reaction from a small number of external parties;  
o </t>
    </r>
    <r>
      <rPr>
        <b/>
        <sz val="10"/>
        <rFont val="Arial"/>
        <family val="2"/>
      </rPr>
      <t>Minor</t>
    </r>
    <r>
      <rPr>
        <sz val="10"/>
        <rFont val="Arial"/>
        <family val="2"/>
      </rPr>
      <t xml:space="preserve">: Multiple regional instances of criticism/negative reaction by external parties;
o </t>
    </r>
    <r>
      <rPr>
        <b/>
        <sz val="10"/>
        <rFont val="Arial"/>
        <family val="2"/>
      </rPr>
      <t>Moderate</t>
    </r>
    <r>
      <rPr>
        <sz val="10"/>
        <rFont val="Arial"/>
        <family val="2"/>
      </rPr>
      <t xml:space="preserve">: Multiple regional instances of criticism / negative reaction by external parties;
o </t>
    </r>
    <r>
      <rPr>
        <b/>
        <sz val="10"/>
        <rFont val="Arial"/>
        <family val="2"/>
      </rPr>
      <t>Substantial</t>
    </r>
    <r>
      <rPr>
        <sz val="10"/>
        <rFont val="Arial"/>
        <family val="2"/>
      </rPr>
      <t xml:space="preserve">: Potential for reputational damage driven by widespread social, national, and mainstream media coverage or public scrutiny;
o </t>
    </r>
    <r>
      <rPr>
        <b/>
        <sz val="10"/>
        <rFont val="Arial"/>
        <family val="2"/>
      </rPr>
      <t>Severe</t>
    </r>
    <r>
      <rPr>
        <sz val="10"/>
        <rFont val="Arial"/>
        <family val="2"/>
      </rPr>
      <t xml:space="preserve">: Reputational damage as a result of prolonged social, national and mainstream media coverage or public scrutiny.
Additional guidance on the descriptors for each reputational impact level to assess the severity is provided under Annex F - Reputational Impact Descriptors (FSB FIRE taxonomy). 
In the </t>
    </r>
    <r>
      <rPr>
        <b/>
        <sz val="10"/>
        <rFont val="Arial"/>
        <family val="2"/>
      </rPr>
      <t>final</t>
    </r>
    <r>
      <rPr>
        <sz val="10"/>
        <rFont val="Arial"/>
        <family val="2"/>
      </rPr>
      <t xml:space="preserve"> report, the firm/FMI must make an assessment of the reputational impact of the operational incident. </t>
    </r>
  </si>
  <si>
    <r>
      <t xml:space="preserve">The firm/FMI must provide an overview of the planned incident response and recovery strategy, actions planned to mitigate the impact of an incident, and if available estimated timelines for resolution. 
In the </t>
    </r>
    <r>
      <rPr>
        <b/>
        <sz val="10"/>
        <color theme="1"/>
        <rFont val="Arial"/>
        <family val="2"/>
      </rPr>
      <t>intermediate</t>
    </r>
    <r>
      <rPr>
        <sz val="10"/>
        <color theme="1"/>
        <rFont val="Arial"/>
        <family val="2"/>
      </rPr>
      <t xml:space="preserve"> report, the firm/FMI must focus on reporting significant changes since the previous report submitted to the authorities - whether this was the initial report or a previous intermediate report. </t>
    </r>
  </si>
  <si>
    <t xml:space="preserve">If the firm/FMI has indicated that the operational incident is having or had a reputational impact, it has the option to specify the additional context used to conduct the assessment. The approach leverages the descriptors of reputational impact listed under Annex F - Reputational Impact Descriptors (FIRE). This can include: 
o The incident has been reflected in the media;
o The financial firm/FMI has received repetitive complaints from different clients or financial counterparts;
o The financial firm/FMI will not be able to or is likely not to be able to meet regulatory requirements;
o The financial firm/FMI is likely to lose clients or financial counterparts with a material impact on its business as a result of the incident.
</t>
  </si>
  <si>
    <r>
      <t xml:space="preserve">The firm/FMI must make an assessment of the severity rating of the incident based on its urgency and impact. 
The firm/FMI should make this assessment based on its own internal severity rating and incident categorisation, and should use the authorities' reporting criteria based on the FSB FIRE taxonomy. Severity level decriptors are provided under Annex E - Severity Descriptors. The severity ratings include: 
- </t>
    </r>
    <r>
      <rPr>
        <b/>
        <sz val="10"/>
        <color rgb="FF000000"/>
        <rFont val="Arial"/>
      </rPr>
      <t>Low</t>
    </r>
    <r>
      <rPr>
        <sz val="10"/>
        <color rgb="FF000000"/>
        <rFont val="Arial"/>
      </rPr>
      <t xml:space="preserve">: escalated within relevant functional units. Operational response (e.g. SOC, operations, technology) is sufficient. 
- </t>
    </r>
    <r>
      <rPr>
        <b/>
        <sz val="10"/>
        <color rgb="FF000000"/>
        <rFont val="Arial"/>
      </rPr>
      <t>Medium</t>
    </r>
    <r>
      <rPr>
        <sz val="10"/>
        <color rgb="FF000000"/>
        <rFont val="Arial"/>
      </rPr>
      <t xml:space="preserve">: escalated to invocation of crisis management arrangements. 
- </t>
    </r>
    <r>
      <rPr>
        <b/>
        <sz val="10"/>
        <color rgb="FF000000"/>
        <rFont val="Arial"/>
      </rPr>
      <t>High</t>
    </r>
    <r>
      <rPr>
        <sz val="10"/>
        <color rgb="FF000000"/>
        <rFont val="Arial"/>
      </rPr>
      <t xml:space="preserve">: escalated to the most senior level of crisis management command. The firm/FMI is activating its most senior command structure. 
</t>
    </r>
  </si>
  <si>
    <t>load</t>
  </si>
  <si>
    <r>
      <t>The firm/FMI must specify the types of other parties directly affected by the service disruption or as a result of the same incident, but not via the reporting firm/FMI. The firm/FMI could indicate the type of affected party by the incident. This includes: 
-</t>
    </r>
    <r>
      <rPr>
        <b/>
        <sz val="10"/>
        <rFont val="Arial"/>
        <family val="2"/>
      </rPr>
      <t xml:space="preserve"> Entitites within the group</t>
    </r>
    <r>
      <rPr>
        <sz val="10"/>
        <rFont val="Arial"/>
        <family val="2"/>
      </rPr>
      <t xml:space="preserve">: another firm/FMI within the same group affected by the incident (other than the reporting firm/FMI)
- </t>
    </r>
    <r>
      <rPr>
        <b/>
        <sz val="10"/>
        <rFont val="Arial"/>
        <family val="2"/>
      </rPr>
      <t>Business counterparties</t>
    </r>
    <r>
      <rPr>
        <sz val="10"/>
        <rFont val="Arial"/>
        <family val="2"/>
      </rPr>
      <t>: a separate financial insititution with which the reporting firm/FMI has a pre-existing relationship
-</t>
    </r>
    <r>
      <rPr>
        <b/>
        <sz val="10"/>
        <rFont val="Arial"/>
        <family val="2"/>
      </rPr>
      <t>Third party vendor or service providers</t>
    </r>
    <r>
      <rPr>
        <sz val="10"/>
        <rFont val="Arial"/>
        <family val="2"/>
      </rPr>
      <t>: a resource or service provider responsible for delivering any material third party arrangement to the reporting firm/FMI. 
-</t>
    </r>
    <r>
      <rPr>
        <b/>
        <sz val="10"/>
        <rFont val="Arial"/>
        <family val="2"/>
      </rPr>
      <t xml:space="preserve"> Customer/consumers</t>
    </r>
    <r>
      <rPr>
        <sz val="10"/>
        <rFont val="Arial"/>
        <family val="2"/>
      </rPr>
      <t xml:space="preserve">: affected customers/consumers, as defined in the PRA Rulebook and FCA Handbook, and for Bank firms participants, or clearing members as relevant.
- </t>
    </r>
    <r>
      <rPr>
        <b/>
        <sz val="10"/>
        <rFont val="Arial"/>
        <family val="2"/>
      </rPr>
      <t>Vulnerable customers:</t>
    </r>
    <r>
      <rPr>
        <sz val="10"/>
        <rFont val="Arial"/>
        <family val="2"/>
      </rPr>
      <t xml:space="preserve"> affected vulnerable customers as defined in the FCA Guidance (FG21/1). 
- </t>
    </r>
    <r>
      <rPr>
        <b/>
        <sz val="10"/>
        <rFont val="Arial"/>
        <family val="2"/>
      </rPr>
      <t>General Public</t>
    </r>
    <r>
      <rPr>
        <sz val="10"/>
        <rFont val="Arial"/>
        <family val="2"/>
      </rPr>
      <t xml:space="preserve">: people/individuals in society with no relationship to the reporting entiy or entities within the same group. 
- </t>
    </r>
    <r>
      <rPr>
        <b/>
        <sz val="10"/>
        <rFont val="Arial"/>
        <family val="2"/>
      </rPr>
      <t>Other financial market participants</t>
    </r>
    <r>
      <rPr>
        <sz val="10"/>
        <rFont val="Arial"/>
        <family val="2"/>
      </rPr>
      <t xml:space="preserve">: separate financial entities affected by the incident (not captured by the other categories)
- </t>
    </r>
    <r>
      <rPr>
        <b/>
        <sz val="10"/>
        <rFont val="Arial"/>
        <family val="2"/>
      </rPr>
      <t>Other</t>
    </r>
    <r>
      <rPr>
        <sz val="10"/>
        <rFont val="Arial"/>
        <family val="2"/>
      </rPr>
      <t xml:space="preserve">: other non-financial entities not included by other categories. 
- </t>
    </r>
    <r>
      <rPr>
        <b/>
        <sz val="10"/>
        <rFont val="Arial"/>
        <family val="2"/>
      </rPr>
      <t>None</t>
    </r>
    <r>
      <rPr>
        <sz val="10"/>
        <rFont val="Arial"/>
        <family val="2"/>
      </rPr>
      <t xml:space="preserve">: No other entities affected by the incident. 
In the </t>
    </r>
    <r>
      <rPr>
        <b/>
        <sz val="10"/>
        <rFont val="Arial"/>
        <family val="2"/>
      </rPr>
      <t>final</t>
    </r>
    <r>
      <rPr>
        <sz val="10"/>
        <rFont val="Arial"/>
        <family val="2"/>
      </rPr>
      <t xml:space="preserve"> report, the field is mandatory. The firm/FMI should obtain this information as part of its post-incident review.  </t>
    </r>
  </si>
  <si>
    <t>This document has been published as part of CP17/24. Please see: https://www.bankofengland.co.uk/prudential-regulation/publication/2024/december/operational-incident-and-outsourcing-and-third-party-reporting-consultation-paper</t>
  </si>
  <si>
    <t xml:space="preserve">Pre-populated from covering form. The firm/FMI must specify to which authority the report is addressed, including the Bank of England, the Prudential Regulation Authority (PRA), or Financial Conduct Authority (FCA). The selection of the authority the report is directed to must be associated with the trigger specified in the report (e.g. safety and soundness, financial stability, policyholder protection, consumer harm and market integrity, disrupt important business service). 
</t>
  </si>
  <si>
    <t xml:space="preserve">Pre-populated from covering form. The firm/FMI must specify to which authority the report is addressed, including the Bank of England, the Prudential Regulation Authority (PRA), or Financial Conduct Authority (FCA). The selection of the authority the report is directed to must be associated with the trigger specified in the report (e.g. safety and soundness, financial stability, policyholder protection, consumer harm and market integrity, disrupt important business service). </t>
  </si>
  <si>
    <r>
      <t xml:space="preserve">The firm/FMI must select the criteria that triggered the reporting of the operational incident. The firm/FMI should report to the authorities incients that pose a risk to their objectives. This includes: 
- </t>
    </r>
    <r>
      <rPr>
        <b/>
        <sz val="10"/>
        <color rgb="FF000000"/>
        <rFont val="Arial"/>
        <family val="2"/>
      </rPr>
      <t>Safety and Soundness (PRA)</t>
    </r>
    <r>
      <rPr>
        <sz val="10"/>
        <color rgb="FF000000"/>
        <rFont val="Arial"/>
      </rPr>
      <t xml:space="preserve">
- </t>
    </r>
    <r>
      <rPr>
        <b/>
        <sz val="10"/>
        <color rgb="FF000000"/>
        <rFont val="Arial"/>
        <family val="2"/>
      </rPr>
      <t>Financial Stability (PRA/Bank)
- Disrupts Important Business Service (Bank)</t>
    </r>
    <r>
      <rPr>
        <sz val="10"/>
        <color rgb="FF000000"/>
        <rFont val="Arial"/>
      </rPr>
      <t xml:space="preserve">
- </t>
    </r>
    <r>
      <rPr>
        <b/>
        <sz val="10"/>
        <color rgb="FF000000"/>
        <rFont val="Arial"/>
        <family val="2"/>
      </rPr>
      <t>Policyholder protection (PRA)</t>
    </r>
    <r>
      <rPr>
        <sz val="10"/>
        <color rgb="FF000000"/>
        <rFont val="Arial"/>
      </rPr>
      <t xml:space="preserve">
- </t>
    </r>
    <r>
      <rPr>
        <b/>
        <sz val="10"/>
        <color rgb="FF000000"/>
        <rFont val="Arial"/>
        <family val="2"/>
      </rPr>
      <t>Consumer harm (FCA)</t>
    </r>
    <r>
      <rPr>
        <sz val="10"/>
        <color rgb="FF000000"/>
        <rFont val="Arial"/>
      </rPr>
      <t xml:space="preserve">
- </t>
    </r>
    <r>
      <rPr>
        <b/>
        <sz val="10"/>
        <color rgb="FF000000"/>
        <rFont val="Arial"/>
        <family val="2"/>
      </rPr>
      <t>Market Integrity (FCA)</t>
    </r>
    <r>
      <rPr>
        <sz val="10"/>
        <color rgb="FF000000"/>
        <rFont val="Arial"/>
      </rPr>
      <t xml:space="preserve">
</t>
    </r>
  </si>
  <si>
    <t>The data field is an array of paired fields from the following elements: 
o Safety &amp; soundness
o Financial stability
o Disrupts important business service
o Policyholder protection
o Consumer harm
o Market integrity</t>
  </si>
  <si>
    <r>
      <t xml:space="preserve">The firm/FMI must select the criteria that triggered the reporting of the operational incident. The firm/FMI should report to the authorities incients that pose a risk to their objectives. This includes: 
- </t>
    </r>
    <r>
      <rPr>
        <b/>
        <sz val="10"/>
        <color rgb="FF000000"/>
        <rFont val="Arial"/>
        <family val="2"/>
      </rPr>
      <t>Safety and Soundness (PRA)</t>
    </r>
    <r>
      <rPr>
        <sz val="10"/>
        <color rgb="FF000000"/>
        <rFont val="Arial"/>
      </rPr>
      <t xml:space="preserve">
- </t>
    </r>
    <r>
      <rPr>
        <b/>
        <sz val="10"/>
        <color rgb="FF000000"/>
        <rFont val="Arial"/>
        <family val="2"/>
      </rPr>
      <t>Financial Stability (PRA/Bank)
- Disrupts Important Business Service (Bank)</t>
    </r>
    <r>
      <rPr>
        <sz val="10"/>
        <color rgb="FF000000"/>
        <rFont val="Arial"/>
      </rPr>
      <t xml:space="preserve">
- </t>
    </r>
    <r>
      <rPr>
        <b/>
        <sz val="10"/>
        <color rgb="FF000000"/>
        <rFont val="Arial"/>
        <family val="2"/>
      </rPr>
      <t>Policyholder protection (PRA)</t>
    </r>
    <r>
      <rPr>
        <sz val="10"/>
        <color rgb="FF000000"/>
        <rFont val="Arial"/>
      </rPr>
      <t xml:space="preserve">
- </t>
    </r>
    <r>
      <rPr>
        <b/>
        <sz val="10"/>
        <color rgb="FF000000"/>
        <rFont val="Arial"/>
        <family val="2"/>
      </rPr>
      <t>Consumer harm (FCA)</t>
    </r>
    <r>
      <rPr>
        <sz val="10"/>
        <color rgb="FF000000"/>
        <rFont val="Arial"/>
      </rPr>
      <t xml:space="preserve">
- </t>
    </r>
    <r>
      <rPr>
        <b/>
        <sz val="10"/>
        <color rgb="FF000000"/>
        <rFont val="Arial"/>
        <family val="2"/>
      </rPr>
      <t>Market Integrity (FCA)</t>
    </r>
    <r>
      <rPr>
        <sz val="10"/>
        <color rgb="FF000000"/>
        <rFont val="Arial"/>
      </rPr>
      <t xml:space="preserve">
</t>
    </r>
  </si>
  <si>
    <t xml:space="preserve">The firm/FMI has the ability to include the total number of users (customers and/or consumers) affected for a specific service for PRA and FCA firms, as defined in the PRA Rulebook and FCA Handbook, and for Bank firms participants, or clearing members as relevant. </t>
  </si>
  <si>
    <r>
      <t xml:space="preserve">The firm/FMI has the ability to include the total number of users (customers and/or consumers) affected for a specific service for PRA and FCA firms, as defined in the PRA Rulebook and FCA Handbook, and for Bank firms participants, or clearing members as relevant. 
In the </t>
    </r>
    <r>
      <rPr>
        <b/>
        <sz val="10"/>
        <rFont val="Arial"/>
        <family val="2"/>
      </rPr>
      <t>final</t>
    </r>
    <r>
      <rPr>
        <sz val="10"/>
        <rFont val="Arial"/>
        <family val="2"/>
      </rPr>
      <t xml:space="preserve"> report, the field is mandatory. The firm/FMI should obtain this information as part of its post-incident review.  </t>
    </r>
  </si>
  <si>
    <r>
      <t>The firm/FMI has the ability to specify the types of other parties directly affected by the service disruption or as a result of the same incident, but not via the reporting firm/FMI. The firm/FMI could indicate the type of affected party by the incident. This includes: 
-</t>
    </r>
    <r>
      <rPr>
        <b/>
        <sz val="10"/>
        <color rgb="FF000000"/>
        <rFont val="Arial"/>
      </rPr>
      <t xml:space="preserve"> Entitites within the group</t>
    </r>
    <r>
      <rPr>
        <sz val="10"/>
        <color rgb="FF000000"/>
        <rFont val="Arial"/>
      </rPr>
      <t xml:space="preserve">: another firm/FMI within the same group affected by the incident (other than the reporting firm/FMI)
- </t>
    </r>
    <r>
      <rPr>
        <b/>
        <sz val="10"/>
        <color rgb="FF000000"/>
        <rFont val="Arial"/>
      </rPr>
      <t>Business counterparties</t>
    </r>
    <r>
      <rPr>
        <sz val="10"/>
        <color rgb="FF000000"/>
        <rFont val="Arial"/>
      </rPr>
      <t>: a separate financial insititution with which the reporting firm/FMI has a pre-existing relationship
-</t>
    </r>
    <r>
      <rPr>
        <b/>
        <sz val="10"/>
        <color rgb="FF000000"/>
        <rFont val="Arial"/>
      </rPr>
      <t xml:space="preserve"> Third party vendor or service providers</t>
    </r>
    <r>
      <rPr>
        <sz val="10"/>
        <color rgb="FF000000"/>
        <rFont val="Arial"/>
      </rPr>
      <t>: a resource or service provider responsible for delivering any material third party arrangement to the reporting firm/FMI. . 
-</t>
    </r>
    <r>
      <rPr>
        <b/>
        <sz val="10"/>
        <color rgb="FF000000"/>
        <rFont val="Arial"/>
      </rPr>
      <t xml:space="preserve"> Customer/consumers</t>
    </r>
    <r>
      <rPr>
        <sz val="10"/>
        <color rgb="FF000000"/>
        <rFont val="Arial"/>
      </rPr>
      <t xml:space="preserve">: affected customers/consumers, as defined in the PRA Rulebook and FCA Handbook, and for Bank firms participants, or clearing members as relevant.
- </t>
    </r>
    <r>
      <rPr>
        <b/>
        <sz val="10"/>
        <color rgb="FF000000"/>
        <rFont val="Arial"/>
      </rPr>
      <t>Vulnerable customers:</t>
    </r>
    <r>
      <rPr>
        <sz val="10"/>
        <color rgb="FF000000"/>
        <rFont val="Arial"/>
      </rPr>
      <t xml:space="preserve"> affected vulnerable customers as defined in the FCA Guidance (FG21/1). 
- </t>
    </r>
    <r>
      <rPr>
        <b/>
        <sz val="10"/>
        <color rgb="FF000000"/>
        <rFont val="Arial"/>
      </rPr>
      <t>General Public</t>
    </r>
    <r>
      <rPr>
        <sz val="10"/>
        <color rgb="FF000000"/>
        <rFont val="Arial"/>
      </rPr>
      <t xml:space="preserve">: people/individuals in society with no relationship to the reporting entiy or entities within the same group. 
- </t>
    </r>
    <r>
      <rPr>
        <b/>
        <sz val="10"/>
        <color rgb="FF000000"/>
        <rFont val="Arial"/>
      </rPr>
      <t>Other financial market participants</t>
    </r>
    <r>
      <rPr>
        <sz val="10"/>
        <color rgb="FF000000"/>
        <rFont val="Arial"/>
      </rPr>
      <t xml:space="preserve">: separate financial entities affected by the incident (not captured by the other categories)
- </t>
    </r>
    <r>
      <rPr>
        <b/>
        <sz val="10"/>
        <color rgb="FF000000"/>
        <rFont val="Arial"/>
      </rPr>
      <t>Other</t>
    </r>
    <r>
      <rPr>
        <sz val="10"/>
        <color rgb="FF000000"/>
        <rFont val="Arial"/>
      </rPr>
      <t xml:space="preserve">: other non-financial entities not included by other categories. 
- </t>
    </r>
    <r>
      <rPr>
        <b/>
        <sz val="10"/>
        <color rgb="FF000000"/>
        <rFont val="Arial"/>
      </rPr>
      <t>None</t>
    </r>
    <r>
      <rPr>
        <sz val="10"/>
        <color rgb="FF000000"/>
        <rFont val="Arial"/>
      </rPr>
      <t xml:space="preserve">: No other entities affected by the incident.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</si>
</sst>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1"/>
      <color theme="1"/>
      <name val="Calibri"/>
      <family val="2"/>
      <scheme val="minor"/>
    </font>
    <font>
      <u/>
      <sz val="11"/>
      <color theme="10"/>
      <name val="Calibri"/>
      <family val="2"/>
      <scheme val="minor"/>
    </font>
    <font>
      <sz val="8"/>
      <name val="Calibri"/>
      <family val="2"/>
      <scheme val="minor"/>
    </font>
    <font>
      <b/>
      <sz val="11"/>
      <color theme="0"/>
      <name val="Calibri"/>
      <family val="2"/>
      <scheme val="minor"/>
    </font>
    <font>
      <b/>
      <u/>
      <sz val="11"/>
      <color theme="10"/>
      <name val="Calibri"/>
      <family val="2"/>
      <scheme val="minor"/>
    </font>
    <font>
      <b/>
      <i/>
      <sz val="11"/>
      <color theme="1"/>
      <name val="Calibri"/>
      <family val="2"/>
      <scheme val="minor"/>
    </font>
    <font>
      <b/>
      <sz val="10"/>
      <color rgb="FFFFFFFF"/>
      <name val="Arial"/>
      <family val="2"/>
    </font>
    <font>
      <sz val="10"/>
      <color theme="1"/>
      <name val="Arial"/>
      <family val="2"/>
    </font>
    <font>
      <i/>
      <sz val="10"/>
      <color theme="1"/>
      <name val="Arial"/>
      <family val="2"/>
    </font>
    <font>
      <i/>
      <sz val="10"/>
      <color rgb="FFFFFFFF"/>
      <name val="Arial"/>
      <family val="2"/>
    </font>
    <font>
      <sz val="10"/>
      <color rgb="FFFFFFFF"/>
      <name val="Arial"/>
      <family val="2"/>
    </font>
    <font>
      <sz val="10"/>
      <color rgb="FF000000"/>
      <name val="Arial"/>
      <family val="2"/>
    </font>
    <font>
      <i/>
      <sz val="10"/>
      <color rgb="FF000000"/>
      <name val="Arial"/>
      <family val="2"/>
    </font>
    <font>
      <b/>
      <sz val="10"/>
      <color theme="1"/>
      <name val="Arial"/>
      <family val="2"/>
    </font>
    <font>
      <sz val="10"/>
      <color theme="1"/>
      <name val="Symbol"/>
      <family val="1"/>
      <charset val="2"/>
    </font>
    <font>
      <sz val="7"/>
      <color theme="1"/>
      <name val="Times New Roman"/>
      <family val="1"/>
    </font>
    <font>
      <b/>
      <sz val="10"/>
      <color rgb="FF000000"/>
      <name val="Arial"/>
      <family val="2"/>
    </font>
    <font>
      <b/>
      <i/>
      <sz val="10"/>
      <color rgb="FF000000"/>
      <name val="Arial"/>
      <family val="2"/>
    </font>
    <font>
      <b/>
      <sz val="10"/>
      <color theme="0"/>
      <name val="Arial"/>
      <family val="2"/>
    </font>
    <font>
      <b/>
      <sz val="10"/>
      <name val="Arial"/>
      <family val="2"/>
    </font>
    <font>
      <sz val="10"/>
      <name val="Arial"/>
      <family val="2"/>
    </font>
    <font>
      <b/>
      <sz val="11"/>
      <color theme="0"/>
      <name val="Arial"/>
      <family val="2"/>
    </font>
    <font>
      <sz val="11"/>
      <color theme="0"/>
      <name val="Arial"/>
      <family val="2"/>
    </font>
    <font>
      <sz val="11"/>
      <color theme="1"/>
      <name val="Arial"/>
      <family val="2"/>
    </font>
    <font>
      <b/>
      <sz val="12"/>
      <color rgb="FFFFFFFF"/>
      <name val="Arial"/>
      <family val="2"/>
    </font>
    <font>
      <b/>
      <sz val="11"/>
      <color theme="1"/>
      <name val="Arial"/>
      <family val="2"/>
    </font>
    <font>
      <sz val="10"/>
      <color rgb="FF000000"/>
      <name val="Arial"/>
    </font>
    <font>
      <sz val="10"/>
      <color theme="1"/>
      <name val="Arial"/>
    </font>
    <font>
      <b/>
      <sz val="10"/>
      <color theme="1"/>
      <name val="Arial"/>
    </font>
    <font>
      <b/>
      <sz val="10"/>
      <color rgb="FF000000"/>
      <name val="Arial"/>
    </font>
    <font>
      <sz val="11"/>
      <color rgb="FFFF0000"/>
      <name val="Calibri"/>
      <family val="2"/>
      <scheme val="minor"/>
    </font>
    <font>
      <sz val="11"/>
      <name val="Arial"/>
      <family val="2"/>
    </font>
  </fonts>
  <fills count="16">
    <fill>
      <patternFill patternType="none"/>
    </fill>
    <fill>
      <patternFill patternType="gray125"/>
    </fill>
    <fill>
      <patternFill patternType="solid">
        <fgColor theme="9"/>
        <bgColor theme="9"/>
      </patternFill>
    </fill>
    <fill>
      <patternFill patternType="solid">
        <fgColor theme="0" tint="-0.249977111117893"/>
        <bgColor indexed="64"/>
      </patternFill>
    </fill>
    <fill>
      <patternFill patternType="solid">
        <fgColor theme="9"/>
        <bgColor indexed="64"/>
      </patternFill>
    </fill>
    <fill>
      <patternFill patternType="solid">
        <fgColor rgb="FFFFFF00"/>
        <bgColor indexed="64"/>
      </patternFill>
    </fill>
    <fill>
      <patternFill patternType="solid">
        <fgColor rgb="FF02365E"/>
        <bgColor indexed="64"/>
      </patternFill>
    </fill>
    <fill>
      <patternFill patternType="solid">
        <fgColor rgb="FFBFBFBF"/>
        <bgColor indexed="64"/>
      </patternFill>
    </fill>
    <fill>
      <patternFill patternType="solid">
        <fgColor rgb="FF00B050"/>
        <bgColor indexed="64"/>
      </patternFill>
    </fill>
    <fill>
      <patternFill patternType="solid">
        <fgColor rgb="FF92D050"/>
        <bgColor indexed="64"/>
      </patternFill>
    </fill>
    <fill>
      <patternFill patternType="solid">
        <fgColor rgb="FFF8F44E"/>
        <bgColor indexed="64"/>
      </patternFill>
    </fill>
    <fill>
      <patternFill patternType="solid">
        <fgColor rgb="FFFFC000"/>
        <bgColor indexed="64"/>
      </patternFill>
    </fill>
    <fill>
      <patternFill patternType="solid">
        <fgColor rgb="FFFF0000"/>
        <bgColor indexed="64"/>
      </patternFill>
    </fill>
    <fill>
      <patternFill patternType="solid">
        <fgColor theme="0"/>
        <bgColor indexed="64"/>
      </patternFill>
    </fill>
    <fill>
      <patternFill patternType="solid">
        <fgColor rgb="FF002060"/>
        <bgColor indexed="64"/>
      </patternFill>
    </fill>
    <fill>
      <patternFill patternType="solid">
        <fgColor rgb="FF415265"/>
        <bgColor indexed="64"/>
      </patternFill>
    </fill>
  </fills>
  <borders count="37">
    <border>
      <left/>
      <right/>
      <top/>
      <bottom/>
      <diagonal/>
    </border>
    <border>
      <left style="thin">
        <color theme="9" tint="0.39997558519241921"/>
      </left>
      <right/>
      <top style="thin">
        <color theme="9" tint="0.39997558519241921"/>
      </top>
      <bottom style="thin">
        <color theme="9"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9" tint="0.39997558519241921"/>
      </left>
      <right/>
      <top/>
      <bottom style="thin">
        <color theme="9" tint="0.39997558519241921"/>
      </bottom>
      <diagonal/>
    </border>
    <border>
      <left style="thin">
        <color indexed="64"/>
      </left>
      <right style="thin">
        <color indexed="64"/>
      </right>
      <top style="thin">
        <color indexed="64"/>
      </top>
      <bottom style="thin">
        <color indexed="64"/>
      </bottom>
      <diagonal/>
    </border>
    <border>
      <left/>
      <right style="thin">
        <color theme="0"/>
      </right>
      <top style="thin">
        <color theme="0"/>
      </top>
      <bottom style="thin">
        <color theme="0"/>
      </bottom>
      <diagonal/>
    </border>
    <border>
      <left/>
      <right style="medium">
        <color rgb="FFFFFFFF"/>
      </right>
      <top/>
      <bottom style="medium">
        <color rgb="FFFFFFFF"/>
      </bottom>
      <diagonal/>
    </border>
    <border>
      <left/>
      <right/>
      <top/>
      <bottom style="medium">
        <color rgb="FFFFFFFF"/>
      </bottom>
      <diagonal/>
    </border>
    <border>
      <left/>
      <right style="medium">
        <color rgb="FFFFFFFF"/>
      </right>
      <top/>
      <bottom/>
      <diagonal/>
    </border>
    <border>
      <left/>
      <right style="medium">
        <color rgb="FFFFFFFF"/>
      </right>
      <top/>
      <bottom style="medium">
        <color rgb="FFC5C5C5"/>
      </bottom>
      <diagonal/>
    </border>
    <border>
      <left/>
      <right/>
      <top/>
      <bottom style="medium">
        <color rgb="FFC5C5C5"/>
      </bottom>
      <diagonal/>
    </border>
    <border>
      <left/>
      <right style="medium">
        <color rgb="FFFFFFFF"/>
      </right>
      <top style="medium">
        <color rgb="FFFFFFFF"/>
      </top>
      <bottom/>
      <diagonal/>
    </border>
    <border>
      <left/>
      <right/>
      <top style="medium">
        <color rgb="FFFFFFFF"/>
      </top>
      <bottom style="medium">
        <color rgb="FFC5C5C5"/>
      </bottom>
      <diagonal/>
    </border>
    <border>
      <left/>
      <right style="medium">
        <color rgb="FFFFFFFF"/>
      </right>
      <top style="medium">
        <color rgb="FFFFFFFF"/>
      </top>
      <bottom style="medium">
        <color rgb="FFC5C5C5"/>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C5C5C5"/>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thin">
        <color theme="0"/>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indexed="64"/>
      </left>
      <right/>
      <top/>
      <bottom style="thin">
        <color theme="0"/>
      </bottom>
      <diagonal/>
    </border>
    <border>
      <left style="medium">
        <color indexed="64"/>
      </left>
      <right/>
      <top style="thin">
        <color theme="0"/>
      </top>
      <bottom/>
      <diagonal/>
    </border>
    <border>
      <left style="thin">
        <color theme="0"/>
      </left>
      <right style="thin">
        <color theme="0"/>
      </right>
      <top style="thin">
        <color theme="0"/>
      </top>
      <bottom style="thin">
        <color indexed="64"/>
      </bottom>
      <diagonal/>
    </border>
    <border>
      <left/>
      <right/>
      <top style="thin">
        <color theme="0"/>
      </top>
      <bottom style="thin">
        <color theme="0"/>
      </bottom>
      <diagonal/>
    </border>
    <border>
      <left/>
      <right/>
      <top/>
      <bottom style="thin">
        <color theme="0"/>
      </bottom>
      <diagonal/>
    </border>
    <border>
      <left style="thin">
        <color theme="0"/>
      </left>
      <right/>
      <top/>
      <bottom style="thin">
        <color theme="0"/>
      </bottom>
      <diagonal/>
    </border>
    <border>
      <left/>
      <right style="medium">
        <color rgb="FFFFFFFF"/>
      </right>
      <top/>
      <bottom style="thin">
        <color theme="0"/>
      </bottom>
      <diagonal/>
    </border>
    <border>
      <left style="medium">
        <color rgb="FFFFFFFF"/>
      </left>
      <right style="thin">
        <color theme="0"/>
      </right>
      <top/>
      <bottom style="thin">
        <color theme="0"/>
      </bottom>
      <diagonal/>
    </border>
  </borders>
  <cellStyleXfs count="3">
    <xf numFmtId="0" fontId="0" fillId="0" borderId="0"/>
    <xf numFmtId="0" fontId="2" fillId="0" borderId="0" applyNumberFormat="0" applyFill="0" applyBorder="0" applyAlignment="0" applyProtection="0"/>
    <xf numFmtId="0" fontId="21" fillId="0" borderId="0"/>
  </cellStyleXfs>
  <cellXfs count="150">
    <xf numFmtId="0" fontId="0" fillId="0" borderId="0" xfId="0"/>
    <xf numFmtId="0" fontId="0" fillId="0" borderId="0" xfId="0" applyAlignment="1">
      <alignment wrapText="1"/>
    </xf>
    <xf numFmtId="49" fontId="0" fillId="0" borderId="0" xfId="0" applyNumberFormat="1" applyAlignment="1">
      <alignment wrapText="1"/>
    </xf>
    <xf numFmtId="49" fontId="0" fillId="0" borderId="0" xfId="0" applyNumberFormat="1" applyAlignment="1">
      <alignment vertical="top" wrapText="1"/>
    </xf>
    <xf numFmtId="0" fontId="0" fillId="0" borderId="0" xfId="0" applyAlignment="1">
      <alignment vertical="top" wrapText="1"/>
    </xf>
    <xf numFmtId="0" fontId="0" fillId="0" borderId="0" xfId="0" applyAlignment="1">
      <alignment vertical="top"/>
    </xf>
    <xf numFmtId="0" fontId="1" fillId="0" borderId="0" xfId="0" applyFont="1" applyAlignment="1">
      <alignment vertical="top"/>
    </xf>
    <xf numFmtId="0" fontId="1" fillId="0" borderId="0" xfId="0" applyFont="1" applyAlignment="1">
      <alignment vertical="top" wrapText="1"/>
    </xf>
    <xf numFmtId="0" fontId="0" fillId="0" borderId="8" xfId="0" applyBorder="1" applyAlignment="1">
      <alignment vertical="top" wrapText="1"/>
    </xf>
    <xf numFmtId="0" fontId="1" fillId="3" borderId="2" xfId="0" applyFont="1" applyFill="1" applyBorder="1" applyAlignment="1">
      <alignment vertical="top" wrapText="1"/>
    </xf>
    <xf numFmtId="0" fontId="1" fillId="3" borderId="3" xfId="0" applyFont="1" applyFill="1" applyBorder="1" applyAlignment="1">
      <alignment vertical="top" wrapText="1"/>
    </xf>
    <xf numFmtId="0" fontId="0" fillId="0" borderId="5" xfId="0" applyBorder="1" applyAlignment="1">
      <alignment horizontal="right" vertical="top" wrapText="1"/>
    </xf>
    <xf numFmtId="0" fontId="0" fillId="0" borderId="7" xfId="0" applyBorder="1" applyAlignment="1">
      <alignment horizontal="right" vertical="top" wrapText="1"/>
    </xf>
    <xf numFmtId="0" fontId="1" fillId="0" borderId="0" xfId="0" applyFont="1"/>
    <xf numFmtId="0" fontId="0" fillId="0" borderId="1" xfId="0" applyBorder="1"/>
    <xf numFmtId="0" fontId="5" fillId="0" borderId="0" xfId="1" applyFont="1"/>
    <xf numFmtId="0" fontId="0" fillId="0" borderId="0" xfId="0" applyAlignment="1">
      <alignment horizontal="left" vertical="top" wrapText="1"/>
    </xf>
    <xf numFmtId="49" fontId="0" fillId="0" borderId="0" xfId="0" applyNumberFormat="1" applyAlignment="1">
      <alignment horizontal="left" vertical="top" wrapText="1"/>
    </xf>
    <xf numFmtId="0" fontId="2" fillId="0" borderId="0" xfId="1"/>
    <xf numFmtId="0" fontId="4" fillId="2" borderId="10" xfId="0" applyFont="1" applyFill="1" applyBorder="1"/>
    <xf numFmtId="0" fontId="0" fillId="3" borderId="0" xfId="0" applyFill="1" applyAlignment="1">
      <alignment vertical="top" wrapText="1"/>
    </xf>
    <xf numFmtId="0" fontId="1" fillId="0" borderId="0" xfId="0" applyFont="1" applyAlignment="1">
      <alignment wrapText="1"/>
    </xf>
    <xf numFmtId="49" fontId="1" fillId="0" borderId="0" xfId="0" applyNumberFormat="1" applyFont="1" applyAlignment="1">
      <alignment horizontal="left" vertical="top" wrapText="1"/>
    </xf>
    <xf numFmtId="0" fontId="6" fillId="0" borderId="0" xfId="0" applyFont="1"/>
    <xf numFmtId="0" fontId="1" fillId="3" borderId="4" xfId="0" applyFont="1" applyFill="1" applyBorder="1" applyAlignment="1">
      <alignment vertical="top" wrapText="1"/>
    </xf>
    <xf numFmtId="0" fontId="0" fillId="0" borderId="6" xfId="0" applyBorder="1" applyAlignment="1">
      <alignment vertical="top" wrapText="1"/>
    </xf>
    <xf numFmtId="0" fontId="0" fillId="0" borderId="9" xfId="0" applyBorder="1" applyAlignment="1">
      <alignment vertical="top" wrapText="1"/>
    </xf>
    <xf numFmtId="49" fontId="6" fillId="0" borderId="0" xfId="0" applyNumberFormat="1" applyFont="1" applyAlignment="1">
      <alignment vertical="top"/>
    </xf>
    <xf numFmtId="0" fontId="6" fillId="0" borderId="0" xfId="0" applyFont="1" applyAlignment="1">
      <alignment vertical="top"/>
    </xf>
    <xf numFmtId="0" fontId="0" fillId="3" borderId="3" xfId="0" applyFill="1" applyBorder="1" applyAlignment="1">
      <alignment vertical="top" wrapText="1"/>
    </xf>
    <xf numFmtId="0" fontId="0" fillId="3" borderId="4" xfId="0" applyFill="1" applyBorder="1" applyAlignment="1">
      <alignment vertical="top" wrapText="1"/>
    </xf>
    <xf numFmtId="0" fontId="0" fillId="0" borderId="5" xfId="0" applyBorder="1" applyAlignment="1">
      <alignment vertical="top" wrapText="1"/>
    </xf>
    <xf numFmtId="0" fontId="0" fillId="0" borderId="7" xfId="0" applyBorder="1" applyAlignment="1">
      <alignment vertical="top" wrapText="1"/>
    </xf>
    <xf numFmtId="0" fontId="1" fillId="3" borderId="2" xfId="0" applyFont="1" applyFill="1" applyBorder="1" applyAlignment="1">
      <alignment horizontal="left" vertical="top" wrapText="1"/>
    </xf>
    <xf numFmtId="0" fontId="0" fillId="0" borderId="6" xfId="0" applyBorder="1" applyAlignment="1">
      <alignment horizontal="right" vertical="top" wrapText="1"/>
    </xf>
    <xf numFmtId="0" fontId="0" fillId="0" borderId="9" xfId="0" applyBorder="1" applyAlignment="1">
      <alignment horizontal="right" vertical="top" wrapText="1"/>
    </xf>
    <xf numFmtId="0" fontId="0" fillId="0" borderId="2" xfId="0" applyBorder="1" applyAlignment="1">
      <alignment vertical="top" wrapText="1"/>
    </xf>
    <xf numFmtId="0" fontId="0" fillId="0" borderId="4" xfId="0" applyBorder="1" applyAlignment="1">
      <alignment vertical="top" wrapText="1"/>
    </xf>
    <xf numFmtId="0" fontId="1" fillId="0" borderId="11" xfId="0" applyFont="1" applyBorder="1" applyAlignment="1">
      <alignment vertical="top" wrapText="1"/>
    </xf>
    <xf numFmtId="0" fontId="0" fillId="0" borderId="11" xfId="0" applyBorder="1" applyAlignment="1">
      <alignment vertical="top" wrapText="1"/>
    </xf>
    <xf numFmtId="0" fontId="0" fillId="0" borderId="0" xfId="0" quotePrefix="1" applyAlignment="1">
      <alignment wrapText="1"/>
    </xf>
    <xf numFmtId="0" fontId="2" fillId="0" borderId="0" xfId="1" applyAlignment="1">
      <alignment wrapText="1"/>
    </xf>
    <xf numFmtId="0" fontId="0" fillId="0" borderId="0" xfId="0" applyAlignment="1">
      <alignment horizontal="left" vertical="top"/>
    </xf>
    <xf numFmtId="0" fontId="0" fillId="5" borderId="0" xfId="0" applyFill="1" applyAlignment="1">
      <alignment wrapText="1"/>
    </xf>
    <xf numFmtId="0" fontId="2" fillId="5" borderId="0" xfId="1" applyFill="1" applyAlignment="1">
      <alignment wrapText="1"/>
    </xf>
    <xf numFmtId="0" fontId="4" fillId="4" borderId="0" xfId="0" applyFont="1" applyFill="1"/>
    <xf numFmtId="0" fontId="0" fillId="0" borderId="0" xfId="0" quotePrefix="1"/>
    <xf numFmtId="0" fontId="7" fillId="6" borderId="0" xfId="0" applyFont="1" applyFill="1" applyAlignment="1">
      <alignment horizontal="center"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9" fillId="0" borderId="17" xfId="0" applyFont="1" applyBorder="1" applyAlignment="1">
      <alignment horizontal="left" vertical="center" wrapText="1"/>
    </xf>
    <xf numFmtId="0" fontId="7" fillId="6" borderId="13" xfId="0" applyFont="1" applyFill="1" applyBorder="1" applyAlignment="1">
      <alignment horizontal="center" vertical="center" wrapText="1"/>
    </xf>
    <xf numFmtId="0" fontId="7" fillId="6" borderId="13" xfId="0" applyFont="1" applyFill="1" applyBorder="1" applyAlignment="1">
      <alignment horizontal="left" vertical="center" wrapText="1"/>
    </xf>
    <xf numFmtId="0" fontId="15" fillId="0" borderId="17" xfId="0" applyFont="1" applyBorder="1" applyAlignment="1">
      <alignment horizontal="left" vertical="center" wrapText="1" indent="1"/>
    </xf>
    <xf numFmtId="0" fontId="15" fillId="0" borderId="0" xfId="0" applyFont="1" applyAlignment="1">
      <alignment horizontal="left" vertical="center" wrapText="1" indent="1"/>
    </xf>
    <xf numFmtId="0" fontId="8" fillId="0" borderId="16" xfId="0" applyFont="1" applyBorder="1" applyAlignment="1">
      <alignment horizontal="justify" vertical="center" wrapText="1"/>
    </xf>
    <xf numFmtId="0" fontId="7" fillId="6" borderId="16" xfId="0" applyFont="1" applyFill="1" applyBorder="1" applyAlignment="1">
      <alignment horizontal="left" vertical="center" wrapText="1"/>
    </xf>
    <xf numFmtId="0" fontId="0" fillId="13" borderId="0" xfId="0" applyFill="1"/>
    <xf numFmtId="0" fontId="8" fillId="0" borderId="0" xfId="0" applyFont="1" applyAlignment="1">
      <alignment wrapText="1"/>
    </xf>
    <xf numFmtId="0" fontId="8" fillId="0" borderId="0" xfId="0" applyFont="1"/>
    <xf numFmtId="0" fontId="14" fillId="13" borderId="11" xfId="0" applyFont="1" applyFill="1" applyBorder="1" applyAlignment="1">
      <alignment vertical="top" wrapText="1"/>
    </xf>
    <xf numFmtId="0" fontId="8" fillId="13" borderId="11" xfId="0" applyFont="1" applyFill="1" applyBorder="1" applyAlignment="1">
      <alignment vertical="top" wrapText="1"/>
    </xf>
    <xf numFmtId="0" fontId="21" fillId="13" borderId="11" xfId="0" applyFont="1" applyFill="1" applyBorder="1" applyAlignment="1">
      <alignment vertical="top" wrapText="1"/>
    </xf>
    <xf numFmtId="0" fontId="8" fillId="0" borderId="0" xfId="0" applyFont="1" applyAlignment="1">
      <alignment vertical="top"/>
    </xf>
    <xf numFmtId="0" fontId="14" fillId="0" borderId="11" xfId="0" applyFont="1" applyBorder="1" applyAlignment="1">
      <alignment vertical="top" wrapText="1"/>
    </xf>
    <xf numFmtId="0" fontId="8" fillId="0" borderId="11" xfId="0" applyFont="1" applyBorder="1" applyAlignment="1">
      <alignment vertical="top" wrapText="1"/>
    </xf>
    <xf numFmtId="0" fontId="19" fillId="14" borderId="0" xfId="0" applyFont="1" applyFill="1" applyAlignment="1">
      <alignment wrapText="1"/>
    </xf>
    <xf numFmtId="0" fontId="8" fillId="0" borderId="11" xfId="0" applyFont="1" applyBorder="1" applyAlignment="1">
      <alignment horizontal="left" vertical="top" wrapText="1"/>
    </xf>
    <xf numFmtId="0" fontId="20" fillId="0" borderId="11" xfId="0" applyFont="1" applyBorder="1" applyAlignment="1">
      <alignment vertical="top" wrapText="1"/>
    </xf>
    <xf numFmtId="0" fontId="21" fillId="0" borderId="11" xfId="0" applyFont="1" applyBorder="1" applyAlignment="1">
      <alignment vertical="top" wrapText="1"/>
    </xf>
    <xf numFmtId="49" fontId="21" fillId="0" borderId="11" xfId="0" applyNumberFormat="1" applyFont="1" applyBorder="1" applyAlignment="1">
      <alignment vertical="top" wrapText="1"/>
    </xf>
    <xf numFmtId="49" fontId="8" fillId="0" borderId="11" xfId="0" applyNumberFormat="1" applyFont="1" applyBorder="1" applyAlignment="1">
      <alignment vertical="top" wrapText="1"/>
    </xf>
    <xf numFmtId="0" fontId="21" fillId="0" borderId="11" xfId="1" applyFont="1" applyFill="1" applyBorder="1" applyAlignment="1">
      <alignment vertical="top" wrapText="1"/>
    </xf>
    <xf numFmtId="0" fontId="8" fillId="0" borderId="11" xfId="0" applyFont="1" applyBorder="1" applyAlignment="1">
      <alignment wrapText="1"/>
    </xf>
    <xf numFmtId="0" fontId="21" fillId="0" borderId="11" xfId="1" applyNumberFormat="1" applyFont="1" applyFill="1" applyBorder="1" applyAlignment="1">
      <alignment vertical="top" wrapText="1"/>
    </xf>
    <xf numFmtId="0" fontId="22" fillId="14" borderId="0" xfId="0" applyFont="1" applyFill="1" applyAlignment="1">
      <alignment wrapText="1"/>
    </xf>
    <xf numFmtId="0" fontId="23" fillId="14" borderId="0" xfId="0" applyFont="1" applyFill="1" applyAlignment="1">
      <alignment wrapText="1"/>
    </xf>
    <xf numFmtId="0" fontId="22" fillId="14" borderId="26" xfId="0" applyFont="1" applyFill="1" applyBorder="1" applyAlignment="1">
      <alignment wrapText="1"/>
    </xf>
    <xf numFmtId="0" fontId="21" fillId="0" borderId="11" xfId="0" applyFont="1" applyBorder="1" applyAlignment="1">
      <alignment horizontal="left" vertical="center" wrapText="1"/>
    </xf>
    <xf numFmtId="0" fontId="24" fillId="0" borderId="0" xfId="0" applyFont="1"/>
    <xf numFmtId="0" fontId="26" fillId="0" borderId="0" xfId="0" applyFont="1"/>
    <xf numFmtId="0" fontId="26" fillId="0" borderId="27" xfId="0" applyFont="1" applyBorder="1"/>
    <xf numFmtId="0" fontId="22" fillId="15" borderId="28" xfId="0" applyFont="1" applyFill="1" applyBorder="1"/>
    <xf numFmtId="0" fontId="0" fillId="13" borderId="31" xfId="0" applyFill="1" applyBorder="1" applyAlignment="1">
      <alignment wrapText="1"/>
    </xf>
    <xf numFmtId="0" fontId="7" fillId="6" borderId="27" xfId="0" applyFont="1" applyFill="1" applyBorder="1" applyAlignment="1">
      <alignment horizontal="center" vertical="center" wrapText="1"/>
    </xf>
    <xf numFmtId="0" fontId="7" fillId="6" borderId="28"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0" fillId="0" borderId="27" xfId="0" applyBorder="1" applyAlignment="1">
      <alignment vertical="top"/>
    </xf>
    <xf numFmtId="0" fontId="25" fillId="6" borderId="33" xfId="0" applyFont="1" applyFill="1" applyBorder="1" applyAlignment="1">
      <alignment horizontal="center" vertical="center" wrapText="1"/>
    </xf>
    <xf numFmtId="0" fontId="7" fillId="6" borderId="36" xfId="0" applyFont="1" applyFill="1" applyBorder="1" applyAlignment="1">
      <alignment horizontal="center" vertical="center" wrapText="1"/>
    </xf>
    <xf numFmtId="0" fontId="8" fillId="0" borderId="11" xfId="0" applyNumberFormat="1" applyFont="1" applyFill="1" applyBorder="1" applyAlignment="1">
      <alignment vertical="top" wrapText="1"/>
    </xf>
    <xf numFmtId="0" fontId="21" fillId="0" borderId="11" xfId="0" applyFont="1" applyFill="1" applyBorder="1" applyAlignment="1">
      <alignment vertical="top" wrapText="1"/>
    </xf>
    <xf numFmtId="0" fontId="14" fillId="0" borderId="11" xfId="0" applyNumberFormat="1" applyFont="1" applyFill="1" applyBorder="1" applyAlignment="1">
      <alignment vertical="top" wrapText="1"/>
    </xf>
    <xf numFmtId="0" fontId="28" fillId="0" borderId="11" xfId="0" applyFont="1" applyBorder="1" applyAlignment="1">
      <alignment vertical="top" wrapText="1"/>
    </xf>
    <xf numFmtId="0" fontId="29" fillId="0" borderId="11" xfId="0" applyFont="1" applyBorder="1" applyAlignment="1">
      <alignment vertical="top" wrapText="1"/>
    </xf>
    <xf numFmtId="0" fontId="14" fillId="0" borderId="11" xfId="0" applyFont="1" applyFill="1" applyBorder="1" applyAlignment="1">
      <alignment vertical="top" wrapText="1"/>
    </xf>
    <xf numFmtId="0" fontId="8" fillId="0" borderId="11" xfId="0" applyFont="1" applyFill="1" applyBorder="1" applyAlignment="1">
      <alignment vertical="top" wrapText="1"/>
    </xf>
    <xf numFmtId="0" fontId="12" fillId="0" borderId="11" xfId="0" applyFont="1" applyBorder="1" applyAlignment="1">
      <alignment vertical="top" wrapText="1"/>
    </xf>
    <xf numFmtId="0" fontId="27" fillId="0" borderId="11" xfId="0" applyFont="1" applyBorder="1" applyAlignment="1">
      <alignment vertical="top" wrapText="1"/>
    </xf>
    <xf numFmtId="49" fontId="12" fillId="0" borderId="11" xfId="0" applyNumberFormat="1" applyFont="1" applyBorder="1" applyAlignment="1">
      <alignment vertical="top" wrapText="1"/>
    </xf>
    <xf numFmtId="49" fontId="27" fillId="0" borderId="11" xfId="0" applyNumberFormat="1" applyFont="1" applyBorder="1" applyAlignment="1">
      <alignment vertical="top" wrapText="1"/>
    </xf>
    <xf numFmtId="0" fontId="27" fillId="0" borderId="11" xfId="0" applyFont="1" applyFill="1" applyBorder="1" applyAlignment="1">
      <alignment vertical="top" wrapText="1"/>
    </xf>
    <xf numFmtId="0" fontId="32" fillId="0" borderId="0" xfId="0" applyFont="1" applyBorder="1" applyAlignment="1">
      <alignment horizontal="center" vertical="center"/>
    </xf>
    <xf numFmtId="0" fontId="31" fillId="0" borderId="0" xfId="0" applyFont="1" applyBorder="1" applyAlignment="1"/>
    <xf numFmtId="0" fontId="25" fillId="6" borderId="33" xfId="0" applyFont="1" applyFill="1" applyBorder="1" applyAlignment="1">
      <alignment horizontal="center" vertical="center" wrapText="1"/>
    </xf>
    <xf numFmtId="0" fontId="25" fillId="6" borderId="0" xfId="0" applyFont="1" applyFill="1" applyAlignment="1">
      <alignment horizontal="center" vertical="center" wrapText="1"/>
    </xf>
    <xf numFmtId="0" fontId="22" fillId="6" borderId="27" xfId="0" applyFont="1" applyFill="1" applyBorder="1" applyAlignment="1">
      <alignment horizontal="center"/>
    </xf>
    <xf numFmtId="0" fontId="22" fillId="6" borderId="30" xfId="0" applyFont="1" applyFill="1" applyBorder="1" applyAlignment="1">
      <alignment horizontal="center"/>
    </xf>
    <xf numFmtId="0" fontId="22" fillId="6" borderId="5" xfId="0" applyFont="1" applyFill="1" applyBorder="1" applyAlignment="1">
      <alignment horizontal="center"/>
    </xf>
    <xf numFmtId="0" fontId="22" fillId="6" borderId="29" xfId="0" applyFont="1" applyFill="1" applyBorder="1" applyAlignment="1">
      <alignment horizontal="center"/>
    </xf>
    <xf numFmtId="0" fontId="22" fillId="6" borderId="28" xfId="0" applyFont="1" applyFill="1" applyBorder="1" applyAlignment="1">
      <alignment horizontal="center"/>
    </xf>
    <xf numFmtId="0" fontId="22" fillId="6" borderId="27" xfId="0" applyFont="1" applyFill="1" applyBorder="1" applyAlignment="1">
      <alignment horizontal="center" wrapText="1"/>
    </xf>
    <xf numFmtId="0" fontId="7" fillId="6" borderId="19" xfId="0" applyFont="1" applyFill="1" applyBorder="1" applyAlignment="1">
      <alignment horizontal="left" vertical="center" wrapText="1"/>
    </xf>
    <xf numFmtId="0" fontId="7" fillId="6" borderId="20" xfId="0" applyFont="1" applyFill="1" applyBorder="1" applyAlignment="1">
      <alignment horizontal="left" vertical="center" wrapText="1"/>
    </xf>
    <xf numFmtId="0" fontId="25" fillId="6" borderId="28" xfId="0" applyFont="1" applyFill="1" applyBorder="1" applyAlignment="1">
      <alignment horizontal="center" vertical="center" wrapText="1"/>
    </xf>
    <xf numFmtId="0" fontId="25" fillId="6" borderId="32" xfId="0" applyFont="1" applyFill="1" applyBorder="1" applyAlignment="1">
      <alignment horizontal="center" vertical="center" wrapText="1"/>
    </xf>
    <xf numFmtId="0" fontId="25" fillId="6" borderId="12" xfId="0" applyFont="1" applyFill="1" applyBorder="1" applyAlignment="1">
      <alignment horizontal="center" vertical="center" wrapText="1"/>
    </xf>
    <xf numFmtId="0" fontId="7" fillId="6" borderId="34"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7" fillId="6" borderId="15" xfId="0" applyFont="1" applyFill="1" applyBorder="1" applyAlignment="1">
      <alignment horizontal="left" vertical="center" wrapText="1"/>
    </xf>
    <xf numFmtId="0" fontId="7" fillId="6" borderId="13" xfId="0" applyFont="1" applyFill="1" applyBorder="1" applyAlignment="1">
      <alignment horizontal="left" vertical="center" wrapText="1"/>
    </xf>
    <xf numFmtId="0" fontId="7" fillId="6" borderId="18" xfId="0" applyFont="1" applyFill="1" applyBorder="1" applyAlignment="1">
      <alignment horizontal="left" vertical="center" wrapText="1"/>
    </xf>
    <xf numFmtId="0" fontId="7" fillId="6" borderId="14" xfId="0" applyFont="1" applyFill="1" applyBorder="1" applyAlignment="1">
      <alignment horizontal="left" vertical="center" wrapText="1"/>
    </xf>
    <xf numFmtId="0" fontId="12" fillId="7" borderId="14" xfId="0" applyFont="1" applyFill="1" applyBorder="1" applyAlignment="1">
      <alignment horizontal="left" vertical="center" wrapText="1"/>
    </xf>
    <xf numFmtId="0" fontId="17" fillId="10" borderId="18" xfId="0" applyFont="1" applyFill="1" applyBorder="1" applyAlignment="1">
      <alignment horizontal="left" vertical="center" wrapText="1"/>
    </xf>
    <xf numFmtId="0" fontId="17" fillId="10" borderId="15" xfId="0" applyFont="1" applyFill="1" applyBorder="1" applyAlignment="1">
      <alignment horizontal="left" vertical="center" wrapText="1"/>
    </xf>
    <xf numFmtId="0" fontId="17" fillId="10" borderId="13" xfId="0" applyFont="1" applyFill="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7" fillId="11" borderId="18" xfId="0" applyFont="1" applyFill="1" applyBorder="1" applyAlignment="1">
      <alignment horizontal="left" vertical="center" wrapText="1"/>
    </xf>
    <xf numFmtId="0" fontId="17" fillId="11" borderId="13" xfId="0" applyFont="1" applyFill="1" applyBorder="1" applyAlignment="1">
      <alignment horizontal="left" vertical="center" wrapText="1"/>
    </xf>
    <xf numFmtId="0" fontId="8" fillId="0" borderId="21" xfId="0" applyFont="1" applyBorder="1" applyAlignment="1">
      <alignment horizontal="left" vertical="center" wrapText="1"/>
    </xf>
    <xf numFmtId="0" fontId="8" fillId="0" borderId="23" xfId="0" applyFont="1" applyBorder="1" applyAlignment="1">
      <alignment horizontal="left" vertical="center" wrapText="1"/>
    </xf>
    <xf numFmtId="0" fontId="7" fillId="6" borderId="14"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17" fillId="9" borderId="18" xfId="0" applyFont="1" applyFill="1" applyBorder="1" applyAlignment="1">
      <alignment horizontal="left" vertical="center" wrapText="1"/>
    </xf>
    <xf numFmtId="0" fontId="17" fillId="9" borderId="15" xfId="0" applyFont="1" applyFill="1" applyBorder="1" applyAlignment="1">
      <alignment horizontal="left" vertical="center" wrapText="1"/>
    </xf>
    <xf numFmtId="0" fontId="17" fillId="9" borderId="13" xfId="0" applyFont="1" applyFill="1" applyBorder="1" applyAlignment="1">
      <alignment horizontal="left" vertical="center" wrapText="1"/>
    </xf>
    <xf numFmtId="0" fontId="7" fillId="12" borderId="18" xfId="0" applyFont="1" applyFill="1" applyBorder="1" applyAlignment="1">
      <alignment horizontal="left" vertical="center" wrapText="1"/>
    </xf>
    <xf numFmtId="0" fontId="7" fillId="12" borderId="15" xfId="0" applyFont="1" applyFill="1" applyBorder="1" applyAlignment="1">
      <alignment horizontal="left" vertical="center" wrapText="1"/>
    </xf>
    <xf numFmtId="0" fontId="7" fillId="12" borderId="16" xfId="0" applyFont="1" applyFill="1" applyBorder="1" applyAlignment="1">
      <alignment horizontal="left" vertical="center" wrapText="1"/>
    </xf>
    <xf numFmtId="0" fontId="8" fillId="0" borderId="22" xfId="0" applyFont="1" applyBorder="1" applyAlignment="1">
      <alignment horizontal="left" vertical="center" wrapText="1"/>
    </xf>
    <xf numFmtId="0" fontId="17" fillId="11" borderId="15" xfId="0" applyFont="1" applyFill="1" applyBorder="1" applyAlignment="1">
      <alignment horizontal="left" vertical="center" wrapText="1"/>
    </xf>
    <xf numFmtId="0" fontId="7" fillId="8" borderId="18" xfId="0" applyFont="1" applyFill="1" applyBorder="1" applyAlignment="1">
      <alignment horizontal="left" vertical="center" wrapText="1"/>
    </xf>
    <xf numFmtId="0" fontId="7" fillId="8" borderId="15" xfId="0" applyFont="1" applyFill="1" applyBorder="1" applyAlignment="1">
      <alignment horizontal="left" vertical="center" wrapText="1"/>
    </xf>
    <xf numFmtId="0" fontId="7" fillId="8" borderId="13" xfId="0" applyFont="1" applyFill="1" applyBorder="1" applyAlignment="1">
      <alignment horizontal="left" vertical="center" wrapText="1"/>
    </xf>
    <xf numFmtId="0" fontId="7" fillId="6" borderId="16" xfId="0" applyFont="1" applyFill="1" applyBorder="1" applyAlignment="1">
      <alignment horizontal="left" vertical="center" wrapText="1"/>
    </xf>
    <xf numFmtId="0" fontId="7" fillId="6" borderId="24" xfId="0" applyFont="1" applyFill="1" applyBorder="1" applyAlignment="1">
      <alignment horizontal="left" vertical="center" wrapText="1"/>
    </xf>
    <xf numFmtId="0" fontId="7" fillId="6" borderId="25" xfId="0" applyFont="1" applyFill="1" applyBorder="1" applyAlignment="1">
      <alignment horizontal="left" vertical="center" wrapText="1"/>
    </xf>
  </cellXfs>
  <cellStyles count="3">
    <cellStyle name="Hyperlink" xfId="1" builtinId="8"/>
    <cellStyle name="Normal" xfId="0" builtinId="0"/>
    <cellStyle name="Normal 19" xfId="2" xr:uid="{63F4A699-991D-459B-9B8E-432071DF8C6C}"/>
  </cellStyles>
  <dxfs count="162">
    <dxf>
      <numFmt numFmtId="0" formatCode="General"/>
    </dxf>
    <dxf>
      <numFmt numFmtId="0" formatCode="General"/>
    </dxf>
    <dxf>
      <numFmt numFmtId="30" formatCode="@"/>
      <alignment horizontal="general" vertical="top" textRotation="0" wrapText="1" indent="0" justifyLastLine="0" shrinkToFit="0" readingOrder="0"/>
    </dxf>
    <dxf>
      <numFmt numFmtId="0" formatCode="General"/>
      <alignment horizontal="general" vertical="top" textRotation="0" indent="0" justifyLastLine="0" shrinkToFit="0" readingOrder="0"/>
    </dxf>
    <dxf>
      <numFmt numFmtId="0" formatCode="General"/>
      <alignment horizontal="general" vertical="top" textRotation="0" indent="0" justifyLastLine="0" shrinkToFit="0" readingOrder="0"/>
    </dxf>
    <dxf>
      <numFmt numFmtId="0" formatCode="General"/>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numFmt numFmtId="30" formatCode="@"/>
      <alignment horizontal="general" vertical="top" textRotation="0" wrapText="1" indent="0" justifyLastLine="0" shrinkToFit="0" readingOrder="0"/>
    </dxf>
    <dxf>
      <numFmt numFmtId="0" formatCode="General"/>
      <alignment horizontal="general" vertical="top" textRotation="0" indent="0" justifyLastLine="0" shrinkToFit="0" readingOrder="0"/>
    </dxf>
    <dxf>
      <numFmt numFmtId="0" formatCode="General"/>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border diagonalUp="0" diagonalDown="0">
        <left style="thin">
          <color theme="9" tint="0.39997558519241921"/>
        </left>
        <right/>
        <top style="thin">
          <color theme="9" tint="0.39997558519241921"/>
        </top>
        <bottom style="thin">
          <color theme="9" tint="0.39997558519241921"/>
        </bottom>
        <vertical/>
        <horizontal/>
      </border>
    </dxf>
    <dxf>
      <border diagonalUp="0" diagonalDown="0">
        <left style="thin">
          <color theme="9" tint="0.39997558519241921"/>
        </left>
        <right/>
        <top style="thin">
          <color theme="9" tint="0.39997558519241921"/>
        </top>
        <bottom style="thin">
          <color theme="9" tint="0.39997558519241921"/>
        </bottom>
        <vertical/>
        <horizontal/>
      </border>
    </dxf>
    <dxf>
      <border outline="0">
        <top style="thin">
          <color theme="9" tint="0.39997558519241921"/>
        </top>
      </border>
    </dxf>
    <dxf>
      <border outline="0">
        <top style="thin">
          <color theme="9" tint="0.39997558519241921"/>
        </top>
        <bottom style="thin">
          <color theme="9" tint="0.39997558519241921"/>
        </bottom>
      </border>
    </dxf>
    <dxf>
      <border outline="0">
        <bottom style="thin">
          <color theme="9" tint="0.39997558519241921"/>
        </bottom>
      </border>
    </dxf>
    <dxf>
      <font>
        <b/>
        <i val="0"/>
        <strike val="0"/>
        <condense val="0"/>
        <extend val="0"/>
        <outline val="0"/>
        <shadow val="0"/>
        <u val="none"/>
        <vertAlign val="baseline"/>
        <sz val="11"/>
        <color theme="0"/>
        <name val="Calibri"/>
        <family val="2"/>
        <scheme val="minor"/>
      </font>
      <fill>
        <patternFill patternType="solid">
          <fgColor theme="9"/>
          <bgColor theme="9"/>
        </patternFill>
      </fill>
    </dxf>
    <dxf>
      <numFmt numFmtId="30" formatCode="@"/>
      <alignment horizontal="left" vertical="top" textRotation="0" wrapText="1" indent="0" justifyLastLine="0" shrinkToFit="0" readingOrder="0"/>
    </dxf>
    <dxf>
      <numFmt numFmtId="30" formatCode="@"/>
      <alignment horizontal="left" vertical="top" textRotation="0" wrapText="1" indent="0" justifyLastLine="0" shrinkToFit="0" readingOrder="0"/>
    </dxf>
    <dxf>
      <numFmt numFmtId="30" formatCode="@"/>
      <alignment horizontal="left" vertical="top" textRotation="0" wrapText="1" indent="0" justifyLastLine="0" shrinkToFit="0" readingOrder="0"/>
    </dxf>
    <dxf>
      <numFmt numFmtId="30" formatCode="@"/>
      <alignment horizontal="left" vertical="top" textRotation="0" wrapText="1" indent="0" justifyLastLine="0" shrinkToFit="0" readingOrder="0"/>
    </dxf>
    <dxf>
      <font>
        <b/>
        <i val="0"/>
        <strike val="0"/>
        <condense val="0"/>
        <extend val="0"/>
        <outline val="0"/>
        <shadow val="0"/>
        <u val="none"/>
        <vertAlign val="baseline"/>
        <sz val="11"/>
        <color theme="1"/>
        <name val="Calibri"/>
        <family val="2"/>
        <scheme val="minor"/>
      </font>
      <numFmt numFmtId="30" formatCode="@"/>
      <alignment horizontal="left" vertical="top" textRotation="0" wrapText="1" indent="0" justifyLastLine="0" shrinkToFit="0" readingOrder="0"/>
    </dxf>
    <dxf>
      <font>
        <b/>
      </font>
      <numFmt numFmtId="30" formatCode="@"/>
      <alignment horizontal="left" vertical="top" textRotation="0" wrapText="1" indent="0" justifyLastLine="0" shrinkToFit="0" readingOrder="0"/>
    </dxf>
    <dxf>
      <numFmt numFmtId="30" formatCode="@"/>
      <alignment horizontal="left" vertical="top" textRotation="0" wrapText="1" indent="0" justifyLastLine="0" shrinkToFit="0" readingOrder="0"/>
    </dxf>
    <dxf>
      <numFmt numFmtId="30" formatCode="@"/>
      <alignment horizontal="general" vertical="bottom" textRotation="0" wrapText="1" indent="0" justifyLastLine="0" shrinkToFit="0" readingOrder="0"/>
    </dxf>
    <dxf>
      <numFmt numFmtId="30" formatCode="@"/>
      <alignment horizontal="general" vertical="top" textRotation="0" wrapText="1" indent="0" justifyLastLine="0" shrinkToFit="0" readingOrder="0"/>
    </dxf>
    <dxf>
      <numFmt numFmtId="0" formatCode="General"/>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numFmt numFmtId="30" formatCode="@"/>
      <alignment horizontal="general" vertical="top" textRotation="0" wrapText="1" indent="0" justifyLastLine="0" shrinkToFit="0" readingOrder="0"/>
    </dxf>
    <dxf>
      <numFmt numFmtId="0" formatCode="General"/>
      <alignment horizontal="general" vertical="top" textRotation="0" indent="0" justifyLastLine="0" shrinkToFit="0" readingOrder="0"/>
    </dxf>
    <dxf>
      <numFmt numFmtId="0" formatCode="General"/>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border>
        <bottom style="thin">
          <color theme="0"/>
        </bottom>
      </border>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theme="9"/>
        </patternFill>
      </fill>
    </dxf>
    <dxf>
      <numFmt numFmtId="0" formatCode="General"/>
      <alignment horizontal="general" vertical="top" textRotation="0" indent="0" justifyLastLine="0" shrinkToFit="0" readingOrder="0"/>
    </dxf>
    <dxf>
      <numFmt numFmtId="30" formatCode="@"/>
      <alignment horizontal="general" vertical="top" textRotation="0" wrapText="1" indent="0" justifyLastLine="0" shrinkToFit="0" readingOrder="0"/>
    </dxf>
    <dxf>
      <numFmt numFmtId="30" formatCode="@"/>
      <alignment horizontal="general" vertical="top" textRotation="0" wrapText="1"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numFmt numFmtId="0" formatCode="General"/>
    </dxf>
    <dxf>
      <numFmt numFmtId="0" formatCode="General"/>
    </dxf>
    <dxf>
      <numFmt numFmtId="0" formatCode="General"/>
    </dxf>
    <dxf>
      <numFmt numFmtId="0" formatCode="General"/>
    </dxf>
    <dxf>
      <numFmt numFmtId="0" formatCode="General"/>
    </dxf>
    <dxf>
      <font>
        <b/>
        <i val="0"/>
        <strike val="0"/>
        <condense val="0"/>
        <extend val="0"/>
        <outline val="0"/>
        <shadow val="0"/>
        <u val="none"/>
        <vertAlign val="baseline"/>
        <sz val="11"/>
        <color theme="0"/>
        <name val="Calibri"/>
        <family val="2"/>
        <scheme val="minor"/>
      </font>
      <fill>
        <patternFill patternType="solid">
          <fgColor indexed="64"/>
          <bgColor theme="9"/>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font>
        <b/>
        <i val="0"/>
        <strike val="0"/>
        <condense val="0"/>
        <extend val="0"/>
        <outline val="0"/>
        <shadow val="0"/>
        <u val="none"/>
        <vertAlign val="baseline"/>
        <sz val="11"/>
        <color theme="1"/>
        <name val="Calibri"/>
        <family val="2"/>
        <scheme val="minor"/>
      </font>
    </dxf>
    <dxf>
      <numFmt numFmtId="0" formatCode="General"/>
    </dxf>
    <dxf>
      <numFmt numFmtId="0" formatCode="General"/>
    </dxf>
    <dxf>
      <alignment horizontal="general" vertical="top" textRotation="0" wrapText="1" indent="0" justifyLastLine="0" shrinkToFit="0" readingOrder="0"/>
    </dxf>
    <dxf>
      <numFmt numFmtId="0" formatCode="General"/>
      <fill>
        <patternFill patternType="none">
          <fgColor indexed="64"/>
          <bgColor indexed="65"/>
        </patternFill>
      </fill>
      <alignment horizontal="general" vertical="top" textRotation="0" wrapText="1" indent="0" justifyLastLine="0" shrinkToFit="0" readingOrder="0"/>
    </dxf>
    <dxf>
      <numFmt numFmtId="0" formatCode="General"/>
      <fill>
        <patternFill patternType="none">
          <fgColor indexed="64"/>
          <bgColor auto="1"/>
        </patternFill>
      </fil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font>
        <b/>
      </font>
      <alignment horizontal="general" vertical="top" textRotation="0" wrapText="1" indent="0" justifyLastLine="0" shrinkToFit="0" readingOrder="0"/>
    </dxf>
    <dxf>
      <font>
        <b/>
      </font>
      <numFmt numFmtId="0" formatCode="General"/>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dxf>
    <dxf>
      <alignment horizontal="general" vertical="top" textRotation="0" indent="0" justifyLastLine="0" shrinkToFit="0" readingOrder="0"/>
    </dxf>
    <dxf>
      <numFmt numFmtId="0" formatCode="General"/>
    </dxf>
    <dxf>
      <alignment horizontal="general" vertical="top" textRotation="0" wrapText="1" indent="0" justifyLastLine="0" shrinkToFit="0" readingOrder="0"/>
    </dxf>
    <dxf>
      <numFmt numFmtId="0" formatCode="General"/>
      <fill>
        <patternFill patternType="none">
          <fgColor indexed="64"/>
          <bgColor indexed="65"/>
        </patternFill>
      </fill>
      <alignment horizontal="general" vertical="top" textRotation="0" wrapText="1" indent="0" justifyLastLine="0" shrinkToFit="0" readingOrder="0"/>
    </dxf>
    <dxf>
      <numFmt numFmtId="0" formatCode="General"/>
      <fill>
        <patternFill patternType="none">
          <fgColor indexed="64"/>
          <bgColor auto="1"/>
        </patternFill>
      </fil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font>
        <b/>
      </font>
      <alignment horizontal="general" vertical="top" textRotation="0" wrapText="1" indent="0" justifyLastLine="0" shrinkToFit="0" readingOrder="0"/>
    </dxf>
    <dxf>
      <font>
        <b/>
      </font>
      <numFmt numFmtId="0" formatCode="General"/>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dxf>
    <dxf>
      <alignment horizontal="general" vertical="top" textRotation="0" indent="0" justifyLastLine="0" shrinkToFit="0" readingOrder="0"/>
    </dxf>
    <dxf>
      <numFmt numFmtId="0" formatCode="General"/>
    </dxf>
    <dxf>
      <numFmt numFmtId="0" formatCode="General"/>
      <fill>
        <patternFill patternType="none">
          <fgColor indexed="64"/>
          <bgColor indexed="65"/>
        </patternFill>
      </fill>
      <alignment horizontal="general" vertical="top" textRotation="0" wrapText="1" indent="0" justifyLastLine="0" shrinkToFit="0" readingOrder="0"/>
    </dxf>
    <dxf>
      <numFmt numFmtId="0" formatCode="General"/>
      <fill>
        <patternFill patternType="none">
          <fgColor indexed="64"/>
          <bgColor auto="1"/>
        </patternFill>
      </fil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font>
        <b/>
      </font>
      <alignment horizontal="general" vertical="top" textRotation="0" wrapText="1" indent="0" justifyLastLine="0" shrinkToFit="0" readingOrder="0"/>
    </dxf>
    <dxf>
      <font>
        <b/>
      </font>
      <numFmt numFmtId="0" formatCode="General"/>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dxf>
    <dxf>
      <alignment horizontal="general" vertical="top" textRotation="0" indent="0" justifyLastLine="0" shrinkToFit="0" readingOrder="0"/>
    </dxf>
    <dxf>
      <numFmt numFmtId="0" formatCode="General"/>
    </dxf>
    <dxf>
      <numFmt numFmtId="0" formatCode="General"/>
      <fill>
        <patternFill patternType="none">
          <fgColor indexed="64"/>
          <bgColor indexed="65"/>
        </patternFill>
      </fill>
      <alignment horizontal="general" vertical="top" textRotation="0" wrapText="1" indent="0" justifyLastLine="0" shrinkToFit="0" readingOrder="0"/>
    </dxf>
    <dxf>
      <numFmt numFmtId="0" formatCode="General"/>
      <fill>
        <patternFill patternType="none">
          <fgColor indexed="64"/>
          <bgColor auto="1"/>
        </patternFill>
      </fil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font>
        <b/>
      </font>
      <alignment horizontal="general" vertical="top" textRotation="0" wrapText="1" indent="0" justifyLastLine="0" shrinkToFit="0" readingOrder="0"/>
    </dxf>
    <dxf>
      <font>
        <b/>
      </font>
      <numFmt numFmtId="0" formatCode="General"/>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dxf>
    <dxf>
      <alignment horizontal="general" vertical="top" textRotation="0" indent="0" justifyLastLine="0" shrinkToFit="0" readingOrder="0"/>
    </dxf>
    <dxf>
      <numFmt numFmtId="0" formatCode="General"/>
    </dxf>
    <dxf>
      <numFmt numFmtId="0" formatCode="General"/>
      <fill>
        <patternFill patternType="none">
          <fgColor indexed="64"/>
          <bgColor indexed="65"/>
        </patternFill>
      </fill>
      <alignment horizontal="general" vertical="top" textRotation="0" wrapText="1" indent="0" justifyLastLine="0" shrinkToFit="0" readingOrder="0"/>
    </dxf>
    <dxf>
      <numFmt numFmtId="0" formatCode="General"/>
      <fill>
        <patternFill patternType="none">
          <fgColor indexed="64"/>
          <bgColor auto="1"/>
        </patternFill>
      </fil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dxf>
    <dxf>
      <alignment horizontal="general" vertical="top" textRotation="0" indent="0" justifyLastLine="0" shrinkToFit="0" readingOrder="0"/>
    </dxf>
    <dxf>
      <numFmt numFmtId="0" formatCode="General"/>
    </dxf>
    <dxf>
      <font>
        <b val="0"/>
        <sz val="10"/>
        <name val="Arial"/>
        <family val="2"/>
        <scheme val="none"/>
      </font>
      <numFmt numFmtId="0" formatCode="General"/>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z val="10"/>
        <name val="Arial"/>
        <family val="2"/>
        <scheme val="none"/>
      </font>
      <numFmt numFmtId="0" formatCode="General"/>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z val="10"/>
        <name val="Arial"/>
        <family val="2"/>
        <scheme val="none"/>
      </font>
      <numFmt numFmtId="0" formatCode="General"/>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z val="10"/>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sz val="10"/>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sz val="10"/>
        <name val="Arial"/>
        <family val="2"/>
        <scheme val="none"/>
      </font>
      <numFmt numFmtId="0" formatCode="General"/>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z val="10"/>
        <name val="Arial"/>
        <family val="2"/>
        <scheme val="none"/>
      </font>
      <fill>
        <patternFill patternType="solid">
          <fgColor indexed="64"/>
          <bgColor theme="0"/>
        </patternFill>
      </fill>
      <alignment horizontal="general" vertical="top" textRotation="0" wrapText="1" indent="0" justifyLastLine="0" shrinkToFit="0" readingOrder="0"/>
    </dxf>
    <dxf>
      <font>
        <b/>
      </font>
      <numFmt numFmtId="0" formatCode="General"/>
      <fill>
        <patternFill patternType="none">
          <fgColor indexed="64"/>
          <bgColor auto="1"/>
        </patternFill>
      </fill>
    </dxf>
    <dxf>
      <font>
        <strike val="0"/>
        <outline val="0"/>
        <shadow val="0"/>
        <vertAlign val="baseline"/>
        <sz val="10"/>
        <name val="Arial"/>
        <family val="2"/>
        <scheme val="none"/>
      </font>
      <numFmt numFmtId="0" formatCode="General"/>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Arial"/>
        <family val="2"/>
        <scheme val="none"/>
      </font>
      <numFmt numFmtId="0" formatCode="General"/>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Arial"/>
        <family val="2"/>
        <scheme val="none"/>
      </font>
      <numFmt numFmtId="0" formatCode="General"/>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Arial"/>
        <family val="2"/>
        <scheme val="none"/>
      </font>
      <numFmt numFmtId="0" formatCode="General"/>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Arial"/>
        <family val="2"/>
        <scheme val="none"/>
      </font>
      <numFmt numFmtId="0" formatCode="General"/>
      <fill>
        <patternFill patternType="none">
          <fgColor indexed="64"/>
          <bgColor auto="1"/>
        </patternFill>
      </fill>
      <alignment horizontal="general" vertical="top" textRotation="0" indent="0" justifyLastLine="0" shrinkToFit="0" readingOrder="0"/>
    </dxf>
    <dxf>
      <font>
        <b/>
        <i val="0"/>
        <strike val="0"/>
        <condense val="0"/>
        <extend val="0"/>
        <outline val="0"/>
        <shadow val="0"/>
        <u val="none"/>
        <vertAlign val="baseline"/>
        <sz val="11"/>
        <color theme="0"/>
        <name val="Arial"/>
        <family val="2"/>
        <scheme val="none"/>
      </font>
      <fill>
        <patternFill patternType="solid">
          <fgColor indexed="64"/>
          <bgColor rgb="FF002060"/>
        </patternFill>
      </fill>
      <alignment horizontal="general" vertical="bottom" textRotation="0" wrapText="1" indent="0" justifyLastLine="0" shrinkToFit="0" readingOrder="0"/>
    </dxf>
    <dxf>
      <font>
        <strike val="0"/>
        <outline val="0"/>
        <shadow val="0"/>
        <vertAlign val="baseline"/>
        <sz val="10"/>
        <name val="Arial"/>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0"/>
        <color theme="1"/>
        <name val="Arial"/>
        <family val="2"/>
        <scheme val="none"/>
      </font>
      <numFmt numFmtId="0" formatCode="General"/>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Arial"/>
        <family val="2"/>
        <scheme val="none"/>
      </font>
      <numFmt numFmtId="0" formatCode="General"/>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0"/>
        <name val="Arial"/>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0"/>
        <name val="Arial"/>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0"/>
        <name val="Arial"/>
        <family val="2"/>
        <scheme val="none"/>
      </font>
      <numFmt numFmtId="0" formatCode="General"/>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0"/>
        <name val="Arial"/>
        <family val="2"/>
        <scheme val="none"/>
      </font>
      <numFmt numFmtId="0" formatCode="General"/>
      <fill>
        <patternFill patternType="none">
          <fgColor indexed="64"/>
          <bgColor auto="1"/>
        </patternFill>
      </fill>
      <alignment horizontal="general" vertical="top" textRotation="0" indent="0" justifyLastLine="0" shrinkToFit="0" readingOrder="0"/>
    </dxf>
    <dxf>
      <font>
        <b/>
        <strike val="0"/>
        <outline val="0"/>
        <shadow val="0"/>
        <u val="none"/>
        <vertAlign val="baseline"/>
        <sz val="11"/>
        <color theme="0"/>
        <name val="Arial"/>
        <family val="2"/>
        <scheme val="none"/>
      </font>
      <numFmt numFmtId="0" formatCode="General"/>
      <fill>
        <patternFill patternType="solid">
          <fgColor indexed="64"/>
          <bgColor rgb="FF002060"/>
        </patternFill>
      </fill>
    </dxf>
    <dxf>
      <font>
        <strike val="0"/>
        <outline val="0"/>
        <shadow val="0"/>
        <vertAlign val="baseline"/>
        <sz val="10"/>
        <name val="Arial"/>
        <family val="2"/>
        <scheme val="none"/>
      </font>
      <numFmt numFmtId="0" formatCode="General"/>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0"/>
        <name val="Arial"/>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strike val="0"/>
        <outline val="0"/>
        <shadow val="0"/>
        <vertAlign val="baseline"/>
        <sz val="10"/>
        <name val="Arial"/>
        <family val="2"/>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vertAlign val="baseline"/>
        <sz val="10"/>
        <name val="Arial"/>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0"/>
        <name val="Arial"/>
        <family val="2"/>
        <scheme val="none"/>
      </font>
      <numFmt numFmtId="0" formatCode="General"/>
      <fill>
        <patternFill patternType="none">
          <fgColor indexed="64"/>
          <bgColor auto="1"/>
        </patternFill>
      </fill>
      <alignment horizontal="general" vertical="top" textRotation="0" indent="0" justifyLastLine="0" shrinkToFit="0" readingOrder="0"/>
    </dxf>
    <dxf>
      <font>
        <strike val="0"/>
        <outline val="0"/>
        <shadow val="0"/>
        <u val="none"/>
        <vertAlign val="baseline"/>
        <sz val="11"/>
        <color theme="0"/>
        <name val="Arial"/>
        <family val="2"/>
        <scheme val="none"/>
      </font>
      <numFmt numFmtId="0" formatCode="General"/>
      <fill>
        <patternFill patternType="solid">
          <fgColor indexed="64"/>
          <bgColor rgb="FF002060"/>
        </patternFill>
      </fill>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vertical="top"/>
    </dxf>
    <dxf>
      <alignment vertical="top"/>
    </dxf>
    <dxf>
      <alignment vertical="top"/>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s>
  <tableStyles count="0" defaultTableStyle="TableStyleMedium2" defaultPivotStyle="PivotStyleLight16"/>
  <colors>
    <mruColors>
      <color rgb="FF02365E"/>
      <color rgb="FF415265"/>
      <color rgb="FFC4C9CE"/>
      <color rgb="FFDDEBF7"/>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onnections" Target="connections.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609599</xdr:colOff>
      <xdr:row>7</xdr:row>
      <xdr:rowOff>190499</xdr:rowOff>
    </xdr:from>
    <xdr:to>
      <xdr:col>14</xdr:col>
      <xdr:colOff>371475</xdr:colOff>
      <xdr:row>26</xdr:row>
      <xdr:rowOff>170999</xdr:rowOff>
    </xdr:to>
    <xdr:sp macro="" textlink="">
      <xdr:nvSpPr>
        <xdr:cNvPr id="2" name="TextBox 1">
          <a:extLst>
            <a:ext uri="{FF2B5EF4-FFF2-40B4-BE49-F238E27FC236}">
              <a16:creationId xmlns:a16="http://schemas.microsoft.com/office/drawing/2014/main" id="{EAF7459B-7854-4116-80E7-334335BAAA9D}"/>
            </a:ext>
          </a:extLst>
        </xdr:cNvPr>
        <xdr:cNvSpPr txBox="1"/>
      </xdr:nvSpPr>
      <xdr:spPr>
        <a:xfrm>
          <a:off x="609599" y="1523999"/>
          <a:ext cx="8296276" cy="360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lvl="0" indent="0" algn="l" defTabSz="914400" rtl="0" eaLnBrk="1" fontAlgn="auto" latinLnBrk="0" hangingPunct="1">
            <a:lnSpc>
              <a:spcPct val="100000"/>
            </a:lnSpc>
            <a:spcBef>
              <a:spcPts val="0"/>
            </a:spcBef>
            <a:spcAft>
              <a:spcPts val="2400"/>
            </a:spcAft>
            <a:buClrTx/>
            <a:buSzTx/>
            <a:buFont typeface="Arial" panose="020B0604020202020204" pitchFamily="34" charset="0"/>
            <a:buNone/>
            <a:tabLst/>
            <a:defRPr/>
          </a:pPr>
          <a:r>
            <a:rPr kumimoji="0" lang="en-GB" sz="4000" b="0" i="0" u="none" strike="noStrike" kern="1200" cap="none" spc="0" normalizeH="0" baseline="0" noProof="0" dirty="0">
              <a:ln>
                <a:noFill/>
              </a:ln>
              <a:solidFill>
                <a:srgbClr val="12273F"/>
              </a:solidFill>
              <a:effectLst/>
              <a:uLnTx/>
              <a:uFillTx/>
              <a:latin typeface="Century Gothic" panose="020B0502020202020204" pitchFamily="34" charset="0"/>
              <a:ea typeface="+mn-ea"/>
              <a:cs typeface="Arial" panose="020B0604020202020204" pitchFamily="34" charset="0"/>
            </a:rPr>
            <a:t>Appendix 8</a:t>
          </a:r>
        </a:p>
        <a:p>
          <a:pPr marL="0" marR="0" lvl="0" indent="0" algn="l" defTabSz="914400" rtl="0" eaLnBrk="1" fontAlgn="auto" latinLnBrk="0" hangingPunct="1">
            <a:lnSpc>
              <a:spcPct val="100000"/>
            </a:lnSpc>
            <a:spcBef>
              <a:spcPts val="0"/>
            </a:spcBef>
            <a:spcAft>
              <a:spcPts val="2400"/>
            </a:spcAft>
            <a:buClrTx/>
            <a:buSzTx/>
            <a:buFont typeface="Arial" panose="020B0604020202020204" pitchFamily="34" charset="0"/>
            <a:buNone/>
            <a:tabLst/>
            <a:defRPr/>
          </a:pPr>
          <a:r>
            <a:rPr kumimoji="0" lang="en-GB" sz="4000" b="0" i="0" u="none" strike="noStrike" kern="1200" cap="none" spc="0" normalizeH="0" baseline="0" noProof="0" dirty="0">
              <a:ln>
                <a:noFill/>
              </a:ln>
              <a:solidFill>
                <a:srgbClr val="12273F"/>
              </a:solidFill>
              <a:effectLst/>
              <a:uLnTx/>
              <a:uFillTx/>
              <a:latin typeface="Century Gothic" panose="020B0502020202020204" pitchFamily="34" charset="0"/>
              <a:ea typeface="+mn-ea"/>
              <a:cs typeface="Arial" panose="020B0604020202020204" pitchFamily="34" charset="0"/>
            </a:rPr>
            <a:t>Incident reporting fields template </a:t>
          </a:r>
        </a:p>
        <a:p>
          <a:pPr marL="0" marR="0" lvl="0" indent="0" algn="l" defTabSz="914400" rtl="0" eaLnBrk="1" fontAlgn="auto" latinLnBrk="0" hangingPunct="1">
            <a:lnSpc>
              <a:spcPct val="100000"/>
            </a:lnSpc>
            <a:spcBef>
              <a:spcPts val="0"/>
            </a:spcBef>
            <a:spcAft>
              <a:spcPts val="2400"/>
            </a:spcAft>
            <a:buClrTx/>
            <a:buSzTx/>
            <a:buFont typeface="Arial" panose="020B0604020202020204" pitchFamily="34" charset="0"/>
            <a:buNone/>
            <a:tabLst/>
            <a:defRPr/>
          </a:pPr>
          <a:r>
            <a:rPr lang="en-GB" sz="1400" b="1" i="0" baseline="0">
              <a:solidFill>
                <a:schemeClr val="dk1"/>
              </a:solidFill>
              <a:effectLst/>
              <a:latin typeface="Arial" panose="020B0604020202020204" pitchFamily="34" charset="0"/>
              <a:ea typeface="+mn-ea"/>
              <a:cs typeface="Arial" panose="020B0604020202020204" pitchFamily="34" charset="0"/>
            </a:rPr>
            <a:t>Published as part of consutation paper on 'operational resilence: operational incident and outsourcing and third-party reporting for financial market infrastructure' </a:t>
          </a:r>
          <a:endParaRPr kumimoji="0" lang="en-GB" sz="4400" b="1" i="0" u="none" strike="noStrike" kern="1200" cap="none" spc="0" normalizeH="0" baseline="0" noProof="0" dirty="0">
            <a:ln>
              <a:noFill/>
            </a:ln>
            <a:solidFill>
              <a:srgbClr val="12273F"/>
            </a:solidFill>
            <a:effectLst/>
            <a:uLnTx/>
            <a:uFillTx/>
            <a:latin typeface="Arial" panose="020B0604020202020204" pitchFamily="34" charset="0"/>
            <a:ea typeface="+mn-ea"/>
            <a:cs typeface="Arial" panose="020B0604020202020204" pitchFamily="34" charset="0"/>
          </a:endParaRPr>
        </a:p>
      </xdr:txBody>
    </xdr:sp>
    <xdr:clientData/>
  </xdr:twoCellAnchor>
  <xdr:twoCellAnchor editAs="oneCell">
    <xdr:from>
      <xdr:col>1</xdr:col>
      <xdr:colOff>0</xdr:colOff>
      <xdr:row>3</xdr:row>
      <xdr:rowOff>1</xdr:rowOff>
    </xdr:from>
    <xdr:to>
      <xdr:col>4</xdr:col>
      <xdr:colOff>599760</xdr:colOff>
      <xdr:row>4</xdr:row>
      <xdr:rowOff>147833</xdr:rowOff>
    </xdr:to>
    <xdr:pic>
      <xdr:nvPicPr>
        <xdr:cNvPr id="3" name="Picture 2" descr="Bank of England">
          <a:extLst>
            <a:ext uri="{FF2B5EF4-FFF2-40B4-BE49-F238E27FC236}">
              <a16:creationId xmlns:a16="http://schemas.microsoft.com/office/drawing/2014/main" id="{009E7F0F-E2FE-405C-87C1-D63849D6D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1520" y="571501"/>
          <a:ext cx="2428560" cy="3307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59531</xdr:colOff>
      <xdr:row>1</xdr:row>
      <xdr:rowOff>59530</xdr:rowOff>
    </xdr:from>
    <xdr:to>
      <xdr:col>3</xdr:col>
      <xdr:colOff>1573520</xdr:colOff>
      <xdr:row>4</xdr:row>
      <xdr:rowOff>29765</xdr:rowOff>
    </xdr:to>
    <xdr:pic>
      <xdr:nvPicPr>
        <xdr:cNvPr id="7" name="Picture 6">
          <a:extLst>
            <a:ext uri="{FF2B5EF4-FFF2-40B4-BE49-F238E27FC236}">
              <a16:creationId xmlns:a16="http://schemas.microsoft.com/office/drawing/2014/main" id="{75A71BB2-FAC3-4316-B284-7FA49D1FC0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3356" y="421480"/>
          <a:ext cx="5019189" cy="513160"/>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6733B5BF-2A8B-4FF2-96D9-C319618730B6}" autoFormatId="16" applyNumberFormats="0" applyBorderFormats="0" applyFontFormats="0" applyPatternFormats="0" applyAlignmentFormats="0" applyWidthHeightFormats="0">
  <queryTableRefresh nextId="3">
    <queryTableFields count="2">
      <queryTableField id="1" name="Column1" tableColumnId="1"/>
      <queryTableField id="2" name="Column2" tableColumnId="2"/>
    </queryTableFields>
  </queryTableRefresh>
</queryTable>
</file>

<file path=xl/tables/_rels/table28.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4ECB275-1297-4385-B648-4F4DE1ED91FB}" name="Table79" displayName="Table79" ref="A1:N5" totalsRowShown="0" headerRowDxfId="161" dataDxfId="160">
  <autoFilter ref="A1:N5" xr:uid="{3FC70442-1BC9-459E-BFA3-02C4390371A8}"/>
  <tableColumns count="14">
    <tableColumn id="1" xr3:uid="{D8E684B1-10EE-4D2A-AA9A-98182C732680}" name="Field ID" dataDxfId="159"/>
    <tableColumn id="11" xr3:uid="{D829E6E0-EA0D-4645-8D0D-FE0BBF545954}" name="Reporting section" dataDxfId="158"/>
    <tableColumn id="8" xr3:uid="{4E1230CD-2B31-4A60-904E-9C7CC882CA44}" name="Reporting sub-section" dataDxfId="157"/>
    <tableColumn id="2" xr3:uid="{EA89F7F2-3F0B-41BE-BA90-4206BE5D33AB}" name="Field Name (short form)" dataDxfId="156"/>
    <tableColumn id="9" xr3:uid="{65280EAC-2D9E-4925-AB64-3AAA188777BD}" name="Field name (long form)" dataDxfId="155"/>
    <tableColumn id="14" xr3:uid="{EABE0371-6CD6-46FD-AC35-36F8B9C4F0D6}" name="Initial" dataDxfId="154"/>
    <tableColumn id="13" xr3:uid="{1D85D7C7-45E3-4BA0-B9F0-F40767E64C97}" name="Intermediate" dataDxfId="153"/>
    <tableColumn id="12" xr3:uid="{35FDCDD7-8846-4DBF-B829-F0647827BA71}" name="Final" dataDxfId="152"/>
    <tableColumn id="3" xr3:uid="{32D7113C-1548-4018-8BB2-4C872881F433}" name="Description" dataDxfId="151"/>
    <tableColumn id="4" xr3:uid="{AC44D2B6-36B5-4B91-8C53-12C5C291AEAA}" name="Type" dataDxfId="150"/>
    <tableColumn id="10" xr3:uid="{FECD840A-7041-4A3C-B449-4C2BF1335E07}" name="To be included in the MON?" dataDxfId="149"/>
    <tableColumn id="5" xr3:uid="{E3B35C76-CDDA-4EE5-877C-EA2561AF382C}" name="PA notes" dataDxfId="148"/>
    <tableColumn id="6" xr3:uid="{4B38353E-5EC9-4D12-AA1D-BC7963754093}" name="Guidance consideration" dataDxfId="147"/>
    <tableColumn id="7" xr3:uid="{01CA9309-7FF8-4AD1-8616-4ECDCB1EC9B1}" name="Design consideration" dataDxfId="146"/>
  </tableColumns>
  <tableStyleInfo name="TableStyleMedium1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1EE348D-61A1-45A5-B968-B8B837D90F6D}" name="Initial_report1920514" displayName="Initial_report1920514" ref="A1:H45" totalsRowShown="0" headerRowDxfId="75" dataDxfId="74">
  <autoFilter ref="A1:H45" xr:uid="{53F32593-D5C6-4BAE-8944-8C00B4D6C5E2}"/>
  <tableColumns count="8">
    <tableColumn id="16" xr3:uid="{A3C3BBE6-584F-4D6A-BECC-0DBE22BBC199}" name="Field ID" dataDxfId="73"/>
    <tableColumn id="1" xr3:uid="{40BC503D-6CFA-42B4-A915-8FDE6A520E3A}" name="Reporting section" dataDxfId="72">
      <calculatedColumnFormula>VLOOKUP(Initial_report1920514[[#This Row],[Field ID]],#REF!, 2, FALSE)</calculatedColumnFormula>
    </tableColumn>
    <tableColumn id="15" xr3:uid="{AEC335B2-3467-4F6C-BD14-B93F4731AC6B}" name="Reporting sub-section" dataDxfId="71">
      <calculatedColumnFormula>VLOOKUP(Initial_report1920514[[#This Row],[Field ID]],#REF!, 3, FALSE)</calculatedColumnFormula>
    </tableColumn>
    <tableColumn id="14" xr3:uid="{6AF4615B-17F6-4F0B-8B1C-52E6AB3624CF}" name="Field Name (short form)" dataDxfId="70">
      <calculatedColumnFormula>VLOOKUP(Initial_report1920514[[#This Row],[Field ID]],#REF!, 4, FALSE)</calculatedColumnFormula>
    </tableColumn>
    <tableColumn id="3" xr3:uid="{0B21A51F-1092-48A4-B3FD-82130149469A}" name="Field Name (long form" dataDxfId="69">
      <calculatedColumnFormula>VLOOKUP(Initial_report1920514[[#This Row],[Field ID]],#REF!, 5, FALSE)</calculatedColumnFormula>
    </tableColumn>
    <tableColumn id="6" xr3:uid="{7C5DD0DD-A8BC-4D6A-8B49-DC39C247E1FA}" name="Description" dataDxfId="68">
      <calculatedColumnFormula>VLOOKUP(Initial_report1920514[[#This Row],[Field ID]],#REF!, 9, FALSE)</calculatedColumnFormula>
    </tableColumn>
    <tableColumn id="7" xr3:uid="{DD4EE51B-145C-4CF9-A71E-D8B8C4F1E856}" name="Type" dataDxfId="67">
      <calculatedColumnFormula>VLOOKUP(Initial_report1920514[[#This Row],[Field ID]],#REF!, 10, FALSE)</calculatedColumnFormula>
    </tableColumn>
    <tableColumn id="4" xr3:uid="{BE261C89-1C31-4A04-8CFB-595384A8629D}" name="PA Notes" dataDxfId="66"/>
  </tableColumns>
  <tableStyleInfo name="TableStyleMedium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927B40B-DE5A-41C0-ABA6-C281E53D5838}" name="Table121__Page_50" displayName="Table121__Page_50" ref="A2:B17" totalsRowShown="0">
  <autoFilter ref="A2:B17" xr:uid="{0927B40B-DE5A-41C0-ABA6-C281E53D5838}"/>
  <tableColumns count="2">
    <tableColumn id="1" xr3:uid="{4E634635-7A7C-4326-88BB-8C4A0960CF8B}" name="Entity Type" dataDxfId="65"/>
    <tableColumn id="2" xr3:uid="{76549824-B163-4E96-9C83-B82CD8367204}" name="Entity Subtype" dataDxfId="64"/>
  </tableColumns>
  <tableStyleInfo name="TableStyleMedium7"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9C7B078-C792-470F-9F7B-D820D325D8D3}" name="Table20" displayName="Table20" ref="A2:B7" totalsRowShown="0" headerRowDxfId="63">
  <autoFilter ref="A2:B7" xr:uid="{49C7B078-C792-470F-9F7B-D820D325D8D3}"/>
  <tableColumns count="2">
    <tableColumn id="1" xr3:uid="{5F873AC3-E1D8-4BC8-B775-F0BD843CA10C}" name="Directorate"/>
    <tableColumn id="2" xr3:uid="{EE2039E6-983E-40F0-800D-3F6F272AF6ED}" name="Category"/>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6A9DE4C-BBF1-4B7E-9FD7-5346FA7EBB98}" name="Country_codes" displayName="Country_codes" ref="A2:D262" totalsRowShown="0">
  <autoFilter ref="A2:D262" xr:uid="{36A9DE4C-BBF1-4B7E-9FD7-5346FA7EBB98}"/>
  <tableColumns count="4">
    <tableColumn id="2" xr3:uid="{CCB2FEDA-FC53-4B97-B07C-972BF278544D}" name="Alpha-2_x000a_code" dataDxfId="62"/>
    <tableColumn id="3" xr3:uid="{0C5E3654-3188-44AA-AFA7-498E79BEF3D7}" name="Alpha-3_x000a_code" dataDxfId="61"/>
    <tableColumn id="1" xr3:uid="{292237F6-539F-48AC-BD5D-F373DCDF11A1}" name="Country name" dataDxfId="60"/>
    <tableColumn id="4" xr3:uid="{7F5F7475-D805-4478-A586-85EA2F7F9534}" name="Numeric_x000a_code"/>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F655D069-79B5-407E-AB0E-A383AA2269CA}" name="Table138__Page_65" displayName="Table138__Page_65" ref="A2:C63" totalsRowShown="0">
  <autoFilter ref="A2:C63" xr:uid="{F655D069-79B5-407E-AB0E-A383AA2269CA}"/>
  <tableColumns count="3">
    <tableColumn id="1" xr3:uid="{BCB11EBC-5C2D-4A99-8220-A7C0BC6540FA}" name="Incident Type" dataDxfId="59"/>
    <tableColumn id="2" xr3:uid="{D2F73FBD-A8A0-4F3C-AFD1-41623812F0AB}" name="Incident sub-type" dataDxfId="58"/>
    <tableColumn id="4" xr3:uid="{B49D51D3-9C0B-4FAA-8870-45828D9FC696}" name="In scope?" dataDxfId="57"/>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AEC49B8-326B-49F8-B92A-D044EA9CE367}" name="Table141__Page_68" displayName="Table141__Page_68" ref="A2:B11" totalsRowShown="0" headerRowDxfId="56">
  <autoFilter ref="A2:B11" xr:uid="{8A516B6B-610D-470C-9498-041DF7EB6390}"/>
  <tableColumns count="2">
    <tableColumn id="1" xr3:uid="{BC7C2AE7-95BE-4CA4-921A-3208A4A7C9A4}" name="Intent" dataDxfId="55"/>
    <tableColumn id="2" xr3:uid="{B640F63E-2AB0-4018-B3B3-10D7CF33C082}" name="Description" dataDxfId="54"/>
  </tableColumns>
  <tableStyleInfo name="TableStyleMedium7"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68C3A976-BE13-4115-8FAF-1FA74EFE9E8B}" name="Table5" displayName="Table5" ref="A2:A56" totalsRowShown="0" headerRowDxfId="53">
  <autoFilter ref="A2:A56" xr:uid="{68C3A976-BE13-4115-8FAF-1FA74EFE9E8B}"/>
  <tableColumns count="1">
    <tableColumn id="1" xr3:uid="{03130A24-3F03-4210-8CB5-D5C904DD4E9A}" name="Service Category"/>
  </tableColumns>
  <tableStyleInfo name="TableStyleMedium7"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1A7BEF80-229A-4E0D-AC59-5A7A0F6AF3EF}" name="Table139__Page_6625" displayName="Table139__Page_6625" ref="A2:C20" totalsRowShown="0">
  <autoFilter ref="A2:C20" xr:uid="{1A7BEF80-229A-4E0D-AC59-5A7A0F6AF3EF}"/>
  <tableColumns count="3">
    <tableColumn id="1" xr3:uid="{B21EA228-7E5F-44E8-8549-B7101679CB8E}" name="Discovery method1" dataDxfId="52"/>
    <tableColumn id="2" xr3:uid="{6C70CD34-7FDC-4DB4-97D0-DCBA68BCD770}" name="Discovery Method2" dataDxfId="51"/>
    <tableColumn id="3" xr3:uid="{10ADDB77-18E1-4B89-AF31-D607AD16B965}" name="Description" dataDxfId="50"/>
  </tableColumns>
  <tableStyleInfo name="TableStyleMedium7"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A8847B4-0588-475E-B018-67EEAD1CE2D1}" name="Table140__Page_67" displayName="Table140__Page_67" ref="A2:B31" totalsRowShown="0">
  <autoFilter ref="A2:B31" xr:uid="{16E6403F-601B-4F49-8004-A9C0A0091981}"/>
  <tableColumns count="2">
    <tableColumn id="1" xr3:uid="{92117592-CA86-43D6-8465-3BE0811824AD}" name="Actor Type" dataDxfId="49"/>
    <tableColumn id="2" xr3:uid="{75C771DD-7C03-4251-A397-CAA574F48EF7}" name="Actor category" dataDxfId="48"/>
  </tableColumns>
  <tableStyleInfo name="TableStyleMedium7"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4CE8299B-94B7-4C9A-8941-6B45D2548533}" name="Table146__Page_69" displayName="Table146__Page_69" ref="A2:C9" totalsRowShown="0" headerRowDxfId="47" dataDxfId="46">
  <autoFilter ref="A2:C9" xr:uid="{4CE8299B-94B7-4C9A-8941-6B45D2548533}"/>
  <tableColumns count="3">
    <tableColumn id="1" xr3:uid="{35300964-54C4-4F5A-A812-DAFD150DC761}" name="Function" dataDxfId="45"/>
    <tableColumn id="2" xr3:uid="{F04946D7-DB2D-4C11-92BA-3E8C196962BC}" name="Description" dataDxfId="44"/>
    <tableColumn id="3" xr3:uid="{38CFCD51-FB6B-46AC-8AC8-5191CA8B66CE}" name="Service Type" dataDxfId="43"/>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4FA7E520-5F6C-4AE1-A8BB-8D20BF8AC726}" name="Incident_model26" displayName="Incident_model26" ref="A6:D21" totalsRowShown="0" headerRowDxfId="145" dataDxfId="144">
  <autoFilter ref="A6:D21" xr:uid="{4FA7E520-5F6C-4AE1-A8BB-8D20BF8AC726}"/>
  <tableColumns count="4">
    <tableColumn id="1" xr3:uid="{DA0AC597-1707-429A-94E0-82BFDEA1016D}" name="Reporting section" dataDxfId="143"/>
    <tableColumn id="15" xr3:uid="{EC0466BC-F9EC-42EB-B948-D768D7D55BFE}" name="Reporting sub-section" dataDxfId="142"/>
    <tableColumn id="9" xr3:uid="{7A46056E-65A0-4EF4-AA90-72D00DA1EC82}" name="Field name" dataDxfId="141"/>
    <tableColumn id="6" xr3:uid="{F1E74646-52E8-4472-BAAB-EF7144743268}" name="Description" dataDxfId="140"/>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6626B5D0-978D-432C-B222-1FB119F1E597}" name="Table530" displayName="Table530" ref="A1:A55" totalsRowShown="0" headerRowDxfId="42">
  <autoFilter ref="A1:A55" xr:uid="{6626B5D0-978D-432C-B222-1FB119F1E597}"/>
  <tableColumns count="1">
    <tableColumn id="1" xr3:uid="{9748E783-DEF4-43C4-B1FD-29C8D7C35374}" name="Service Category"/>
  </tableColumns>
  <tableStyleInfo name="TableStyleMedium7"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92752C-93DC-41D9-8038-74DD3006D810}" name="Table147__Page_7011" displayName="Table147__Page_7011" ref="A2:C16" totalsRowShown="0" headerRowDxfId="41" dataDxfId="39" headerRowBorderDxfId="40">
  <autoFilter ref="A2:C16" xr:uid="{0092752C-93DC-41D9-8038-74DD3006D810}"/>
  <tableColumns count="3">
    <tableColumn id="1" xr3:uid="{CE600BB4-B7F4-45EF-82D3-8722044FA77E}" name="Service disruption type" dataDxfId="38"/>
    <tableColumn id="2" xr3:uid="{53DC9C47-761B-40D9-BE6B-C3AD458D8955}" name="Service disruption sub-type" dataDxfId="37"/>
    <tableColumn id="3" xr3:uid="{3D763A7F-F519-4532-82AF-AC0BB8C2CA40}" name="Description" dataDxfId="36"/>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16135FA-24B7-408C-9E63-34821021BEC2}" name="Table148__Page_7112" displayName="Table148__Page_7112" ref="A2:C21" totalsRowShown="0" headerRowDxfId="35" dataDxfId="34">
  <autoFilter ref="A2:C21" xr:uid="{F16135FA-24B7-408C-9E63-34821021BEC2}"/>
  <tableColumns count="3">
    <tableColumn id="1" xr3:uid="{FCAA3D59-E6BF-4236-9D2B-C35A7CC71FC6}" name="Resource type" dataDxfId="33"/>
    <tableColumn id="2" xr3:uid="{E3F6A8FF-38A8-46EC-94A3-C3682B1438EE}" name="Resource sub-type" dataDxfId="32"/>
    <tableColumn id="3" xr3:uid="{587B2B74-19EF-4DC1-A844-BBF018C2FEA4}" name="Description / Examples (non-exhaustive)" dataDxfId="31"/>
  </tableColumns>
  <tableStyleInfo name="TableStyleMedium7"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6C799379-5CD3-49FF-ADC5-CC7ECE6C2904}" name="Table150__Page_73" displayName="Table150__Page_73" ref="A1:B13" totalsRowShown="0" headerRowDxfId="30" dataDxfId="29">
  <autoFilter ref="A1:B13" xr:uid="{6C799379-5CD3-49FF-ADC5-CC7ECE6C2904}"/>
  <tableColumns count="2">
    <tableColumn id="1" xr3:uid="{FD81AC56-5FE3-45BD-B2C4-9B2910D33587}" name="Business Area (BA) Grouping" dataDxfId="28"/>
    <tableColumn id="2" xr3:uid="{490B3DB1-0FBA-400A-9AEE-2AFDBE2BC76D}" name="Business Areas within ISO 20022" dataDxfId="27"/>
  </tableColumns>
  <tableStyleInfo name="TableStyleMedium7"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05932FA-B8DE-4945-B586-AFD829B2B474}" name="Table151__Page_7413" displayName="Table151__Page_7413" ref="A2:F7" totalsRowShown="0" headerRowDxfId="26" dataDxfId="25">
  <autoFilter ref="A2:F7" xr:uid="{D05932FA-B8DE-4945-B586-AFD829B2B474}"/>
  <tableColumns count="6">
    <tableColumn id="1" xr3:uid="{6DDD9EF7-B32B-4858-85BA-CD5A718A0A67}" name="Impact Type vs Level" dataDxfId="24"/>
    <tableColumn id="7" xr3:uid="{B800638C-BBE8-4E86-8C93-F82C9CFEB370}" name="Insignificant" dataDxfId="23"/>
    <tableColumn id="2" xr3:uid="{39E67469-83B1-4BD5-9809-FAAA140E74CE}" name="Minor" dataDxfId="22"/>
    <tableColumn id="3" xr3:uid="{2CA24C58-9D48-4AD5-A17B-91E178559D50}" name="Moderate" dataDxfId="21"/>
    <tableColumn id="4" xr3:uid="{ED33353D-5644-4492-8419-B43E011B4DC0}" name="Major" dataDxfId="20"/>
    <tableColumn id="5" xr3:uid="{B64435E6-9D8B-440E-8047-29B36C65E58B}" name="Critical" dataDxfId="19"/>
  </tableColumns>
  <tableStyleInfo name="TableStyleMedium7" showFirstColumn="1"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B5531E56-2D69-4D02-9FD9-8C6C832CA43D}" name="Table17" displayName="Table17" ref="A2:B19" totalsRowShown="0" headerRowDxfId="18" headerRowBorderDxfId="17" tableBorderDxfId="16" totalsRowBorderDxfId="15">
  <autoFilter ref="A2:B19" xr:uid="{B5531E56-2D69-4D02-9FD9-8C6C832CA43D}"/>
  <tableColumns count="2">
    <tableColumn id="1" xr3:uid="{CEB2F329-CC46-4708-9BB3-638AAE277BD3}" name="Hazard Type" dataDxfId="14"/>
    <tableColumn id="2" xr3:uid="{B952D57E-F1C5-4D99-93F8-F7251AD77E92}" name="Hazard Cluster" dataDxfId="13"/>
  </tableColumns>
  <tableStyleInfo name="TableStyleMedium7"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F433D45-F466-4E88-9CE6-FB7B04BFBE2F}" name="Table153__Page_78_79" displayName="Table153__Page_78_79" ref="A1:C27" totalsRowShown="0" headerRowDxfId="12" dataDxfId="11">
  <autoFilter ref="A1:C27" xr:uid="{56EE399F-6BE9-46B5-8DCD-684392136DDA}"/>
  <tableColumns count="3">
    <tableColumn id="1" xr3:uid="{8B6E5106-7981-45BC-8A3F-6D90A42F7BD2}" name="Human Causal Factor" dataDxfId="10"/>
    <tableColumn id="2" xr3:uid="{A1589AB5-CE18-4237-806F-02CD59F7A3F8}" name="Human Causal Factor2" dataDxfId="9"/>
    <tableColumn id="3" xr3:uid="{74525AC1-B931-4192-A216-BD0D3AE78848}" name="Description" dataDxfId="8"/>
  </tableColumns>
  <tableStyleInfo name="TableStyleMedium7"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1264241-A57D-467B-93B8-E3695C205E39}" name="Table154__Page_80_81" displayName="Table154__Page_80_81" ref="A1:D31" totalsRowShown="0" headerRowDxfId="7" dataDxfId="6">
  <autoFilter ref="A1:D31" xr:uid="{D8800299-5025-4590-BAD4-E42B104C0DA1}"/>
  <tableColumns count="4">
    <tableColumn id="1" xr3:uid="{966772C2-E629-409E-AB6C-17B11F448561}" name="Resource" dataDxfId="5"/>
    <tableColumn id="2" xr3:uid="{0F64943C-A41E-4E4E-BF76-C50B2836CB4B}" name="Sub-resource" dataDxfId="4"/>
    <tableColumn id="3" xr3:uid="{810B2B09-54C7-4DDA-858A-2571B4CA244A}" name="Failure Type" dataDxfId="3"/>
    <tableColumn id="4" xr3:uid="{916FD85E-1136-4182-8883-68D1A6B1F51B}" name="Description" dataDxfId="2"/>
  </tableColumns>
  <tableStyleInfo name="TableStyleMedium7"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5B2EE9CB-F63F-4F5B-8CD8-5ABC11F56840}" name="Table155__Page_82_83" displayName="Table155__Page_82_83" ref="A1:B56" tableType="queryTable" totalsRowShown="0">
  <autoFilter ref="A1:B56" xr:uid="{7804E17A-3B02-41C1-A439-B91716916932}"/>
  <tableColumns count="2">
    <tableColumn id="1" xr3:uid="{1B03F2FF-CACE-4361-BCD7-ADCCF9AE45DA}" uniqueName="1" name="Threat Family" queryTableFieldId="1" dataDxfId="1"/>
    <tableColumn id="2" xr3:uid="{51F99DA1-D1A0-42D5-80EC-0BEEDBEF2C5E}" uniqueName="2" name="Definition (source)^{43}" queryTableFieldId="2" dataDxfId="0"/>
  </tableColumns>
  <tableStyleInfo name="TableStyleMedium7"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A592A09-934D-4004-91C3-4390C48458D5}" name="Table15" displayName="Table15" ref="A2:C30" totalsRowShown="0">
  <autoFilter ref="A2:C30" xr:uid="{AA592A09-934D-4004-91C3-4390C48458D5}"/>
  <tableColumns count="3">
    <tableColumn id="1" xr3:uid="{23BF5E4F-4240-4085-AC14-153F771A6D25}" name="Tactic"/>
    <tableColumn id="2" xr3:uid="{ED4775DD-CA9C-4931-807F-0449E0965F25}" name="Technique"/>
    <tableColumn id="3" xr3:uid="{57C484FF-8388-40B0-B7A0-26A0233AFFC3}" name="Sub-techniques"/>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BDF05F89-1DC8-4E69-AF30-7373F6A49D42}" name="Incident_model24" displayName="Incident_model24" ref="A1:F30" totalsRowShown="0" headerRowDxfId="139" dataDxfId="138">
  <autoFilter ref="A1:F30" xr:uid="{BDF05F89-1DC8-4E69-AF30-7373F6A49D42}"/>
  <tableColumns count="6">
    <tableColumn id="1" xr3:uid="{E96550B1-7096-4F8F-9C09-2C19C1200097}" name="Reporting section" dataDxfId="137"/>
    <tableColumn id="15" xr3:uid="{161DCFDC-08DF-4083-BB65-6E4DFA770EBE}" name="Reporting sub-section" dataDxfId="136"/>
    <tableColumn id="9" xr3:uid="{404D8918-E224-4B12-8DA3-1BB14BC9123A}" name="Field name" dataDxfId="135"/>
    <tableColumn id="2" xr3:uid="{52413D25-C579-474D-89DE-2E8788D0D4A6}" name="Field Status" dataDxfId="134"/>
    <tableColumn id="6" xr3:uid="{81A2D778-F54D-44A5-AE42-643974C8A752}" name="Description" dataDxfId="133"/>
    <tableColumn id="3" xr3:uid="{7B0BB804-77C8-4D44-BF44-AFDB1E0B5092}" name="Field Type " dataDxfId="13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3DF4BDD-3B94-4E87-A6F6-03F682FE937E}" name="Incident_model27" displayName="Incident_model27" ref="A1:F47" totalsRowShown="0" headerRowDxfId="131" dataDxfId="130">
  <autoFilter ref="A1:F47" xr:uid="{03DF4BDD-3B94-4E87-A6F6-03F682FE937E}"/>
  <tableColumns count="6">
    <tableColumn id="1" xr3:uid="{911AFA32-ED97-4167-A1E5-6A3586EB1EEF}" name="Reporting section" dataDxfId="129"/>
    <tableColumn id="15" xr3:uid="{1B3E500D-D07D-4FBB-B15C-CFD05EDC3A03}" name="Reporting sub-section" dataDxfId="128"/>
    <tableColumn id="9" xr3:uid="{D8334584-1CFD-419D-ADF3-9ACAE6AE600B}" name="Field name" dataDxfId="127"/>
    <tableColumn id="3" xr3:uid="{9E849889-5F34-47CA-B216-2D00D7BBBB90}" name="Field Status" dataDxfId="126"/>
    <tableColumn id="6" xr3:uid="{7B8267BD-2A6B-4A49-B2F7-4C1E98486B6D}" name="Description/Detail required" dataDxfId="125"/>
    <tableColumn id="7" xr3:uid="{0CA92548-4E78-4B00-A0B2-6BAD1156D16A}" name="Field Type" dataDxfId="12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E6A68AF-233E-4019-9561-AA8E08D139DF}" name="Incident_model32" displayName="Incident_model32" ref="A1:F51" totalsRowShown="0" headerRowDxfId="123" dataDxfId="122">
  <autoFilter ref="A1:F51" xr:uid="{0E6A68AF-233E-4019-9561-AA8E08D139DF}"/>
  <tableColumns count="6">
    <tableColumn id="1" xr3:uid="{18EEA581-DA3E-44DE-8722-B0236961ADA6}" name="Reporting section" dataDxfId="121"/>
    <tableColumn id="15" xr3:uid="{3A0D4865-D3AF-407C-BE5B-8B3D8F683412}" name="Reporting sub-section" dataDxfId="120"/>
    <tableColumn id="9" xr3:uid="{0A280290-CDA2-48A6-9B86-C32CBE8503B9}" name="Field name (long form)" dataDxfId="119"/>
    <tableColumn id="4" xr3:uid="{4BC30446-C0B3-4DEB-8A0E-83A0F5E986DE}" name="Field Status" dataDxfId="118"/>
    <tableColumn id="6" xr3:uid="{C0B4EA95-B15D-4C24-A4B9-DD03F3A76C1F}" name="Description" dataDxfId="117"/>
    <tableColumn id="7" xr3:uid="{95EC729B-BD52-45C1-9BC0-CF83CDD11512}" name="Field Type" dataDxfId="116"/>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C47D109-73E0-4D36-AD9C-C7324F0B233A}" name="Initial_report" displayName="Initial_report" ref="A1:H23" totalsRowShown="0" headerRowDxfId="115" dataDxfId="114">
  <autoFilter ref="A1:H23" xr:uid="{53F32593-D5C6-4BAE-8944-8C00B4D6C5E2}"/>
  <tableColumns count="8">
    <tableColumn id="16" xr3:uid="{845E5843-0F8D-4583-BFF3-231DE2E63728}" name="Field ID" dataDxfId="113"/>
    <tableColumn id="1" xr3:uid="{3E73A75F-71CF-4015-A1F0-7DD2DDF43A9A}" name="Reporting section" dataDxfId="112">
      <calculatedColumnFormula>VLOOKUP(Initial_report[[#This Row],[Field ID]],#REF!, 2, FALSE)</calculatedColumnFormula>
    </tableColumn>
    <tableColumn id="15" xr3:uid="{EAFE2D95-531B-495B-82F3-1E852B0F3C34}" name="Reporting sub-section" dataDxfId="111">
      <calculatedColumnFormula>VLOOKUP(Initial_report[[#This Row],[Field ID]],#REF!, 3, FALSE)</calculatedColumnFormula>
    </tableColumn>
    <tableColumn id="14" xr3:uid="{D55CC9A1-FE0F-4B83-9CFA-09C1926577CE}" name="Field Name (short form)" dataDxfId="110">
      <calculatedColumnFormula>VLOOKUP(Initial_report[[#This Row],[Field ID]],#REF!, 4, FALSE)</calculatedColumnFormula>
    </tableColumn>
    <tableColumn id="3" xr3:uid="{71C9A62A-2BBE-4F37-AB83-57D68103FCA3}" name="Field Name (long form" dataDxfId="109">
      <calculatedColumnFormula>VLOOKUP(Initial_report[[#This Row],[Field ID]],#REF!, 5, FALSE)</calculatedColumnFormula>
    </tableColumn>
    <tableColumn id="2" xr3:uid="{63ECFA03-B675-4387-A3F4-17424D0A6299}" name="Optionality" dataDxfId="108">
      <calculatedColumnFormula>VLOOKUP(Initial_report[[#This Row],[Field ID]],#REF!, 6, FALSE)</calculatedColumnFormula>
    </tableColumn>
    <tableColumn id="6" xr3:uid="{FD752EE9-669B-40C0-9CF6-2B2826B3CBCE}" name="Description" dataDxfId="107">
      <calculatedColumnFormula>VLOOKUP(Initial_report[[#This Row],[Field ID]],#REF!, 9, FALSE)</calculatedColumnFormula>
    </tableColumn>
    <tableColumn id="7" xr3:uid="{D2D284B4-16ED-4012-8C6F-F1BCB69FC847}" name="Type" dataDxfId="106">
      <calculatedColumnFormula>VLOOKUP(Initial_report[[#This Row],[Field ID]],#REF!, 10, FALSE)</calculatedColumnFormula>
    </tableColumn>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9D2CC1A2-CA3D-42A0-9DB0-672D3F2AC059}" name="Initial_report19" displayName="Initial_report19" ref="A1:H49" totalsRowShown="0" headerRowDxfId="105" dataDxfId="104">
  <autoFilter ref="A1:H49" xr:uid="{53F32593-D5C6-4BAE-8944-8C00B4D6C5E2}"/>
  <tableColumns count="8">
    <tableColumn id="16" xr3:uid="{CFB1A718-F0FF-476B-88DB-6C1C7BA10FB5}" name="Field ID" dataDxfId="103"/>
    <tableColumn id="1" xr3:uid="{DEAA26C4-0E46-4AAB-B0D3-8616BDEDAE9F}" name="Reporting section" dataDxfId="102">
      <calculatedColumnFormula>VLOOKUP(Initial_report19[[#This Row],[Field ID]],#REF!, 2, FALSE)</calculatedColumnFormula>
    </tableColumn>
    <tableColumn id="15" xr3:uid="{51D25951-D2CD-46B6-B876-9C469793BEDF}" name="Reporting sub-section" dataDxfId="101">
      <calculatedColumnFormula>VLOOKUP(Initial_report19[[#This Row],[Field ID]],#REF!, 3, FALSE)</calculatedColumnFormula>
    </tableColumn>
    <tableColumn id="14" xr3:uid="{5A994597-C19D-441D-B055-F78D775CAF4A}" name="Field Name (short form)" dataDxfId="100">
      <calculatedColumnFormula>VLOOKUP(Initial_report19[[#This Row],[Field ID]],#REF!, 4, FALSE)</calculatedColumnFormula>
    </tableColumn>
    <tableColumn id="3" xr3:uid="{8FEF7A1D-BD2D-4097-B22E-4F9CB762140E}" name="Field Name (long form" dataDxfId="99">
      <calculatedColumnFormula>VLOOKUP(Initial_report19[[#This Row],[Field ID]],#REF!, 5, FALSE)</calculatedColumnFormula>
    </tableColumn>
    <tableColumn id="2" xr3:uid="{5B10D5F5-D4DC-439A-AC50-52CE846D3FB3}" name="Optionality" dataDxfId="98">
      <calculatedColumnFormula>VLOOKUP(Initial_report19[[#This Row],[Field ID]],#REF!, 7, FALSE)</calculatedColumnFormula>
    </tableColumn>
    <tableColumn id="6" xr3:uid="{96D4822F-6D21-47A3-92F8-D31CAE832449}" name="Description" dataDxfId="97">
      <calculatedColumnFormula>VLOOKUP(Initial_report19[[#This Row],[Field ID]],#REF!, 9, FALSE)</calculatedColumnFormula>
    </tableColumn>
    <tableColumn id="7" xr3:uid="{CC4419E6-FD44-44F3-B597-159D9C224096}" name="Type" dataDxfId="96">
      <calculatedColumnFormula>VLOOKUP(Initial_report19[[#This Row],[Field ID]],#REF!, 10, FALSE)</calculatedColumnFormula>
    </tableColumn>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83144A1-49BD-4CCB-87CE-609EB4BC7B63}" name="Initial_report1920" displayName="Initial_report1920" ref="A1:H64" totalsRowShown="0" headerRowDxfId="95" dataDxfId="94">
  <autoFilter ref="A1:H64" xr:uid="{53F32593-D5C6-4BAE-8944-8C00B4D6C5E2}"/>
  <tableColumns count="8">
    <tableColumn id="16" xr3:uid="{F6AD05FA-05C1-410F-B60F-B49D849CD413}" name="Field ID" dataDxfId="93"/>
    <tableColumn id="1" xr3:uid="{BD232214-275D-41ED-BD62-D200FBF4B5A7}" name="Reporting section" dataDxfId="92">
      <calculatedColumnFormula>VLOOKUP(Initial_report1920[[#This Row],[Field ID]],#REF!, 2, FALSE)</calculatedColumnFormula>
    </tableColumn>
    <tableColumn id="15" xr3:uid="{C2B386D8-1084-4211-B4D0-16D78CF8CDBD}" name="Reporting sub-section" dataDxfId="91">
      <calculatedColumnFormula>VLOOKUP(Initial_report1920[[#This Row],[Field ID]],#REF!, 3, FALSE)</calculatedColumnFormula>
    </tableColumn>
    <tableColumn id="14" xr3:uid="{E63529D9-9C79-452D-89D1-F000B48C8421}" name="Field Name (short form)" dataDxfId="90">
      <calculatedColumnFormula>VLOOKUP(Initial_report1920[[#This Row],[Field ID]],#REF!, 4, FALSE)</calculatedColumnFormula>
    </tableColumn>
    <tableColumn id="3" xr3:uid="{9314C338-BE20-4682-AA63-A30B6DCE8014}" name="Field Name (long form" dataDxfId="89">
      <calculatedColumnFormula>VLOOKUP(Initial_report1920[[#This Row],[Field ID]],#REF!, 5, FALSE)</calculatedColumnFormula>
    </tableColumn>
    <tableColumn id="2" xr3:uid="{6C59F45A-611F-4C10-9126-5892BAA24591}" name="Optionality" dataDxfId="88">
      <calculatedColumnFormula>VLOOKUP(Initial_report1920[[#This Row],[Field ID]],#REF!, 8, FALSE)</calculatedColumnFormula>
    </tableColumn>
    <tableColumn id="6" xr3:uid="{CCA23565-4A5A-4ED6-9750-E2C577D7D60B}" name="Description" dataDxfId="87">
      <calculatedColumnFormula>VLOOKUP(Initial_report1920[[#This Row],[Field ID]],#REF!, 9, FALSE)</calculatedColumnFormula>
    </tableColumn>
    <tableColumn id="7" xr3:uid="{2660FA38-6750-4828-844E-03A3DCF572E7}" name="Type" dataDxfId="86">
      <calculatedColumnFormula>VLOOKUP(Initial_report1920[[#This Row],[Field ID]],#REF!, 10, FALSE)</calculatedColumnFormula>
    </tableColumn>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01EBF47-0948-4727-8770-9C08663FF6EA}" name="Initial_report19205" displayName="Initial_report19205" ref="A1:H18" totalsRowShown="0" headerRowDxfId="85" dataDxfId="84">
  <autoFilter ref="A1:H18" xr:uid="{53F32593-D5C6-4BAE-8944-8C00B4D6C5E2}"/>
  <tableColumns count="8">
    <tableColumn id="16" xr3:uid="{1E5D3110-D3E8-4DEC-93F8-07561EF31BBC}" name="Field ID" dataDxfId="83"/>
    <tableColumn id="1" xr3:uid="{09D7E222-21C1-4183-B480-0483EDE2C1EA}" name="Reporting section" dataDxfId="82">
      <calculatedColumnFormula>VLOOKUP(Initial_report19205[[#This Row],[Field ID]],#REF!, 2, FALSE)</calculatedColumnFormula>
    </tableColumn>
    <tableColumn id="15" xr3:uid="{9F8B4D7B-FEFD-43F4-9306-647BF8F6A5D2}" name="Reporting sub-section" dataDxfId="81">
      <calculatedColumnFormula>VLOOKUP(Initial_report19205[[#This Row],[Field ID]],#REF!, 3, FALSE)</calculatedColumnFormula>
    </tableColumn>
    <tableColumn id="14" xr3:uid="{2BE6C519-D8E1-411A-8471-03B9BAEF3EDC}" name="Field Name (short form)" dataDxfId="80">
      <calculatedColumnFormula>VLOOKUP(Initial_report19205[[#This Row],[Field ID]],#REF!, 4, FALSE)</calculatedColumnFormula>
    </tableColumn>
    <tableColumn id="3" xr3:uid="{4E196895-F767-4E7B-B0BC-1BE9653E3026}" name="Field Name (long form" dataDxfId="79">
      <calculatedColumnFormula>VLOOKUP(Initial_report19205[[#This Row],[Field ID]],#REF!, 5, FALSE)</calculatedColumnFormula>
    </tableColumn>
    <tableColumn id="6" xr3:uid="{6E883CBF-650C-49EA-88F5-FA4A9AA88F97}" name="Description" dataDxfId="78">
      <calculatedColumnFormula>VLOOKUP(Initial_report19205[[#This Row],[Field ID]],#REF!, 9, FALSE)</calculatedColumnFormula>
    </tableColumn>
    <tableColumn id="7" xr3:uid="{D0E17157-67C7-48CB-A1FC-634812DD695E}" name="Type" dataDxfId="77">
      <calculatedColumnFormula>VLOOKUP(Initial_report19205[[#This Row],[Field ID]],#REF!, 10, FALSE)</calculatedColumnFormula>
    </tableColumn>
    <tableColumn id="4" xr3:uid="{41C0C626-7E2C-4260-88F3-9C67598EB5B5}" name="PA Notes" dataDxfId="76"/>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hyperlink" Target="https://attack.mitre.org/" TargetMode="External"/><Relationship Id="rId2" Type="http://schemas.openxmlformats.org/officeDocument/2006/relationships/hyperlink" Target="https://www.undrr.org/media/47681/download?startDownload=true" TargetMode="External"/><Relationship Id="rId1" Type="http://schemas.openxmlformats.org/officeDocument/2006/relationships/hyperlink" Target="https://5992322.fs1.hubspotusercontent-na1.net/hubfs/5992322/Website/Resources/Public%20reports/2019/ORX%20Event%20Type%20Reference%20Taxonomy%20summary%20report.pdf?__hstc=167785086.93391ef0c2e3e418fcbeb3a6bf7d7d0d.1693905435679.1693905435679.1693905435679.1&amp;__hssc=167785086.1.1693905435679&amp;__hsfp=3768901094&amp;hsCtaTracking=08d58165-57c0-49a4-b6b4-6fdbed4b8d5d%7C88591dd4-fade-414c-b643-ef1e5efd137e" TargetMode="External"/><Relationship Id="rId5" Type="http://schemas.openxmlformats.org/officeDocument/2006/relationships/printerSettings" Target="../printerSettings/printerSettings12.bin"/><Relationship Id="rId4" Type="http://schemas.openxmlformats.org/officeDocument/2006/relationships/hyperlink" Target="https://verisframework.org/enums.html" TargetMode="External"/></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printerSettings" Target="../printerSettings/printerSettings33.bin"/><Relationship Id="rId1" Type="http://schemas.openxmlformats.org/officeDocument/2006/relationships/hyperlink" Target="https://www.undrr.org/media/47681/download?startDownload=true" TargetMode="External"/></Relationships>
</file>

<file path=xl/worksheets/_rels/sheet36.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printerSettings" Target="../printerSettings/printerSettings37.bin"/><Relationship Id="rId1" Type="http://schemas.openxmlformats.org/officeDocument/2006/relationships/hyperlink" Target="https://attack.mitre.org/"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86482-F496-4A21-B1D6-733204CFAD3F}">
  <sheetPr codeName="Sheet1">
    <tabColor theme="7"/>
  </sheetPr>
  <dimension ref="A1:N15"/>
  <sheetViews>
    <sheetView workbookViewId="0"/>
  </sheetViews>
  <sheetFormatPr defaultColWidth="8.7109375" defaultRowHeight="15" x14ac:dyDescent="0.25"/>
  <cols>
    <col min="1" max="1" width="20.42578125" style="4" customWidth="1"/>
    <col min="2" max="2" width="24.42578125" style="4" customWidth="1"/>
    <col min="3" max="3" width="20.42578125" style="4" customWidth="1"/>
    <col min="4" max="5" width="39.42578125" style="4" customWidth="1"/>
    <col min="6" max="8" width="26.5703125" style="4" customWidth="1"/>
    <col min="9" max="9" width="47" style="4" customWidth="1"/>
    <col min="10" max="10" width="31.28515625" style="4" customWidth="1"/>
    <col min="11" max="11" width="41.7109375" style="4" customWidth="1"/>
    <col min="12" max="12" width="60" style="5" customWidth="1"/>
    <col min="13" max="13" width="36.42578125" style="5" customWidth="1"/>
    <col min="14" max="14" width="37.42578125" style="5" customWidth="1"/>
    <col min="15" max="16384" width="8.7109375" style="5"/>
  </cols>
  <sheetData>
    <row r="1" spans="1:14" ht="30" x14ac:dyDescent="0.25">
      <c r="A1" s="4" t="s">
        <v>0</v>
      </c>
      <c r="B1" s="4" t="s">
        <v>1</v>
      </c>
      <c r="C1" s="4" t="s">
        <v>2</v>
      </c>
      <c r="D1" s="4" t="s">
        <v>3</v>
      </c>
      <c r="E1" s="4" t="s">
        <v>4</v>
      </c>
      <c r="F1" s="4" t="s">
        <v>5</v>
      </c>
      <c r="G1" s="4" t="s">
        <v>6</v>
      </c>
      <c r="H1" s="4" t="s">
        <v>7</v>
      </c>
      <c r="I1" s="4" t="s">
        <v>8</v>
      </c>
      <c r="J1" s="4" t="s">
        <v>9</v>
      </c>
      <c r="K1" s="4" t="s">
        <v>10</v>
      </c>
      <c r="L1" s="4" t="s">
        <v>11</v>
      </c>
      <c r="M1" s="4" t="s">
        <v>12</v>
      </c>
      <c r="N1" s="4" t="s">
        <v>13</v>
      </c>
    </row>
    <row r="2" spans="1:14" ht="105" x14ac:dyDescent="0.25">
      <c r="A2" s="7" t="s">
        <v>14</v>
      </c>
      <c r="B2" s="7" t="s">
        <v>15</v>
      </c>
      <c r="C2" s="7" t="s">
        <v>16</v>
      </c>
      <c r="D2" s="4" t="s">
        <v>17</v>
      </c>
      <c r="E2" s="4" t="s">
        <v>18</v>
      </c>
      <c r="F2" s="4" t="s">
        <v>19</v>
      </c>
      <c r="G2" s="4" t="s">
        <v>20</v>
      </c>
      <c r="H2" s="4" t="s">
        <v>21</v>
      </c>
      <c r="I2" s="4" t="s">
        <v>22</v>
      </c>
      <c r="J2" s="4" t="s">
        <v>23</v>
      </c>
      <c r="K2" s="4" t="s">
        <v>24</v>
      </c>
      <c r="L2" s="4" t="s">
        <v>25</v>
      </c>
      <c r="M2" s="4" t="s">
        <v>26</v>
      </c>
      <c r="N2" s="4" t="s">
        <v>27</v>
      </c>
    </row>
    <row r="3" spans="1:14" ht="60" x14ac:dyDescent="0.25">
      <c r="A3" s="7"/>
      <c r="B3" s="7"/>
      <c r="C3" s="7"/>
      <c r="D3" s="9" t="s">
        <v>28</v>
      </c>
      <c r="E3" s="29"/>
      <c r="F3" s="29"/>
      <c r="G3" s="29"/>
      <c r="H3" s="29"/>
      <c r="I3" s="29"/>
      <c r="J3" s="30"/>
      <c r="K3" s="20"/>
      <c r="L3" s="4"/>
      <c r="M3" s="4"/>
      <c r="N3" s="4"/>
    </row>
    <row r="4" spans="1:14" ht="45" x14ac:dyDescent="0.25">
      <c r="A4" s="7"/>
      <c r="B4" s="7"/>
      <c r="C4" s="7"/>
      <c r="D4" s="12" t="s">
        <v>29</v>
      </c>
      <c r="E4" s="8"/>
      <c r="F4" s="8"/>
      <c r="G4" s="8"/>
      <c r="H4" s="8"/>
      <c r="I4" s="8"/>
      <c r="J4" s="26"/>
      <c r="L4" s="4"/>
      <c r="M4" s="4"/>
      <c r="N4" s="4"/>
    </row>
    <row r="5" spans="1:14" x14ac:dyDescent="0.25">
      <c r="B5" s="7"/>
      <c r="C5" s="7"/>
      <c r="L5" s="4"/>
      <c r="M5" s="4"/>
      <c r="N5" s="4"/>
    </row>
    <row r="9" spans="1:14" x14ac:dyDescent="0.25">
      <c r="A9" s="38" t="s">
        <v>30</v>
      </c>
      <c r="B9" s="39"/>
    </row>
    <row r="10" spans="1:14" ht="75" x14ac:dyDescent="0.25">
      <c r="A10" s="38" t="s">
        <v>31</v>
      </c>
      <c r="B10" s="39" t="s">
        <v>32</v>
      </c>
    </row>
    <row r="11" spans="1:14" ht="45" x14ac:dyDescent="0.25">
      <c r="A11" s="38" t="s">
        <v>33</v>
      </c>
      <c r="B11" s="39" t="s">
        <v>34</v>
      </c>
    </row>
    <row r="12" spans="1:14" ht="60" x14ac:dyDescent="0.25">
      <c r="A12" s="38" t="s">
        <v>35</v>
      </c>
      <c r="B12" s="39" t="s">
        <v>36</v>
      </c>
    </row>
    <row r="13" spans="1:14" ht="45" x14ac:dyDescent="0.25">
      <c r="A13" s="38" t="s">
        <v>37</v>
      </c>
      <c r="B13" s="39" t="s">
        <v>38</v>
      </c>
    </row>
    <row r="14" spans="1:14" ht="60" x14ac:dyDescent="0.25">
      <c r="A14" s="38" t="s">
        <v>39</v>
      </c>
      <c r="B14" s="39" t="s">
        <v>40</v>
      </c>
    </row>
    <row r="15" spans="1:14" ht="60" x14ac:dyDescent="0.25">
      <c r="A15" s="38" t="s">
        <v>41</v>
      </c>
      <c r="B15" s="39" t="s">
        <v>42</v>
      </c>
    </row>
  </sheetData>
  <pageMargins left="0.7" right="0.7" top="0.75" bottom="0.75" header="0.3" footer="0.3"/>
  <pageSetup paperSize="9" orientation="portrait" verticalDpi="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60E5F-A990-402E-95EB-32B078F54DF0}">
  <sheetPr codeName="Sheet6">
    <tabColor theme="9" tint="0.39997558519241921"/>
  </sheetPr>
  <dimension ref="A1:L64"/>
  <sheetViews>
    <sheetView workbookViewId="0"/>
  </sheetViews>
  <sheetFormatPr defaultColWidth="8.7109375" defaultRowHeight="15" x14ac:dyDescent="0.25"/>
  <cols>
    <col min="1" max="1" width="10.7109375" customWidth="1"/>
    <col min="2" max="2" width="19.42578125" style="13" customWidth="1"/>
    <col min="3" max="3" width="17.7109375" style="13" customWidth="1"/>
    <col min="4" max="5" width="25.42578125" customWidth="1"/>
    <col min="6" max="6" width="35.42578125" customWidth="1"/>
    <col min="7" max="7" width="40.42578125" style="1" customWidth="1"/>
    <col min="8" max="8" width="40.42578125" customWidth="1"/>
    <col min="9" max="9" width="58.42578125" style="1" bestFit="1" customWidth="1"/>
    <col min="10" max="10" width="58.42578125" style="1" customWidth="1"/>
    <col min="11" max="11" width="42.28515625" customWidth="1"/>
    <col min="12" max="12" width="88.28515625" style="1" customWidth="1"/>
  </cols>
  <sheetData>
    <row r="1" spans="1:12" ht="30" x14ac:dyDescent="0.25">
      <c r="A1" s="1" t="s">
        <v>0</v>
      </c>
      <c r="B1" s="21" t="s">
        <v>1</v>
      </c>
      <c r="C1" s="21" t="s">
        <v>2</v>
      </c>
      <c r="D1" s="1" t="s">
        <v>3</v>
      </c>
      <c r="E1" s="1" t="s">
        <v>246</v>
      </c>
      <c r="F1" s="1" t="s">
        <v>247</v>
      </c>
      <c r="G1" s="1" t="s">
        <v>8</v>
      </c>
      <c r="H1" s="1" t="s">
        <v>9</v>
      </c>
      <c r="I1"/>
      <c r="J1"/>
      <c r="L1"/>
    </row>
    <row r="2" spans="1:12" ht="60" customHeight="1" x14ac:dyDescent="0.25">
      <c r="A2" s="6" t="s">
        <v>248</v>
      </c>
      <c r="B2" s="7" t="e">
        <f>VLOOKUP(Initial_report1920[[#This Row],[Field ID]],#REF!, 2, FALSE)</f>
        <v>#REF!</v>
      </c>
      <c r="C2" s="7" t="e">
        <f>VLOOKUP(Initial_report1920[[#This Row],[Field ID]],#REF!, 3, FALSE)</f>
        <v>#REF!</v>
      </c>
      <c r="D2" s="4" t="e">
        <f>VLOOKUP(Initial_report1920[[#This Row],[Field ID]],#REF!, 4, FALSE)</f>
        <v>#REF!</v>
      </c>
      <c r="E2" s="4" t="e">
        <f>VLOOKUP(Initial_report1920[[#This Row],[Field ID]],#REF!, 5, FALSE)</f>
        <v>#REF!</v>
      </c>
      <c r="F2" s="4" t="e">
        <f>VLOOKUP(Initial_report1920[[#This Row],[Field ID]],#REF!, 8, FALSE)</f>
        <v>#REF!</v>
      </c>
      <c r="G2" s="4" t="e">
        <f>VLOOKUP(Initial_report1920[[#This Row],[Field ID]],#REF!, 9, FALSE)</f>
        <v>#REF!</v>
      </c>
      <c r="H2" s="4" t="e">
        <f>VLOOKUP(Initial_report1920[[#This Row],[Field ID]],#REF!, 10, FALSE)</f>
        <v>#REF!</v>
      </c>
      <c r="I2"/>
      <c r="J2"/>
      <c r="L2"/>
    </row>
    <row r="3" spans="1:12" ht="60" customHeight="1" x14ac:dyDescent="0.25">
      <c r="A3" s="6" t="s">
        <v>249</v>
      </c>
      <c r="B3" s="7" t="e">
        <f>VLOOKUP(Initial_report1920[[#This Row],[Field ID]],#REF!, 2, FALSE)</f>
        <v>#REF!</v>
      </c>
      <c r="C3" s="7" t="e">
        <f>VLOOKUP(Initial_report1920[[#This Row],[Field ID]],#REF!, 3, FALSE)</f>
        <v>#REF!</v>
      </c>
      <c r="D3" s="4" t="e">
        <f>VLOOKUP(Initial_report1920[[#This Row],[Field ID]],#REF!, 4, FALSE)</f>
        <v>#REF!</v>
      </c>
      <c r="E3" s="4" t="e">
        <f>VLOOKUP(Initial_report1920[[#This Row],[Field ID]],#REF!, 5, FALSE)</f>
        <v>#REF!</v>
      </c>
      <c r="F3" s="4" t="e">
        <f>VLOOKUP(Initial_report1920[[#This Row],[Field ID]],#REF!, 8, FALSE)</f>
        <v>#REF!</v>
      </c>
      <c r="G3" s="4" t="e">
        <f>VLOOKUP(Initial_report1920[[#This Row],[Field ID]],#REF!, 9, FALSE)</f>
        <v>#REF!</v>
      </c>
      <c r="H3" s="4" t="e">
        <f>VLOOKUP(Initial_report1920[[#This Row],[Field ID]],#REF!, 10, FALSE)</f>
        <v>#REF!</v>
      </c>
      <c r="I3"/>
      <c r="J3"/>
      <c r="L3"/>
    </row>
    <row r="4" spans="1:12" ht="60" customHeight="1" thickBot="1" x14ac:dyDescent="0.3">
      <c r="A4" s="6" t="s">
        <v>250</v>
      </c>
      <c r="B4" s="7" t="e">
        <f>VLOOKUP(Initial_report1920[[#This Row],[Field ID]],#REF!, 2, FALSE)</f>
        <v>#REF!</v>
      </c>
      <c r="C4" s="7" t="e">
        <f>VLOOKUP(Initial_report1920[[#This Row],[Field ID]],#REF!, 3, FALSE)</f>
        <v>#REF!</v>
      </c>
      <c r="D4" s="4" t="e">
        <f>VLOOKUP(Initial_report1920[[#This Row],[Field ID]],#REF!, 4, FALSE)</f>
        <v>#REF!</v>
      </c>
      <c r="E4" s="4" t="e">
        <f>VLOOKUP(Initial_report1920[[#This Row],[Field ID]],#REF!, 5, FALSE)</f>
        <v>#REF!</v>
      </c>
      <c r="F4" s="4" t="e">
        <f>VLOOKUP(Initial_report1920[[#This Row],[Field ID]],#REF!, 8, FALSE)</f>
        <v>#REF!</v>
      </c>
      <c r="G4" s="4" t="e">
        <f>VLOOKUP(Initial_report1920[[#This Row],[Field ID]],#REF!, 9, FALSE)</f>
        <v>#REF!</v>
      </c>
      <c r="H4" s="4" t="e">
        <f>VLOOKUP(Initial_report1920[[#This Row],[Field ID]],#REF!, 10, FALSE)</f>
        <v>#REF!</v>
      </c>
      <c r="I4"/>
      <c r="J4"/>
      <c r="L4"/>
    </row>
    <row r="5" spans="1:12" ht="60" customHeight="1" x14ac:dyDescent="0.25">
      <c r="A5" s="6" t="s">
        <v>251</v>
      </c>
      <c r="B5" s="7" t="e">
        <f>VLOOKUP(Initial_report1920[[#This Row],[Field ID]],#REF!, 2, FALSE)</f>
        <v>#REF!</v>
      </c>
      <c r="C5" s="7" t="e">
        <f>VLOOKUP(Initial_report1920[[#This Row],[Field ID]],#REF!, 3, FALSE)</f>
        <v>#REF!</v>
      </c>
      <c r="D5" s="9" t="e">
        <f>VLOOKUP(Initial_report1920[[#This Row],[Field ID]],#REF!, 4, FALSE)</f>
        <v>#REF!</v>
      </c>
      <c r="E5" s="10" t="e">
        <f>VLOOKUP(Initial_report1920[[#This Row],[Field ID]],#REF!, 5, FALSE)</f>
        <v>#REF!</v>
      </c>
      <c r="F5" s="24" t="e">
        <f>VLOOKUP(Initial_report1920[[#This Row],[Field ID]],#REF!, 8, FALSE)</f>
        <v>#REF!</v>
      </c>
      <c r="G5" s="4" t="e">
        <f>VLOOKUP(Initial_report1920[[#This Row],[Field ID]],#REF!, 9, FALSE)</f>
        <v>#REF!</v>
      </c>
      <c r="H5" s="4" t="e">
        <f>VLOOKUP(Initial_report1920[[#This Row],[Field ID]],#REF!, 10, FALSE)</f>
        <v>#REF!</v>
      </c>
      <c r="I5"/>
      <c r="J5"/>
      <c r="L5"/>
    </row>
    <row r="6" spans="1:12" ht="60" customHeight="1" x14ac:dyDescent="0.25">
      <c r="A6" s="6" t="s">
        <v>252</v>
      </c>
      <c r="B6" s="7" t="e">
        <f>VLOOKUP(Initial_report1920[[#This Row],[Field ID]],#REF!, 2, FALSE)</f>
        <v>#REF!</v>
      </c>
      <c r="C6" s="7" t="e">
        <f>VLOOKUP(Initial_report1920[[#This Row],[Field ID]],#REF!, 3, FALSE)</f>
        <v>#REF!</v>
      </c>
      <c r="D6" s="31" t="e">
        <f>VLOOKUP(Initial_report1920[[#This Row],[Field ID]],#REF!, 4, FALSE)</f>
        <v>#REF!</v>
      </c>
      <c r="E6" s="4" t="e">
        <f>VLOOKUP(Initial_report1920[[#This Row],[Field ID]],#REF!, 5, FALSE)</f>
        <v>#REF!</v>
      </c>
      <c r="F6" s="25" t="e">
        <f>VLOOKUP(Initial_report1920[[#This Row],[Field ID]],#REF!, 8, FALSE)</f>
        <v>#REF!</v>
      </c>
      <c r="G6" s="4" t="e">
        <f>VLOOKUP(Initial_report1920[[#This Row],[Field ID]],#REF!, 9, FALSE)</f>
        <v>#REF!</v>
      </c>
      <c r="H6" s="4" t="e">
        <f>VLOOKUP(Initial_report1920[[#This Row],[Field ID]],#REF!, 10, FALSE)</f>
        <v>#REF!</v>
      </c>
      <c r="I6"/>
      <c r="J6"/>
      <c r="L6"/>
    </row>
    <row r="7" spans="1:12" ht="60" customHeight="1" x14ac:dyDescent="0.25">
      <c r="A7" s="6" t="s">
        <v>253</v>
      </c>
      <c r="B7" s="7" t="e">
        <f>VLOOKUP(Initial_report1920[[#This Row],[Field ID]],#REF!, 2, FALSE)</f>
        <v>#REF!</v>
      </c>
      <c r="C7" s="7" t="e">
        <f>VLOOKUP(Initial_report1920[[#This Row],[Field ID]],#REF!, 3, FALSE)</f>
        <v>#REF!</v>
      </c>
      <c r="D7" s="31" t="e">
        <f>VLOOKUP(Initial_report1920[[#This Row],[Field ID]],#REF!, 4, FALSE)</f>
        <v>#REF!</v>
      </c>
      <c r="E7" s="4" t="e">
        <f>VLOOKUP(Initial_report1920[[#This Row],[Field ID]],#REF!, 5, FALSE)</f>
        <v>#REF!</v>
      </c>
      <c r="F7" s="25" t="e">
        <f>VLOOKUP(Initial_report1920[[#This Row],[Field ID]],#REF!, 8, FALSE)</f>
        <v>#REF!</v>
      </c>
      <c r="G7" s="4" t="e">
        <f>VLOOKUP(Initial_report1920[[#This Row],[Field ID]],#REF!, 9, FALSE)</f>
        <v>#REF!</v>
      </c>
      <c r="H7" s="4" t="e">
        <f>VLOOKUP(Initial_report1920[[#This Row],[Field ID]],#REF!, 10, FALSE)</f>
        <v>#REF!</v>
      </c>
      <c r="I7"/>
      <c r="J7"/>
      <c r="L7"/>
    </row>
    <row r="8" spans="1:12" ht="60" customHeight="1" x14ac:dyDescent="0.25">
      <c r="A8" s="6" t="s">
        <v>254</v>
      </c>
      <c r="B8" s="7" t="e">
        <f>VLOOKUP(Initial_report1920[[#This Row],[Field ID]],#REF!, 2, FALSE)</f>
        <v>#REF!</v>
      </c>
      <c r="C8" s="7" t="e">
        <f>VLOOKUP(Initial_report1920[[#This Row],[Field ID]],#REF!, 3, FALSE)</f>
        <v>#REF!</v>
      </c>
      <c r="D8" s="31" t="e">
        <f>VLOOKUP(Initial_report1920[[#This Row],[Field ID]],#REF!, 4, FALSE)</f>
        <v>#REF!</v>
      </c>
      <c r="E8" s="4" t="e">
        <f>VLOOKUP(Initial_report1920[[#This Row],[Field ID]],#REF!, 5, FALSE)</f>
        <v>#REF!</v>
      </c>
      <c r="F8" s="25" t="e">
        <f>VLOOKUP(Initial_report1920[[#This Row],[Field ID]],#REF!, 8, FALSE)</f>
        <v>#REF!</v>
      </c>
      <c r="G8" s="4" t="e">
        <f>VLOOKUP(Initial_report1920[[#This Row],[Field ID]],#REF!, 9, FALSE)</f>
        <v>#REF!</v>
      </c>
      <c r="H8" s="4" t="e">
        <f>VLOOKUP(Initial_report1920[[#This Row],[Field ID]],#REF!, 10, FALSE)</f>
        <v>#REF!</v>
      </c>
      <c r="I8"/>
      <c r="J8"/>
      <c r="L8"/>
    </row>
    <row r="9" spans="1:12" ht="60" customHeight="1" thickBot="1" x14ac:dyDescent="0.3">
      <c r="A9" s="6" t="s">
        <v>255</v>
      </c>
      <c r="B9" s="7" t="e">
        <f>VLOOKUP(Initial_report1920[[#This Row],[Field ID]],#REF!, 2, FALSE)</f>
        <v>#REF!</v>
      </c>
      <c r="C9" s="7" t="e">
        <f>VLOOKUP(Initial_report1920[[#This Row],[Field ID]],#REF!, 3, FALSE)</f>
        <v>#REF!</v>
      </c>
      <c r="D9" s="32" t="e">
        <f>VLOOKUP(Initial_report1920[[#This Row],[Field ID]],#REF!, 4, FALSE)</f>
        <v>#REF!</v>
      </c>
      <c r="E9" s="8" t="e">
        <f>VLOOKUP(Initial_report1920[[#This Row],[Field ID]],#REF!, 5, FALSE)</f>
        <v>#REF!</v>
      </c>
      <c r="F9" s="26" t="e">
        <f>VLOOKUP(Initial_report1920[[#This Row],[Field ID]],#REF!, 8, FALSE)</f>
        <v>#REF!</v>
      </c>
      <c r="G9" s="4" t="e">
        <f>VLOOKUP(Initial_report1920[[#This Row],[Field ID]],#REF!, 9, FALSE)</f>
        <v>#REF!</v>
      </c>
      <c r="H9" s="4" t="e">
        <f>VLOOKUP(Initial_report1920[[#This Row],[Field ID]],#REF!, 10, FALSE)</f>
        <v>#REF!</v>
      </c>
      <c r="I9"/>
      <c r="J9"/>
      <c r="L9"/>
    </row>
    <row r="10" spans="1:12" ht="60" customHeight="1" x14ac:dyDescent="0.25">
      <c r="A10" s="6" t="s">
        <v>256</v>
      </c>
      <c r="B10" s="7" t="e">
        <f>VLOOKUP(Initial_report1920[[#This Row],[Field ID]],#REF!, 2, FALSE)</f>
        <v>#REF!</v>
      </c>
      <c r="C10" s="7" t="e">
        <f>VLOOKUP(Initial_report1920[[#This Row],[Field ID]],#REF!, 3, FALSE)</f>
        <v>#REF!</v>
      </c>
      <c r="D10" s="4" t="e">
        <f>VLOOKUP(Initial_report1920[[#This Row],[Field ID]],#REF!, 4, FALSE)</f>
        <v>#REF!</v>
      </c>
      <c r="E10" s="4" t="e">
        <f>VLOOKUP(Initial_report1920[[#This Row],[Field ID]],#REF!, 5, FALSE)</f>
        <v>#REF!</v>
      </c>
      <c r="F10" s="4" t="e">
        <f>VLOOKUP(Initial_report1920[[#This Row],[Field ID]],#REF!, 8, FALSE)</f>
        <v>#REF!</v>
      </c>
      <c r="G10" s="4" t="e">
        <f>VLOOKUP(Initial_report1920[[#This Row],[Field ID]],#REF!, 9, FALSE)</f>
        <v>#REF!</v>
      </c>
      <c r="H10" s="4" t="e">
        <f>VLOOKUP(Initial_report1920[[#This Row],[Field ID]],#REF!, 10, FALSE)</f>
        <v>#REF!</v>
      </c>
      <c r="I10"/>
      <c r="J10"/>
      <c r="L10"/>
    </row>
    <row r="11" spans="1:12" ht="60" customHeight="1" x14ac:dyDescent="0.25">
      <c r="A11" s="6" t="s">
        <v>257</v>
      </c>
      <c r="B11" s="7" t="e">
        <f>VLOOKUP(Initial_report1920[[#This Row],[Field ID]],#REF!, 2, FALSE)</f>
        <v>#REF!</v>
      </c>
      <c r="C11" s="7" t="e">
        <f>VLOOKUP(Initial_report1920[[#This Row],[Field ID]],#REF!, 3, FALSE)</f>
        <v>#REF!</v>
      </c>
      <c r="D11" s="4" t="e">
        <f>VLOOKUP(Initial_report1920[[#This Row],[Field ID]],#REF!, 4, FALSE)</f>
        <v>#REF!</v>
      </c>
      <c r="E11" s="4" t="e">
        <f>VLOOKUP(Initial_report1920[[#This Row],[Field ID]],#REF!, 5, FALSE)</f>
        <v>#REF!</v>
      </c>
      <c r="F11" s="4" t="e">
        <f>VLOOKUP(Initial_report1920[[#This Row],[Field ID]],#REF!, 8, FALSE)</f>
        <v>#REF!</v>
      </c>
      <c r="G11" s="4" t="e">
        <f>VLOOKUP(Initial_report1920[[#This Row],[Field ID]],#REF!, 9, FALSE)</f>
        <v>#REF!</v>
      </c>
      <c r="H11" s="4" t="e">
        <f>VLOOKUP(Initial_report1920[[#This Row],[Field ID]],#REF!, 10, FALSE)</f>
        <v>#REF!</v>
      </c>
      <c r="I11"/>
      <c r="J11"/>
      <c r="L11"/>
    </row>
    <row r="12" spans="1:12" ht="60" customHeight="1" x14ac:dyDescent="0.25">
      <c r="A12" s="6" t="s">
        <v>258</v>
      </c>
      <c r="B12" s="7" t="e">
        <f>VLOOKUP(Initial_report1920[[#This Row],[Field ID]],#REF!, 2, FALSE)</f>
        <v>#REF!</v>
      </c>
      <c r="C12" s="7" t="e">
        <f>VLOOKUP(Initial_report1920[[#This Row],[Field ID]],#REF!, 3, FALSE)</f>
        <v>#REF!</v>
      </c>
      <c r="D12" s="4" t="e">
        <f>VLOOKUP(Initial_report1920[[#This Row],[Field ID]],#REF!, 4, FALSE)</f>
        <v>#REF!</v>
      </c>
      <c r="E12" s="4" t="e">
        <f>VLOOKUP(Initial_report1920[[#This Row],[Field ID]],#REF!, 5, FALSE)</f>
        <v>#REF!</v>
      </c>
      <c r="F12" s="4" t="e">
        <f>VLOOKUP(Initial_report1920[[#This Row],[Field ID]],#REF!, 8, FALSE)</f>
        <v>#REF!</v>
      </c>
      <c r="G12" s="4" t="e">
        <f>VLOOKUP(Initial_report1920[[#This Row],[Field ID]],#REF!, 9, FALSE)</f>
        <v>#REF!</v>
      </c>
      <c r="H12" s="4" t="e">
        <f>VLOOKUP(Initial_report1920[[#This Row],[Field ID]],#REF!, 10, FALSE)</f>
        <v>#REF!</v>
      </c>
      <c r="I12"/>
      <c r="J12"/>
      <c r="L12"/>
    </row>
    <row r="13" spans="1:12" ht="88.5" customHeight="1" x14ac:dyDescent="0.25">
      <c r="A13" s="6" t="s">
        <v>259</v>
      </c>
      <c r="B13" s="7" t="e">
        <f>VLOOKUP(Initial_report1920[[#This Row],[Field ID]],#REF!, 2, FALSE)</f>
        <v>#REF!</v>
      </c>
      <c r="C13" s="7" t="e">
        <f>VLOOKUP(Initial_report1920[[#This Row],[Field ID]],#REF!, 3, FALSE)</f>
        <v>#REF!</v>
      </c>
      <c r="D13" s="4" t="e">
        <f>VLOOKUP(Initial_report1920[[#This Row],[Field ID]],#REF!, 4, FALSE)</f>
        <v>#REF!</v>
      </c>
      <c r="E13" s="4" t="e">
        <f>VLOOKUP(Initial_report1920[[#This Row],[Field ID]],#REF!, 5, FALSE)</f>
        <v>#REF!</v>
      </c>
      <c r="F13" s="4" t="e">
        <f>VLOOKUP(Initial_report1920[[#This Row],[Field ID]],#REF!, 8, FALSE)</f>
        <v>#REF!</v>
      </c>
      <c r="G13" s="4" t="e">
        <f>VLOOKUP(Initial_report1920[[#This Row],[Field ID]],#REF!, 9, FALSE)</f>
        <v>#REF!</v>
      </c>
      <c r="H13" s="4" t="e">
        <f>VLOOKUP(Initial_report1920[[#This Row],[Field ID]],#REF!, 10, FALSE)</f>
        <v>#REF!</v>
      </c>
      <c r="I13"/>
      <c r="J13"/>
      <c r="L13"/>
    </row>
    <row r="14" spans="1:12" ht="78" customHeight="1" x14ac:dyDescent="0.25">
      <c r="A14" s="6" t="s">
        <v>260</v>
      </c>
      <c r="B14" s="7" t="e">
        <f>VLOOKUP(Initial_report1920[[#This Row],[Field ID]],#REF!, 2, FALSE)</f>
        <v>#REF!</v>
      </c>
      <c r="C14" s="7" t="e">
        <f>VLOOKUP(Initial_report1920[[#This Row],[Field ID]],#REF!, 3, FALSE)</f>
        <v>#REF!</v>
      </c>
      <c r="D14" s="4" t="e">
        <f>VLOOKUP(Initial_report1920[[#This Row],[Field ID]],#REF!, 4, FALSE)</f>
        <v>#REF!</v>
      </c>
      <c r="E14" s="4" t="e">
        <f>VLOOKUP(Initial_report1920[[#This Row],[Field ID]],#REF!, 5, FALSE)</f>
        <v>#REF!</v>
      </c>
      <c r="F14" s="4" t="e">
        <f>VLOOKUP(Initial_report1920[[#This Row],[Field ID]],#REF!, 8, FALSE)</f>
        <v>#REF!</v>
      </c>
      <c r="G14" s="4" t="e">
        <f>VLOOKUP(Initial_report1920[[#This Row],[Field ID]],#REF!, 9, FALSE)</f>
        <v>#REF!</v>
      </c>
      <c r="H14" s="4" t="e">
        <f>VLOOKUP(Initial_report1920[[#This Row],[Field ID]],#REF!, 10, FALSE)</f>
        <v>#REF!</v>
      </c>
      <c r="I14"/>
      <c r="J14"/>
      <c r="L14"/>
    </row>
    <row r="15" spans="1:12" ht="60" customHeight="1" x14ac:dyDescent="0.25">
      <c r="A15" s="6" t="s">
        <v>261</v>
      </c>
      <c r="B15" s="7" t="e">
        <f>VLOOKUP(Initial_report1920[[#This Row],[Field ID]],#REF!, 2, FALSE)</f>
        <v>#REF!</v>
      </c>
      <c r="C15" s="7" t="e">
        <f>VLOOKUP(Initial_report1920[[#This Row],[Field ID]],#REF!, 3, FALSE)</f>
        <v>#REF!</v>
      </c>
      <c r="D15" s="4" t="e">
        <f>VLOOKUP(Initial_report1920[[#This Row],[Field ID]],#REF!, 4, FALSE)</f>
        <v>#REF!</v>
      </c>
      <c r="E15" s="4" t="e">
        <f>VLOOKUP(Initial_report1920[[#This Row],[Field ID]],#REF!, 5, FALSE)</f>
        <v>#REF!</v>
      </c>
      <c r="F15" s="4" t="e">
        <f>VLOOKUP(Initial_report1920[[#This Row],[Field ID]],#REF!, 8, FALSE)</f>
        <v>#REF!</v>
      </c>
      <c r="G15" s="4" t="e">
        <f>VLOOKUP(Initial_report1920[[#This Row],[Field ID]],#REF!, 9, FALSE)</f>
        <v>#REF!</v>
      </c>
      <c r="H15" s="4" t="e">
        <f>VLOOKUP(Initial_report1920[[#This Row],[Field ID]],#REF!, 10, FALSE)</f>
        <v>#REF!</v>
      </c>
      <c r="I15"/>
      <c r="J15"/>
      <c r="L15"/>
    </row>
    <row r="16" spans="1:12" ht="60" customHeight="1" x14ac:dyDescent="0.25">
      <c r="A16" s="6" t="s">
        <v>270</v>
      </c>
      <c r="B16" s="7" t="e">
        <f>VLOOKUP(Initial_report1920[[#This Row],[Field ID]],#REF!, 2, FALSE)</f>
        <v>#REF!</v>
      </c>
      <c r="C16" s="7" t="e">
        <f>VLOOKUP(Initial_report1920[[#This Row],[Field ID]],#REF!, 3, FALSE)</f>
        <v>#REF!</v>
      </c>
      <c r="D16" s="4" t="e">
        <f>VLOOKUP(Initial_report1920[[#This Row],[Field ID]],#REF!, 4, FALSE)</f>
        <v>#REF!</v>
      </c>
      <c r="E16" s="4" t="e">
        <f>VLOOKUP(Initial_report1920[[#This Row],[Field ID]],#REF!, 5, FALSE)</f>
        <v>#REF!</v>
      </c>
      <c r="F16" s="4" t="e">
        <f>VLOOKUP(Initial_report1920[[#This Row],[Field ID]],#REF!, 8, FALSE)</f>
        <v>#REF!</v>
      </c>
      <c r="G16" s="4" t="e">
        <f>VLOOKUP(Initial_report1920[[#This Row],[Field ID]],#REF!, 9, FALSE)</f>
        <v>#REF!</v>
      </c>
      <c r="H16" s="4" t="e">
        <f>VLOOKUP(Initial_report1920[[#This Row],[Field ID]],#REF!, 10, FALSE)</f>
        <v>#REF!</v>
      </c>
      <c r="I16"/>
      <c r="J16"/>
      <c r="L16"/>
    </row>
    <row r="17" spans="1:12" ht="60" customHeight="1" x14ac:dyDescent="0.25">
      <c r="A17" s="6" t="s">
        <v>271</v>
      </c>
      <c r="B17" s="7" t="e">
        <f>VLOOKUP(Initial_report1920[[#This Row],[Field ID]],#REF!, 2, FALSE)</f>
        <v>#REF!</v>
      </c>
      <c r="C17" s="7" t="e">
        <f>VLOOKUP(Initial_report1920[[#This Row],[Field ID]],#REF!, 3, FALSE)</f>
        <v>#REF!</v>
      </c>
      <c r="D17" s="4" t="e">
        <f>VLOOKUP(Initial_report1920[[#This Row],[Field ID]],#REF!, 4, FALSE)</f>
        <v>#REF!</v>
      </c>
      <c r="E17" s="4" t="e">
        <f>VLOOKUP(Initial_report1920[[#This Row],[Field ID]],#REF!, 5, FALSE)</f>
        <v>#REF!</v>
      </c>
      <c r="F17" s="4" t="e">
        <f>VLOOKUP(Initial_report1920[[#This Row],[Field ID]],#REF!, 8, FALSE)</f>
        <v>#REF!</v>
      </c>
      <c r="G17" s="4" t="e">
        <f>VLOOKUP(Initial_report1920[[#This Row],[Field ID]],#REF!, 9, FALSE)</f>
        <v>#REF!</v>
      </c>
      <c r="H17" s="4" t="e">
        <f>VLOOKUP(Initial_report1920[[#This Row],[Field ID]],#REF!, 10, FALSE)</f>
        <v>#REF!</v>
      </c>
      <c r="I17"/>
      <c r="J17"/>
      <c r="L17"/>
    </row>
    <row r="18" spans="1:12" ht="60" customHeight="1" x14ac:dyDescent="0.25">
      <c r="A18" s="6" t="s">
        <v>272</v>
      </c>
      <c r="B18" s="7" t="e">
        <f>VLOOKUP(Initial_report1920[[#This Row],[Field ID]],#REF!, 2, FALSE)</f>
        <v>#REF!</v>
      </c>
      <c r="C18" s="7" t="e">
        <f>VLOOKUP(Initial_report1920[[#This Row],[Field ID]],#REF!, 3, FALSE)</f>
        <v>#REF!</v>
      </c>
      <c r="D18" s="4" t="e">
        <f>VLOOKUP(Initial_report1920[[#This Row],[Field ID]],#REF!, 4, FALSE)</f>
        <v>#REF!</v>
      </c>
      <c r="E18" s="4" t="e">
        <f>VLOOKUP(Initial_report1920[[#This Row],[Field ID]],#REF!, 5, FALSE)</f>
        <v>#REF!</v>
      </c>
      <c r="F18" s="4" t="e">
        <f>VLOOKUP(Initial_report1920[[#This Row],[Field ID]],#REF!, 8, FALSE)</f>
        <v>#REF!</v>
      </c>
      <c r="G18" s="4" t="e">
        <f>VLOOKUP(Initial_report1920[[#This Row],[Field ID]],#REF!, 9, FALSE)</f>
        <v>#REF!</v>
      </c>
      <c r="H18" s="4" t="e">
        <f>VLOOKUP(Initial_report1920[[#This Row],[Field ID]],#REF!, 10, FALSE)</f>
        <v>#REF!</v>
      </c>
      <c r="I18"/>
      <c r="J18"/>
      <c r="L18"/>
    </row>
    <row r="19" spans="1:12" ht="60" customHeight="1" x14ac:dyDescent="0.25">
      <c r="A19" s="6" t="s">
        <v>273</v>
      </c>
      <c r="B19" s="7" t="e">
        <f>VLOOKUP(Initial_report1920[[#This Row],[Field ID]],#REF!, 2, FALSE)</f>
        <v>#REF!</v>
      </c>
      <c r="C19" s="7" t="e">
        <f>VLOOKUP(Initial_report1920[[#This Row],[Field ID]],#REF!, 3, FALSE)</f>
        <v>#REF!</v>
      </c>
      <c r="D19" s="4" t="e">
        <f>VLOOKUP(Initial_report1920[[#This Row],[Field ID]],#REF!, 4, FALSE)</f>
        <v>#REF!</v>
      </c>
      <c r="E19" s="4" t="e">
        <f>VLOOKUP(Initial_report1920[[#This Row],[Field ID]],#REF!, 5, FALSE)</f>
        <v>#REF!</v>
      </c>
      <c r="F19" s="4" t="e">
        <f>VLOOKUP(Initial_report1920[[#This Row],[Field ID]],#REF!, 8, FALSE)</f>
        <v>#REF!</v>
      </c>
      <c r="G19" s="4" t="e">
        <f>VLOOKUP(Initial_report1920[[#This Row],[Field ID]],#REF!, 9, FALSE)</f>
        <v>#REF!</v>
      </c>
      <c r="H19" s="4" t="e">
        <f>VLOOKUP(Initial_report1920[[#This Row],[Field ID]],#REF!, 10, FALSE)</f>
        <v>#REF!</v>
      </c>
      <c r="I19"/>
      <c r="J19"/>
      <c r="L19"/>
    </row>
    <row r="20" spans="1:12" ht="60" customHeight="1" x14ac:dyDescent="0.25">
      <c r="A20" s="6" t="s">
        <v>262</v>
      </c>
      <c r="B20" s="7" t="e">
        <f>VLOOKUP(Initial_report1920[[#This Row],[Field ID]],#REF!, 2, FALSE)</f>
        <v>#REF!</v>
      </c>
      <c r="C20" s="7" t="e">
        <f>VLOOKUP(Initial_report1920[[#This Row],[Field ID]],#REF!, 3, FALSE)</f>
        <v>#REF!</v>
      </c>
      <c r="D20" s="4" t="e">
        <f>VLOOKUP(Initial_report1920[[#This Row],[Field ID]],#REF!, 4, FALSE)</f>
        <v>#REF!</v>
      </c>
      <c r="E20" s="4" t="e">
        <f>VLOOKUP(Initial_report1920[[#This Row],[Field ID]],#REF!, 5, FALSE)</f>
        <v>#REF!</v>
      </c>
      <c r="F20" s="4" t="e">
        <f>VLOOKUP(Initial_report1920[[#This Row],[Field ID]],#REF!, 8, FALSE)</f>
        <v>#REF!</v>
      </c>
      <c r="G20" s="4" t="e">
        <f>VLOOKUP(Initial_report1920[[#This Row],[Field ID]],#REF!, 9, FALSE)</f>
        <v>#REF!</v>
      </c>
      <c r="H20" s="4" t="e">
        <f>VLOOKUP(Initial_report1920[[#This Row],[Field ID]],#REF!, 10, FALSE)</f>
        <v>#REF!</v>
      </c>
      <c r="J20"/>
      <c r="L20"/>
    </row>
    <row r="21" spans="1:12" ht="60" customHeight="1" x14ac:dyDescent="0.25">
      <c r="A21" s="6" t="s">
        <v>275</v>
      </c>
      <c r="B21" s="7" t="e">
        <f>VLOOKUP(Initial_report1920[[#This Row],[Field ID]],#REF!, 2, FALSE)</f>
        <v>#REF!</v>
      </c>
      <c r="C21" s="7" t="e">
        <f>VLOOKUP(Initial_report1920[[#This Row],[Field ID]],#REF!, 3, FALSE)</f>
        <v>#REF!</v>
      </c>
      <c r="D21" s="4" t="e">
        <f>VLOOKUP(Initial_report1920[[#This Row],[Field ID]],#REF!, 4, FALSE)</f>
        <v>#REF!</v>
      </c>
      <c r="E21" s="4" t="e">
        <f>VLOOKUP(Initial_report1920[[#This Row],[Field ID]],#REF!, 5, FALSE)</f>
        <v>#REF!</v>
      </c>
      <c r="F21" s="4" t="e">
        <f>VLOOKUP(Initial_report1920[[#This Row],[Field ID]],#REF!, 8, FALSE)</f>
        <v>#REF!</v>
      </c>
      <c r="G21" s="4" t="e">
        <f>VLOOKUP(Initial_report1920[[#This Row],[Field ID]],#REF!, 9, FALSE)</f>
        <v>#REF!</v>
      </c>
      <c r="H21" s="4" t="e">
        <f>VLOOKUP(Initial_report1920[[#This Row],[Field ID]],#REF!, 10, FALSE)</f>
        <v>#REF!</v>
      </c>
      <c r="J21"/>
      <c r="L21"/>
    </row>
    <row r="22" spans="1:12" ht="60" customHeight="1" x14ac:dyDescent="0.25">
      <c r="A22" s="6" t="s">
        <v>276</v>
      </c>
      <c r="B22" s="7" t="e">
        <f>VLOOKUP(Initial_report1920[[#This Row],[Field ID]],#REF!, 2, FALSE)</f>
        <v>#REF!</v>
      </c>
      <c r="C22" s="7" t="e">
        <f>VLOOKUP(Initial_report1920[[#This Row],[Field ID]],#REF!, 3, FALSE)</f>
        <v>#REF!</v>
      </c>
      <c r="D22" s="4" t="e">
        <f>VLOOKUP(Initial_report1920[[#This Row],[Field ID]],#REF!, 4, FALSE)</f>
        <v>#REF!</v>
      </c>
      <c r="E22" s="4" t="e">
        <f>VLOOKUP(Initial_report1920[[#This Row],[Field ID]],#REF!, 5, FALSE)</f>
        <v>#REF!</v>
      </c>
      <c r="F22" s="4" t="e">
        <f>VLOOKUP(Initial_report1920[[#This Row],[Field ID]],#REF!, 8, FALSE)</f>
        <v>#REF!</v>
      </c>
      <c r="G22" s="4" t="e">
        <f>VLOOKUP(Initial_report1920[[#This Row],[Field ID]],#REF!, 9, FALSE)</f>
        <v>#REF!</v>
      </c>
      <c r="H22" s="4" t="e">
        <f>VLOOKUP(Initial_report1920[[#This Row],[Field ID]],#REF!, 10, FALSE)</f>
        <v>#REF!</v>
      </c>
      <c r="J22"/>
      <c r="L22"/>
    </row>
    <row r="23" spans="1:12" ht="60" customHeight="1" x14ac:dyDescent="0.25">
      <c r="A23" s="6" t="s">
        <v>277</v>
      </c>
      <c r="B23" s="7" t="e">
        <f>VLOOKUP(Initial_report1920[[#This Row],[Field ID]],#REF!, 2, FALSE)</f>
        <v>#REF!</v>
      </c>
      <c r="C23" s="7" t="e">
        <f>VLOOKUP(Initial_report1920[[#This Row],[Field ID]],#REF!, 3, FALSE)</f>
        <v>#REF!</v>
      </c>
      <c r="D23" s="4" t="e">
        <f>VLOOKUP(Initial_report1920[[#This Row],[Field ID]],#REF!, 4, FALSE)</f>
        <v>#REF!</v>
      </c>
      <c r="E23" s="4" t="e">
        <f>VLOOKUP(Initial_report1920[[#This Row],[Field ID]],#REF!, 5, FALSE)</f>
        <v>#REF!</v>
      </c>
      <c r="F23" s="4" t="e">
        <f>VLOOKUP(Initial_report1920[[#This Row],[Field ID]],#REF!, 8, FALSE)</f>
        <v>#REF!</v>
      </c>
      <c r="G23" s="4" t="e">
        <f>VLOOKUP(Initial_report1920[[#This Row],[Field ID]],#REF!, 9, FALSE)</f>
        <v>#REF!</v>
      </c>
      <c r="H23" s="4" t="e">
        <f>VLOOKUP(Initial_report1920[[#This Row],[Field ID]],#REF!, 10, FALSE)</f>
        <v>#REF!</v>
      </c>
      <c r="J23"/>
      <c r="L23"/>
    </row>
    <row r="24" spans="1:12" x14ac:dyDescent="0.25">
      <c r="A24" s="6" t="s">
        <v>278</v>
      </c>
      <c r="B24" s="7" t="e">
        <f>VLOOKUP(Initial_report1920[[#This Row],[Field ID]],#REF!, 2, FALSE)</f>
        <v>#REF!</v>
      </c>
      <c r="C24" s="7" t="e">
        <f>VLOOKUP(Initial_report1920[[#This Row],[Field ID]],#REF!, 3, FALSE)</f>
        <v>#REF!</v>
      </c>
      <c r="D24" s="4" t="e">
        <f>VLOOKUP(Initial_report1920[[#This Row],[Field ID]],#REF!, 4, FALSE)</f>
        <v>#REF!</v>
      </c>
      <c r="E24" s="4" t="e">
        <f>VLOOKUP(Initial_report1920[[#This Row],[Field ID]],#REF!, 5, FALSE)</f>
        <v>#REF!</v>
      </c>
      <c r="F24" s="4" t="e">
        <f>VLOOKUP(Initial_report1920[[#This Row],[Field ID]],#REF!, 8, FALSE)</f>
        <v>#REF!</v>
      </c>
      <c r="G24" s="4" t="e">
        <f>VLOOKUP(Initial_report1920[[#This Row],[Field ID]],#REF!, 9, FALSE)</f>
        <v>#REF!</v>
      </c>
      <c r="H24" s="4" t="e">
        <f>VLOOKUP(Initial_report1920[[#This Row],[Field ID]],#REF!, 10, FALSE)</f>
        <v>#REF!</v>
      </c>
    </row>
    <row r="25" spans="1:12" x14ac:dyDescent="0.25">
      <c r="A25" s="6" t="s">
        <v>263</v>
      </c>
      <c r="B25" s="7" t="e">
        <f>VLOOKUP(Initial_report1920[[#This Row],[Field ID]],#REF!, 2, FALSE)</f>
        <v>#REF!</v>
      </c>
      <c r="C25" s="7" t="e">
        <f>VLOOKUP(Initial_report1920[[#This Row],[Field ID]],#REF!, 3, FALSE)</f>
        <v>#REF!</v>
      </c>
      <c r="D25" s="4" t="e">
        <f>VLOOKUP(Initial_report1920[[#This Row],[Field ID]],#REF!, 4, FALSE)</f>
        <v>#REF!</v>
      </c>
      <c r="E25" s="4" t="e">
        <f>VLOOKUP(Initial_report1920[[#This Row],[Field ID]],#REF!, 5, FALSE)</f>
        <v>#REF!</v>
      </c>
      <c r="F25" s="4" t="e">
        <f>VLOOKUP(Initial_report1920[[#This Row],[Field ID]],#REF!, 8, FALSE)</f>
        <v>#REF!</v>
      </c>
      <c r="G25" s="4" t="e">
        <f>VLOOKUP(Initial_report1920[[#This Row],[Field ID]],#REF!, 9, FALSE)</f>
        <v>#REF!</v>
      </c>
      <c r="H25" s="4" t="e">
        <f>VLOOKUP(Initial_report1920[[#This Row],[Field ID]],#REF!, 10, FALSE)</f>
        <v>#REF!</v>
      </c>
    </row>
    <row r="26" spans="1:12" x14ac:dyDescent="0.25">
      <c r="A26" s="6" t="s">
        <v>296</v>
      </c>
      <c r="B26" s="7" t="e">
        <f>VLOOKUP(Initial_report1920[[#This Row],[Field ID]],#REF!, 2, FALSE)</f>
        <v>#REF!</v>
      </c>
      <c r="C26" s="7" t="e">
        <f>VLOOKUP(Initial_report1920[[#This Row],[Field ID]],#REF!, 3, FALSE)</f>
        <v>#REF!</v>
      </c>
      <c r="D26" s="4" t="e">
        <f>VLOOKUP(Initial_report1920[[#This Row],[Field ID]],#REF!, 4, FALSE)</f>
        <v>#REF!</v>
      </c>
      <c r="E26" s="4" t="e">
        <f>VLOOKUP(Initial_report1920[[#This Row],[Field ID]],#REF!, 5, FALSE)</f>
        <v>#REF!</v>
      </c>
      <c r="F26" s="4" t="e">
        <f>VLOOKUP(Initial_report1920[[#This Row],[Field ID]],#REF!, 8, FALSE)</f>
        <v>#REF!</v>
      </c>
      <c r="G26" s="4" t="e">
        <f>VLOOKUP(Initial_report1920[[#This Row],[Field ID]],#REF!, 9, FALSE)</f>
        <v>#REF!</v>
      </c>
      <c r="H26" s="4" t="e">
        <f>VLOOKUP(Initial_report1920[[#This Row],[Field ID]],#REF!, 10, FALSE)</f>
        <v>#REF!</v>
      </c>
    </row>
    <row r="27" spans="1:12" x14ac:dyDescent="0.25">
      <c r="A27" s="6" t="s">
        <v>297</v>
      </c>
      <c r="B27" s="7" t="e">
        <f>VLOOKUP(Initial_report1920[[#This Row],[Field ID]],#REF!, 2, FALSE)</f>
        <v>#REF!</v>
      </c>
      <c r="C27" s="7" t="e">
        <f>VLOOKUP(Initial_report1920[[#This Row],[Field ID]],#REF!, 3, FALSE)</f>
        <v>#REF!</v>
      </c>
      <c r="D27" s="4" t="e">
        <f>VLOOKUP(Initial_report1920[[#This Row],[Field ID]],#REF!, 4, FALSE)</f>
        <v>#REF!</v>
      </c>
      <c r="E27" s="4" t="e">
        <f>VLOOKUP(Initial_report1920[[#This Row],[Field ID]],#REF!, 5, FALSE)</f>
        <v>#REF!</v>
      </c>
      <c r="F27" s="4" t="e">
        <f>VLOOKUP(Initial_report1920[[#This Row],[Field ID]],#REF!, 8, FALSE)</f>
        <v>#REF!</v>
      </c>
      <c r="G27" s="4" t="e">
        <f>VLOOKUP(Initial_report1920[[#This Row],[Field ID]],#REF!, 9, FALSE)</f>
        <v>#REF!</v>
      </c>
      <c r="H27" s="4" t="e">
        <f>VLOOKUP(Initial_report1920[[#This Row],[Field ID]],#REF!, 10, FALSE)</f>
        <v>#REF!</v>
      </c>
    </row>
    <row r="28" spans="1:12" x14ac:dyDescent="0.25">
      <c r="A28" s="6" t="s">
        <v>279</v>
      </c>
      <c r="B28" s="7" t="e">
        <f>VLOOKUP(Initial_report1920[[#This Row],[Field ID]],#REF!, 2, FALSE)</f>
        <v>#REF!</v>
      </c>
      <c r="C28" s="7" t="e">
        <f>VLOOKUP(Initial_report1920[[#This Row],[Field ID]],#REF!, 3, FALSE)</f>
        <v>#REF!</v>
      </c>
      <c r="D28" s="4" t="e">
        <f>VLOOKUP(Initial_report1920[[#This Row],[Field ID]],#REF!, 4, FALSE)</f>
        <v>#REF!</v>
      </c>
      <c r="E28" s="4" t="e">
        <f>VLOOKUP(Initial_report1920[[#This Row],[Field ID]],#REF!, 5, FALSE)</f>
        <v>#REF!</v>
      </c>
      <c r="F28" s="4" t="e">
        <f>VLOOKUP(Initial_report1920[[#This Row],[Field ID]],#REF!, 8, FALSE)</f>
        <v>#REF!</v>
      </c>
      <c r="G28" s="4" t="e">
        <f>VLOOKUP(Initial_report1920[[#This Row],[Field ID]],#REF!, 9, FALSE)</f>
        <v>#REF!</v>
      </c>
      <c r="H28" s="4" t="e">
        <f>VLOOKUP(Initial_report1920[[#This Row],[Field ID]],#REF!, 10, FALSE)</f>
        <v>#REF!</v>
      </c>
    </row>
    <row r="29" spans="1:12" x14ac:dyDescent="0.25">
      <c r="A29" s="6" t="s">
        <v>298</v>
      </c>
      <c r="B29" s="7" t="e">
        <f>VLOOKUP(Initial_report1920[[#This Row],[Field ID]],#REF!, 2, FALSE)</f>
        <v>#REF!</v>
      </c>
      <c r="C29" s="7" t="e">
        <f>VLOOKUP(Initial_report1920[[#This Row],[Field ID]],#REF!, 3, FALSE)</f>
        <v>#REF!</v>
      </c>
      <c r="D29" s="4" t="e">
        <f>VLOOKUP(Initial_report1920[[#This Row],[Field ID]],#REF!, 4, FALSE)</f>
        <v>#REF!</v>
      </c>
      <c r="E29" s="4" t="e">
        <f>VLOOKUP(Initial_report1920[[#This Row],[Field ID]],#REF!, 5, FALSE)</f>
        <v>#REF!</v>
      </c>
      <c r="F29" s="4" t="e">
        <f>VLOOKUP(Initial_report1920[[#This Row],[Field ID]],#REF!, 8, FALSE)</f>
        <v>#REF!</v>
      </c>
      <c r="G29" s="4" t="e">
        <f>VLOOKUP(Initial_report1920[[#This Row],[Field ID]],#REF!, 9, FALSE)</f>
        <v>#REF!</v>
      </c>
      <c r="H29" s="4" t="e">
        <f>VLOOKUP(Initial_report1920[[#This Row],[Field ID]],#REF!, 10, FALSE)</f>
        <v>#REF!</v>
      </c>
    </row>
    <row r="30" spans="1:12" x14ac:dyDescent="0.25">
      <c r="A30" s="6" t="s">
        <v>299</v>
      </c>
      <c r="B30" s="7" t="e">
        <f>VLOOKUP(Initial_report1920[[#This Row],[Field ID]],#REF!, 2, FALSE)</f>
        <v>#REF!</v>
      </c>
      <c r="C30" s="7" t="e">
        <f>VLOOKUP(Initial_report1920[[#This Row],[Field ID]],#REF!, 3, FALSE)</f>
        <v>#REF!</v>
      </c>
      <c r="D30" s="4" t="e">
        <f>VLOOKUP(Initial_report1920[[#This Row],[Field ID]],#REF!, 4, FALSE)</f>
        <v>#REF!</v>
      </c>
      <c r="E30" s="4" t="e">
        <f>VLOOKUP(Initial_report1920[[#This Row],[Field ID]],#REF!, 5, FALSE)</f>
        <v>#REF!</v>
      </c>
      <c r="F30" s="4" t="e">
        <f>VLOOKUP(Initial_report1920[[#This Row],[Field ID]],#REF!, 8, FALSE)</f>
        <v>#REF!</v>
      </c>
      <c r="G30" s="4" t="e">
        <f>VLOOKUP(Initial_report1920[[#This Row],[Field ID]],#REF!, 9, FALSE)</f>
        <v>#REF!</v>
      </c>
      <c r="H30" s="4" t="e">
        <f>VLOOKUP(Initial_report1920[[#This Row],[Field ID]],#REF!, 10, FALSE)</f>
        <v>#REF!</v>
      </c>
    </row>
    <row r="31" spans="1:12" x14ac:dyDescent="0.25">
      <c r="A31" s="6" t="s">
        <v>300</v>
      </c>
      <c r="B31" s="7" t="e">
        <f>VLOOKUP(Initial_report1920[[#This Row],[Field ID]],#REF!, 2, FALSE)</f>
        <v>#REF!</v>
      </c>
      <c r="C31" s="7" t="e">
        <f>VLOOKUP(Initial_report1920[[#This Row],[Field ID]],#REF!, 3, FALSE)</f>
        <v>#REF!</v>
      </c>
      <c r="D31" s="4" t="e">
        <f>VLOOKUP(Initial_report1920[[#This Row],[Field ID]],#REF!, 4, FALSE)</f>
        <v>#REF!</v>
      </c>
      <c r="E31" s="4" t="e">
        <f>VLOOKUP(Initial_report1920[[#This Row],[Field ID]],#REF!, 5, FALSE)</f>
        <v>#REF!</v>
      </c>
      <c r="F31" s="4" t="e">
        <f>VLOOKUP(Initial_report1920[[#This Row],[Field ID]],#REF!, 8, FALSE)</f>
        <v>#REF!</v>
      </c>
      <c r="G31" s="4" t="e">
        <f>VLOOKUP(Initial_report1920[[#This Row],[Field ID]],#REF!, 9, FALSE)</f>
        <v>#REF!</v>
      </c>
      <c r="H31" s="4" t="e">
        <f>VLOOKUP(Initial_report1920[[#This Row],[Field ID]],#REF!, 10, FALSE)</f>
        <v>#REF!</v>
      </c>
    </row>
    <row r="32" spans="1:12" x14ac:dyDescent="0.25">
      <c r="A32" s="6" t="s">
        <v>301</v>
      </c>
      <c r="B32" s="7" t="e">
        <f>VLOOKUP(Initial_report1920[[#This Row],[Field ID]],#REF!, 2, FALSE)</f>
        <v>#REF!</v>
      </c>
      <c r="C32" s="7" t="e">
        <f>VLOOKUP(Initial_report1920[[#This Row],[Field ID]],#REF!, 3, FALSE)</f>
        <v>#REF!</v>
      </c>
      <c r="D32" s="4" t="e">
        <f>VLOOKUP(Initial_report1920[[#This Row],[Field ID]],#REF!, 4, FALSE)</f>
        <v>#REF!</v>
      </c>
      <c r="E32" s="4" t="e">
        <f>VLOOKUP(Initial_report1920[[#This Row],[Field ID]],#REF!, 5, FALSE)</f>
        <v>#REF!</v>
      </c>
      <c r="F32" s="4" t="e">
        <f>VLOOKUP(Initial_report1920[[#This Row],[Field ID]],#REF!, 8, FALSE)</f>
        <v>#REF!</v>
      </c>
      <c r="G32" s="4" t="e">
        <f>VLOOKUP(Initial_report1920[[#This Row],[Field ID]],#REF!, 9, FALSE)</f>
        <v>#REF!</v>
      </c>
      <c r="H32" s="4" t="e">
        <f>VLOOKUP(Initial_report1920[[#This Row],[Field ID]],#REF!, 10, FALSE)</f>
        <v>#REF!</v>
      </c>
    </row>
    <row r="33" spans="1:8" ht="15.75" thickBot="1" x14ac:dyDescent="0.3">
      <c r="A33" s="6" t="s">
        <v>302</v>
      </c>
      <c r="B33" s="7" t="e">
        <f>VLOOKUP(Initial_report1920[[#This Row],[Field ID]],#REF!, 2, FALSE)</f>
        <v>#REF!</v>
      </c>
      <c r="C33" s="7" t="e">
        <f>VLOOKUP(Initial_report1920[[#This Row],[Field ID]],#REF!, 3, FALSE)</f>
        <v>#REF!</v>
      </c>
      <c r="D33" s="4" t="e">
        <f>VLOOKUP(Initial_report1920[[#This Row],[Field ID]],#REF!, 4, FALSE)</f>
        <v>#REF!</v>
      </c>
      <c r="E33" s="4" t="e">
        <f>VLOOKUP(Initial_report1920[[#This Row],[Field ID]],#REF!, 5, FALSE)</f>
        <v>#REF!</v>
      </c>
      <c r="F33" s="4" t="e">
        <f>VLOOKUP(Initial_report1920[[#This Row],[Field ID]],#REF!, 8, FALSE)</f>
        <v>#REF!</v>
      </c>
      <c r="G33" s="4" t="e">
        <f>VLOOKUP(Initial_report1920[[#This Row],[Field ID]],#REF!, 9, FALSE)</f>
        <v>#REF!</v>
      </c>
      <c r="H33" s="4" t="e">
        <f>VLOOKUP(Initial_report1920[[#This Row],[Field ID]],#REF!, 10, FALSE)</f>
        <v>#REF!</v>
      </c>
    </row>
    <row r="34" spans="1:8" x14ac:dyDescent="0.25">
      <c r="A34" s="6" t="s">
        <v>264</v>
      </c>
      <c r="B34" s="7" t="e">
        <f>VLOOKUP(Initial_report1920[[#This Row],[Field ID]],#REF!, 2, FALSE)</f>
        <v>#REF!</v>
      </c>
      <c r="C34" s="7" t="e">
        <f>VLOOKUP(Initial_report1920[[#This Row],[Field ID]],#REF!, 3, FALSE)</f>
        <v>#REF!</v>
      </c>
      <c r="D34" s="9" t="e">
        <f>VLOOKUP(Initial_report1920[[#This Row],[Field ID]],#REF!, 4, FALSE)</f>
        <v>#REF!</v>
      </c>
      <c r="E34" s="10" t="e">
        <f>VLOOKUP(Initial_report1920[[#This Row],[Field ID]],#REF!, 5, FALSE)</f>
        <v>#REF!</v>
      </c>
      <c r="F34" s="24" t="e">
        <f>VLOOKUP(Initial_report1920[[#This Row],[Field ID]],#REF!, 8, FALSE)</f>
        <v>#REF!</v>
      </c>
      <c r="G34" s="4" t="e">
        <f>VLOOKUP(Initial_report1920[[#This Row],[Field ID]],#REF!, 9, FALSE)</f>
        <v>#REF!</v>
      </c>
      <c r="H34" s="4" t="e">
        <f>VLOOKUP(Initial_report1920[[#This Row],[Field ID]],#REF!, 10, FALSE)</f>
        <v>#REF!</v>
      </c>
    </row>
    <row r="35" spans="1:8" x14ac:dyDescent="0.25">
      <c r="A35" s="6" t="s">
        <v>265</v>
      </c>
      <c r="B35" s="7" t="e">
        <f>VLOOKUP(Initial_report1920[[#This Row],[Field ID]],#REF!, 2, FALSE)</f>
        <v>#REF!</v>
      </c>
      <c r="C35" s="7" t="e">
        <f>VLOOKUP(Initial_report1920[[#This Row],[Field ID]],#REF!, 3, FALSE)</f>
        <v>#REF!</v>
      </c>
      <c r="D35" s="31" t="e">
        <f>VLOOKUP(Initial_report1920[[#This Row],[Field ID]],#REF!, 4, FALSE)</f>
        <v>#REF!</v>
      </c>
      <c r="E35" s="4" t="e">
        <f>VLOOKUP(Initial_report1920[[#This Row],[Field ID]],#REF!, 5, FALSE)</f>
        <v>#REF!</v>
      </c>
      <c r="F35" s="25" t="e">
        <f>VLOOKUP(Initial_report1920[[#This Row],[Field ID]],#REF!, 8, FALSE)</f>
        <v>#REF!</v>
      </c>
      <c r="G35" s="4" t="e">
        <f>VLOOKUP(Initial_report1920[[#This Row],[Field ID]],#REF!, 9, FALSE)</f>
        <v>#REF!</v>
      </c>
      <c r="H35" s="4" t="e">
        <f>VLOOKUP(Initial_report1920[[#This Row],[Field ID]],#REF!, 10, FALSE)</f>
        <v>#REF!</v>
      </c>
    </row>
    <row r="36" spans="1:8" x14ac:dyDescent="0.25">
      <c r="A36" s="6" t="s">
        <v>266</v>
      </c>
      <c r="B36" s="7" t="e">
        <f>VLOOKUP(Initial_report1920[[#This Row],[Field ID]],#REF!, 2, FALSE)</f>
        <v>#REF!</v>
      </c>
      <c r="C36" s="7" t="e">
        <f>VLOOKUP(Initial_report1920[[#This Row],[Field ID]],#REF!, 3, FALSE)</f>
        <v>#REF!</v>
      </c>
      <c r="D36" s="31" t="e">
        <f>VLOOKUP(Initial_report1920[[#This Row],[Field ID]],#REF!, 4, FALSE)</f>
        <v>#REF!</v>
      </c>
      <c r="E36" s="4" t="e">
        <f>VLOOKUP(Initial_report1920[[#This Row],[Field ID]],#REF!, 5, FALSE)</f>
        <v>#REF!</v>
      </c>
      <c r="F36" s="25" t="e">
        <f>VLOOKUP(Initial_report1920[[#This Row],[Field ID]],#REF!, 8, FALSE)</f>
        <v>#REF!</v>
      </c>
      <c r="G36" s="4" t="e">
        <f>VLOOKUP(Initial_report1920[[#This Row],[Field ID]],#REF!, 9, FALSE)</f>
        <v>#REF!</v>
      </c>
      <c r="H36" s="4" t="e">
        <f>VLOOKUP(Initial_report1920[[#This Row],[Field ID]],#REF!, 10, FALSE)</f>
        <v>#REF!</v>
      </c>
    </row>
    <row r="37" spans="1:8" x14ac:dyDescent="0.25">
      <c r="A37" s="6" t="s">
        <v>267</v>
      </c>
      <c r="B37" s="7" t="e">
        <f>VLOOKUP(Initial_report1920[[#This Row],[Field ID]],#REF!, 2, FALSE)</f>
        <v>#REF!</v>
      </c>
      <c r="C37" s="7" t="e">
        <f>VLOOKUP(Initial_report1920[[#This Row],[Field ID]],#REF!, 3, FALSE)</f>
        <v>#REF!</v>
      </c>
      <c r="D37" s="31" t="e">
        <f>VLOOKUP(Initial_report1920[[#This Row],[Field ID]],#REF!, 4, FALSE)</f>
        <v>#REF!</v>
      </c>
      <c r="E37" s="4" t="e">
        <f>VLOOKUP(Initial_report1920[[#This Row],[Field ID]],#REF!, 5, FALSE)</f>
        <v>#REF!</v>
      </c>
      <c r="F37" s="25" t="e">
        <f>VLOOKUP(Initial_report1920[[#This Row],[Field ID]],#REF!, 8, FALSE)</f>
        <v>#REF!</v>
      </c>
      <c r="G37" s="4" t="e">
        <f>VLOOKUP(Initial_report1920[[#This Row],[Field ID]],#REF!, 9, FALSE)</f>
        <v>#REF!</v>
      </c>
      <c r="H37" s="4" t="e">
        <f>VLOOKUP(Initial_report1920[[#This Row],[Field ID]],#REF!, 10, FALSE)</f>
        <v>#REF!</v>
      </c>
    </row>
    <row r="38" spans="1:8" ht="15.75" thickBot="1" x14ac:dyDescent="0.3">
      <c r="A38" s="6" t="s">
        <v>268</v>
      </c>
      <c r="B38" s="7" t="e">
        <f>VLOOKUP(Initial_report1920[[#This Row],[Field ID]],#REF!, 2, FALSE)</f>
        <v>#REF!</v>
      </c>
      <c r="C38" s="7" t="e">
        <f>VLOOKUP(Initial_report1920[[#This Row],[Field ID]],#REF!, 3, FALSE)</f>
        <v>#REF!</v>
      </c>
      <c r="D38" s="32" t="e">
        <f>VLOOKUP(Initial_report1920[[#This Row],[Field ID]],#REF!, 4, FALSE)</f>
        <v>#REF!</v>
      </c>
      <c r="E38" s="8" t="e">
        <f>VLOOKUP(Initial_report1920[[#This Row],[Field ID]],#REF!, 5, FALSE)</f>
        <v>#REF!</v>
      </c>
      <c r="F38" s="26" t="e">
        <f>VLOOKUP(Initial_report1920[[#This Row],[Field ID]],#REF!, 8, FALSE)</f>
        <v>#REF!</v>
      </c>
      <c r="G38" s="4" t="e">
        <f>VLOOKUP(Initial_report1920[[#This Row],[Field ID]],#REF!, 9, FALSE)</f>
        <v>#REF!</v>
      </c>
      <c r="H38" s="4" t="e">
        <f>VLOOKUP(Initial_report1920[[#This Row],[Field ID]],#REF!, 10, FALSE)</f>
        <v>#REF!</v>
      </c>
    </row>
    <row r="39" spans="1:8" x14ac:dyDescent="0.25">
      <c r="A39" s="6" t="s">
        <v>280</v>
      </c>
      <c r="B39" s="7" t="e">
        <f>VLOOKUP(Initial_report1920[[#This Row],[Field ID]],#REF!, 2, FALSE)</f>
        <v>#REF!</v>
      </c>
      <c r="C39" s="7" t="e">
        <f>VLOOKUP(Initial_report1920[[#This Row],[Field ID]],#REF!, 3, FALSE)</f>
        <v>#REF!</v>
      </c>
      <c r="D39" s="9" t="e">
        <f>VLOOKUP(Initial_report1920[[#This Row],[Field ID]],#REF!, 4, FALSE)</f>
        <v>#REF!</v>
      </c>
      <c r="E39" s="10" t="e">
        <f>VLOOKUP(Initial_report1920[[#This Row],[Field ID]],#REF!, 5, FALSE)</f>
        <v>#REF!</v>
      </c>
      <c r="F39" s="24" t="e">
        <f>VLOOKUP(Initial_report1920[[#This Row],[Field ID]],#REF!, 8, FALSE)</f>
        <v>#REF!</v>
      </c>
      <c r="G39" s="4" t="e">
        <f>VLOOKUP(Initial_report1920[[#This Row],[Field ID]],#REF!, 9, FALSE)</f>
        <v>#REF!</v>
      </c>
      <c r="H39" s="4" t="e">
        <f>VLOOKUP(Initial_report1920[[#This Row],[Field ID]],#REF!, 10, FALSE)</f>
        <v>#REF!</v>
      </c>
    </row>
    <row r="40" spans="1:8" x14ac:dyDescent="0.25">
      <c r="A40" s="6" t="s">
        <v>281</v>
      </c>
      <c r="B40" s="7" t="e">
        <f>VLOOKUP(Initial_report1920[[#This Row],[Field ID]],#REF!, 2, FALSE)</f>
        <v>#REF!</v>
      </c>
      <c r="C40" s="7" t="e">
        <f>VLOOKUP(Initial_report1920[[#This Row],[Field ID]],#REF!, 3, FALSE)</f>
        <v>#REF!</v>
      </c>
      <c r="D40" s="31" t="e">
        <f>VLOOKUP(Initial_report1920[[#This Row],[Field ID]],#REF!, 4, FALSE)</f>
        <v>#REF!</v>
      </c>
      <c r="E40" s="4" t="e">
        <f>VLOOKUP(Initial_report1920[[#This Row],[Field ID]],#REF!, 5, FALSE)</f>
        <v>#REF!</v>
      </c>
      <c r="F40" s="25" t="e">
        <f>VLOOKUP(Initial_report1920[[#This Row],[Field ID]],#REF!, 8, FALSE)</f>
        <v>#REF!</v>
      </c>
      <c r="G40" s="4" t="e">
        <f>VLOOKUP(Initial_report1920[[#This Row],[Field ID]],#REF!, 9, FALSE)</f>
        <v>#REF!</v>
      </c>
      <c r="H40" s="4" t="e">
        <f>VLOOKUP(Initial_report1920[[#This Row],[Field ID]],#REF!, 10, FALSE)</f>
        <v>#REF!</v>
      </c>
    </row>
    <row r="41" spans="1:8" x14ac:dyDescent="0.25">
      <c r="A41" s="6" t="s">
        <v>282</v>
      </c>
      <c r="B41" s="7" t="e">
        <f>VLOOKUP(Initial_report1920[[#This Row],[Field ID]],#REF!, 2, FALSE)</f>
        <v>#REF!</v>
      </c>
      <c r="C41" s="7" t="e">
        <f>VLOOKUP(Initial_report1920[[#This Row],[Field ID]],#REF!, 3, FALSE)</f>
        <v>#REF!</v>
      </c>
      <c r="D41" s="31" t="e">
        <f>VLOOKUP(Initial_report1920[[#This Row],[Field ID]],#REF!, 4, FALSE)</f>
        <v>#REF!</v>
      </c>
      <c r="E41" s="4" t="e">
        <f>VLOOKUP(Initial_report1920[[#This Row],[Field ID]],#REF!, 5, FALSE)</f>
        <v>#REF!</v>
      </c>
      <c r="F41" s="25" t="e">
        <f>VLOOKUP(Initial_report1920[[#This Row],[Field ID]],#REF!, 8, FALSE)</f>
        <v>#REF!</v>
      </c>
      <c r="G41" s="4" t="e">
        <f>VLOOKUP(Initial_report1920[[#This Row],[Field ID]],#REF!, 9, FALSE)</f>
        <v>#REF!</v>
      </c>
      <c r="H41" s="4" t="e">
        <f>VLOOKUP(Initial_report1920[[#This Row],[Field ID]],#REF!, 10, FALSE)</f>
        <v>#REF!</v>
      </c>
    </row>
    <row r="42" spans="1:8" x14ac:dyDescent="0.25">
      <c r="A42" s="6" t="s">
        <v>283</v>
      </c>
      <c r="B42" s="7" t="e">
        <f>VLOOKUP(Initial_report1920[[#This Row],[Field ID]],#REF!, 2, FALSE)</f>
        <v>#REF!</v>
      </c>
      <c r="C42" s="7" t="e">
        <f>VLOOKUP(Initial_report1920[[#This Row],[Field ID]],#REF!, 3, FALSE)</f>
        <v>#REF!</v>
      </c>
      <c r="D42" s="31" t="e">
        <f>VLOOKUP(Initial_report1920[[#This Row],[Field ID]],#REF!, 4, FALSE)</f>
        <v>#REF!</v>
      </c>
      <c r="E42" s="4" t="e">
        <f>VLOOKUP(Initial_report1920[[#This Row],[Field ID]],#REF!, 5, FALSE)</f>
        <v>#REF!</v>
      </c>
      <c r="F42" s="25" t="e">
        <f>VLOOKUP(Initial_report1920[[#This Row],[Field ID]],#REF!, 8, FALSE)</f>
        <v>#REF!</v>
      </c>
      <c r="G42" s="4" t="e">
        <f>VLOOKUP(Initial_report1920[[#This Row],[Field ID]],#REF!, 9, FALSE)</f>
        <v>#REF!</v>
      </c>
      <c r="H42" s="4" t="e">
        <f>VLOOKUP(Initial_report1920[[#This Row],[Field ID]],#REF!, 10, FALSE)</f>
        <v>#REF!</v>
      </c>
    </row>
    <row r="43" spans="1:8" x14ac:dyDescent="0.25">
      <c r="A43" s="6" t="s">
        <v>284</v>
      </c>
      <c r="B43" s="7" t="e">
        <f>VLOOKUP(Initial_report1920[[#This Row],[Field ID]],#REF!, 2, FALSE)</f>
        <v>#REF!</v>
      </c>
      <c r="C43" s="7" t="e">
        <f>VLOOKUP(Initial_report1920[[#This Row],[Field ID]],#REF!, 3, FALSE)</f>
        <v>#REF!</v>
      </c>
      <c r="D43" s="31" t="e">
        <f>VLOOKUP(Initial_report1920[[#This Row],[Field ID]],#REF!, 4, FALSE)</f>
        <v>#REF!</v>
      </c>
      <c r="E43" s="4" t="e">
        <f>VLOOKUP(Initial_report1920[[#This Row],[Field ID]],#REF!, 5, FALSE)</f>
        <v>#REF!</v>
      </c>
      <c r="F43" s="25" t="e">
        <f>VLOOKUP(Initial_report1920[[#This Row],[Field ID]],#REF!, 8, FALSE)</f>
        <v>#REF!</v>
      </c>
      <c r="G43" s="4" t="e">
        <f>VLOOKUP(Initial_report1920[[#This Row],[Field ID]],#REF!, 9, FALSE)</f>
        <v>#REF!</v>
      </c>
      <c r="H43" s="4" t="e">
        <f>VLOOKUP(Initial_report1920[[#This Row],[Field ID]],#REF!, 10, FALSE)</f>
        <v>#REF!</v>
      </c>
    </row>
    <row r="44" spans="1:8" x14ac:dyDescent="0.25">
      <c r="A44" s="6" t="s">
        <v>285</v>
      </c>
      <c r="B44" s="7" t="e">
        <f>VLOOKUP(Initial_report1920[[#This Row],[Field ID]],#REF!, 2, FALSE)</f>
        <v>#REF!</v>
      </c>
      <c r="C44" s="7" t="e">
        <f>VLOOKUP(Initial_report1920[[#This Row],[Field ID]],#REF!, 3, FALSE)</f>
        <v>#REF!</v>
      </c>
      <c r="D44" s="31" t="e">
        <f>VLOOKUP(Initial_report1920[[#This Row],[Field ID]],#REF!, 4, FALSE)</f>
        <v>#REF!</v>
      </c>
      <c r="E44" s="4" t="e">
        <f>VLOOKUP(Initial_report1920[[#This Row],[Field ID]],#REF!, 5, FALSE)</f>
        <v>#REF!</v>
      </c>
      <c r="F44" s="25" t="e">
        <f>VLOOKUP(Initial_report1920[[#This Row],[Field ID]],#REF!, 8, FALSE)</f>
        <v>#REF!</v>
      </c>
      <c r="G44" s="4" t="e">
        <f>VLOOKUP(Initial_report1920[[#This Row],[Field ID]],#REF!, 9, FALSE)</f>
        <v>#REF!</v>
      </c>
      <c r="H44" s="4" t="e">
        <f>VLOOKUP(Initial_report1920[[#This Row],[Field ID]],#REF!, 10, FALSE)</f>
        <v>#REF!</v>
      </c>
    </row>
    <row r="45" spans="1:8" ht="15.75" thickBot="1" x14ac:dyDescent="0.3">
      <c r="A45" s="6" t="s">
        <v>303</v>
      </c>
      <c r="B45" s="7" t="e">
        <f>VLOOKUP(Initial_report1920[[#This Row],[Field ID]],#REF!, 2, FALSE)</f>
        <v>#REF!</v>
      </c>
      <c r="C45" s="7" t="e">
        <f>VLOOKUP(Initial_report1920[[#This Row],[Field ID]],#REF!, 3, FALSE)</f>
        <v>#REF!</v>
      </c>
      <c r="D45" s="32" t="e">
        <f>VLOOKUP(Initial_report1920[[#This Row],[Field ID]],#REF!, 4, FALSE)</f>
        <v>#REF!</v>
      </c>
      <c r="E45" s="8" t="e">
        <f>VLOOKUP(Initial_report1920[[#This Row],[Field ID]],#REF!, 5, FALSE)</f>
        <v>#REF!</v>
      </c>
      <c r="F45" s="26" t="e">
        <f>VLOOKUP(Initial_report1920[[#This Row],[Field ID]],#REF!, 8, FALSE)</f>
        <v>#REF!</v>
      </c>
      <c r="G45" s="4" t="e">
        <f>VLOOKUP(Initial_report1920[[#This Row],[Field ID]],#REF!, 9, FALSE)</f>
        <v>#REF!</v>
      </c>
      <c r="H45" s="4" t="e">
        <f>VLOOKUP(Initial_report1920[[#This Row],[Field ID]],#REF!, 10, FALSE)</f>
        <v>#REF!</v>
      </c>
    </row>
    <row r="46" spans="1:8" x14ac:dyDescent="0.25">
      <c r="A46" s="6" t="s">
        <v>286</v>
      </c>
      <c r="B46" s="7" t="e">
        <f>VLOOKUP(Initial_report1920[[#This Row],[Field ID]],#REF!, 2, FALSE)</f>
        <v>#REF!</v>
      </c>
      <c r="C46" s="7" t="e">
        <f>VLOOKUP(Initial_report1920[[#This Row],[Field ID]],#REF!, 3, FALSE)</f>
        <v>#REF!</v>
      </c>
      <c r="D46" s="4" t="e">
        <f>VLOOKUP(Initial_report1920[[#This Row],[Field ID]],#REF!, 4, FALSE)</f>
        <v>#REF!</v>
      </c>
      <c r="E46" s="4" t="e">
        <f>VLOOKUP(Initial_report1920[[#This Row],[Field ID]],#REF!, 5, FALSE)</f>
        <v>#REF!</v>
      </c>
      <c r="F46" s="4" t="e">
        <f>VLOOKUP(Initial_report1920[[#This Row],[Field ID]],#REF!, 8, FALSE)</f>
        <v>#REF!</v>
      </c>
      <c r="G46" s="4" t="e">
        <f>VLOOKUP(Initial_report1920[[#This Row],[Field ID]],#REF!, 9, FALSE)</f>
        <v>#REF!</v>
      </c>
      <c r="H46" s="4" t="e">
        <f>VLOOKUP(Initial_report1920[[#This Row],[Field ID]],#REF!, 10, FALSE)</f>
        <v>#REF!</v>
      </c>
    </row>
    <row r="47" spans="1:8" x14ac:dyDescent="0.25">
      <c r="A47" s="6" t="s">
        <v>287</v>
      </c>
      <c r="B47" s="7" t="e">
        <f>VLOOKUP(Initial_report1920[[#This Row],[Field ID]],#REF!, 2, FALSE)</f>
        <v>#REF!</v>
      </c>
      <c r="C47" s="7" t="e">
        <f>VLOOKUP(Initial_report1920[[#This Row],[Field ID]],#REF!, 3, FALSE)</f>
        <v>#REF!</v>
      </c>
      <c r="D47" s="4" t="e">
        <f>VLOOKUP(Initial_report1920[[#This Row],[Field ID]],#REF!, 4, FALSE)</f>
        <v>#REF!</v>
      </c>
      <c r="E47" s="4" t="e">
        <f>VLOOKUP(Initial_report1920[[#This Row],[Field ID]],#REF!, 5, FALSE)</f>
        <v>#REF!</v>
      </c>
      <c r="F47" s="4" t="e">
        <f>VLOOKUP(Initial_report1920[[#This Row],[Field ID]],#REF!, 8, FALSE)</f>
        <v>#REF!</v>
      </c>
      <c r="G47" s="4" t="e">
        <f>VLOOKUP(Initial_report1920[[#This Row],[Field ID]],#REF!, 9, FALSE)</f>
        <v>#REF!</v>
      </c>
      <c r="H47" s="4" t="e">
        <f>VLOOKUP(Initial_report1920[[#This Row],[Field ID]],#REF!, 10, FALSE)</f>
        <v>#REF!</v>
      </c>
    </row>
    <row r="48" spans="1:8" x14ac:dyDescent="0.25">
      <c r="A48" s="6" t="s">
        <v>304</v>
      </c>
      <c r="B48" s="7" t="e">
        <f>VLOOKUP(Initial_report1920[[#This Row],[Field ID]],#REF!, 2, FALSE)</f>
        <v>#REF!</v>
      </c>
      <c r="C48" s="7" t="e">
        <f>VLOOKUP(Initial_report1920[[#This Row],[Field ID]],#REF!, 3, FALSE)</f>
        <v>#REF!</v>
      </c>
      <c r="D48" s="4" t="e">
        <f>VLOOKUP(Initial_report1920[[#This Row],[Field ID]],#REF!, 4, FALSE)</f>
        <v>#REF!</v>
      </c>
      <c r="E48" s="4" t="e">
        <f>VLOOKUP(Initial_report1920[[#This Row],[Field ID]],#REF!, 5, FALSE)</f>
        <v>#REF!</v>
      </c>
      <c r="F48" s="4" t="e">
        <f>VLOOKUP(Initial_report1920[[#This Row],[Field ID]],#REF!, 8, FALSE)</f>
        <v>#REF!</v>
      </c>
      <c r="G48" s="4" t="e">
        <f>VLOOKUP(Initial_report1920[[#This Row],[Field ID]],#REF!, 9, FALSE)</f>
        <v>#REF!</v>
      </c>
      <c r="H48" s="4" t="e">
        <f>VLOOKUP(Initial_report1920[[#This Row],[Field ID]],#REF!, 10, FALSE)</f>
        <v>#REF!</v>
      </c>
    </row>
    <row r="49" spans="1:8" x14ac:dyDescent="0.25">
      <c r="A49" s="6" t="s">
        <v>305</v>
      </c>
      <c r="B49" s="7" t="e">
        <f>VLOOKUP(Initial_report1920[[#This Row],[Field ID]],#REF!, 2, FALSE)</f>
        <v>#REF!</v>
      </c>
      <c r="C49" s="7" t="e">
        <f>VLOOKUP(Initial_report1920[[#This Row],[Field ID]],#REF!, 3, FALSE)</f>
        <v>#REF!</v>
      </c>
      <c r="D49" s="4" t="e">
        <f>VLOOKUP(Initial_report1920[[#This Row],[Field ID]],#REF!, 4, FALSE)</f>
        <v>#REF!</v>
      </c>
      <c r="E49" s="4" t="e">
        <f>VLOOKUP(Initial_report1920[[#This Row],[Field ID]],#REF!, 5, FALSE)</f>
        <v>#REF!</v>
      </c>
      <c r="F49" s="4" t="e">
        <f>VLOOKUP(Initial_report1920[[#This Row],[Field ID]],#REF!, 8, FALSE)</f>
        <v>#REF!</v>
      </c>
      <c r="G49" s="4" t="e">
        <f>VLOOKUP(Initial_report1920[[#This Row],[Field ID]],#REF!, 9, FALSE)</f>
        <v>#REF!</v>
      </c>
      <c r="H49" s="4" t="e">
        <f>VLOOKUP(Initial_report1920[[#This Row],[Field ID]],#REF!, 10, FALSE)</f>
        <v>#REF!</v>
      </c>
    </row>
    <row r="50" spans="1:8" x14ac:dyDescent="0.25">
      <c r="A50" s="6" t="s">
        <v>288</v>
      </c>
      <c r="B50" s="7" t="e">
        <f>VLOOKUP(Initial_report1920[[#This Row],[Field ID]],#REF!, 2, FALSE)</f>
        <v>#REF!</v>
      </c>
      <c r="C50" s="7" t="e">
        <f>VLOOKUP(Initial_report1920[[#This Row],[Field ID]],#REF!, 3, FALSE)</f>
        <v>#REF!</v>
      </c>
      <c r="D50" s="4" t="e">
        <f>VLOOKUP(Initial_report1920[[#This Row],[Field ID]],#REF!, 4, FALSE)</f>
        <v>#REF!</v>
      </c>
      <c r="E50" s="4" t="e">
        <f>VLOOKUP(Initial_report1920[[#This Row],[Field ID]],#REF!, 5, FALSE)</f>
        <v>#REF!</v>
      </c>
      <c r="F50" s="4" t="e">
        <f>VLOOKUP(Initial_report1920[[#This Row],[Field ID]],#REF!, 8, FALSE)</f>
        <v>#REF!</v>
      </c>
      <c r="G50" s="4" t="e">
        <f>VLOOKUP(Initial_report1920[[#This Row],[Field ID]],#REF!, 9, FALSE)</f>
        <v>#REF!</v>
      </c>
      <c r="H50" s="4" t="e">
        <f>VLOOKUP(Initial_report1920[[#This Row],[Field ID]],#REF!, 10, FALSE)</f>
        <v>#REF!</v>
      </c>
    </row>
    <row r="51" spans="1:8" x14ac:dyDescent="0.25">
      <c r="A51" s="6" t="s">
        <v>289</v>
      </c>
      <c r="B51" s="7" t="e">
        <f>VLOOKUP(Initial_report1920[[#This Row],[Field ID]],#REF!, 2, FALSE)</f>
        <v>#REF!</v>
      </c>
      <c r="C51" s="7" t="e">
        <f>VLOOKUP(Initial_report1920[[#This Row],[Field ID]],#REF!, 3, FALSE)</f>
        <v>#REF!</v>
      </c>
      <c r="D51" s="4" t="e">
        <f>VLOOKUP(Initial_report1920[[#This Row],[Field ID]],#REF!, 4, FALSE)</f>
        <v>#REF!</v>
      </c>
      <c r="E51" s="4" t="e">
        <f>VLOOKUP(Initial_report1920[[#This Row],[Field ID]],#REF!, 5, FALSE)</f>
        <v>#REF!</v>
      </c>
      <c r="F51" s="4" t="e">
        <f>VLOOKUP(Initial_report1920[[#This Row],[Field ID]],#REF!, 8, FALSE)</f>
        <v>#REF!</v>
      </c>
      <c r="G51" s="4" t="e">
        <f>VLOOKUP(Initial_report1920[[#This Row],[Field ID]],#REF!, 9, FALSE)</f>
        <v>#REF!</v>
      </c>
      <c r="H51" s="4" t="e">
        <f>VLOOKUP(Initial_report1920[[#This Row],[Field ID]],#REF!, 10, FALSE)</f>
        <v>#REF!</v>
      </c>
    </row>
    <row r="52" spans="1:8" x14ac:dyDescent="0.25">
      <c r="A52" s="6" t="s">
        <v>269</v>
      </c>
      <c r="B52" s="7" t="e">
        <f>VLOOKUP(Initial_report1920[[#This Row],[Field ID]],#REF!, 2, FALSE)</f>
        <v>#REF!</v>
      </c>
      <c r="C52" s="7" t="e">
        <f>VLOOKUP(Initial_report1920[[#This Row],[Field ID]],#REF!, 3, FALSE)</f>
        <v>#REF!</v>
      </c>
      <c r="D52" s="4" t="e">
        <f>VLOOKUP(Initial_report1920[[#This Row],[Field ID]],#REF!, 4, FALSE)</f>
        <v>#REF!</v>
      </c>
      <c r="E52" s="4" t="e">
        <f>VLOOKUP(Initial_report1920[[#This Row],[Field ID]],#REF!, 5, FALSE)</f>
        <v>#REF!</v>
      </c>
      <c r="F52" s="4" t="e">
        <f>VLOOKUP(Initial_report1920[[#This Row],[Field ID]],#REF!, 8, FALSE)</f>
        <v>#REF!</v>
      </c>
      <c r="G52" s="4" t="e">
        <f>VLOOKUP(Initial_report1920[[#This Row],[Field ID]],#REF!, 9, FALSE)</f>
        <v>#REF!</v>
      </c>
      <c r="H52" s="4" t="e">
        <f>VLOOKUP(Initial_report1920[[#This Row],[Field ID]],#REF!, 10, FALSE)</f>
        <v>#REF!</v>
      </c>
    </row>
    <row r="53" spans="1:8" x14ac:dyDescent="0.25">
      <c r="A53" s="6" t="s">
        <v>290</v>
      </c>
      <c r="B53" s="7" t="e">
        <f>VLOOKUP(Initial_report1920[[#This Row],[Field ID]],#REF!, 2, FALSE)</f>
        <v>#REF!</v>
      </c>
      <c r="C53" s="7" t="e">
        <f>VLOOKUP(Initial_report1920[[#This Row],[Field ID]],#REF!, 3, FALSE)</f>
        <v>#REF!</v>
      </c>
      <c r="D53" s="4" t="e">
        <f>VLOOKUP(Initial_report1920[[#This Row],[Field ID]],#REF!, 4, FALSE)</f>
        <v>#REF!</v>
      </c>
      <c r="E53" s="4" t="e">
        <f>VLOOKUP(Initial_report1920[[#This Row],[Field ID]],#REF!, 5, FALSE)</f>
        <v>#REF!</v>
      </c>
      <c r="F53" s="4" t="e">
        <f>VLOOKUP(Initial_report1920[[#This Row],[Field ID]],#REF!, 8, FALSE)</f>
        <v>#REF!</v>
      </c>
      <c r="G53" s="4" t="e">
        <f>VLOOKUP(Initial_report1920[[#This Row],[Field ID]],#REF!, 9, FALSE)</f>
        <v>#REF!</v>
      </c>
      <c r="H53" s="4" t="e">
        <f>VLOOKUP(Initial_report1920[[#This Row],[Field ID]],#REF!, 10, FALSE)</f>
        <v>#REF!</v>
      </c>
    </row>
    <row r="54" spans="1:8" x14ac:dyDescent="0.25">
      <c r="A54" s="6" t="s">
        <v>291</v>
      </c>
      <c r="B54" s="7" t="e">
        <f>VLOOKUP(Initial_report1920[[#This Row],[Field ID]],#REF!, 2, FALSE)</f>
        <v>#REF!</v>
      </c>
      <c r="C54" s="7" t="e">
        <f>VLOOKUP(Initial_report1920[[#This Row],[Field ID]],#REF!, 3, FALSE)</f>
        <v>#REF!</v>
      </c>
      <c r="D54" s="4" t="e">
        <f>VLOOKUP(Initial_report1920[[#This Row],[Field ID]],#REF!, 4, FALSE)</f>
        <v>#REF!</v>
      </c>
      <c r="E54" s="4" t="e">
        <f>VLOOKUP(Initial_report1920[[#This Row],[Field ID]],#REF!, 5, FALSE)</f>
        <v>#REF!</v>
      </c>
      <c r="F54" s="4" t="e">
        <f>VLOOKUP(Initial_report1920[[#This Row],[Field ID]],#REF!, 8, FALSE)</f>
        <v>#REF!</v>
      </c>
      <c r="G54" s="4" t="e">
        <f>VLOOKUP(Initial_report1920[[#This Row],[Field ID]],#REF!, 9, FALSE)</f>
        <v>#REF!</v>
      </c>
      <c r="H54" s="4" t="e">
        <f>VLOOKUP(Initial_report1920[[#This Row],[Field ID]],#REF!, 10, FALSE)</f>
        <v>#REF!</v>
      </c>
    </row>
    <row r="55" spans="1:8" x14ac:dyDescent="0.25">
      <c r="A55" s="6" t="s">
        <v>292</v>
      </c>
      <c r="B55" s="7" t="e">
        <f>VLOOKUP(Initial_report1920[[#This Row],[Field ID]],#REF!, 2, FALSE)</f>
        <v>#REF!</v>
      </c>
      <c r="C55" s="7" t="e">
        <f>VLOOKUP(Initial_report1920[[#This Row],[Field ID]],#REF!, 3, FALSE)</f>
        <v>#REF!</v>
      </c>
      <c r="D55" s="4" t="e">
        <f>VLOOKUP(Initial_report1920[[#This Row],[Field ID]],#REF!, 4, FALSE)</f>
        <v>#REF!</v>
      </c>
      <c r="E55" s="4" t="e">
        <f>VLOOKUP(Initial_report1920[[#This Row],[Field ID]],#REF!, 5, FALSE)</f>
        <v>#REF!</v>
      </c>
      <c r="F55" s="4" t="e">
        <f>VLOOKUP(Initial_report1920[[#This Row],[Field ID]],#REF!, 8, FALSE)</f>
        <v>#REF!</v>
      </c>
      <c r="G55" s="4" t="e">
        <f>VLOOKUP(Initial_report1920[[#This Row],[Field ID]],#REF!, 9, FALSE)</f>
        <v>#REF!</v>
      </c>
      <c r="H55" s="4" t="e">
        <f>VLOOKUP(Initial_report1920[[#This Row],[Field ID]],#REF!, 10, FALSE)</f>
        <v>#REF!</v>
      </c>
    </row>
    <row r="56" spans="1:8" x14ac:dyDescent="0.25">
      <c r="A56" s="6" t="s">
        <v>293</v>
      </c>
      <c r="B56" s="7" t="e">
        <f>VLOOKUP(Initial_report1920[[#This Row],[Field ID]],#REF!, 2, FALSE)</f>
        <v>#REF!</v>
      </c>
      <c r="C56" s="7" t="e">
        <f>VLOOKUP(Initial_report1920[[#This Row],[Field ID]],#REF!, 3, FALSE)</f>
        <v>#REF!</v>
      </c>
      <c r="D56" s="4" t="e">
        <f>VLOOKUP(Initial_report1920[[#This Row],[Field ID]],#REF!, 4, FALSE)</f>
        <v>#REF!</v>
      </c>
      <c r="E56" s="4" t="e">
        <f>VLOOKUP(Initial_report1920[[#This Row],[Field ID]],#REF!, 5, FALSE)</f>
        <v>#REF!</v>
      </c>
      <c r="F56" s="4" t="e">
        <f>VLOOKUP(Initial_report1920[[#This Row],[Field ID]],#REF!, 8, FALSE)</f>
        <v>#REF!</v>
      </c>
      <c r="G56" s="4" t="e">
        <f>VLOOKUP(Initial_report1920[[#This Row],[Field ID]],#REF!, 9, FALSE)</f>
        <v>#REF!</v>
      </c>
      <c r="H56" s="4" t="e">
        <f>VLOOKUP(Initial_report1920[[#This Row],[Field ID]],#REF!, 10, FALSE)</f>
        <v>#REF!</v>
      </c>
    </row>
    <row r="57" spans="1:8" x14ac:dyDescent="0.25">
      <c r="A57" s="6" t="s">
        <v>294</v>
      </c>
      <c r="B57" s="7" t="e">
        <f>VLOOKUP(Initial_report1920[[#This Row],[Field ID]],#REF!, 2, FALSE)</f>
        <v>#REF!</v>
      </c>
      <c r="C57" s="7" t="e">
        <f>VLOOKUP(Initial_report1920[[#This Row],[Field ID]],#REF!, 3, FALSE)</f>
        <v>#REF!</v>
      </c>
      <c r="D57" s="4" t="e">
        <f>VLOOKUP(Initial_report1920[[#This Row],[Field ID]],#REF!, 4, FALSE)</f>
        <v>#REF!</v>
      </c>
      <c r="E57" s="4" t="e">
        <f>VLOOKUP(Initial_report1920[[#This Row],[Field ID]],#REF!, 5, FALSE)</f>
        <v>#REF!</v>
      </c>
      <c r="F57" s="4" t="e">
        <f>VLOOKUP(Initial_report1920[[#This Row],[Field ID]],#REF!, 8, FALSE)</f>
        <v>#REF!</v>
      </c>
      <c r="G57" s="4" t="e">
        <f>VLOOKUP(Initial_report1920[[#This Row],[Field ID]],#REF!, 9, FALSE)</f>
        <v>#REF!</v>
      </c>
      <c r="H57" s="4" t="e">
        <f>VLOOKUP(Initial_report1920[[#This Row],[Field ID]],#REF!, 10, FALSE)</f>
        <v>#REF!</v>
      </c>
    </row>
    <row r="58" spans="1:8" x14ac:dyDescent="0.25">
      <c r="A58" s="6" t="s">
        <v>295</v>
      </c>
      <c r="B58" s="7" t="e">
        <f>VLOOKUP(Initial_report1920[[#This Row],[Field ID]],#REF!, 2, FALSE)</f>
        <v>#REF!</v>
      </c>
      <c r="C58" s="7" t="e">
        <f>VLOOKUP(Initial_report1920[[#This Row],[Field ID]],#REF!, 3, FALSE)</f>
        <v>#REF!</v>
      </c>
      <c r="D58" s="4" t="e">
        <f>VLOOKUP(Initial_report1920[[#This Row],[Field ID]],#REF!, 4, FALSE)</f>
        <v>#REF!</v>
      </c>
      <c r="E58" s="4" t="e">
        <f>VLOOKUP(Initial_report1920[[#This Row],[Field ID]],#REF!, 5, FALSE)</f>
        <v>#REF!</v>
      </c>
      <c r="F58" s="4" t="e">
        <f>VLOOKUP(Initial_report1920[[#This Row],[Field ID]],#REF!, 8, FALSE)</f>
        <v>#REF!</v>
      </c>
      <c r="G58" s="4" t="e">
        <f>VLOOKUP(Initial_report1920[[#This Row],[Field ID]],#REF!, 9, FALSE)</f>
        <v>#REF!</v>
      </c>
      <c r="H58" s="4" t="e">
        <f>VLOOKUP(Initial_report1920[[#This Row],[Field ID]],#REF!, 10, FALSE)</f>
        <v>#REF!</v>
      </c>
    </row>
    <row r="59" spans="1:8" x14ac:dyDescent="0.25">
      <c r="A59" s="6" t="s">
        <v>306</v>
      </c>
      <c r="B59" s="7" t="e">
        <f>VLOOKUP(Initial_report1920[[#This Row],[Field ID]],#REF!, 2, FALSE)</f>
        <v>#REF!</v>
      </c>
      <c r="C59" s="7" t="e">
        <f>VLOOKUP(Initial_report1920[[#This Row],[Field ID]],#REF!, 3, FALSE)</f>
        <v>#REF!</v>
      </c>
      <c r="D59" s="4" t="e">
        <f>VLOOKUP(Initial_report1920[[#This Row],[Field ID]],#REF!, 4, FALSE)</f>
        <v>#REF!</v>
      </c>
      <c r="E59" s="4" t="e">
        <f>VLOOKUP(Initial_report1920[[#This Row],[Field ID]],#REF!, 5, FALSE)</f>
        <v>#REF!</v>
      </c>
      <c r="F59" s="4" t="e">
        <f>VLOOKUP(Initial_report1920[[#This Row],[Field ID]],#REF!, 8, FALSE)</f>
        <v>#REF!</v>
      </c>
      <c r="G59" s="4" t="e">
        <f>VLOOKUP(Initial_report1920[[#This Row],[Field ID]],#REF!, 9, FALSE)</f>
        <v>#REF!</v>
      </c>
      <c r="H59" s="4" t="e">
        <f>VLOOKUP(Initial_report1920[[#This Row],[Field ID]],#REF!, 10, FALSE)</f>
        <v>#REF!</v>
      </c>
    </row>
    <row r="60" spans="1:8" ht="15.75" thickBot="1" x14ac:dyDescent="0.3">
      <c r="A60" s="7" t="s">
        <v>307</v>
      </c>
      <c r="B60" s="7" t="e">
        <f>VLOOKUP(Initial_report1920[[#This Row],[Field ID]],#REF!, 2, FALSE)</f>
        <v>#REF!</v>
      </c>
      <c r="C60" s="7" t="e">
        <f>VLOOKUP(Initial_report1920[[#This Row],[Field ID]],#REF!, 3, FALSE)</f>
        <v>#REF!</v>
      </c>
      <c r="D60" s="4" t="e">
        <f>VLOOKUP(Initial_report1920[[#This Row],[Field ID]],#REF!, 4, FALSE)</f>
        <v>#REF!</v>
      </c>
      <c r="E60" s="4" t="e">
        <f>VLOOKUP(Initial_report1920[[#This Row],[Field ID]],#REF!, 5, FALSE)</f>
        <v>#REF!</v>
      </c>
      <c r="F60" s="4" t="e">
        <f>VLOOKUP(Initial_report1920[[#This Row],[Field ID]],#REF!, 8, FALSE)</f>
        <v>#REF!</v>
      </c>
      <c r="G60" s="4" t="e">
        <f>VLOOKUP(Initial_report1920[[#This Row],[Field ID]],#REF!, 9, FALSE)</f>
        <v>#REF!</v>
      </c>
      <c r="H60" s="4" t="e">
        <f>VLOOKUP(Initial_report1920[[#This Row],[Field ID]],#REF!, 10, FALSE)</f>
        <v>#REF!</v>
      </c>
    </row>
    <row r="61" spans="1:8" x14ac:dyDescent="0.25">
      <c r="A61" s="7" t="s">
        <v>308</v>
      </c>
      <c r="B61" s="7" t="e">
        <f>VLOOKUP(Initial_report1920[[#This Row],[Field ID]],#REF!, 2, FALSE)</f>
        <v>#REF!</v>
      </c>
      <c r="C61" s="7" t="e">
        <f>VLOOKUP(Initial_report1920[[#This Row],[Field ID]],#REF!, 3, FALSE)</f>
        <v>#REF!</v>
      </c>
      <c r="D61" s="9" t="e">
        <f>VLOOKUP(Initial_report1920[[#This Row],[Field ID]],#REF!, 4, FALSE)</f>
        <v>#REF!</v>
      </c>
      <c r="E61" s="10" t="e">
        <f>VLOOKUP(Initial_report1920[[#This Row],[Field ID]],#REF!, 5, FALSE)</f>
        <v>#REF!</v>
      </c>
      <c r="F61" s="24" t="e">
        <f>VLOOKUP(Initial_report1920[[#This Row],[Field ID]],#REF!, 8, FALSE)</f>
        <v>#REF!</v>
      </c>
      <c r="G61" s="4" t="e">
        <f>VLOOKUP(Initial_report1920[[#This Row],[Field ID]],#REF!, 9, FALSE)</f>
        <v>#REF!</v>
      </c>
      <c r="H61" s="4" t="e">
        <f>VLOOKUP(Initial_report1920[[#This Row],[Field ID]],#REF!, 10, FALSE)</f>
        <v>#REF!</v>
      </c>
    </row>
    <row r="62" spans="1:8" x14ac:dyDescent="0.25">
      <c r="A62" s="7" t="s">
        <v>309</v>
      </c>
      <c r="B62" s="7" t="e">
        <f>VLOOKUP(Initial_report1920[[#This Row],[Field ID]],#REF!, 2, FALSE)</f>
        <v>#REF!</v>
      </c>
      <c r="C62" s="7" t="e">
        <f>VLOOKUP(Initial_report1920[[#This Row],[Field ID]],#REF!, 3, FALSE)</f>
        <v>#REF!</v>
      </c>
      <c r="D62" s="31" t="e">
        <f>VLOOKUP(Initial_report1920[[#This Row],[Field ID]],#REF!, 4, FALSE)</f>
        <v>#REF!</v>
      </c>
      <c r="E62" s="4" t="e">
        <f>VLOOKUP(Initial_report1920[[#This Row],[Field ID]],#REF!, 5, FALSE)</f>
        <v>#REF!</v>
      </c>
      <c r="F62" s="25" t="e">
        <f>VLOOKUP(Initial_report1920[[#This Row],[Field ID]],#REF!, 8, FALSE)</f>
        <v>#REF!</v>
      </c>
      <c r="G62" s="4" t="e">
        <f>VLOOKUP(Initial_report1920[[#This Row],[Field ID]],#REF!, 9, FALSE)</f>
        <v>#REF!</v>
      </c>
      <c r="H62" s="4" t="e">
        <f>VLOOKUP(Initial_report1920[[#This Row],[Field ID]],#REF!, 10, FALSE)</f>
        <v>#REF!</v>
      </c>
    </row>
    <row r="63" spans="1:8" x14ac:dyDescent="0.25">
      <c r="A63" s="7" t="s">
        <v>310</v>
      </c>
      <c r="B63" s="7" t="e">
        <f>VLOOKUP(Initial_report1920[[#This Row],[Field ID]],#REF!, 2, FALSE)</f>
        <v>#REF!</v>
      </c>
      <c r="C63" s="7" t="e">
        <f>VLOOKUP(Initial_report1920[[#This Row],[Field ID]],#REF!, 3, FALSE)</f>
        <v>#REF!</v>
      </c>
      <c r="D63" s="31" t="e">
        <f>VLOOKUP(Initial_report1920[[#This Row],[Field ID]],#REF!, 4, FALSE)</f>
        <v>#REF!</v>
      </c>
      <c r="E63" s="4" t="e">
        <f>VLOOKUP(Initial_report1920[[#This Row],[Field ID]],#REF!, 5, FALSE)</f>
        <v>#REF!</v>
      </c>
      <c r="F63" s="25" t="e">
        <f>VLOOKUP(Initial_report1920[[#This Row],[Field ID]],#REF!, 8, FALSE)</f>
        <v>#REF!</v>
      </c>
      <c r="G63" s="4" t="e">
        <f>VLOOKUP(Initial_report1920[[#This Row],[Field ID]],#REF!, 9, FALSE)</f>
        <v>#REF!</v>
      </c>
      <c r="H63" s="4" t="e">
        <f>VLOOKUP(Initial_report1920[[#This Row],[Field ID]],#REF!, 10, FALSE)</f>
        <v>#REF!</v>
      </c>
    </row>
    <row r="64" spans="1:8" ht="15.75" thickBot="1" x14ac:dyDescent="0.3">
      <c r="A64" s="7" t="s">
        <v>311</v>
      </c>
      <c r="B64" s="7" t="e">
        <f>VLOOKUP(Initial_report1920[[#This Row],[Field ID]],#REF!, 2, FALSE)</f>
        <v>#REF!</v>
      </c>
      <c r="C64" s="7" t="e">
        <f>VLOOKUP(Initial_report1920[[#This Row],[Field ID]],#REF!, 3, FALSE)</f>
        <v>#REF!</v>
      </c>
      <c r="D64" s="32" t="e">
        <f>VLOOKUP(Initial_report1920[[#This Row],[Field ID]],#REF!, 4, FALSE)</f>
        <v>#REF!</v>
      </c>
      <c r="E64" s="8" t="e">
        <f>VLOOKUP(Initial_report1920[[#This Row],[Field ID]],#REF!, 5, FALSE)</f>
        <v>#REF!</v>
      </c>
      <c r="F64" s="26" t="e">
        <f>VLOOKUP(Initial_report1920[[#This Row],[Field ID]],#REF!, 8, FALSE)</f>
        <v>#REF!</v>
      </c>
      <c r="G64" s="4" t="e">
        <f>VLOOKUP(Initial_report1920[[#This Row],[Field ID]],#REF!, 9, FALSE)</f>
        <v>#REF!</v>
      </c>
      <c r="H64" s="4" t="e">
        <f>VLOOKUP(Initial_report1920[[#This Row],[Field ID]],#REF!, 10, FALSE)</f>
        <v>#REF!</v>
      </c>
    </row>
  </sheetData>
  <pageMargins left="0.7" right="0.7" top="0.75" bottom="0.75" header="0.3" footer="0.3"/>
  <pageSetup paperSize="9" orientation="portrait"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A9DA1-6252-4F58-8D39-D5FAB3FF9F57}">
  <sheetPr codeName="Sheet7">
    <tabColor theme="9" tint="0.39997558519241921"/>
  </sheetPr>
  <dimension ref="A1:K18"/>
  <sheetViews>
    <sheetView workbookViewId="0"/>
  </sheetViews>
  <sheetFormatPr defaultColWidth="8.7109375" defaultRowHeight="15" x14ac:dyDescent="0.25"/>
  <cols>
    <col min="1" max="1" width="10.7109375" customWidth="1"/>
    <col min="2" max="2" width="19.42578125" style="13" customWidth="1"/>
    <col min="3" max="3" width="17.7109375" style="13" customWidth="1"/>
    <col min="4" max="5" width="25.42578125" customWidth="1"/>
    <col min="6" max="6" width="60.5703125" style="1" customWidth="1"/>
    <col min="7" max="7" width="40.42578125" customWidth="1"/>
    <col min="8" max="8" width="58.42578125" style="1" bestFit="1" customWidth="1"/>
    <col min="9" max="9" width="58.42578125" style="1" customWidth="1"/>
    <col min="10" max="10" width="42.28515625" customWidth="1"/>
    <col min="11" max="11" width="88.28515625" style="1" customWidth="1"/>
  </cols>
  <sheetData>
    <row r="1" spans="1:11" ht="30" x14ac:dyDescent="0.25">
      <c r="A1" s="1" t="s">
        <v>0</v>
      </c>
      <c r="B1" s="21" t="s">
        <v>1</v>
      </c>
      <c r="C1" s="21" t="s">
        <v>2</v>
      </c>
      <c r="D1" s="1" t="s">
        <v>3</v>
      </c>
      <c r="E1" s="1" t="s">
        <v>246</v>
      </c>
      <c r="F1" s="1" t="s">
        <v>8</v>
      </c>
      <c r="G1" s="1" t="s">
        <v>9</v>
      </c>
      <c r="H1" s="1" t="s">
        <v>312</v>
      </c>
      <c r="I1"/>
      <c r="K1"/>
    </row>
    <row r="2" spans="1:11" ht="60" customHeight="1" x14ac:dyDescent="0.25">
      <c r="A2" s="6" t="s">
        <v>248</v>
      </c>
      <c r="B2" s="7" t="e">
        <f>VLOOKUP(Initial_report19205[[#This Row],[Field ID]],#REF!, 2, FALSE)</f>
        <v>#REF!</v>
      </c>
      <c r="C2" s="7" t="e">
        <f>VLOOKUP(Initial_report19205[[#This Row],[Field ID]],#REF!, 3, FALSE)</f>
        <v>#REF!</v>
      </c>
      <c r="D2" s="4" t="e">
        <f>VLOOKUP(Initial_report19205[[#This Row],[Field ID]],#REF!, 4, FALSE)</f>
        <v>#REF!</v>
      </c>
      <c r="E2" s="4" t="e">
        <f>VLOOKUP(Initial_report19205[[#This Row],[Field ID]],#REF!, 5, FALSE)</f>
        <v>#REF!</v>
      </c>
      <c r="F2" s="4" t="e">
        <f>VLOOKUP(Initial_report19205[[#This Row],[Field ID]],#REF!, 9, FALSE)</f>
        <v>#REF!</v>
      </c>
      <c r="G2" s="4" t="e">
        <f>VLOOKUP(Initial_report19205[[#This Row],[Field ID]],#REF!, 10, FALSE)</f>
        <v>#REF!</v>
      </c>
      <c r="H2" s="4"/>
      <c r="I2"/>
      <c r="K2"/>
    </row>
    <row r="3" spans="1:11" ht="60" customHeight="1" x14ac:dyDescent="0.25">
      <c r="A3" s="6" t="s">
        <v>249</v>
      </c>
      <c r="B3" s="7" t="e">
        <f>VLOOKUP(Initial_report19205[[#This Row],[Field ID]],#REF!, 2, FALSE)</f>
        <v>#REF!</v>
      </c>
      <c r="C3" s="7" t="e">
        <f>VLOOKUP(Initial_report19205[[#This Row],[Field ID]],#REF!, 3, FALSE)</f>
        <v>#REF!</v>
      </c>
      <c r="D3" s="4" t="e">
        <f>VLOOKUP(Initial_report19205[[#This Row],[Field ID]],#REF!, 4, FALSE)</f>
        <v>#REF!</v>
      </c>
      <c r="E3" s="4" t="e">
        <f>VLOOKUP(Initial_report19205[[#This Row],[Field ID]],#REF!, 5, FALSE)</f>
        <v>#REF!</v>
      </c>
      <c r="F3" s="4" t="e">
        <f>VLOOKUP(Initial_report19205[[#This Row],[Field ID]],#REF!, 9, FALSE)</f>
        <v>#REF!</v>
      </c>
      <c r="G3" s="4" t="e">
        <f>VLOOKUP(Initial_report19205[[#This Row],[Field ID]],#REF!, 10, FALSE)</f>
        <v>#REF!</v>
      </c>
      <c r="H3" s="4"/>
      <c r="I3"/>
      <c r="K3"/>
    </row>
    <row r="4" spans="1:11" ht="60" customHeight="1" x14ac:dyDescent="0.25">
      <c r="A4" s="7"/>
      <c r="B4" s="7" t="s">
        <v>45</v>
      </c>
      <c r="C4" s="7" t="s">
        <v>46</v>
      </c>
      <c r="D4" s="4" t="s">
        <v>313</v>
      </c>
      <c r="E4" s="4" t="s">
        <v>314</v>
      </c>
      <c r="F4" s="4" t="s">
        <v>315</v>
      </c>
      <c r="G4" s="4" t="s">
        <v>316</v>
      </c>
      <c r="H4" s="4"/>
      <c r="I4"/>
      <c r="K4"/>
    </row>
    <row r="5" spans="1:11" ht="60" customHeight="1" x14ac:dyDescent="0.25">
      <c r="A5" s="6" t="s">
        <v>250</v>
      </c>
      <c r="B5" s="7" t="e">
        <f>VLOOKUP(Initial_report19205[[#This Row],[Field ID]],#REF!, 2, FALSE)</f>
        <v>#REF!</v>
      </c>
      <c r="C5" s="7" t="e">
        <f>VLOOKUP(Initial_report19205[[#This Row],[Field ID]],#REF!, 3, FALSE)</f>
        <v>#REF!</v>
      </c>
      <c r="D5" s="4" t="e">
        <f>VLOOKUP(Initial_report19205[[#This Row],[Field ID]],#REF!, 4, FALSE)</f>
        <v>#REF!</v>
      </c>
      <c r="E5" s="4" t="e">
        <f>VLOOKUP(Initial_report19205[[#This Row],[Field ID]],#REF!, 5, FALSE)</f>
        <v>#REF!</v>
      </c>
      <c r="F5" s="4" t="e">
        <f>VLOOKUP(Initial_report19205[[#This Row],[Field ID]],#REF!, 9, FALSE)</f>
        <v>#REF!</v>
      </c>
      <c r="G5" s="4" t="e">
        <f>VLOOKUP(Initial_report19205[[#This Row],[Field ID]],#REF!, 10, FALSE)</f>
        <v>#REF!</v>
      </c>
      <c r="H5" s="4"/>
      <c r="I5"/>
      <c r="K5"/>
    </row>
    <row r="6" spans="1:11" ht="60" customHeight="1" x14ac:dyDescent="0.25">
      <c r="A6" s="6" t="s">
        <v>256</v>
      </c>
      <c r="B6" s="7" t="e">
        <f>VLOOKUP(Initial_report19205[[#This Row],[Field ID]],#REF!, 2, FALSE)</f>
        <v>#REF!</v>
      </c>
      <c r="C6" s="7" t="e">
        <f>VLOOKUP(Initial_report19205[[#This Row],[Field ID]],#REF!, 3, FALSE)</f>
        <v>#REF!</v>
      </c>
      <c r="D6" s="4" t="e">
        <f>VLOOKUP(Initial_report19205[[#This Row],[Field ID]],#REF!, 4, FALSE)</f>
        <v>#REF!</v>
      </c>
      <c r="E6" s="4" t="e">
        <f>VLOOKUP(Initial_report19205[[#This Row],[Field ID]],#REF!, 5, FALSE)</f>
        <v>#REF!</v>
      </c>
      <c r="F6" s="4" t="e">
        <f>VLOOKUP(Initial_report19205[[#This Row],[Field ID]],#REF!, 9, FALSE)</f>
        <v>#REF!</v>
      </c>
      <c r="G6" s="4" t="e">
        <f>VLOOKUP(Initial_report19205[[#This Row],[Field ID]],#REF!, 10, FALSE)</f>
        <v>#REF!</v>
      </c>
      <c r="H6" s="4" t="s">
        <v>317</v>
      </c>
      <c r="I6"/>
      <c r="K6"/>
    </row>
    <row r="7" spans="1:11" ht="60" customHeight="1" thickBot="1" x14ac:dyDescent="0.3">
      <c r="A7" s="6" t="s">
        <v>262</v>
      </c>
      <c r="B7" s="7" t="e">
        <f>VLOOKUP(Initial_report19205[[#This Row],[Field ID]],#REF!, 2, FALSE)</f>
        <v>#REF!</v>
      </c>
      <c r="C7" s="7" t="e">
        <f>VLOOKUP(Initial_report19205[[#This Row],[Field ID]],#REF!, 3, FALSE)</f>
        <v>#REF!</v>
      </c>
      <c r="D7" s="4" t="e">
        <f>VLOOKUP(Initial_report19205[[#This Row],[Field ID]],#REF!, 4, FALSE)</f>
        <v>#REF!</v>
      </c>
      <c r="E7" s="4" t="e">
        <f>VLOOKUP(Initial_report19205[[#This Row],[Field ID]],#REF!, 5, FALSE)</f>
        <v>#REF!</v>
      </c>
      <c r="F7" s="4" t="e">
        <f>VLOOKUP(Initial_report19205[[#This Row],[Field ID]],#REF!, 9, FALSE)</f>
        <v>#REF!</v>
      </c>
      <c r="G7" s="4" t="e">
        <f>VLOOKUP(Initial_report19205[[#This Row],[Field ID]],#REF!, 10, FALSE)</f>
        <v>#REF!</v>
      </c>
      <c r="H7" s="4"/>
      <c r="I7"/>
      <c r="K7"/>
    </row>
    <row r="8" spans="1:11" ht="60" customHeight="1" x14ac:dyDescent="0.25">
      <c r="A8" s="6" t="s">
        <v>264</v>
      </c>
      <c r="B8" s="7" t="e">
        <f>VLOOKUP(Initial_report19205[[#This Row],[Field ID]],#REF!, 2, FALSE)</f>
        <v>#REF!</v>
      </c>
      <c r="C8" s="7" t="e">
        <f>VLOOKUP(Initial_report19205[[#This Row],[Field ID]],#REF!, 3, FALSE)</f>
        <v>#REF!</v>
      </c>
      <c r="D8" s="9" t="e">
        <f>VLOOKUP(Initial_report19205[[#This Row],[Field ID]],#REF!, 4, FALSE)</f>
        <v>#REF!</v>
      </c>
      <c r="E8" s="24" t="e">
        <f>VLOOKUP(Initial_report19205[[#This Row],[Field ID]],#REF!, 5, FALSE)</f>
        <v>#REF!</v>
      </c>
      <c r="F8" s="4" t="e">
        <f>VLOOKUP(Initial_report19205[[#This Row],[Field ID]],#REF!, 9, FALSE)</f>
        <v>#REF!</v>
      </c>
      <c r="G8" s="4" t="e">
        <f>VLOOKUP(Initial_report19205[[#This Row],[Field ID]],#REF!, 10, FALSE)</f>
        <v>#REF!</v>
      </c>
      <c r="H8" s="4"/>
      <c r="I8"/>
      <c r="K8"/>
    </row>
    <row r="9" spans="1:11" ht="60" customHeight="1" x14ac:dyDescent="0.25">
      <c r="A9" s="6" t="s">
        <v>265</v>
      </c>
      <c r="B9" s="7" t="e">
        <f>VLOOKUP(Initial_report19205[[#This Row],[Field ID]],#REF!, 2, FALSE)</f>
        <v>#REF!</v>
      </c>
      <c r="C9" s="7" t="e">
        <f>VLOOKUP(Initial_report19205[[#This Row],[Field ID]],#REF!, 3, FALSE)</f>
        <v>#REF!</v>
      </c>
      <c r="D9" s="11" t="e">
        <f>VLOOKUP(Initial_report19205[[#This Row],[Field ID]],#REF!, 4, FALSE)</f>
        <v>#REF!</v>
      </c>
      <c r="E9" s="25" t="e">
        <f>VLOOKUP(Initial_report19205[[#This Row],[Field ID]],#REF!, 5, FALSE)</f>
        <v>#REF!</v>
      </c>
      <c r="F9" s="4" t="e">
        <f>VLOOKUP(Initial_report19205[[#This Row],[Field ID]],#REF!, 9, FALSE)</f>
        <v>#REF!</v>
      </c>
      <c r="G9" s="4" t="e">
        <f>VLOOKUP(Initial_report19205[[#This Row],[Field ID]],#REF!, 10, FALSE)</f>
        <v>#REF!</v>
      </c>
      <c r="H9" s="4"/>
      <c r="I9"/>
      <c r="K9"/>
    </row>
    <row r="10" spans="1:11" ht="60" customHeight="1" x14ac:dyDescent="0.25">
      <c r="A10" s="6" t="s">
        <v>266</v>
      </c>
      <c r="B10" s="7" t="e">
        <f>VLOOKUP(Initial_report19205[[#This Row],[Field ID]],#REF!, 2, FALSE)</f>
        <v>#REF!</v>
      </c>
      <c r="C10" s="7" t="e">
        <f>VLOOKUP(Initial_report19205[[#This Row],[Field ID]],#REF!, 3, FALSE)</f>
        <v>#REF!</v>
      </c>
      <c r="D10" s="11" t="e">
        <f>VLOOKUP(Initial_report19205[[#This Row],[Field ID]],#REF!, 4, FALSE)</f>
        <v>#REF!</v>
      </c>
      <c r="E10" s="25" t="e">
        <f>VLOOKUP(Initial_report19205[[#This Row],[Field ID]],#REF!, 5, FALSE)</f>
        <v>#REF!</v>
      </c>
      <c r="F10" s="4" t="e">
        <f>VLOOKUP(Initial_report19205[[#This Row],[Field ID]],#REF!, 9, FALSE)</f>
        <v>#REF!</v>
      </c>
      <c r="G10" s="4" t="e">
        <f>VLOOKUP(Initial_report19205[[#This Row],[Field ID]],#REF!, 10, FALSE)</f>
        <v>#REF!</v>
      </c>
      <c r="H10" s="4"/>
      <c r="I10"/>
      <c r="K10"/>
    </row>
    <row r="11" spans="1:11" ht="60" customHeight="1" x14ac:dyDescent="0.25">
      <c r="A11" s="6" t="s">
        <v>267</v>
      </c>
      <c r="B11" s="7" t="e">
        <f>VLOOKUP(Initial_report19205[[#This Row],[Field ID]],#REF!, 2, FALSE)</f>
        <v>#REF!</v>
      </c>
      <c r="C11" s="7" t="e">
        <f>VLOOKUP(Initial_report19205[[#This Row],[Field ID]],#REF!, 3, FALSE)</f>
        <v>#REF!</v>
      </c>
      <c r="D11" s="11" t="e">
        <f>VLOOKUP(Initial_report19205[[#This Row],[Field ID]],#REF!, 4, FALSE)</f>
        <v>#REF!</v>
      </c>
      <c r="E11" s="25" t="e">
        <f>VLOOKUP(Initial_report19205[[#This Row],[Field ID]],#REF!, 5, FALSE)</f>
        <v>#REF!</v>
      </c>
      <c r="F11" s="4" t="e">
        <f>VLOOKUP(Initial_report19205[[#This Row],[Field ID]],#REF!, 9, FALSE)</f>
        <v>#REF!</v>
      </c>
      <c r="G11" s="4" t="e">
        <f>VLOOKUP(Initial_report19205[[#This Row],[Field ID]],#REF!, 10, FALSE)</f>
        <v>#REF!</v>
      </c>
      <c r="H11" s="4"/>
      <c r="I11"/>
      <c r="K11"/>
    </row>
    <row r="12" spans="1:11" ht="60" customHeight="1" thickBot="1" x14ac:dyDescent="0.3">
      <c r="A12" s="6" t="s">
        <v>268</v>
      </c>
      <c r="B12" s="7" t="e">
        <f>VLOOKUP(Initial_report19205[[#This Row],[Field ID]],#REF!, 2, FALSE)</f>
        <v>#REF!</v>
      </c>
      <c r="C12" s="7" t="e">
        <f>VLOOKUP(Initial_report19205[[#This Row],[Field ID]],#REF!, 3, FALSE)</f>
        <v>#REF!</v>
      </c>
      <c r="D12" s="12" t="e">
        <f>VLOOKUP(Initial_report19205[[#This Row],[Field ID]],#REF!, 4, FALSE)</f>
        <v>#REF!</v>
      </c>
      <c r="E12" s="26" t="e">
        <f>VLOOKUP(Initial_report19205[[#This Row],[Field ID]],#REF!, 5, FALSE)</f>
        <v>#REF!</v>
      </c>
      <c r="F12" s="4" t="e">
        <f>VLOOKUP(Initial_report19205[[#This Row],[Field ID]],#REF!, 9, FALSE)</f>
        <v>#REF!</v>
      </c>
      <c r="G12" s="4" t="e">
        <f>VLOOKUP(Initial_report19205[[#This Row],[Field ID]],#REF!, 10, FALSE)</f>
        <v>#REF!</v>
      </c>
      <c r="H12" s="4"/>
      <c r="I12"/>
      <c r="K12"/>
    </row>
    <row r="13" spans="1:11" ht="60" customHeight="1" x14ac:dyDescent="0.25">
      <c r="A13" s="6" t="s">
        <v>280</v>
      </c>
      <c r="B13" s="7" t="e">
        <f>VLOOKUP(Initial_report19205[[#This Row],[Field ID]],#REF!, 2, FALSE)</f>
        <v>#REF!</v>
      </c>
      <c r="C13" s="7" t="e">
        <f>VLOOKUP(Initial_report19205[[#This Row],[Field ID]],#REF!, 3, FALSE)</f>
        <v>#REF!</v>
      </c>
      <c r="D13" s="9" t="e">
        <f>VLOOKUP(Initial_report19205[[#This Row],[Field ID]],#REF!, 4, FALSE)</f>
        <v>#REF!</v>
      </c>
      <c r="E13" s="24" t="e">
        <f>VLOOKUP(Initial_report19205[[#This Row],[Field ID]],#REF!, 5, FALSE)</f>
        <v>#REF!</v>
      </c>
      <c r="F13" s="4" t="e">
        <f>VLOOKUP(Initial_report19205[[#This Row],[Field ID]],#REF!, 9, FALSE)</f>
        <v>#REF!</v>
      </c>
      <c r="G13" s="4" t="e">
        <f>VLOOKUP(Initial_report19205[[#This Row],[Field ID]],#REF!, 10, FALSE)</f>
        <v>#REF!</v>
      </c>
      <c r="H13" s="4"/>
      <c r="I13"/>
      <c r="K13"/>
    </row>
    <row r="14" spans="1:11" ht="88.5" customHeight="1" x14ac:dyDescent="0.25">
      <c r="A14" s="6" t="s">
        <v>281</v>
      </c>
      <c r="B14" s="7" t="e">
        <f>VLOOKUP(Initial_report19205[[#This Row],[Field ID]],#REF!, 2, FALSE)</f>
        <v>#REF!</v>
      </c>
      <c r="C14" s="7" t="e">
        <f>VLOOKUP(Initial_report19205[[#This Row],[Field ID]],#REF!, 3, FALSE)</f>
        <v>#REF!</v>
      </c>
      <c r="D14" s="11" t="e">
        <f>VLOOKUP(Initial_report19205[[#This Row],[Field ID]],#REF!, 4, FALSE)</f>
        <v>#REF!</v>
      </c>
      <c r="E14" s="25" t="e">
        <f>VLOOKUP(Initial_report19205[[#This Row],[Field ID]],#REF!, 5, FALSE)</f>
        <v>#REF!</v>
      </c>
      <c r="F14" s="4" t="e">
        <f>VLOOKUP(Initial_report19205[[#This Row],[Field ID]],#REF!, 9, FALSE)</f>
        <v>#REF!</v>
      </c>
      <c r="G14" s="4" t="e">
        <f>VLOOKUP(Initial_report19205[[#This Row],[Field ID]],#REF!, 10, FALSE)</f>
        <v>#REF!</v>
      </c>
      <c r="H14" s="4"/>
      <c r="I14"/>
      <c r="K14"/>
    </row>
    <row r="15" spans="1:11" ht="78" customHeight="1" x14ac:dyDescent="0.25">
      <c r="A15" s="6" t="s">
        <v>282</v>
      </c>
      <c r="B15" s="7" t="e">
        <f>VLOOKUP(Initial_report19205[[#This Row],[Field ID]],#REF!, 2, FALSE)</f>
        <v>#REF!</v>
      </c>
      <c r="C15" s="7" t="e">
        <f>VLOOKUP(Initial_report19205[[#This Row],[Field ID]],#REF!, 3, FALSE)</f>
        <v>#REF!</v>
      </c>
      <c r="D15" s="11" t="e">
        <f>VLOOKUP(Initial_report19205[[#This Row],[Field ID]],#REF!, 4, FALSE)</f>
        <v>#REF!</v>
      </c>
      <c r="E15" s="25" t="e">
        <f>VLOOKUP(Initial_report19205[[#This Row],[Field ID]],#REF!, 5, FALSE)</f>
        <v>#REF!</v>
      </c>
      <c r="F15" s="4" t="e">
        <f>VLOOKUP(Initial_report19205[[#This Row],[Field ID]],#REF!, 9, FALSE)</f>
        <v>#REF!</v>
      </c>
      <c r="G15" s="4" t="e">
        <f>VLOOKUP(Initial_report19205[[#This Row],[Field ID]],#REF!, 10, FALSE)</f>
        <v>#REF!</v>
      </c>
      <c r="H15" s="4"/>
      <c r="I15"/>
      <c r="K15"/>
    </row>
    <row r="16" spans="1:11" ht="60" customHeight="1" x14ac:dyDescent="0.25">
      <c r="A16" s="6" t="s">
        <v>283</v>
      </c>
      <c r="B16" s="7" t="e">
        <f>VLOOKUP(Initial_report19205[[#This Row],[Field ID]],#REF!, 2, FALSE)</f>
        <v>#REF!</v>
      </c>
      <c r="C16" s="7" t="e">
        <f>VLOOKUP(Initial_report19205[[#This Row],[Field ID]],#REF!, 3, FALSE)</f>
        <v>#REF!</v>
      </c>
      <c r="D16" s="11" t="e">
        <f>VLOOKUP(Initial_report19205[[#This Row],[Field ID]],#REF!, 4, FALSE)</f>
        <v>#REF!</v>
      </c>
      <c r="E16" s="25" t="e">
        <f>VLOOKUP(Initial_report19205[[#This Row],[Field ID]],#REF!, 5, FALSE)</f>
        <v>#REF!</v>
      </c>
      <c r="F16" s="4" t="e">
        <f>VLOOKUP(Initial_report19205[[#This Row],[Field ID]],#REF!, 9, FALSE)</f>
        <v>#REF!</v>
      </c>
      <c r="G16" s="4" t="e">
        <f>VLOOKUP(Initial_report19205[[#This Row],[Field ID]],#REF!, 10, FALSE)</f>
        <v>#REF!</v>
      </c>
      <c r="H16" s="4"/>
      <c r="I16"/>
      <c r="K16"/>
    </row>
    <row r="17" spans="1:11" ht="60" customHeight="1" x14ac:dyDescent="0.25">
      <c r="A17" s="6" t="s">
        <v>284</v>
      </c>
      <c r="B17" s="7" t="e">
        <f>VLOOKUP(Initial_report19205[[#This Row],[Field ID]],#REF!, 2, FALSE)</f>
        <v>#REF!</v>
      </c>
      <c r="C17" s="7" t="e">
        <f>VLOOKUP(Initial_report19205[[#This Row],[Field ID]],#REF!, 3, FALSE)</f>
        <v>#REF!</v>
      </c>
      <c r="D17" s="11" t="e">
        <f>VLOOKUP(Initial_report19205[[#This Row],[Field ID]],#REF!, 4, FALSE)</f>
        <v>#REF!</v>
      </c>
      <c r="E17" s="25" t="e">
        <f>VLOOKUP(Initial_report19205[[#This Row],[Field ID]],#REF!, 5, FALSE)</f>
        <v>#REF!</v>
      </c>
      <c r="F17" s="4" t="e">
        <f>VLOOKUP(Initial_report19205[[#This Row],[Field ID]],#REF!, 9, FALSE)</f>
        <v>#REF!</v>
      </c>
      <c r="G17" s="4" t="e">
        <f>VLOOKUP(Initial_report19205[[#This Row],[Field ID]],#REF!, 10, FALSE)</f>
        <v>#REF!</v>
      </c>
      <c r="H17" s="4"/>
      <c r="I17"/>
      <c r="K17"/>
    </row>
    <row r="18" spans="1:11" ht="60" customHeight="1" thickBot="1" x14ac:dyDescent="0.3">
      <c r="A18" s="6" t="s">
        <v>285</v>
      </c>
      <c r="B18" s="7" t="e">
        <f>VLOOKUP(Initial_report19205[[#This Row],[Field ID]],#REF!, 2, FALSE)</f>
        <v>#REF!</v>
      </c>
      <c r="C18" s="7" t="e">
        <f>VLOOKUP(Initial_report19205[[#This Row],[Field ID]],#REF!, 3, FALSE)</f>
        <v>#REF!</v>
      </c>
      <c r="D18" s="12" t="e">
        <f>VLOOKUP(Initial_report19205[[#This Row],[Field ID]],#REF!, 4, FALSE)</f>
        <v>#REF!</v>
      </c>
      <c r="E18" s="26" t="e">
        <f>VLOOKUP(Initial_report19205[[#This Row],[Field ID]],#REF!, 5, FALSE)</f>
        <v>#REF!</v>
      </c>
      <c r="F18" s="4" t="e">
        <f>VLOOKUP(Initial_report19205[[#This Row],[Field ID]],#REF!, 9, FALSE)</f>
        <v>#REF!</v>
      </c>
      <c r="G18" s="4" t="e">
        <f>VLOOKUP(Initial_report19205[[#This Row],[Field ID]],#REF!, 10, FALSE)</f>
        <v>#REF!</v>
      </c>
      <c r="H18" s="4"/>
      <c r="I18"/>
      <c r="K18"/>
    </row>
  </sheetData>
  <pageMargins left="0.7" right="0.7" top="0.75" bottom="0.75" header="0.3" footer="0.3"/>
  <pageSetup paperSize="9" orientation="portrait"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BF3E3-351A-4947-89BB-B41F2A19E7A3}">
  <sheetPr codeName="Sheet8">
    <tabColor theme="9" tint="0.39997558519241921"/>
  </sheetPr>
  <dimension ref="A1:L45"/>
  <sheetViews>
    <sheetView workbookViewId="0"/>
  </sheetViews>
  <sheetFormatPr defaultColWidth="8.7109375" defaultRowHeight="15" x14ac:dyDescent="0.25"/>
  <cols>
    <col min="1" max="1" width="10.7109375" customWidth="1"/>
    <col min="2" max="2" width="19.42578125" style="13" customWidth="1"/>
    <col min="3" max="3" width="17.7109375" style="13" customWidth="1"/>
    <col min="4" max="5" width="25.42578125" customWidth="1"/>
    <col min="6" max="6" width="35.42578125" customWidth="1"/>
    <col min="7" max="7" width="60.5703125" style="1" customWidth="1"/>
    <col min="8" max="8" width="40.42578125" customWidth="1"/>
    <col min="9" max="9" width="58.42578125" style="1" bestFit="1" customWidth="1"/>
    <col min="10" max="10" width="58.42578125" style="1" customWidth="1"/>
    <col min="11" max="11" width="42.28515625" customWidth="1"/>
    <col min="12" max="12" width="88.28515625" style="1" customWidth="1"/>
  </cols>
  <sheetData>
    <row r="1" spans="1:12" ht="30" x14ac:dyDescent="0.25">
      <c r="A1" s="1" t="s">
        <v>0</v>
      </c>
      <c r="B1" s="21" t="s">
        <v>1</v>
      </c>
      <c r="C1" s="21" t="s">
        <v>2</v>
      </c>
      <c r="D1" s="1" t="s">
        <v>3</v>
      </c>
      <c r="E1" s="1" t="s">
        <v>246</v>
      </c>
      <c r="F1" s="1" t="s">
        <v>8</v>
      </c>
      <c r="G1" s="1" t="s">
        <v>9</v>
      </c>
      <c r="H1" s="1" t="s">
        <v>312</v>
      </c>
      <c r="I1"/>
      <c r="J1"/>
      <c r="L1"/>
    </row>
    <row r="2" spans="1:12" ht="60" customHeight="1" x14ac:dyDescent="0.25">
      <c r="A2" s="6" t="s">
        <v>248</v>
      </c>
      <c r="B2" s="7" t="e">
        <f>VLOOKUP(Initial_report1920514[[#This Row],[Field ID]],#REF!, 2, FALSE)</f>
        <v>#REF!</v>
      </c>
      <c r="C2" s="7" t="e">
        <f>VLOOKUP(Initial_report1920514[[#This Row],[Field ID]],#REF!, 3, FALSE)</f>
        <v>#REF!</v>
      </c>
      <c r="D2" s="4" t="e">
        <f>VLOOKUP(Initial_report1920514[[#This Row],[Field ID]],#REF!, 4, FALSE)</f>
        <v>#REF!</v>
      </c>
      <c r="E2" s="4" t="e">
        <f>VLOOKUP(Initial_report1920514[[#This Row],[Field ID]],#REF!, 5, FALSE)</f>
        <v>#REF!</v>
      </c>
      <c r="F2" s="4" t="e">
        <f>VLOOKUP(Initial_report1920514[[#This Row],[Field ID]],#REF!, 9, FALSE)</f>
        <v>#REF!</v>
      </c>
      <c r="G2" s="4" t="e">
        <f>VLOOKUP(Initial_report1920514[[#This Row],[Field ID]],#REF!, 10, FALSE)</f>
        <v>#REF!</v>
      </c>
      <c r="H2" s="4"/>
      <c r="I2"/>
      <c r="J2"/>
      <c r="L2"/>
    </row>
    <row r="3" spans="1:12" ht="60" customHeight="1" x14ac:dyDescent="0.25">
      <c r="A3" s="6" t="s">
        <v>318</v>
      </c>
      <c r="B3" s="7" t="e">
        <f>VLOOKUP(Initial_report1920514[[#This Row],[Field ID]],#REF!, 2, FALSE)</f>
        <v>#REF!</v>
      </c>
      <c r="C3" s="7" t="e">
        <f>VLOOKUP(Initial_report1920514[[#This Row],[Field ID]],#REF!, 3, FALSE)</f>
        <v>#REF!</v>
      </c>
      <c r="D3" s="4" t="e">
        <f>VLOOKUP(Initial_report1920514[[#This Row],[Field ID]],#REF!, 4, FALSE)</f>
        <v>#REF!</v>
      </c>
      <c r="E3" s="4" t="e">
        <f>VLOOKUP(Initial_report1920514[[#This Row],[Field ID]],#REF!, 5, FALSE)</f>
        <v>#REF!</v>
      </c>
      <c r="F3" s="4" t="e">
        <f>VLOOKUP(Initial_report1920514[[#This Row],[Field ID]],#REF!, 9, FALSE)</f>
        <v>#REF!</v>
      </c>
      <c r="G3" s="4" t="e">
        <f>VLOOKUP(Initial_report1920514[[#This Row],[Field ID]],#REF!, 10, FALSE)</f>
        <v>#REF!</v>
      </c>
      <c r="H3" s="4"/>
      <c r="I3"/>
      <c r="J3"/>
      <c r="L3"/>
    </row>
    <row r="4" spans="1:12" ht="60" customHeight="1" x14ac:dyDescent="0.25">
      <c r="A4" s="6" t="s">
        <v>249</v>
      </c>
      <c r="B4" s="7" t="e">
        <f>VLOOKUP(Initial_report1920514[[#This Row],[Field ID]],#REF!, 2, FALSE)</f>
        <v>#REF!</v>
      </c>
      <c r="C4" s="7" t="e">
        <f>VLOOKUP(Initial_report1920514[[#This Row],[Field ID]],#REF!, 3, FALSE)</f>
        <v>#REF!</v>
      </c>
      <c r="D4" s="4" t="e">
        <f>VLOOKUP(Initial_report1920514[[#This Row],[Field ID]],#REF!, 4, FALSE)</f>
        <v>#REF!</v>
      </c>
      <c r="E4" s="4" t="e">
        <f>VLOOKUP(Initial_report1920514[[#This Row],[Field ID]],#REF!, 5, FALSE)</f>
        <v>#REF!</v>
      </c>
      <c r="F4" s="4" t="e">
        <f>VLOOKUP(Initial_report1920514[[#This Row],[Field ID]],#REF!, 9, FALSE)</f>
        <v>#REF!</v>
      </c>
      <c r="G4" s="4" t="e">
        <f>VLOOKUP(Initial_report1920514[[#This Row],[Field ID]],#REF!, 10, FALSE)</f>
        <v>#REF!</v>
      </c>
      <c r="H4" s="4"/>
      <c r="I4"/>
      <c r="J4"/>
      <c r="L4"/>
    </row>
    <row r="5" spans="1:12" ht="60" customHeight="1" x14ac:dyDescent="0.25">
      <c r="A5" s="6" t="s">
        <v>250</v>
      </c>
      <c r="B5" s="7" t="e">
        <f>VLOOKUP(Initial_report1920514[[#This Row],[Field ID]],#REF!, 2, FALSE)</f>
        <v>#REF!</v>
      </c>
      <c r="C5" s="7" t="e">
        <f>VLOOKUP(Initial_report1920514[[#This Row],[Field ID]],#REF!, 3, FALSE)</f>
        <v>#REF!</v>
      </c>
      <c r="D5" s="4" t="e">
        <f>VLOOKUP(Initial_report1920514[[#This Row],[Field ID]],#REF!, 4, FALSE)</f>
        <v>#REF!</v>
      </c>
      <c r="E5" s="4" t="e">
        <f>VLOOKUP(Initial_report1920514[[#This Row],[Field ID]],#REF!, 5, FALSE)</f>
        <v>#REF!</v>
      </c>
      <c r="F5" s="4" t="e">
        <f>VLOOKUP(Initial_report1920514[[#This Row],[Field ID]],#REF!, 9, FALSE)</f>
        <v>#REF!</v>
      </c>
      <c r="G5" s="4" t="e">
        <f>VLOOKUP(Initial_report1920514[[#This Row],[Field ID]],#REF!, 10, FALSE)</f>
        <v>#REF!</v>
      </c>
      <c r="H5" s="4"/>
      <c r="I5"/>
      <c r="J5"/>
      <c r="L5"/>
    </row>
    <row r="6" spans="1:12" ht="60" customHeight="1" x14ac:dyDescent="0.25">
      <c r="A6" s="6" t="s">
        <v>272</v>
      </c>
      <c r="B6" s="7" t="e">
        <f>VLOOKUP(Initial_report1920514[[#This Row],[Field ID]],#REF!, 2, FALSE)</f>
        <v>#REF!</v>
      </c>
      <c r="C6" s="7" t="e">
        <f>VLOOKUP(Initial_report1920514[[#This Row],[Field ID]],#REF!, 3, FALSE)</f>
        <v>#REF!</v>
      </c>
      <c r="D6" s="4" t="e">
        <f>VLOOKUP(Initial_report1920514[[#This Row],[Field ID]],#REF!, 4, FALSE)</f>
        <v>#REF!</v>
      </c>
      <c r="E6" s="4" t="e">
        <f>VLOOKUP(Initial_report1920514[[#This Row],[Field ID]],#REF!, 5, FALSE)</f>
        <v>#REF!</v>
      </c>
      <c r="F6" s="4" t="e">
        <f>VLOOKUP(Initial_report1920514[[#This Row],[Field ID]],#REF!, 9, FALSE)</f>
        <v>#REF!</v>
      </c>
      <c r="G6" s="4" t="e">
        <f>VLOOKUP(Initial_report1920514[[#This Row],[Field ID]],#REF!, 10, FALSE)</f>
        <v>#REF!</v>
      </c>
      <c r="H6" s="4"/>
      <c r="I6"/>
      <c r="J6"/>
      <c r="L6"/>
    </row>
    <row r="7" spans="1:12" ht="60" customHeight="1" x14ac:dyDescent="0.25">
      <c r="A7" s="6" t="s">
        <v>296</v>
      </c>
      <c r="B7" s="7" t="e">
        <f>VLOOKUP(Initial_report1920514[[#This Row],[Field ID]],#REF!, 2, FALSE)</f>
        <v>#REF!</v>
      </c>
      <c r="C7" s="7" t="e">
        <f>VLOOKUP(Initial_report1920514[[#This Row],[Field ID]],#REF!, 3, FALSE)</f>
        <v>#REF!</v>
      </c>
      <c r="D7" s="16" t="e">
        <f>VLOOKUP(Initial_report1920514[[#This Row],[Field ID]],#REF!, 4, FALSE)</f>
        <v>#REF!</v>
      </c>
      <c r="E7" s="16" t="e">
        <f>VLOOKUP(Initial_report1920514[[#This Row],[Field ID]],#REF!, 5, FALSE)</f>
        <v>#REF!</v>
      </c>
      <c r="F7" s="4" t="e">
        <f>VLOOKUP(Initial_report1920514[[#This Row],[Field ID]],#REF!, 9, FALSE)</f>
        <v>#REF!</v>
      </c>
      <c r="G7" s="4" t="e">
        <f>VLOOKUP(Initial_report1920514[[#This Row],[Field ID]],#REF!, 10, FALSE)</f>
        <v>#REF!</v>
      </c>
      <c r="H7" s="4" t="s">
        <v>319</v>
      </c>
      <c r="I7"/>
      <c r="J7"/>
      <c r="L7"/>
    </row>
    <row r="8" spans="1:12" ht="60" customHeight="1" x14ac:dyDescent="0.25">
      <c r="A8" s="6" t="s">
        <v>297</v>
      </c>
      <c r="B8" s="7" t="e">
        <f>VLOOKUP(Initial_report1920514[[#This Row],[Field ID]],#REF!, 2, FALSE)</f>
        <v>#REF!</v>
      </c>
      <c r="C8" s="7" t="e">
        <f>VLOOKUP(Initial_report1920514[[#This Row],[Field ID]],#REF!, 3, FALSE)</f>
        <v>#REF!</v>
      </c>
      <c r="D8" s="16" t="e">
        <f>VLOOKUP(Initial_report1920514[[#This Row],[Field ID]],#REF!, 4, FALSE)</f>
        <v>#REF!</v>
      </c>
      <c r="E8" s="16" t="e">
        <f>VLOOKUP(Initial_report1920514[[#This Row],[Field ID]],#REF!, 5, FALSE)</f>
        <v>#REF!</v>
      </c>
      <c r="F8" s="4" t="e">
        <f>VLOOKUP(Initial_report1920514[[#This Row],[Field ID]],#REF!, 9, FALSE)</f>
        <v>#REF!</v>
      </c>
      <c r="G8" s="4" t="e">
        <f>VLOOKUP(Initial_report1920514[[#This Row],[Field ID]],#REF!, 10, FALSE)</f>
        <v>#REF!</v>
      </c>
      <c r="H8" s="4"/>
      <c r="I8"/>
      <c r="J8"/>
      <c r="L8"/>
    </row>
    <row r="9" spans="1:12" ht="60" customHeight="1" thickBot="1" x14ac:dyDescent="0.3">
      <c r="A9" s="6" t="s">
        <v>279</v>
      </c>
      <c r="B9" s="7" t="e">
        <f>VLOOKUP(Initial_report1920514[[#This Row],[Field ID]],#REF!, 2, FALSE)</f>
        <v>#REF!</v>
      </c>
      <c r="C9" s="7" t="e">
        <f>VLOOKUP(Initial_report1920514[[#This Row],[Field ID]],#REF!, 3, FALSE)</f>
        <v>#REF!</v>
      </c>
      <c r="D9" s="16" t="e">
        <f>VLOOKUP(Initial_report1920514[[#This Row],[Field ID]],#REF!, 4, FALSE)</f>
        <v>#REF!</v>
      </c>
      <c r="E9" s="16" t="e">
        <f>VLOOKUP(Initial_report1920514[[#This Row],[Field ID]],#REF!, 5, FALSE)</f>
        <v>#REF!</v>
      </c>
      <c r="F9" s="4" t="e">
        <f>VLOOKUP(Initial_report1920514[[#This Row],[Field ID]],#REF!, 9, FALSE)</f>
        <v>#REF!</v>
      </c>
      <c r="G9" s="4" t="e">
        <f>VLOOKUP(Initial_report1920514[[#This Row],[Field ID]],#REF!, 10, FALSE)</f>
        <v>#REF!</v>
      </c>
      <c r="H9" s="4"/>
      <c r="I9"/>
      <c r="J9"/>
      <c r="L9"/>
    </row>
    <row r="10" spans="1:12" ht="60" customHeight="1" x14ac:dyDescent="0.25">
      <c r="A10" s="6" t="s">
        <v>299</v>
      </c>
      <c r="B10" s="7" t="e">
        <f>VLOOKUP(Initial_report1920514[[#This Row],[Field ID]],#REF!, 2, FALSE)</f>
        <v>#REF!</v>
      </c>
      <c r="C10" s="7" t="e">
        <f>VLOOKUP(Initial_report1920514[[#This Row],[Field ID]],#REF!, 3, FALSE)</f>
        <v>#REF!</v>
      </c>
      <c r="D10" s="33" t="e">
        <f>VLOOKUP(Initial_report1920514[[#This Row],[Field ID]],#REF!, 4, FALSE)</f>
        <v>#REF!</v>
      </c>
      <c r="E10" s="24" t="e">
        <f>VLOOKUP(Initial_report1920514[[#This Row],[Field ID]],#REF!, 5, FALSE)</f>
        <v>#REF!</v>
      </c>
      <c r="F10" s="4" t="e">
        <f>VLOOKUP(Initial_report1920514[[#This Row],[Field ID]],#REF!, 9, FALSE)</f>
        <v>#REF!</v>
      </c>
      <c r="G10" s="4" t="e">
        <f>VLOOKUP(Initial_report1920514[[#This Row],[Field ID]],#REF!, 10, FALSE)</f>
        <v>#REF!</v>
      </c>
      <c r="H10" s="4" t="s">
        <v>320</v>
      </c>
      <c r="I10"/>
      <c r="J10"/>
      <c r="L10"/>
    </row>
    <row r="11" spans="1:12" ht="60" customHeight="1" x14ac:dyDescent="0.25">
      <c r="A11" s="6" t="s">
        <v>300</v>
      </c>
      <c r="B11" s="7" t="e">
        <f>VLOOKUP(Initial_report1920514[[#This Row],[Field ID]],#REF!, 2, FALSE)</f>
        <v>#REF!</v>
      </c>
      <c r="C11" s="7" t="e">
        <f>VLOOKUP(Initial_report1920514[[#This Row],[Field ID]],#REF!, 3, FALSE)</f>
        <v>#REF!</v>
      </c>
      <c r="D11" s="11" t="e">
        <f>VLOOKUP(Initial_report1920514[[#This Row],[Field ID]],#REF!, 4, FALSE)</f>
        <v>#REF!</v>
      </c>
      <c r="E11" s="25" t="e">
        <f>VLOOKUP(Initial_report1920514[[#This Row],[Field ID]],#REF!, 5, FALSE)</f>
        <v>#REF!</v>
      </c>
      <c r="F11" s="4" t="e">
        <f>VLOOKUP(Initial_report1920514[[#This Row],[Field ID]],#REF!, 9, FALSE)</f>
        <v>#REF!</v>
      </c>
      <c r="G11" s="4" t="e">
        <f>VLOOKUP(Initial_report1920514[[#This Row],[Field ID]],#REF!, 10, FALSE)</f>
        <v>#REF!</v>
      </c>
      <c r="H11" s="4"/>
      <c r="I11"/>
      <c r="J11"/>
      <c r="L11"/>
    </row>
    <row r="12" spans="1:12" ht="60" customHeight="1" x14ac:dyDescent="0.25">
      <c r="A12" s="6" t="s">
        <v>301</v>
      </c>
      <c r="B12" s="7" t="e">
        <f>VLOOKUP(Initial_report1920514[[#This Row],[Field ID]],#REF!, 2, FALSE)</f>
        <v>#REF!</v>
      </c>
      <c r="C12" s="7" t="e">
        <f>VLOOKUP(Initial_report1920514[[#This Row],[Field ID]],#REF!, 3, FALSE)</f>
        <v>#REF!</v>
      </c>
      <c r="D12" s="11" t="e">
        <f>VLOOKUP(Initial_report1920514[[#This Row],[Field ID]],#REF!, 4, FALSE)</f>
        <v>#REF!</v>
      </c>
      <c r="E12" s="25" t="e">
        <f>VLOOKUP(Initial_report1920514[[#This Row],[Field ID]],#REF!, 5, FALSE)</f>
        <v>#REF!</v>
      </c>
      <c r="F12" s="4" t="e">
        <f>VLOOKUP(Initial_report1920514[[#This Row],[Field ID]],#REF!, 9, FALSE)</f>
        <v>#REF!</v>
      </c>
      <c r="G12" s="4" t="e">
        <f>VLOOKUP(Initial_report1920514[[#This Row],[Field ID]],#REF!, 10, FALSE)</f>
        <v>#REF!</v>
      </c>
      <c r="H12" s="4"/>
      <c r="I12"/>
      <c r="J12"/>
      <c r="L12"/>
    </row>
    <row r="13" spans="1:12" ht="88.5" customHeight="1" x14ac:dyDescent="0.25">
      <c r="A13" s="6" t="s">
        <v>302</v>
      </c>
      <c r="B13" s="7" t="e">
        <f>VLOOKUP(Initial_report1920514[[#This Row],[Field ID]],#REF!, 2, FALSE)</f>
        <v>#REF!</v>
      </c>
      <c r="C13" s="7" t="e">
        <f>VLOOKUP(Initial_report1920514[[#This Row],[Field ID]],#REF!, 3, FALSE)</f>
        <v>#REF!</v>
      </c>
      <c r="D13" s="11" t="e">
        <f>VLOOKUP(Initial_report1920514[[#This Row],[Field ID]],#REF!, 4, FALSE)</f>
        <v>#REF!</v>
      </c>
      <c r="E13" s="25" t="e">
        <f>VLOOKUP(Initial_report1920514[[#This Row],[Field ID]],#REF!, 5, FALSE)</f>
        <v>#REF!</v>
      </c>
      <c r="F13" s="4" t="e">
        <f>VLOOKUP(Initial_report1920514[[#This Row],[Field ID]],#REF!, 9, FALSE)</f>
        <v>#REF!</v>
      </c>
      <c r="G13" s="4" t="e">
        <f>VLOOKUP(Initial_report1920514[[#This Row],[Field ID]],#REF!, 10, FALSE)</f>
        <v>#REF!</v>
      </c>
      <c r="H13" s="4"/>
      <c r="I13"/>
      <c r="J13"/>
      <c r="L13"/>
    </row>
    <row r="14" spans="1:12" ht="78" customHeight="1" x14ac:dyDescent="0.25">
      <c r="A14" s="6" t="s">
        <v>321</v>
      </c>
      <c r="B14" s="7" t="e">
        <f>VLOOKUP(Initial_report1920514[[#This Row],[Field ID]],#REF!, 2, FALSE)</f>
        <v>#REF!</v>
      </c>
      <c r="C14" s="7" t="e">
        <f>VLOOKUP(Initial_report1920514[[#This Row],[Field ID]],#REF!, 3, FALSE)</f>
        <v>#REF!</v>
      </c>
      <c r="D14" s="11" t="e">
        <f>VLOOKUP(Initial_report1920514[[#This Row],[Field ID]],#REF!, 4, FALSE)</f>
        <v>#REF!</v>
      </c>
      <c r="E14" s="25" t="e">
        <f>VLOOKUP(Initial_report1920514[[#This Row],[Field ID]],#REF!, 5, FALSE)</f>
        <v>#REF!</v>
      </c>
      <c r="F14" s="4" t="e">
        <f>VLOOKUP(Initial_report1920514[[#This Row],[Field ID]],#REF!, 9, FALSE)</f>
        <v>#REF!</v>
      </c>
      <c r="G14" s="4" t="e">
        <f>VLOOKUP(Initial_report1920514[[#This Row],[Field ID]],#REF!, 10, FALSE)</f>
        <v>#REF!</v>
      </c>
      <c r="H14" s="4"/>
      <c r="I14"/>
      <c r="J14"/>
      <c r="L14"/>
    </row>
    <row r="15" spans="1:12" ht="60" customHeight="1" x14ac:dyDescent="0.25">
      <c r="A15" s="6" t="s">
        <v>322</v>
      </c>
      <c r="B15" s="7" t="e">
        <f>VLOOKUP(Initial_report1920514[[#This Row],[Field ID]],#REF!, 2, FALSE)</f>
        <v>#REF!</v>
      </c>
      <c r="C15" s="7" t="e">
        <f>VLOOKUP(Initial_report1920514[[#This Row],[Field ID]],#REF!, 3, FALSE)</f>
        <v>#REF!</v>
      </c>
      <c r="D15" s="11" t="e">
        <f>VLOOKUP(Initial_report1920514[[#This Row],[Field ID]],#REF!, 4, FALSE)</f>
        <v>#REF!</v>
      </c>
      <c r="E15" s="25" t="e">
        <f>VLOOKUP(Initial_report1920514[[#This Row],[Field ID]],#REF!, 5, FALSE)</f>
        <v>#REF!</v>
      </c>
      <c r="F15" s="4" t="e">
        <f>VLOOKUP(Initial_report1920514[[#This Row],[Field ID]],#REF!, 9, FALSE)</f>
        <v>#REF!</v>
      </c>
      <c r="G15" s="4" t="e">
        <f>VLOOKUP(Initial_report1920514[[#This Row],[Field ID]],#REF!, 10, FALSE)</f>
        <v>#REF!</v>
      </c>
      <c r="H15" s="4"/>
      <c r="I15"/>
      <c r="J15"/>
      <c r="L15"/>
    </row>
    <row r="16" spans="1:12" ht="60" customHeight="1" thickBot="1" x14ac:dyDescent="0.3">
      <c r="A16" s="6" t="s">
        <v>323</v>
      </c>
      <c r="B16" s="7" t="e">
        <f>VLOOKUP(Initial_report1920514[[#This Row],[Field ID]],#REF!, 2, FALSE)</f>
        <v>#REF!</v>
      </c>
      <c r="C16" s="7" t="e">
        <f>VLOOKUP(Initial_report1920514[[#This Row],[Field ID]],#REF!, 3, FALSE)</f>
        <v>#REF!</v>
      </c>
      <c r="D16" s="12" t="e">
        <f>VLOOKUP(Initial_report1920514[[#This Row],[Field ID]],#REF!, 4, FALSE)</f>
        <v>#REF!</v>
      </c>
      <c r="E16" s="26" t="e">
        <f>VLOOKUP(Initial_report1920514[[#This Row],[Field ID]],#REF!, 5, FALSE)</f>
        <v>#REF!</v>
      </c>
      <c r="F16" s="4" t="e">
        <f>VLOOKUP(Initial_report1920514[[#This Row],[Field ID]],#REF!, 9, FALSE)</f>
        <v>#REF!</v>
      </c>
      <c r="G16" s="4" t="e">
        <f>VLOOKUP(Initial_report1920514[[#This Row],[Field ID]],#REF!, 10, FALSE)</f>
        <v>#REF!</v>
      </c>
      <c r="H16" s="4"/>
      <c r="I16"/>
      <c r="J16"/>
      <c r="L16"/>
    </row>
    <row r="17" spans="1:12" ht="60" customHeight="1" x14ac:dyDescent="0.25">
      <c r="A17" s="6" t="s">
        <v>264</v>
      </c>
      <c r="B17" s="7" t="e">
        <f>VLOOKUP(Initial_report1920514[[#This Row],[Field ID]],#REF!, 2, FALSE)</f>
        <v>#REF!</v>
      </c>
      <c r="C17" s="7" t="e">
        <f>VLOOKUP(Initial_report1920514[[#This Row],[Field ID]],#REF!, 3, FALSE)</f>
        <v>#REF!</v>
      </c>
      <c r="D17" s="33" t="e">
        <f>VLOOKUP(Initial_report1920514[[#This Row],[Field ID]],#REF!, 4, FALSE)</f>
        <v>#REF!</v>
      </c>
      <c r="E17" s="24" t="e">
        <f>VLOOKUP(Initial_report1920514[[#This Row],[Field ID]],#REF!, 5, FALSE)</f>
        <v>#REF!</v>
      </c>
      <c r="F17" s="4" t="e">
        <f>VLOOKUP(Initial_report1920514[[#This Row],[Field ID]],#REF!, 9, FALSE)</f>
        <v>#REF!</v>
      </c>
      <c r="G17" s="4" t="e">
        <f>VLOOKUP(Initial_report1920514[[#This Row],[Field ID]],#REF!, 10, FALSE)</f>
        <v>#REF!</v>
      </c>
      <c r="H17" s="4" t="s">
        <v>324</v>
      </c>
      <c r="I17"/>
      <c r="J17"/>
      <c r="L17"/>
    </row>
    <row r="18" spans="1:12" x14ac:dyDescent="0.25">
      <c r="A18" s="6" t="s">
        <v>265</v>
      </c>
      <c r="B18" s="7" t="e">
        <f>VLOOKUP(Initial_report1920514[[#This Row],[Field ID]],#REF!, 2, FALSE)</f>
        <v>#REF!</v>
      </c>
      <c r="C18" s="7" t="e">
        <f>VLOOKUP(Initial_report1920514[[#This Row],[Field ID]],#REF!, 3, FALSE)</f>
        <v>#REF!</v>
      </c>
      <c r="D18" s="11" t="e">
        <f>VLOOKUP(Initial_report1920514[[#This Row],[Field ID]],#REF!, 4, FALSE)</f>
        <v>#REF!</v>
      </c>
      <c r="E18" s="25" t="e">
        <f>VLOOKUP(Initial_report1920514[[#This Row],[Field ID]],#REF!, 5, FALSE)</f>
        <v>#REF!</v>
      </c>
      <c r="F18" s="4" t="e">
        <f>VLOOKUP(Initial_report1920514[[#This Row],[Field ID]],#REF!, 9, FALSE)</f>
        <v>#REF!</v>
      </c>
      <c r="G18" s="4" t="e">
        <f>VLOOKUP(Initial_report1920514[[#This Row],[Field ID]],#REF!, 10, FALSE)</f>
        <v>#REF!</v>
      </c>
      <c r="H18" s="4"/>
      <c r="J18"/>
      <c r="K18" s="1"/>
      <c r="L18"/>
    </row>
    <row r="19" spans="1:12" x14ac:dyDescent="0.25">
      <c r="A19" s="6" t="s">
        <v>266</v>
      </c>
      <c r="B19" s="7" t="e">
        <f>VLOOKUP(Initial_report1920514[[#This Row],[Field ID]],#REF!, 2, FALSE)</f>
        <v>#REF!</v>
      </c>
      <c r="C19" s="7" t="e">
        <f>VLOOKUP(Initial_report1920514[[#This Row],[Field ID]],#REF!, 3, FALSE)</f>
        <v>#REF!</v>
      </c>
      <c r="D19" s="11" t="e">
        <f>VLOOKUP(Initial_report1920514[[#This Row],[Field ID]],#REF!, 4, FALSE)</f>
        <v>#REF!</v>
      </c>
      <c r="E19" s="25" t="e">
        <f>VLOOKUP(Initial_report1920514[[#This Row],[Field ID]],#REF!, 5, FALSE)</f>
        <v>#REF!</v>
      </c>
      <c r="F19" s="4" t="e">
        <f>VLOOKUP(Initial_report1920514[[#This Row],[Field ID]],#REF!, 9, FALSE)</f>
        <v>#REF!</v>
      </c>
      <c r="G19" s="4" t="e">
        <f>VLOOKUP(Initial_report1920514[[#This Row],[Field ID]],#REF!, 10, FALSE)</f>
        <v>#REF!</v>
      </c>
      <c r="H19" s="4"/>
      <c r="J19"/>
      <c r="K19" s="1"/>
      <c r="L19"/>
    </row>
    <row r="20" spans="1:12" x14ac:dyDescent="0.25">
      <c r="A20" s="6" t="s">
        <v>267</v>
      </c>
      <c r="B20" s="7" t="e">
        <f>VLOOKUP(Initial_report1920514[[#This Row],[Field ID]],#REF!, 2, FALSE)</f>
        <v>#REF!</v>
      </c>
      <c r="C20" s="7" t="e">
        <f>VLOOKUP(Initial_report1920514[[#This Row],[Field ID]],#REF!, 3, FALSE)</f>
        <v>#REF!</v>
      </c>
      <c r="D20" s="11" t="e">
        <f>VLOOKUP(Initial_report1920514[[#This Row],[Field ID]],#REF!, 4, FALSE)</f>
        <v>#REF!</v>
      </c>
      <c r="E20" s="25" t="e">
        <f>VLOOKUP(Initial_report1920514[[#This Row],[Field ID]],#REF!, 5, FALSE)</f>
        <v>#REF!</v>
      </c>
      <c r="F20" s="4" t="e">
        <f>VLOOKUP(Initial_report1920514[[#This Row],[Field ID]],#REF!, 9, FALSE)</f>
        <v>#REF!</v>
      </c>
      <c r="G20" s="4" t="e">
        <f>VLOOKUP(Initial_report1920514[[#This Row],[Field ID]],#REF!, 10, FALSE)</f>
        <v>#REF!</v>
      </c>
      <c r="H20" s="4"/>
      <c r="J20"/>
      <c r="K20" s="1"/>
      <c r="L20"/>
    </row>
    <row r="21" spans="1:12" ht="15.75" thickBot="1" x14ac:dyDescent="0.3">
      <c r="A21" s="6" t="s">
        <v>268</v>
      </c>
      <c r="B21" s="7" t="e">
        <f>VLOOKUP(Initial_report1920514[[#This Row],[Field ID]],#REF!, 2, FALSE)</f>
        <v>#REF!</v>
      </c>
      <c r="C21" s="7" t="e">
        <f>VLOOKUP(Initial_report1920514[[#This Row],[Field ID]],#REF!, 3, FALSE)</f>
        <v>#REF!</v>
      </c>
      <c r="D21" s="12" t="e">
        <f>VLOOKUP(Initial_report1920514[[#This Row],[Field ID]],#REF!, 4, FALSE)</f>
        <v>#REF!</v>
      </c>
      <c r="E21" s="26" t="e">
        <f>VLOOKUP(Initial_report1920514[[#This Row],[Field ID]],#REF!, 5, FALSE)</f>
        <v>#REF!</v>
      </c>
      <c r="F21" s="4" t="e">
        <f>VLOOKUP(Initial_report1920514[[#This Row],[Field ID]],#REF!, 9, FALSE)</f>
        <v>#REF!</v>
      </c>
      <c r="G21" s="4" t="e">
        <f>VLOOKUP(Initial_report1920514[[#This Row],[Field ID]],#REF!, 10, FALSE)</f>
        <v>#REF!</v>
      </c>
      <c r="H21" s="4"/>
      <c r="J21"/>
      <c r="K21" s="1"/>
      <c r="L21"/>
    </row>
    <row r="22" spans="1:12" ht="75" x14ac:dyDescent="0.25">
      <c r="A22" s="6" t="s">
        <v>280</v>
      </c>
      <c r="B22" s="7" t="e">
        <f>VLOOKUP(Initial_report1920514[[#This Row],[Field ID]],#REF!, 2, FALSE)</f>
        <v>#REF!</v>
      </c>
      <c r="C22" s="7" t="e">
        <f>VLOOKUP(Initial_report1920514[[#This Row],[Field ID]],#REF!, 3, FALSE)</f>
        <v>#REF!</v>
      </c>
      <c r="D22" s="9" t="e">
        <f>VLOOKUP(Initial_report1920514[[#This Row],[Field ID]],#REF!, 4, FALSE)</f>
        <v>#REF!</v>
      </c>
      <c r="E22" s="24" t="e">
        <f>VLOOKUP(Initial_report1920514[[#This Row],[Field ID]],#REF!, 5, FALSE)</f>
        <v>#REF!</v>
      </c>
      <c r="F22" s="4" t="e">
        <f>VLOOKUP(Initial_report1920514[[#This Row],[Field ID]],#REF!, 9, FALSE)</f>
        <v>#REF!</v>
      </c>
      <c r="G22" s="4" t="e">
        <f>VLOOKUP(Initial_report1920514[[#This Row],[Field ID]],#REF!, 10, FALSE)</f>
        <v>#REF!</v>
      </c>
      <c r="H22" s="4" t="s">
        <v>325</v>
      </c>
      <c r="J22"/>
      <c r="K22" s="1"/>
      <c r="L22"/>
    </row>
    <row r="23" spans="1:12" x14ac:dyDescent="0.25">
      <c r="A23" s="6" t="s">
        <v>281</v>
      </c>
      <c r="B23" s="7" t="e">
        <f>VLOOKUP(Initial_report1920514[[#This Row],[Field ID]],#REF!, 2, FALSE)</f>
        <v>#REF!</v>
      </c>
      <c r="C23" s="7" t="e">
        <f>VLOOKUP(Initial_report1920514[[#This Row],[Field ID]],#REF!, 3, FALSE)</f>
        <v>#REF!</v>
      </c>
      <c r="D23" s="11" t="e">
        <f>VLOOKUP(Initial_report1920514[[#This Row],[Field ID]],#REF!, 4, FALSE)</f>
        <v>#REF!</v>
      </c>
      <c r="E23" s="25" t="e">
        <f>VLOOKUP(Initial_report1920514[[#This Row],[Field ID]],#REF!, 5, FALSE)</f>
        <v>#REF!</v>
      </c>
      <c r="F23" s="4" t="e">
        <f>VLOOKUP(Initial_report1920514[[#This Row],[Field ID]],#REF!, 9, FALSE)</f>
        <v>#REF!</v>
      </c>
      <c r="G23" s="4" t="e">
        <f>VLOOKUP(Initial_report1920514[[#This Row],[Field ID]],#REF!, 10, FALSE)</f>
        <v>#REF!</v>
      </c>
      <c r="H23" s="4"/>
      <c r="J23"/>
      <c r="K23" s="1"/>
      <c r="L23"/>
    </row>
    <row r="24" spans="1:12" x14ac:dyDescent="0.25">
      <c r="A24" s="6" t="s">
        <v>282</v>
      </c>
      <c r="B24" s="7" t="e">
        <f>VLOOKUP(Initial_report1920514[[#This Row],[Field ID]],#REF!, 2, FALSE)</f>
        <v>#REF!</v>
      </c>
      <c r="C24" s="7" t="e">
        <f>VLOOKUP(Initial_report1920514[[#This Row],[Field ID]],#REF!, 3, FALSE)</f>
        <v>#REF!</v>
      </c>
      <c r="D24" s="11" t="e">
        <f>VLOOKUP(Initial_report1920514[[#This Row],[Field ID]],#REF!, 4, FALSE)</f>
        <v>#REF!</v>
      </c>
      <c r="E24" s="25" t="e">
        <f>VLOOKUP(Initial_report1920514[[#This Row],[Field ID]],#REF!, 5, FALSE)</f>
        <v>#REF!</v>
      </c>
      <c r="F24" s="4" t="e">
        <f>VLOOKUP(Initial_report1920514[[#This Row],[Field ID]],#REF!, 9, FALSE)</f>
        <v>#REF!</v>
      </c>
      <c r="G24" s="4" t="e">
        <f>VLOOKUP(Initial_report1920514[[#This Row],[Field ID]],#REF!, 10, FALSE)</f>
        <v>#REF!</v>
      </c>
      <c r="H24" s="4"/>
      <c r="J24"/>
      <c r="K24" s="1"/>
      <c r="L24"/>
    </row>
    <row r="25" spans="1:12" x14ac:dyDescent="0.25">
      <c r="A25" s="6" t="s">
        <v>283</v>
      </c>
      <c r="B25" s="7" t="e">
        <f>VLOOKUP(Initial_report1920514[[#This Row],[Field ID]],#REF!, 2, FALSE)</f>
        <v>#REF!</v>
      </c>
      <c r="C25" s="7" t="e">
        <f>VLOOKUP(Initial_report1920514[[#This Row],[Field ID]],#REF!, 3, FALSE)</f>
        <v>#REF!</v>
      </c>
      <c r="D25" s="11" t="e">
        <f>VLOOKUP(Initial_report1920514[[#This Row],[Field ID]],#REF!, 4, FALSE)</f>
        <v>#REF!</v>
      </c>
      <c r="E25" s="25" t="e">
        <f>VLOOKUP(Initial_report1920514[[#This Row],[Field ID]],#REF!, 5, FALSE)</f>
        <v>#REF!</v>
      </c>
      <c r="F25" s="4" t="e">
        <f>VLOOKUP(Initial_report1920514[[#This Row],[Field ID]],#REF!, 9, FALSE)</f>
        <v>#REF!</v>
      </c>
      <c r="G25" s="4" t="e">
        <f>VLOOKUP(Initial_report1920514[[#This Row],[Field ID]],#REF!, 10, FALSE)</f>
        <v>#REF!</v>
      </c>
      <c r="H25" s="4"/>
      <c r="J25"/>
      <c r="K25" s="1"/>
      <c r="L25"/>
    </row>
    <row r="26" spans="1:12" x14ac:dyDescent="0.25">
      <c r="A26" s="6" t="s">
        <v>284</v>
      </c>
      <c r="B26" s="7" t="e">
        <f>VLOOKUP(Initial_report1920514[[#This Row],[Field ID]],#REF!, 2, FALSE)</f>
        <v>#REF!</v>
      </c>
      <c r="C26" s="7" t="e">
        <f>VLOOKUP(Initial_report1920514[[#This Row],[Field ID]],#REF!, 3, FALSE)</f>
        <v>#REF!</v>
      </c>
      <c r="D26" s="11" t="e">
        <f>VLOOKUP(Initial_report1920514[[#This Row],[Field ID]],#REF!, 4, FALSE)</f>
        <v>#REF!</v>
      </c>
      <c r="E26" s="25" t="e">
        <f>VLOOKUP(Initial_report1920514[[#This Row],[Field ID]],#REF!, 5, FALSE)</f>
        <v>#REF!</v>
      </c>
      <c r="F26" s="4" t="e">
        <f>VLOOKUP(Initial_report1920514[[#This Row],[Field ID]],#REF!, 9, FALSE)</f>
        <v>#REF!</v>
      </c>
      <c r="G26" s="4" t="e">
        <f>VLOOKUP(Initial_report1920514[[#This Row],[Field ID]],#REF!, 10, FALSE)</f>
        <v>#REF!</v>
      </c>
      <c r="H26" s="4"/>
      <c r="J26"/>
      <c r="K26" s="1"/>
      <c r="L26"/>
    </row>
    <row r="27" spans="1:12" x14ac:dyDescent="0.25">
      <c r="A27" s="6" t="s">
        <v>285</v>
      </c>
      <c r="B27" s="7" t="e">
        <f>VLOOKUP(Initial_report1920514[[#This Row],[Field ID]],#REF!, 2, FALSE)</f>
        <v>#REF!</v>
      </c>
      <c r="C27" s="7" t="e">
        <f>VLOOKUP(Initial_report1920514[[#This Row],[Field ID]],#REF!, 3, FALSE)</f>
        <v>#REF!</v>
      </c>
      <c r="D27" s="11" t="e">
        <f>VLOOKUP(Initial_report1920514[[#This Row],[Field ID]],#REF!, 4, FALSE)</f>
        <v>#REF!</v>
      </c>
      <c r="E27" s="25" t="e">
        <f>VLOOKUP(Initial_report1920514[[#This Row],[Field ID]],#REF!, 5, FALSE)</f>
        <v>#REF!</v>
      </c>
      <c r="F27" s="4" t="e">
        <f>VLOOKUP(Initial_report1920514[[#This Row],[Field ID]],#REF!, 9, FALSE)</f>
        <v>#REF!</v>
      </c>
      <c r="G27" s="4" t="e">
        <f>VLOOKUP(Initial_report1920514[[#This Row],[Field ID]],#REF!, 10, FALSE)</f>
        <v>#REF!</v>
      </c>
      <c r="H27" s="4"/>
      <c r="J27"/>
      <c r="K27" s="1"/>
      <c r="L27"/>
    </row>
    <row r="28" spans="1:12" ht="15.75" thickBot="1" x14ac:dyDescent="0.3">
      <c r="A28" s="6" t="s">
        <v>303</v>
      </c>
      <c r="B28" s="7" t="e">
        <f>VLOOKUP(Initial_report1920514[[#This Row],[Field ID]],#REF!, 2, FALSE)</f>
        <v>#REF!</v>
      </c>
      <c r="C28" s="7" t="e">
        <f>VLOOKUP(Initial_report1920514[[#This Row],[Field ID]],#REF!, 3, FALSE)</f>
        <v>#REF!</v>
      </c>
      <c r="D28" s="12" t="e">
        <f>VLOOKUP(Initial_report1920514[[#This Row],[Field ID]],#REF!, 4, FALSE)</f>
        <v>#REF!</v>
      </c>
      <c r="E28" s="26" t="e">
        <f>VLOOKUP(Initial_report1920514[[#This Row],[Field ID]],#REF!, 5, FALSE)</f>
        <v>#REF!</v>
      </c>
      <c r="F28" s="4" t="e">
        <f>VLOOKUP(Initial_report1920514[[#This Row],[Field ID]],#REF!, 9, FALSE)</f>
        <v>#REF!</v>
      </c>
      <c r="G28" s="4" t="e">
        <f>VLOOKUP(Initial_report1920514[[#This Row],[Field ID]],#REF!, 10, FALSE)</f>
        <v>#REF!</v>
      </c>
      <c r="H28" s="4"/>
      <c r="J28"/>
      <c r="K28" s="1"/>
      <c r="L28"/>
    </row>
    <row r="29" spans="1:12" ht="75" x14ac:dyDescent="0.25">
      <c r="A29" s="6" t="s">
        <v>269</v>
      </c>
      <c r="B29" s="7" t="e">
        <f>VLOOKUP(Initial_report1920514[[#This Row],[Field ID]],#REF!, 2, FALSE)</f>
        <v>#REF!</v>
      </c>
      <c r="C29" s="7" t="e">
        <f>VLOOKUP(Initial_report1920514[[#This Row],[Field ID]],#REF!, 3, FALSE)</f>
        <v>#REF!</v>
      </c>
      <c r="D29" s="4" t="e">
        <f>VLOOKUP(Initial_report1920514[[#This Row],[Field ID]],#REF!, 4, FALSE)</f>
        <v>#REF!</v>
      </c>
      <c r="E29" s="4" t="e">
        <f>VLOOKUP(Initial_report1920514[[#This Row],[Field ID]],#REF!, 5, FALSE)</f>
        <v>#REF!</v>
      </c>
      <c r="F29" s="4" t="e">
        <f>VLOOKUP(Initial_report1920514[[#This Row],[Field ID]],#REF!, 9, FALSE)</f>
        <v>#REF!</v>
      </c>
      <c r="G29" s="4" t="e">
        <f>VLOOKUP(Initial_report1920514[[#This Row],[Field ID]],#REF!, 10, FALSE)</f>
        <v>#REF!</v>
      </c>
      <c r="H29" s="4" t="s">
        <v>326</v>
      </c>
      <c r="J29"/>
      <c r="K29" s="1"/>
      <c r="L29"/>
    </row>
    <row r="30" spans="1:12" x14ac:dyDescent="0.25">
      <c r="A30" s="6" t="s">
        <v>290</v>
      </c>
      <c r="B30" s="7" t="e">
        <f>VLOOKUP(Initial_report1920514[[#This Row],[Field ID]],#REF!, 2, FALSE)</f>
        <v>#REF!</v>
      </c>
      <c r="C30" s="7" t="e">
        <f>VLOOKUP(Initial_report1920514[[#This Row],[Field ID]],#REF!, 3, FALSE)</f>
        <v>#REF!</v>
      </c>
      <c r="D30" s="4" t="e">
        <f>VLOOKUP(Initial_report1920514[[#This Row],[Field ID]],#REF!, 4, FALSE)</f>
        <v>#REF!</v>
      </c>
      <c r="E30" s="4" t="e">
        <f>VLOOKUP(Initial_report1920514[[#This Row],[Field ID]],#REF!, 5, FALSE)</f>
        <v>#REF!</v>
      </c>
      <c r="F30" s="4" t="e">
        <f>VLOOKUP(Initial_report1920514[[#This Row],[Field ID]],#REF!, 9, FALSE)</f>
        <v>#REF!</v>
      </c>
      <c r="G30" s="4" t="e">
        <f>VLOOKUP(Initial_report1920514[[#This Row],[Field ID]],#REF!, 10, FALSE)</f>
        <v>#REF!</v>
      </c>
      <c r="H30" s="4"/>
      <c r="J30"/>
      <c r="K30" s="1"/>
      <c r="L30"/>
    </row>
    <row r="31" spans="1:12" x14ac:dyDescent="0.25">
      <c r="A31" s="7" t="s">
        <v>291</v>
      </c>
      <c r="B31" s="7" t="e">
        <f>VLOOKUP(Initial_report1920514[[#This Row],[Field ID]],#REF!, 2, FALSE)</f>
        <v>#REF!</v>
      </c>
      <c r="C31" s="7" t="e">
        <f>VLOOKUP(Initial_report1920514[[#This Row],[Field ID]],#REF!, 3, FALSE)</f>
        <v>#REF!</v>
      </c>
      <c r="D31" s="4" t="e">
        <f>VLOOKUP(Initial_report1920514[[#This Row],[Field ID]],#REF!, 4, FALSE)</f>
        <v>#REF!</v>
      </c>
      <c r="E31" s="4" t="e">
        <f>VLOOKUP(Initial_report1920514[[#This Row],[Field ID]],#REF!, 5, FALSE)</f>
        <v>#REF!</v>
      </c>
      <c r="F31" s="4" t="e">
        <f>VLOOKUP(Initial_report1920514[[#This Row],[Field ID]],#REF!, 9, FALSE)</f>
        <v>#REF!</v>
      </c>
      <c r="G31" s="4" t="e">
        <f>VLOOKUP(Initial_report1920514[[#This Row],[Field ID]],#REF!, 10, FALSE)</f>
        <v>#REF!</v>
      </c>
      <c r="H31" s="4"/>
      <c r="J31"/>
      <c r="K31" s="1"/>
      <c r="L31"/>
    </row>
    <row r="32" spans="1:12" x14ac:dyDescent="0.25">
      <c r="A32" s="7" t="s">
        <v>292</v>
      </c>
      <c r="B32" s="7" t="e">
        <f>VLOOKUP(Initial_report1920514[[#This Row],[Field ID]],#REF!, 2, FALSE)</f>
        <v>#REF!</v>
      </c>
      <c r="C32" s="7" t="e">
        <f>VLOOKUP(Initial_report1920514[[#This Row],[Field ID]],#REF!, 3, FALSE)</f>
        <v>#REF!</v>
      </c>
      <c r="D32" s="4" t="e">
        <f>VLOOKUP(Initial_report1920514[[#This Row],[Field ID]],#REF!, 4, FALSE)</f>
        <v>#REF!</v>
      </c>
      <c r="E32" s="4" t="e">
        <f>VLOOKUP(Initial_report1920514[[#This Row],[Field ID]],#REF!, 5, FALSE)</f>
        <v>#REF!</v>
      </c>
      <c r="F32" s="4" t="e">
        <f>VLOOKUP(Initial_report1920514[[#This Row],[Field ID]],#REF!, 9, FALSE)</f>
        <v>#REF!</v>
      </c>
      <c r="G32" s="4" t="e">
        <f>VLOOKUP(Initial_report1920514[[#This Row],[Field ID]],#REF!, 10, FALSE)</f>
        <v>#REF!</v>
      </c>
      <c r="H32" s="4"/>
      <c r="J32"/>
      <c r="K32" s="1"/>
      <c r="L32"/>
    </row>
    <row r="33" spans="1:12" x14ac:dyDescent="0.25">
      <c r="A33" s="7" t="s">
        <v>293</v>
      </c>
      <c r="B33" s="7" t="e">
        <f>VLOOKUP(Initial_report1920514[[#This Row],[Field ID]],#REF!, 2, FALSE)</f>
        <v>#REF!</v>
      </c>
      <c r="C33" s="7" t="e">
        <f>VLOOKUP(Initial_report1920514[[#This Row],[Field ID]],#REF!, 3, FALSE)</f>
        <v>#REF!</v>
      </c>
      <c r="D33" s="4" t="e">
        <f>VLOOKUP(Initial_report1920514[[#This Row],[Field ID]],#REF!, 4, FALSE)</f>
        <v>#REF!</v>
      </c>
      <c r="E33" s="4" t="e">
        <f>VLOOKUP(Initial_report1920514[[#This Row],[Field ID]],#REF!, 5, FALSE)</f>
        <v>#REF!</v>
      </c>
      <c r="F33" s="4" t="e">
        <f>VLOOKUP(Initial_report1920514[[#This Row],[Field ID]],#REF!, 9, FALSE)</f>
        <v>#REF!</v>
      </c>
      <c r="G33" s="4" t="e">
        <f>VLOOKUP(Initial_report1920514[[#This Row],[Field ID]],#REF!, 10, FALSE)</f>
        <v>#REF!</v>
      </c>
      <c r="H33" s="4"/>
      <c r="J33"/>
      <c r="K33" s="1"/>
      <c r="L33"/>
    </row>
    <row r="34" spans="1:12" x14ac:dyDescent="0.25">
      <c r="A34" s="7" t="s">
        <v>294</v>
      </c>
      <c r="B34" s="7" t="e">
        <f>VLOOKUP(Initial_report1920514[[#This Row],[Field ID]],#REF!, 2, FALSE)</f>
        <v>#REF!</v>
      </c>
      <c r="C34" s="7" t="e">
        <f>VLOOKUP(Initial_report1920514[[#This Row],[Field ID]],#REF!, 3, FALSE)</f>
        <v>#REF!</v>
      </c>
      <c r="D34" s="4" t="e">
        <f>VLOOKUP(Initial_report1920514[[#This Row],[Field ID]],#REF!, 4, FALSE)</f>
        <v>#REF!</v>
      </c>
      <c r="E34" s="4" t="e">
        <f>VLOOKUP(Initial_report1920514[[#This Row],[Field ID]],#REF!, 5, FALSE)</f>
        <v>#REF!</v>
      </c>
      <c r="F34" s="4" t="e">
        <f>VLOOKUP(Initial_report1920514[[#This Row],[Field ID]],#REF!, 9, FALSE)</f>
        <v>#REF!</v>
      </c>
      <c r="G34" s="4" t="e">
        <f>VLOOKUP(Initial_report1920514[[#This Row],[Field ID]],#REF!, 10, FALSE)</f>
        <v>#REF!</v>
      </c>
      <c r="H34" s="4"/>
      <c r="J34"/>
      <c r="K34" s="1"/>
      <c r="L34"/>
    </row>
    <row r="35" spans="1:12" ht="15.75" thickBot="1" x14ac:dyDescent="0.3">
      <c r="A35" s="7" t="s">
        <v>295</v>
      </c>
      <c r="B35" s="7" t="e">
        <f>VLOOKUP(Initial_report1920514[[#This Row],[Field ID]],#REF!, 2, FALSE)</f>
        <v>#REF!</v>
      </c>
      <c r="C35" s="7" t="e">
        <f>VLOOKUP(Initial_report1920514[[#This Row],[Field ID]],#REF!, 3, FALSE)</f>
        <v>#REF!</v>
      </c>
      <c r="D35" s="4" t="e">
        <f>VLOOKUP(Initial_report1920514[[#This Row],[Field ID]],#REF!, 4, FALSE)</f>
        <v>#REF!</v>
      </c>
      <c r="E35" s="4" t="e">
        <f>VLOOKUP(Initial_report1920514[[#This Row],[Field ID]],#REF!, 5, FALSE)</f>
        <v>#REF!</v>
      </c>
      <c r="F35" s="4" t="e">
        <f>VLOOKUP(Initial_report1920514[[#This Row],[Field ID]],#REF!, 9, FALSE)</f>
        <v>#REF!</v>
      </c>
      <c r="G35" s="4" t="e">
        <f>VLOOKUP(Initial_report1920514[[#This Row],[Field ID]],#REF!, 10, FALSE)</f>
        <v>#REF!</v>
      </c>
      <c r="H35" s="4"/>
      <c r="J35"/>
      <c r="K35" s="1"/>
      <c r="L35"/>
    </row>
    <row r="36" spans="1:12" ht="90" x14ac:dyDescent="0.25">
      <c r="A36" s="7" t="s">
        <v>327</v>
      </c>
      <c r="B36" s="7" t="e">
        <f>VLOOKUP(Initial_report1920514[[#This Row],[Field ID]],#REF!, 2, FALSE)</f>
        <v>#REF!</v>
      </c>
      <c r="C36" s="7" t="e">
        <f>VLOOKUP(Initial_report1920514[[#This Row],[Field ID]],#REF!, 3, FALSE)</f>
        <v>#REF!</v>
      </c>
      <c r="D36" s="36" t="e">
        <f>VLOOKUP(Initial_report1920514[[#This Row],[Field ID]],#REF!, 4, FALSE)</f>
        <v>#REF!</v>
      </c>
      <c r="E36" s="37" t="e">
        <f>VLOOKUP(Initial_report1920514[[#This Row],[Field ID]],#REF!, 5, FALSE)</f>
        <v>#REF!</v>
      </c>
      <c r="F36" s="4" t="e">
        <f>VLOOKUP(Initial_report1920514[[#This Row],[Field ID]],#REF!, 9, FALSE)</f>
        <v>#REF!</v>
      </c>
      <c r="G36" s="4" t="e">
        <f>VLOOKUP(Initial_report1920514[[#This Row],[Field ID]],#REF!, 10, FALSE)</f>
        <v>#REF!</v>
      </c>
      <c r="H36" s="4" t="s">
        <v>328</v>
      </c>
      <c r="J36"/>
      <c r="K36" s="1"/>
      <c r="L36"/>
    </row>
    <row r="37" spans="1:12" x14ac:dyDescent="0.25">
      <c r="A37" s="7" t="s">
        <v>329</v>
      </c>
      <c r="B37" s="7" t="e">
        <f>VLOOKUP(Initial_report1920514[[#This Row],[Field ID]],#REF!, 2, FALSE)</f>
        <v>#REF!</v>
      </c>
      <c r="C37" s="7" t="e">
        <f>VLOOKUP(Initial_report1920514[[#This Row],[Field ID]],#REF!, 3, FALSE)</f>
        <v>#REF!</v>
      </c>
      <c r="D37" s="31" t="e">
        <f>VLOOKUP(Initial_report1920514[[#This Row],[Field ID]],#REF!, 4, FALSE)</f>
        <v>#REF!</v>
      </c>
      <c r="E37" s="25" t="e">
        <f>VLOOKUP(Initial_report1920514[[#This Row],[Field ID]],#REF!, 5, FALSE)</f>
        <v>#REF!</v>
      </c>
      <c r="F37" s="4" t="e">
        <f>VLOOKUP(Initial_report1920514[[#This Row],[Field ID]],#REF!, 9, FALSE)</f>
        <v>#REF!</v>
      </c>
      <c r="G37" s="4" t="e">
        <f>VLOOKUP(Initial_report1920514[[#This Row],[Field ID]],#REF!, 10, FALSE)</f>
        <v>#REF!</v>
      </c>
      <c r="H37" s="4"/>
      <c r="J37"/>
      <c r="K37" s="1"/>
      <c r="L37"/>
    </row>
    <row r="38" spans="1:12" x14ac:dyDescent="0.25">
      <c r="A38" s="7" t="s">
        <v>330</v>
      </c>
      <c r="B38" s="7" t="e">
        <f>VLOOKUP(Initial_report1920514[[#This Row],[Field ID]],#REF!, 2, FALSE)</f>
        <v>#REF!</v>
      </c>
      <c r="C38" s="7" t="e">
        <f>VLOOKUP(Initial_report1920514[[#This Row],[Field ID]],#REF!, 3, FALSE)</f>
        <v>#REF!</v>
      </c>
      <c r="D38" s="31" t="e">
        <f>VLOOKUP(Initial_report1920514[[#This Row],[Field ID]],#REF!, 4, FALSE)</f>
        <v>#REF!</v>
      </c>
      <c r="E38" s="25" t="e">
        <f>VLOOKUP(Initial_report1920514[[#This Row],[Field ID]],#REF!, 5, FALSE)</f>
        <v>#REF!</v>
      </c>
      <c r="F38" s="4" t="e">
        <f>VLOOKUP(Initial_report1920514[[#This Row],[Field ID]],#REF!, 9, FALSE)</f>
        <v>#REF!</v>
      </c>
      <c r="G38" s="4" t="e">
        <f>VLOOKUP(Initial_report1920514[[#This Row],[Field ID]],#REF!, 10, FALSE)</f>
        <v>#REF!</v>
      </c>
      <c r="H38" s="4"/>
      <c r="J38"/>
      <c r="K38" s="1"/>
      <c r="L38"/>
    </row>
    <row r="39" spans="1:12" x14ac:dyDescent="0.25">
      <c r="A39" s="7" t="s">
        <v>331</v>
      </c>
      <c r="B39" s="7" t="e">
        <f>VLOOKUP(Initial_report1920514[[#This Row],[Field ID]],#REF!, 2, FALSE)</f>
        <v>#REF!</v>
      </c>
      <c r="C39" s="7" t="e">
        <f>VLOOKUP(Initial_report1920514[[#This Row],[Field ID]],#REF!, 3, FALSE)</f>
        <v>#REF!</v>
      </c>
      <c r="D39" s="31" t="e">
        <f>VLOOKUP(Initial_report1920514[[#This Row],[Field ID]],#REF!, 4, FALSE)</f>
        <v>#REF!</v>
      </c>
      <c r="E39" s="25" t="e">
        <f>VLOOKUP(Initial_report1920514[[#This Row],[Field ID]],#REF!, 5, FALSE)</f>
        <v>#REF!</v>
      </c>
      <c r="F39" s="4" t="e">
        <f>VLOOKUP(Initial_report1920514[[#This Row],[Field ID]],#REF!, 9, FALSE)</f>
        <v>#REF!</v>
      </c>
      <c r="G39" s="4" t="e">
        <f>VLOOKUP(Initial_report1920514[[#This Row],[Field ID]],#REF!, 10, FALSE)</f>
        <v>#REF!</v>
      </c>
      <c r="H39" s="4"/>
      <c r="J39"/>
      <c r="K39" s="1"/>
      <c r="L39"/>
    </row>
    <row r="40" spans="1:12" ht="15.75" thickBot="1" x14ac:dyDescent="0.3">
      <c r="A40" s="7" t="s">
        <v>332</v>
      </c>
      <c r="B40" s="7" t="e">
        <f>VLOOKUP(Initial_report1920514[[#This Row],[Field ID]],#REF!, 2, FALSE)</f>
        <v>#REF!</v>
      </c>
      <c r="C40" s="7" t="e">
        <f>VLOOKUP(Initial_report1920514[[#This Row],[Field ID]],#REF!, 3, FALSE)</f>
        <v>#REF!</v>
      </c>
      <c r="D40" s="32" t="e">
        <f>VLOOKUP(Initial_report1920514[[#This Row],[Field ID]],#REF!, 4, FALSE)</f>
        <v>#REF!</v>
      </c>
      <c r="E40" s="26" t="e">
        <f>VLOOKUP(Initial_report1920514[[#This Row],[Field ID]],#REF!, 5, FALSE)</f>
        <v>#REF!</v>
      </c>
      <c r="F40" s="4" t="e">
        <f>VLOOKUP(Initial_report1920514[[#This Row],[Field ID]],#REF!, 9, FALSE)</f>
        <v>#REF!</v>
      </c>
      <c r="G40" s="4" t="e">
        <f>VLOOKUP(Initial_report1920514[[#This Row],[Field ID]],#REF!, 10, FALSE)</f>
        <v>#REF!</v>
      </c>
      <c r="H40" s="4"/>
      <c r="J40"/>
      <c r="K40" s="1"/>
      <c r="L40"/>
    </row>
    <row r="41" spans="1:12" x14ac:dyDescent="0.25">
      <c r="A41" s="7" t="s">
        <v>333</v>
      </c>
      <c r="B41" s="7" t="e">
        <f>VLOOKUP(Initial_report1920514[[#This Row],[Field ID]],#REF!, 2, FALSE)</f>
        <v>#REF!</v>
      </c>
      <c r="C41" s="7" t="e">
        <f>VLOOKUP(Initial_report1920514[[#This Row],[Field ID]],#REF!, 3, FALSE)</f>
        <v>#REF!</v>
      </c>
      <c r="D41" s="9" t="e">
        <f>VLOOKUP(Initial_report1920514[[#This Row],[Field ID]],#REF!, 4, FALSE)</f>
        <v>#REF!</v>
      </c>
      <c r="E41" s="24" t="e">
        <f>VLOOKUP(Initial_report1920514[[#This Row],[Field ID]],#REF!, 5, FALSE)</f>
        <v>#REF!</v>
      </c>
      <c r="F41" s="4" t="e">
        <f>VLOOKUP(Initial_report1920514[[#This Row],[Field ID]],#REF!, 9, FALSE)</f>
        <v>#REF!</v>
      </c>
      <c r="G41" s="4" t="e">
        <f>VLOOKUP(Initial_report1920514[[#This Row],[Field ID]],#REF!, 10, FALSE)</f>
        <v>#REF!</v>
      </c>
      <c r="H41" s="4"/>
      <c r="J41"/>
      <c r="K41" s="1"/>
      <c r="L41"/>
    </row>
    <row r="42" spans="1:12" x14ac:dyDescent="0.25">
      <c r="A42" s="7" t="s">
        <v>334</v>
      </c>
      <c r="B42" s="7" t="e">
        <f>VLOOKUP(Initial_report1920514[[#This Row],[Field ID]],#REF!, 2, FALSE)</f>
        <v>#REF!</v>
      </c>
      <c r="C42" s="7" t="e">
        <f>VLOOKUP(Initial_report1920514[[#This Row],[Field ID]],#REF!, 3, FALSE)</f>
        <v>#REF!</v>
      </c>
      <c r="D42" s="11" t="e">
        <f>VLOOKUP(Initial_report1920514[[#This Row],[Field ID]],#REF!, 4, FALSE)</f>
        <v>#REF!</v>
      </c>
      <c r="E42" s="34" t="e">
        <f>VLOOKUP(Initial_report1920514[[#This Row],[Field ID]],#REF!, 5, FALSE)</f>
        <v>#REF!</v>
      </c>
      <c r="F42" s="4" t="e">
        <f>VLOOKUP(Initial_report1920514[[#This Row],[Field ID]],#REF!, 9, FALSE)</f>
        <v>#REF!</v>
      </c>
      <c r="G42" s="4" t="e">
        <f>VLOOKUP(Initial_report1920514[[#This Row],[Field ID]],#REF!, 10, FALSE)</f>
        <v>#REF!</v>
      </c>
      <c r="H42" s="4"/>
      <c r="J42"/>
      <c r="K42" s="1"/>
      <c r="L42"/>
    </row>
    <row r="43" spans="1:12" x14ac:dyDescent="0.25">
      <c r="A43" s="7" t="s">
        <v>335</v>
      </c>
      <c r="B43" s="7" t="e">
        <f>VLOOKUP(Initial_report1920514[[#This Row],[Field ID]],#REF!, 2, FALSE)</f>
        <v>#REF!</v>
      </c>
      <c r="C43" s="7" t="e">
        <f>VLOOKUP(Initial_report1920514[[#This Row],[Field ID]],#REF!, 3, FALSE)</f>
        <v>#REF!</v>
      </c>
      <c r="D43" s="11" t="e">
        <f>VLOOKUP(Initial_report1920514[[#This Row],[Field ID]],#REF!, 4, FALSE)</f>
        <v>#REF!</v>
      </c>
      <c r="E43" s="34" t="e">
        <f>VLOOKUP(Initial_report1920514[[#This Row],[Field ID]],#REF!, 5, FALSE)</f>
        <v>#REF!</v>
      </c>
      <c r="F43" s="4" t="e">
        <f>VLOOKUP(Initial_report1920514[[#This Row],[Field ID]],#REF!, 9, FALSE)</f>
        <v>#REF!</v>
      </c>
      <c r="G43" s="4" t="e">
        <f>VLOOKUP(Initial_report1920514[[#This Row],[Field ID]],#REF!, 10, FALSE)</f>
        <v>#REF!</v>
      </c>
      <c r="H43" s="4"/>
      <c r="J43"/>
      <c r="K43" s="1"/>
      <c r="L43"/>
    </row>
    <row r="44" spans="1:12" x14ac:dyDescent="0.25">
      <c r="A44" s="7" t="s">
        <v>336</v>
      </c>
      <c r="B44" s="7" t="e">
        <f>VLOOKUP(Initial_report1920514[[#This Row],[Field ID]],#REF!, 2, FALSE)</f>
        <v>#REF!</v>
      </c>
      <c r="C44" s="7" t="e">
        <f>VLOOKUP(Initial_report1920514[[#This Row],[Field ID]],#REF!, 3, FALSE)</f>
        <v>#REF!</v>
      </c>
      <c r="D44" s="11" t="e">
        <f>VLOOKUP(Initial_report1920514[[#This Row],[Field ID]],#REF!, 4, FALSE)</f>
        <v>#REF!</v>
      </c>
      <c r="E44" s="34" t="e">
        <f>VLOOKUP(Initial_report1920514[[#This Row],[Field ID]],#REF!, 5, FALSE)</f>
        <v>#REF!</v>
      </c>
      <c r="F44" s="4" t="e">
        <f>VLOOKUP(Initial_report1920514[[#This Row],[Field ID]],#REF!, 9, FALSE)</f>
        <v>#REF!</v>
      </c>
      <c r="G44" s="4" t="e">
        <f>VLOOKUP(Initial_report1920514[[#This Row],[Field ID]],#REF!, 10, FALSE)</f>
        <v>#REF!</v>
      </c>
      <c r="H44" s="4"/>
      <c r="J44"/>
      <c r="K44" s="1"/>
      <c r="L44"/>
    </row>
    <row r="45" spans="1:12" ht="15.75" thickBot="1" x14ac:dyDescent="0.3">
      <c r="A45" s="7" t="s">
        <v>337</v>
      </c>
      <c r="B45" s="7" t="e">
        <f>VLOOKUP(Initial_report1920514[[#This Row],[Field ID]],#REF!, 2, FALSE)</f>
        <v>#REF!</v>
      </c>
      <c r="C45" s="7" t="e">
        <f>VLOOKUP(Initial_report1920514[[#This Row],[Field ID]],#REF!, 3, FALSE)</f>
        <v>#REF!</v>
      </c>
      <c r="D45" s="12" t="e">
        <f>VLOOKUP(Initial_report1920514[[#This Row],[Field ID]],#REF!, 4, FALSE)</f>
        <v>#REF!</v>
      </c>
      <c r="E45" s="35" t="e">
        <f>VLOOKUP(Initial_report1920514[[#This Row],[Field ID]],#REF!, 5, FALSE)</f>
        <v>#REF!</v>
      </c>
      <c r="F45" s="4" t="e">
        <f>VLOOKUP(Initial_report1920514[[#This Row],[Field ID]],#REF!, 9, FALSE)</f>
        <v>#REF!</v>
      </c>
      <c r="G45" s="4" t="e">
        <f>VLOOKUP(Initial_report1920514[[#This Row],[Field ID]],#REF!, 10, FALSE)</f>
        <v>#REF!</v>
      </c>
      <c r="H45" s="4"/>
      <c r="J45"/>
      <c r="K45" s="1"/>
      <c r="L45"/>
    </row>
  </sheetData>
  <phoneticPr fontId="3" type="noConversion"/>
  <pageMargins left="0.7" right="0.7" top="0.75" bottom="0.75" header="0.3" footer="0.3"/>
  <pageSetup paperSize="9" orientation="portrait" verticalDpi="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849B4-13BD-43DF-B889-4F9051762086}">
  <sheetPr codeName="Sheet9"/>
  <dimension ref="A1:G18"/>
  <sheetViews>
    <sheetView workbookViewId="0"/>
  </sheetViews>
  <sheetFormatPr defaultColWidth="8.7109375" defaultRowHeight="15" x14ac:dyDescent="0.25"/>
  <cols>
    <col min="1" max="1" width="32" style="1" customWidth="1"/>
    <col min="2" max="2" width="50.7109375" style="1" customWidth="1"/>
    <col min="3" max="3" width="59.28515625" style="1" customWidth="1"/>
    <col min="4" max="4" width="81.7109375" style="1" customWidth="1"/>
    <col min="5" max="6" width="8.7109375" style="1"/>
    <col min="7" max="7" width="18.42578125" style="1" customWidth="1"/>
    <col min="8" max="16384" width="8.7109375" style="1"/>
  </cols>
  <sheetData>
    <row r="1" spans="1:7" x14ac:dyDescent="0.25">
      <c r="A1" s="21" t="s">
        <v>338</v>
      </c>
      <c r="B1" s="21" t="s">
        <v>170</v>
      </c>
      <c r="C1" s="21" t="s">
        <v>171</v>
      </c>
      <c r="D1" s="21" t="s">
        <v>172</v>
      </c>
    </row>
    <row r="2" spans="1:7" x14ac:dyDescent="0.25">
      <c r="A2" s="1" t="s">
        <v>339</v>
      </c>
      <c r="B2" s="1" t="s">
        <v>340</v>
      </c>
      <c r="C2" s="41" t="s">
        <v>341</v>
      </c>
      <c r="D2" s="1" t="s">
        <v>342</v>
      </c>
    </row>
    <row r="3" spans="1:7" ht="30" x14ac:dyDescent="0.25">
      <c r="A3" s="43" t="s">
        <v>343</v>
      </c>
      <c r="B3" s="43" t="s">
        <v>340</v>
      </c>
      <c r="C3" s="43" t="s">
        <v>344</v>
      </c>
      <c r="D3" s="43" t="s">
        <v>345</v>
      </c>
      <c r="F3" s="43"/>
      <c r="G3" s="1" t="s">
        <v>346</v>
      </c>
    </row>
    <row r="4" spans="1:7" ht="30" x14ac:dyDescent="0.25">
      <c r="A4" s="43" t="s">
        <v>347</v>
      </c>
      <c r="B4" s="43" t="s">
        <v>340</v>
      </c>
      <c r="C4" s="43" t="s">
        <v>348</v>
      </c>
      <c r="D4" s="43" t="s">
        <v>349</v>
      </c>
    </row>
    <row r="5" spans="1:7" x14ac:dyDescent="0.25">
      <c r="A5" s="43" t="s">
        <v>350</v>
      </c>
      <c r="B5" s="43" t="s">
        <v>340</v>
      </c>
      <c r="C5" s="44" t="s">
        <v>351</v>
      </c>
      <c r="D5" s="43" t="s">
        <v>352</v>
      </c>
    </row>
    <row r="6" spans="1:7" x14ac:dyDescent="0.25">
      <c r="A6" s="43" t="s">
        <v>353</v>
      </c>
      <c r="B6" s="43" t="s">
        <v>340</v>
      </c>
      <c r="C6" s="43" t="s">
        <v>354</v>
      </c>
      <c r="D6" s="43" t="s">
        <v>352</v>
      </c>
    </row>
    <row r="7" spans="1:7" x14ac:dyDescent="0.25">
      <c r="A7" s="43" t="s">
        <v>355</v>
      </c>
      <c r="B7" s="43" t="s">
        <v>340</v>
      </c>
      <c r="C7" s="43" t="s">
        <v>354</v>
      </c>
      <c r="D7" s="43" t="s">
        <v>352</v>
      </c>
    </row>
    <row r="8" spans="1:7" x14ac:dyDescent="0.25">
      <c r="A8" s="43" t="s">
        <v>356</v>
      </c>
      <c r="B8" s="43" t="s">
        <v>340</v>
      </c>
      <c r="C8" s="43" t="s">
        <v>354</v>
      </c>
      <c r="D8" s="43" t="s">
        <v>352</v>
      </c>
    </row>
    <row r="9" spans="1:7" x14ac:dyDescent="0.25">
      <c r="A9" s="43" t="s">
        <v>357</v>
      </c>
      <c r="B9" s="43" t="s">
        <v>340</v>
      </c>
      <c r="C9" s="44" t="s">
        <v>358</v>
      </c>
      <c r="D9" s="43" t="s">
        <v>352</v>
      </c>
    </row>
    <row r="10" spans="1:7" x14ac:dyDescent="0.25">
      <c r="A10" s="1" t="s">
        <v>359</v>
      </c>
      <c r="B10" s="1" t="s">
        <v>340</v>
      </c>
      <c r="C10" s="1" t="s">
        <v>360</v>
      </c>
      <c r="D10" s="1" t="s">
        <v>361</v>
      </c>
    </row>
    <row r="11" spans="1:7" x14ac:dyDescent="0.25">
      <c r="A11" s="1" t="s">
        <v>362</v>
      </c>
      <c r="B11" s="1" t="s">
        <v>174</v>
      </c>
      <c r="C11" s="41"/>
      <c r="D11" s="1" t="s">
        <v>363</v>
      </c>
    </row>
    <row r="12" spans="1:7" ht="105" x14ac:dyDescent="0.25">
      <c r="A12" s="43" t="s">
        <v>364</v>
      </c>
      <c r="B12" s="43" t="s">
        <v>365</v>
      </c>
      <c r="C12" s="43" t="s">
        <v>366</v>
      </c>
      <c r="D12" s="43" t="s">
        <v>367</v>
      </c>
    </row>
    <row r="13" spans="1:7" ht="60" hidden="1" x14ac:dyDescent="0.25">
      <c r="A13" s="1" t="s">
        <v>364</v>
      </c>
      <c r="B13" s="1" t="s">
        <v>368</v>
      </c>
      <c r="C13" s="41" t="s">
        <v>369</v>
      </c>
      <c r="D13" s="1" t="s">
        <v>370</v>
      </c>
    </row>
    <row r="14" spans="1:7" ht="75" hidden="1" x14ac:dyDescent="0.25">
      <c r="A14" s="1" t="s">
        <v>364</v>
      </c>
      <c r="B14" s="1" t="s">
        <v>371</v>
      </c>
      <c r="C14" t="s">
        <v>372</v>
      </c>
      <c r="D14" s="1" t="s">
        <v>373</v>
      </c>
    </row>
    <row r="15" spans="1:7" hidden="1" x14ac:dyDescent="0.25">
      <c r="A15" s="1" t="s">
        <v>374</v>
      </c>
      <c r="B15" s="1" t="s">
        <v>375</v>
      </c>
      <c r="C15" s="1" t="s">
        <v>376</v>
      </c>
    </row>
    <row r="16" spans="1:7" hidden="1" x14ac:dyDescent="0.25">
      <c r="A16" s="1" t="s">
        <v>374</v>
      </c>
      <c r="B16" s="1" t="s">
        <v>377</v>
      </c>
      <c r="C16" s="1" t="s">
        <v>378</v>
      </c>
    </row>
    <row r="17" spans="1:4" ht="30" hidden="1" x14ac:dyDescent="0.25">
      <c r="A17" s="1" t="s">
        <v>374</v>
      </c>
      <c r="B17" s="1" t="s">
        <v>379</v>
      </c>
      <c r="C17" s="1" t="s">
        <v>354</v>
      </c>
    </row>
    <row r="18" spans="1:4" x14ac:dyDescent="0.25">
      <c r="A18" s="1" t="s">
        <v>380</v>
      </c>
      <c r="B18" s="1" t="s">
        <v>381</v>
      </c>
      <c r="D18" s="1" t="s">
        <v>382</v>
      </c>
    </row>
  </sheetData>
  <hyperlinks>
    <hyperlink ref="C13" r:id="rId1" xr:uid="{8EE4A7AF-5F37-482A-86E8-0EC45FA70D83}"/>
    <hyperlink ref="C5" r:id="rId2" xr:uid="{6D5842F9-C92F-4034-8D45-7555E50644C0}"/>
    <hyperlink ref="C9" r:id="rId3" xr:uid="{A015EF22-9633-4E90-BF7B-C4F714C87F22}"/>
    <hyperlink ref="C2" r:id="rId4" location="section-incident_desc" xr:uid="{301C26E1-B118-4642-9272-254258DB1C48}"/>
  </hyperlinks>
  <pageMargins left="0.7" right="0.7" top="0.75" bottom="0.75" header="0.3" footer="0.3"/>
  <pageSetup paperSize="9" orientation="portrait"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9E686-D4BD-4924-8168-9F2AC5B08CD5}">
  <sheetPr codeName="Sheet10">
    <tabColor theme="4" tint="0.39997558519241921"/>
  </sheetPr>
  <dimension ref="A1:B17"/>
  <sheetViews>
    <sheetView workbookViewId="0"/>
  </sheetViews>
  <sheetFormatPr defaultColWidth="8.7109375" defaultRowHeight="15" x14ac:dyDescent="0.25"/>
  <cols>
    <col min="1" max="1" width="42.42578125" bestFit="1" customWidth="1"/>
    <col min="2" max="2" width="45" bestFit="1" customWidth="1"/>
  </cols>
  <sheetData>
    <row r="1" spans="1:2" x14ac:dyDescent="0.25">
      <c r="A1" s="23" t="s">
        <v>383</v>
      </c>
    </row>
    <row r="2" spans="1:2" x14ac:dyDescent="0.25">
      <c r="A2" t="s">
        <v>384</v>
      </c>
      <c r="B2" t="s">
        <v>385</v>
      </c>
    </row>
    <row r="3" spans="1:2" x14ac:dyDescent="0.25">
      <c r="A3" t="s">
        <v>386</v>
      </c>
      <c r="B3" t="s">
        <v>387</v>
      </c>
    </row>
    <row r="4" spans="1:2" x14ac:dyDescent="0.25">
      <c r="A4" t="s">
        <v>388</v>
      </c>
      <c r="B4" t="s">
        <v>389</v>
      </c>
    </row>
    <row r="5" spans="1:2" x14ac:dyDescent="0.25">
      <c r="A5" t="s">
        <v>390</v>
      </c>
      <c r="B5" t="s">
        <v>391</v>
      </c>
    </row>
    <row r="6" spans="1:2" x14ac:dyDescent="0.25">
      <c r="A6" t="s">
        <v>392</v>
      </c>
      <c r="B6" t="s">
        <v>393</v>
      </c>
    </row>
    <row r="7" spans="1:2" x14ac:dyDescent="0.25">
      <c r="A7" t="s">
        <v>394</v>
      </c>
      <c r="B7" t="s">
        <v>395</v>
      </c>
    </row>
    <row r="8" spans="1:2" x14ac:dyDescent="0.25">
      <c r="A8" t="s">
        <v>396</v>
      </c>
      <c r="B8" t="s">
        <v>397</v>
      </c>
    </row>
    <row r="9" spans="1:2" x14ac:dyDescent="0.25">
      <c r="A9" t="s">
        <v>398</v>
      </c>
      <c r="B9" t="s">
        <v>399</v>
      </c>
    </row>
    <row r="10" spans="1:2" x14ac:dyDescent="0.25">
      <c r="A10" t="s">
        <v>400</v>
      </c>
      <c r="B10" t="s">
        <v>401</v>
      </c>
    </row>
    <row r="11" spans="1:2" x14ac:dyDescent="0.25">
      <c r="A11" t="s">
        <v>402</v>
      </c>
      <c r="B11" t="s">
        <v>403</v>
      </c>
    </row>
    <row r="12" spans="1:2" x14ac:dyDescent="0.25">
      <c r="A12" t="s">
        <v>404</v>
      </c>
      <c r="B12" t="s">
        <v>405</v>
      </c>
    </row>
    <row r="13" spans="1:2" x14ac:dyDescent="0.25">
      <c r="A13" t="s">
        <v>406</v>
      </c>
      <c r="B13" t="s">
        <v>407</v>
      </c>
    </row>
    <row r="14" spans="1:2" x14ac:dyDescent="0.25">
      <c r="A14" t="s">
        <v>408</v>
      </c>
      <c r="B14" t="s">
        <v>409</v>
      </c>
    </row>
    <row r="15" spans="1:2" x14ac:dyDescent="0.25">
      <c r="A15" t="s">
        <v>410</v>
      </c>
      <c r="B15" t="s">
        <v>411</v>
      </c>
    </row>
    <row r="16" spans="1:2" x14ac:dyDescent="0.25">
      <c r="A16" t="s">
        <v>412</v>
      </c>
      <c r="B16" t="s">
        <v>413</v>
      </c>
    </row>
    <row r="17" spans="1:2" x14ac:dyDescent="0.25">
      <c r="A17" t="s">
        <v>414</v>
      </c>
      <c r="B17" t="s">
        <v>415</v>
      </c>
    </row>
  </sheetData>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5D3B3-26EE-4A3D-8F24-35A3721FFB67}">
  <sheetPr codeName="Sheet11">
    <tabColor theme="4" tint="0.79998168889431442"/>
  </sheetPr>
  <dimension ref="A1:B7"/>
  <sheetViews>
    <sheetView workbookViewId="0"/>
  </sheetViews>
  <sheetFormatPr defaultRowHeight="15" x14ac:dyDescent="0.25"/>
  <cols>
    <col min="1" max="1" width="26.42578125" customWidth="1"/>
    <col min="2" max="2" width="10.5703125" customWidth="1"/>
  </cols>
  <sheetData>
    <row r="1" spans="1:2" x14ac:dyDescent="0.25">
      <c r="A1" s="23" t="s">
        <v>416</v>
      </c>
    </row>
    <row r="2" spans="1:2" x14ac:dyDescent="0.25">
      <c r="A2" s="13" t="s">
        <v>417</v>
      </c>
      <c r="B2" s="13" t="s">
        <v>418</v>
      </c>
    </row>
    <row r="3" spans="1:2" x14ac:dyDescent="0.25">
      <c r="A3" t="s">
        <v>419</v>
      </c>
      <c r="B3">
        <v>1</v>
      </c>
    </row>
    <row r="4" spans="1:2" x14ac:dyDescent="0.25">
      <c r="A4" t="s">
        <v>420</v>
      </c>
      <c r="B4">
        <v>2</v>
      </c>
    </row>
    <row r="5" spans="1:2" x14ac:dyDescent="0.25">
      <c r="A5" t="s">
        <v>421</v>
      </c>
      <c r="B5">
        <v>3</v>
      </c>
    </row>
    <row r="6" spans="1:2" x14ac:dyDescent="0.25">
      <c r="A6" t="s">
        <v>422</v>
      </c>
      <c r="B6">
        <v>4</v>
      </c>
    </row>
    <row r="7" spans="1:2" x14ac:dyDescent="0.25">
      <c r="A7" t="s">
        <v>423</v>
      </c>
      <c r="B7">
        <v>5</v>
      </c>
    </row>
  </sheetData>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47019-A010-4066-820E-CF2374B5D524}">
  <sheetPr codeName="Sheet12">
    <tabColor theme="4" tint="0.39997558519241921"/>
  </sheetPr>
  <dimension ref="A1:D251"/>
  <sheetViews>
    <sheetView workbookViewId="0"/>
  </sheetViews>
  <sheetFormatPr defaultColWidth="8.7109375" defaultRowHeight="15" x14ac:dyDescent="0.25"/>
  <cols>
    <col min="2" max="2" width="53.42578125" bestFit="1" customWidth="1"/>
    <col min="3" max="3" width="28.42578125" customWidth="1"/>
    <col min="5" max="5" width="15.5703125" bestFit="1" customWidth="1"/>
    <col min="6" max="6" width="16.42578125" bestFit="1" customWidth="1"/>
  </cols>
  <sheetData>
    <row r="1" spans="1:4" x14ac:dyDescent="0.25">
      <c r="A1" s="23" t="s">
        <v>424</v>
      </c>
    </row>
    <row r="2" spans="1:4" x14ac:dyDescent="0.25">
      <c r="A2" t="s">
        <v>425</v>
      </c>
      <c r="B2" t="s">
        <v>426</v>
      </c>
      <c r="C2" t="s">
        <v>427</v>
      </c>
      <c r="D2" t="s">
        <v>428</v>
      </c>
    </row>
    <row r="3" spans="1:4" x14ac:dyDescent="0.25">
      <c r="A3" t="s">
        <v>429</v>
      </c>
      <c r="B3" t="s">
        <v>430</v>
      </c>
      <c r="C3" t="s">
        <v>431</v>
      </c>
      <c r="D3">
        <v>4</v>
      </c>
    </row>
    <row r="4" spans="1:4" x14ac:dyDescent="0.25">
      <c r="A4" t="s">
        <v>432</v>
      </c>
      <c r="B4" t="s">
        <v>433</v>
      </c>
      <c r="C4" t="s">
        <v>434</v>
      </c>
      <c r="D4">
        <v>248</v>
      </c>
    </row>
    <row r="5" spans="1:4" x14ac:dyDescent="0.25">
      <c r="A5" t="s">
        <v>435</v>
      </c>
      <c r="B5" t="s">
        <v>436</v>
      </c>
      <c r="C5" t="s">
        <v>437</v>
      </c>
      <c r="D5">
        <v>8</v>
      </c>
    </row>
    <row r="6" spans="1:4" x14ac:dyDescent="0.25">
      <c r="A6" t="s">
        <v>438</v>
      </c>
      <c r="B6" t="s">
        <v>439</v>
      </c>
      <c r="C6" t="s">
        <v>440</v>
      </c>
      <c r="D6">
        <v>12</v>
      </c>
    </row>
    <row r="7" spans="1:4" x14ac:dyDescent="0.25">
      <c r="A7" t="s">
        <v>441</v>
      </c>
      <c r="B7" t="s">
        <v>442</v>
      </c>
      <c r="C7" t="s">
        <v>443</v>
      </c>
      <c r="D7">
        <v>16</v>
      </c>
    </row>
    <row r="8" spans="1:4" x14ac:dyDescent="0.25">
      <c r="A8" t="s">
        <v>444</v>
      </c>
      <c r="B8" t="s">
        <v>445</v>
      </c>
      <c r="C8" t="s">
        <v>446</v>
      </c>
      <c r="D8">
        <v>20</v>
      </c>
    </row>
    <row r="9" spans="1:4" x14ac:dyDescent="0.25">
      <c r="A9" t="s">
        <v>447</v>
      </c>
      <c r="B9" t="s">
        <v>448</v>
      </c>
      <c r="C9" t="s">
        <v>449</v>
      </c>
      <c r="D9">
        <v>24</v>
      </c>
    </row>
    <row r="10" spans="1:4" x14ac:dyDescent="0.25">
      <c r="A10" t="s">
        <v>450</v>
      </c>
      <c r="B10" t="s">
        <v>451</v>
      </c>
      <c r="C10" t="s">
        <v>452</v>
      </c>
      <c r="D10">
        <v>660</v>
      </c>
    </row>
    <row r="11" spans="1:4" x14ac:dyDescent="0.25">
      <c r="A11" t="s">
        <v>453</v>
      </c>
      <c r="B11" t="s">
        <v>454</v>
      </c>
      <c r="C11" t="s">
        <v>455</v>
      </c>
      <c r="D11">
        <v>10</v>
      </c>
    </row>
    <row r="12" spans="1:4" x14ac:dyDescent="0.25">
      <c r="A12" t="s">
        <v>456</v>
      </c>
      <c r="B12" t="s">
        <v>457</v>
      </c>
      <c r="C12" t="s">
        <v>458</v>
      </c>
      <c r="D12">
        <v>28</v>
      </c>
    </row>
    <row r="13" spans="1:4" x14ac:dyDescent="0.25">
      <c r="A13" t="s">
        <v>459</v>
      </c>
      <c r="B13" t="s">
        <v>460</v>
      </c>
      <c r="C13" t="s">
        <v>461</v>
      </c>
      <c r="D13">
        <v>32</v>
      </c>
    </row>
    <row r="14" spans="1:4" x14ac:dyDescent="0.25">
      <c r="A14" t="s">
        <v>462</v>
      </c>
      <c r="B14" t="s">
        <v>463</v>
      </c>
      <c r="C14" t="s">
        <v>464</v>
      </c>
      <c r="D14">
        <v>51</v>
      </c>
    </row>
    <row r="15" spans="1:4" x14ac:dyDescent="0.25">
      <c r="A15" t="s">
        <v>465</v>
      </c>
      <c r="B15" t="s">
        <v>466</v>
      </c>
      <c r="C15" t="s">
        <v>467</v>
      </c>
      <c r="D15">
        <v>533</v>
      </c>
    </row>
    <row r="16" spans="1:4" x14ac:dyDescent="0.25">
      <c r="A16" t="s">
        <v>468</v>
      </c>
      <c r="B16" t="s">
        <v>469</v>
      </c>
      <c r="C16" t="s">
        <v>470</v>
      </c>
      <c r="D16">
        <v>36</v>
      </c>
    </row>
    <row r="17" spans="1:4" x14ac:dyDescent="0.25">
      <c r="A17" t="s">
        <v>471</v>
      </c>
      <c r="B17" t="s">
        <v>472</v>
      </c>
      <c r="C17" t="s">
        <v>473</v>
      </c>
      <c r="D17">
        <v>40</v>
      </c>
    </row>
    <row r="18" spans="1:4" x14ac:dyDescent="0.25">
      <c r="A18" t="s">
        <v>474</v>
      </c>
      <c r="B18" t="s">
        <v>475</v>
      </c>
      <c r="C18" t="s">
        <v>476</v>
      </c>
      <c r="D18">
        <v>31</v>
      </c>
    </row>
    <row r="19" spans="1:4" x14ac:dyDescent="0.25">
      <c r="A19" t="s">
        <v>477</v>
      </c>
      <c r="B19" t="s">
        <v>478</v>
      </c>
      <c r="C19" t="s">
        <v>479</v>
      </c>
      <c r="D19">
        <v>44</v>
      </c>
    </row>
    <row r="20" spans="1:4" x14ac:dyDescent="0.25">
      <c r="A20" t="s">
        <v>480</v>
      </c>
      <c r="B20" t="s">
        <v>481</v>
      </c>
      <c r="C20" t="s">
        <v>482</v>
      </c>
      <c r="D20">
        <v>48</v>
      </c>
    </row>
    <row r="21" spans="1:4" x14ac:dyDescent="0.25">
      <c r="A21" t="s">
        <v>483</v>
      </c>
      <c r="B21" t="s">
        <v>484</v>
      </c>
      <c r="C21" t="s">
        <v>485</v>
      </c>
      <c r="D21">
        <v>50</v>
      </c>
    </row>
    <row r="22" spans="1:4" x14ac:dyDescent="0.25">
      <c r="A22" t="s">
        <v>486</v>
      </c>
      <c r="B22" t="s">
        <v>487</v>
      </c>
      <c r="C22" t="s">
        <v>488</v>
      </c>
      <c r="D22">
        <v>52</v>
      </c>
    </row>
    <row r="23" spans="1:4" x14ac:dyDescent="0.25">
      <c r="A23" t="s">
        <v>489</v>
      </c>
      <c r="B23" t="s">
        <v>490</v>
      </c>
      <c r="C23" t="s">
        <v>491</v>
      </c>
      <c r="D23">
        <v>112</v>
      </c>
    </row>
    <row r="24" spans="1:4" x14ac:dyDescent="0.25">
      <c r="A24" t="s">
        <v>492</v>
      </c>
      <c r="B24" t="s">
        <v>493</v>
      </c>
      <c r="C24" t="s">
        <v>494</v>
      </c>
      <c r="D24">
        <v>56</v>
      </c>
    </row>
    <row r="25" spans="1:4" x14ac:dyDescent="0.25">
      <c r="A25" t="s">
        <v>495</v>
      </c>
      <c r="B25" t="s">
        <v>496</v>
      </c>
      <c r="C25" t="s">
        <v>497</v>
      </c>
      <c r="D25">
        <v>84</v>
      </c>
    </row>
    <row r="26" spans="1:4" x14ac:dyDescent="0.25">
      <c r="A26" t="s">
        <v>498</v>
      </c>
      <c r="B26" t="s">
        <v>499</v>
      </c>
      <c r="C26" t="s">
        <v>500</v>
      </c>
      <c r="D26">
        <v>204</v>
      </c>
    </row>
    <row r="27" spans="1:4" x14ac:dyDescent="0.25">
      <c r="A27" t="s">
        <v>501</v>
      </c>
      <c r="B27" t="s">
        <v>502</v>
      </c>
      <c r="C27" t="s">
        <v>503</v>
      </c>
      <c r="D27">
        <v>60</v>
      </c>
    </row>
    <row r="28" spans="1:4" x14ac:dyDescent="0.25">
      <c r="A28" t="s">
        <v>504</v>
      </c>
      <c r="B28" t="s">
        <v>505</v>
      </c>
      <c r="C28" t="s">
        <v>506</v>
      </c>
      <c r="D28">
        <v>64</v>
      </c>
    </row>
    <row r="29" spans="1:4" x14ac:dyDescent="0.25">
      <c r="A29" t="s">
        <v>507</v>
      </c>
      <c r="B29" t="s">
        <v>508</v>
      </c>
      <c r="C29" t="s">
        <v>509</v>
      </c>
      <c r="D29">
        <v>68</v>
      </c>
    </row>
    <row r="30" spans="1:4" x14ac:dyDescent="0.25">
      <c r="A30" t="s">
        <v>510</v>
      </c>
      <c r="B30" t="s">
        <v>511</v>
      </c>
      <c r="C30" t="s">
        <v>512</v>
      </c>
      <c r="D30">
        <v>535</v>
      </c>
    </row>
    <row r="31" spans="1:4" ht="30" x14ac:dyDescent="0.25">
      <c r="A31" t="s">
        <v>513</v>
      </c>
      <c r="B31" t="s">
        <v>514</v>
      </c>
      <c r="C31" s="1" t="s">
        <v>515</v>
      </c>
      <c r="D31">
        <v>70</v>
      </c>
    </row>
    <row r="32" spans="1:4" x14ac:dyDescent="0.25">
      <c r="A32" t="s">
        <v>516</v>
      </c>
      <c r="B32" t="s">
        <v>517</v>
      </c>
      <c r="C32" t="s">
        <v>518</v>
      </c>
      <c r="D32">
        <v>72</v>
      </c>
    </row>
    <row r="33" spans="1:4" x14ac:dyDescent="0.25">
      <c r="A33" t="s">
        <v>519</v>
      </c>
      <c r="B33" t="s">
        <v>520</v>
      </c>
      <c r="C33" t="s">
        <v>521</v>
      </c>
      <c r="D33">
        <v>74</v>
      </c>
    </row>
    <row r="34" spans="1:4" x14ac:dyDescent="0.25">
      <c r="A34" t="s">
        <v>522</v>
      </c>
      <c r="B34" t="s">
        <v>523</v>
      </c>
      <c r="C34" t="s">
        <v>524</v>
      </c>
      <c r="D34">
        <v>76</v>
      </c>
    </row>
    <row r="35" spans="1:4" x14ac:dyDescent="0.25">
      <c r="A35" t="s">
        <v>525</v>
      </c>
      <c r="B35" t="s">
        <v>526</v>
      </c>
      <c r="C35" t="s">
        <v>527</v>
      </c>
      <c r="D35">
        <v>86</v>
      </c>
    </row>
    <row r="36" spans="1:4" x14ac:dyDescent="0.25">
      <c r="A36" t="s">
        <v>528</v>
      </c>
      <c r="B36" t="s">
        <v>529</v>
      </c>
      <c r="C36" t="s">
        <v>530</v>
      </c>
      <c r="D36">
        <v>96</v>
      </c>
    </row>
    <row r="37" spans="1:4" x14ac:dyDescent="0.25">
      <c r="A37" t="s">
        <v>531</v>
      </c>
      <c r="B37" t="s">
        <v>532</v>
      </c>
      <c r="C37" t="s">
        <v>533</v>
      </c>
      <c r="D37">
        <v>100</v>
      </c>
    </row>
    <row r="38" spans="1:4" x14ac:dyDescent="0.25">
      <c r="A38" t="s">
        <v>534</v>
      </c>
      <c r="B38" t="s">
        <v>535</v>
      </c>
      <c r="C38" t="s">
        <v>536</v>
      </c>
      <c r="D38">
        <v>854</v>
      </c>
    </row>
    <row r="39" spans="1:4" x14ac:dyDescent="0.25">
      <c r="A39" t="s">
        <v>537</v>
      </c>
      <c r="B39" t="s">
        <v>538</v>
      </c>
      <c r="C39" t="s">
        <v>539</v>
      </c>
      <c r="D39">
        <v>108</v>
      </c>
    </row>
    <row r="40" spans="1:4" x14ac:dyDescent="0.25">
      <c r="A40" t="s">
        <v>540</v>
      </c>
      <c r="B40" t="s">
        <v>541</v>
      </c>
      <c r="C40" t="s">
        <v>542</v>
      </c>
      <c r="D40">
        <v>132</v>
      </c>
    </row>
    <row r="41" spans="1:4" x14ac:dyDescent="0.25">
      <c r="A41" t="s">
        <v>543</v>
      </c>
      <c r="B41" t="s">
        <v>544</v>
      </c>
      <c r="C41" t="s">
        <v>545</v>
      </c>
      <c r="D41">
        <v>116</v>
      </c>
    </row>
    <row r="42" spans="1:4" x14ac:dyDescent="0.25">
      <c r="A42" t="s">
        <v>546</v>
      </c>
      <c r="B42" t="s">
        <v>547</v>
      </c>
      <c r="C42" t="s">
        <v>548</v>
      </c>
      <c r="D42">
        <v>120</v>
      </c>
    </row>
    <row r="43" spans="1:4" x14ac:dyDescent="0.25">
      <c r="A43" t="s">
        <v>549</v>
      </c>
      <c r="B43" t="s">
        <v>550</v>
      </c>
      <c r="C43" t="s">
        <v>551</v>
      </c>
      <c r="D43">
        <v>124</v>
      </c>
    </row>
    <row r="44" spans="1:4" x14ac:dyDescent="0.25">
      <c r="A44" t="s">
        <v>552</v>
      </c>
      <c r="B44" t="s">
        <v>553</v>
      </c>
      <c r="C44" t="s">
        <v>554</v>
      </c>
      <c r="D44">
        <v>136</v>
      </c>
    </row>
    <row r="45" spans="1:4" x14ac:dyDescent="0.25">
      <c r="A45" t="s">
        <v>555</v>
      </c>
      <c r="B45" t="s">
        <v>556</v>
      </c>
      <c r="C45" t="s">
        <v>557</v>
      </c>
      <c r="D45">
        <v>140</v>
      </c>
    </row>
    <row r="46" spans="1:4" x14ac:dyDescent="0.25">
      <c r="A46" t="s">
        <v>558</v>
      </c>
      <c r="B46" t="s">
        <v>559</v>
      </c>
      <c r="C46" t="s">
        <v>560</v>
      </c>
      <c r="D46">
        <v>148</v>
      </c>
    </row>
    <row r="47" spans="1:4" x14ac:dyDescent="0.25">
      <c r="A47" t="s">
        <v>561</v>
      </c>
      <c r="B47" t="s">
        <v>562</v>
      </c>
      <c r="C47" t="s">
        <v>563</v>
      </c>
      <c r="D47">
        <v>152</v>
      </c>
    </row>
    <row r="48" spans="1:4" x14ac:dyDescent="0.25">
      <c r="A48" t="s">
        <v>564</v>
      </c>
      <c r="B48" t="s">
        <v>565</v>
      </c>
      <c r="C48" t="s">
        <v>566</v>
      </c>
      <c r="D48">
        <v>156</v>
      </c>
    </row>
    <row r="49" spans="1:4" x14ac:dyDescent="0.25">
      <c r="A49" t="s">
        <v>567</v>
      </c>
      <c r="B49" t="s">
        <v>568</v>
      </c>
      <c r="C49" t="s">
        <v>569</v>
      </c>
      <c r="D49">
        <v>162</v>
      </c>
    </row>
    <row r="50" spans="1:4" x14ac:dyDescent="0.25">
      <c r="A50" t="s">
        <v>570</v>
      </c>
      <c r="B50" t="s">
        <v>571</v>
      </c>
      <c r="C50" t="s">
        <v>572</v>
      </c>
      <c r="D50">
        <v>166</v>
      </c>
    </row>
    <row r="51" spans="1:4" x14ac:dyDescent="0.25">
      <c r="A51" t="s">
        <v>573</v>
      </c>
      <c r="B51" t="s">
        <v>574</v>
      </c>
      <c r="C51" t="s">
        <v>575</v>
      </c>
      <c r="D51">
        <v>170</v>
      </c>
    </row>
    <row r="52" spans="1:4" x14ac:dyDescent="0.25">
      <c r="A52" t="s">
        <v>576</v>
      </c>
      <c r="B52" t="s">
        <v>577</v>
      </c>
      <c r="C52" t="s">
        <v>578</v>
      </c>
      <c r="D52">
        <v>174</v>
      </c>
    </row>
    <row r="53" spans="1:4" x14ac:dyDescent="0.25">
      <c r="A53" t="s">
        <v>579</v>
      </c>
      <c r="B53" t="s">
        <v>580</v>
      </c>
      <c r="C53" t="s">
        <v>581</v>
      </c>
      <c r="D53">
        <v>180</v>
      </c>
    </row>
    <row r="54" spans="1:4" x14ac:dyDescent="0.25">
      <c r="A54" t="s">
        <v>582</v>
      </c>
      <c r="B54" t="s">
        <v>583</v>
      </c>
      <c r="C54" t="s">
        <v>584</v>
      </c>
      <c r="D54">
        <v>178</v>
      </c>
    </row>
    <row r="55" spans="1:4" x14ac:dyDescent="0.25">
      <c r="A55" t="s">
        <v>585</v>
      </c>
      <c r="B55" t="s">
        <v>586</v>
      </c>
      <c r="C55" t="s">
        <v>587</v>
      </c>
      <c r="D55">
        <v>184</v>
      </c>
    </row>
    <row r="56" spans="1:4" x14ac:dyDescent="0.25">
      <c r="A56" t="s">
        <v>588</v>
      </c>
      <c r="B56" t="s">
        <v>589</v>
      </c>
      <c r="C56" t="s">
        <v>590</v>
      </c>
      <c r="D56">
        <v>188</v>
      </c>
    </row>
    <row r="57" spans="1:4" x14ac:dyDescent="0.25">
      <c r="A57" t="s">
        <v>591</v>
      </c>
      <c r="B57" t="s">
        <v>592</v>
      </c>
      <c r="C57" t="s">
        <v>593</v>
      </c>
      <c r="D57">
        <v>384</v>
      </c>
    </row>
    <row r="58" spans="1:4" x14ac:dyDescent="0.25">
      <c r="A58" t="s">
        <v>594</v>
      </c>
      <c r="B58" t="s">
        <v>595</v>
      </c>
      <c r="C58" t="s">
        <v>596</v>
      </c>
      <c r="D58">
        <v>191</v>
      </c>
    </row>
    <row r="59" spans="1:4" x14ac:dyDescent="0.25">
      <c r="A59" t="s">
        <v>597</v>
      </c>
      <c r="B59" t="s">
        <v>598</v>
      </c>
      <c r="C59" t="s">
        <v>599</v>
      </c>
      <c r="D59">
        <v>192</v>
      </c>
    </row>
    <row r="60" spans="1:4" x14ac:dyDescent="0.25">
      <c r="A60" t="s">
        <v>600</v>
      </c>
      <c r="B60" t="s">
        <v>601</v>
      </c>
      <c r="C60" t="s">
        <v>602</v>
      </c>
      <c r="D60">
        <v>531</v>
      </c>
    </row>
    <row r="61" spans="1:4" x14ac:dyDescent="0.25">
      <c r="A61" t="s">
        <v>603</v>
      </c>
      <c r="B61" t="s">
        <v>604</v>
      </c>
      <c r="C61" t="s">
        <v>605</v>
      </c>
      <c r="D61">
        <v>196</v>
      </c>
    </row>
    <row r="62" spans="1:4" x14ac:dyDescent="0.25">
      <c r="A62" t="s">
        <v>606</v>
      </c>
      <c r="B62" t="s">
        <v>607</v>
      </c>
      <c r="C62" t="s">
        <v>608</v>
      </c>
      <c r="D62">
        <v>203</v>
      </c>
    </row>
    <row r="63" spans="1:4" x14ac:dyDescent="0.25">
      <c r="A63" t="s">
        <v>609</v>
      </c>
      <c r="B63" t="s">
        <v>610</v>
      </c>
      <c r="C63" t="s">
        <v>611</v>
      </c>
      <c r="D63">
        <v>208</v>
      </c>
    </row>
    <row r="64" spans="1:4" x14ac:dyDescent="0.25">
      <c r="A64" t="s">
        <v>612</v>
      </c>
      <c r="B64" t="s">
        <v>613</v>
      </c>
      <c r="C64" t="s">
        <v>614</v>
      </c>
      <c r="D64">
        <v>262</v>
      </c>
    </row>
    <row r="65" spans="1:4" x14ac:dyDescent="0.25">
      <c r="A65" t="s">
        <v>615</v>
      </c>
      <c r="B65" t="s">
        <v>616</v>
      </c>
      <c r="C65" t="s">
        <v>617</v>
      </c>
      <c r="D65">
        <v>212</v>
      </c>
    </row>
    <row r="66" spans="1:4" x14ac:dyDescent="0.25">
      <c r="A66" t="s">
        <v>618</v>
      </c>
      <c r="B66" t="s">
        <v>619</v>
      </c>
      <c r="C66" t="s">
        <v>620</v>
      </c>
      <c r="D66">
        <v>214</v>
      </c>
    </row>
    <row r="67" spans="1:4" x14ac:dyDescent="0.25">
      <c r="A67" t="s">
        <v>621</v>
      </c>
      <c r="B67" t="s">
        <v>622</v>
      </c>
      <c r="C67" t="s">
        <v>623</v>
      </c>
      <c r="D67">
        <v>218</v>
      </c>
    </row>
    <row r="68" spans="1:4" x14ac:dyDescent="0.25">
      <c r="A68" t="s">
        <v>624</v>
      </c>
      <c r="B68" t="s">
        <v>625</v>
      </c>
      <c r="C68" t="s">
        <v>626</v>
      </c>
      <c r="D68">
        <v>818</v>
      </c>
    </row>
    <row r="69" spans="1:4" x14ac:dyDescent="0.25">
      <c r="A69" t="s">
        <v>627</v>
      </c>
      <c r="B69" t="s">
        <v>628</v>
      </c>
      <c r="C69" t="s">
        <v>629</v>
      </c>
      <c r="D69">
        <v>222</v>
      </c>
    </row>
    <row r="70" spans="1:4" x14ac:dyDescent="0.25">
      <c r="A70" t="s">
        <v>630</v>
      </c>
      <c r="B70" t="s">
        <v>631</v>
      </c>
      <c r="C70" t="s">
        <v>632</v>
      </c>
      <c r="D70">
        <v>226</v>
      </c>
    </row>
    <row r="71" spans="1:4" x14ac:dyDescent="0.25">
      <c r="A71" t="s">
        <v>633</v>
      </c>
      <c r="B71" t="s">
        <v>634</v>
      </c>
      <c r="C71" t="s">
        <v>635</v>
      </c>
      <c r="D71">
        <v>232</v>
      </c>
    </row>
    <row r="72" spans="1:4" x14ac:dyDescent="0.25">
      <c r="A72" t="s">
        <v>636</v>
      </c>
      <c r="B72" t="s">
        <v>637</v>
      </c>
      <c r="C72" t="s">
        <v>638</v>
      </c>
      <c r="D72">
        <v>233</v>
      </c>
    </row>
    <row r="73" spans="1:4" x14ac:dyDescent="0.25">
      <c r="A73" t="s">
        <v>639</v>
      </c>
      <c r="B73" t="s">
        <v>640</v>
      </c>
      <c r="C73" t="s">
        <v>641</v>
      </c>
      <c r="D73">
        <v>748</v>
      </c>
    </row>
    <row r="74" spans="1:4" x14ac:dyDescent="0.25">
      <c r="A74" t="s">
        <v>642</v>
      </c>
      <c r="B74" t="s">
        <v>643</v>
      </c>
      <c r="C74" t="s">
        <v>644</v>
      </c>
      <c r="D74">
        <v>231</v>
      </c>
    </row>
    <row r="75" spans="1:4" x14ac:dyDescent="0.25">
      <c r="A75" t="s">
        <v>645</v>
      </c>
      <c r="B75" t="s">
        <v>646</v>
      </c>
      <c r="C75" t="s">
        <v>647</v>
      </c>
      <c r="D75">
        <v>238</v>
      </c>
    </row>
    <row r="76" spans="1:4" x14ac:dyDescent="0.25">
      <c r="A76" t="s">
        <v>648</v>
      </c>
      <c r="B76" t="s">
        <v>649</v>
      </c>
      <c r="C76" t="s">
        <v>650</v>
      </c>
      <c r="D76">
        <v>234</v>
      </c>
    </row>
    <row r="77" spans="1:4" x14ac:dyDescent="0.25">
      <c r="A77" t="s">
        <v>651</v>
      </c>
      <c r="B77" t="s">
        <v>652</v>
      </c>
      <c r="C77" t="s">
        <v>653</v>
      </c>
      <c r="D77">
        <v>242</v>
      </c>
    </row>
    <row r="78" spans="1:4" x14ac:dyDescent="0.25">
      <c r="A78" t="s">
        <v>654</v>
      </c>
      <c r="B78" t="s">
        <v>655</v>
      </c>
      <c r="C78" t="s">
        <v>656</v>
      </c>
      <c r="D78">
        <v>246</v>
      </c>
    </row>
    <row r="79" spans="1:4" x14ac:dyDescent="0.25">
      <c r="A79" t="s">
        <v>657</v>
      </c>
      <c r="B79" t="s">
        <v>658</v>
      </c>
      <c r="C79" t="s">
        <v>659</v>
      </c>
      <c r="D79">
        <v>250</v>
      </c>
    </row>
    <row r="80" spans="1:4" x14ac:dyDescent="0.25">
      <c r="A80" t="s">
        <v>660</v>
      </c>
      <c r="B80" t="s">
        <v>661</v>
      </c>
      <c r="C80" t="s">
        <v>662</v>
      </c>
      <c r="D80">
        <v>254</v>
      </c>
    </row>
    <row r="81" spans="1:4" x14ac:dyDescent="0.25">
      <c r="A81" t="s">
        <v>663</v>
      </c>
      <c r="B81" t="s">
        <v>664</v>
      </c>
      <c r="C81" t="s">
        <v>665</v>
      </c>
      <c r="D81">
        <v>258</v>
      </c>
    </row>
    <row r="82" spans="1:4" x14ac:dyDescent="0.25">
      <c r="A82" t="s">
        <v>666</v>
      </c>
      <c r="B82" t="s">
        <v>664</v>
      </c>
      <c r="C82" t="s">
        <v>667</v>
      </c>
      <c r="D82">
        <v>260</v>
      </c>
    </row>
    <row r="83" spans="1:4" x14ac:dyDescent="0.25">
      <c r="A83" t="s">
        <v>668</v>
      </c>
      <c r="B83" t="s">
        <v>669</v>
      </c>
      <c r="C83" t="s">
        <v>670</v>
      </c>
      <c r="D83">
        <v>266</v>
      </c>
    </row>
    <row r="84" spans="1:4" x14ac:dyDescent="0.25">
      <c r="A84" t="s">
        <v>671</v>
      </c>
      <c r="B84" t="s">
        <v>672</v>
      </c>
      <c r="C84" t="s">
        <v>673</v>
      </c>
      <c r="D84">
        <v>270</v>
      </c>
    </row>
    <row r="85" spans="1:4" x14ac:dyDescent="0.25">
      <c r="A85" t="s">
        <v>674</v>
      </c>
      <c r="B85" t="s">
        <v>675</v>
      </c>
      <c r="C85" t="s">
        <v>676</v>
      </c>
      <c r="D85">
        <v>268</v>
      </c>
    </row>
    <row r="86" spans="1:4" x14ac:dyDescent="0.25">
      <c r="A86" t="s">
        <v>677</v>
      </c>
      <c r="B86" t="s">
        <v>678</v>
      </c>
      <c r="C86" t="s">
        <v>679</v>
      </c>
      <c r="D86">
        <v>276</v>
      </c>
    </row>
    <row r="87" spans="1:4" x14ac:dyDescent="0.25">
      <c r="A87" t="s">
        <v>680</v>
      </c>
      <c r="B87" t="s">
        <v>681</v>
      </c>
      <c r="C87" t="s">
        <v>682</v>
      </c>
      <c r="D87">
        <v>288</v>
      </c>
    </row>
    <row r="88" spans="1:4" x14ac:dyDescent="0.25">
      <c r="A88" t="s">
        <v>683</v>
      </c>
      <c r="B88" t="s">
        <v>684</v>
      </c>
      <c r="C88" t="s">
        <v>685</v>
      </c>
      <c r="D88">
        <v>292</v>
      </c>
    </row>
    <row r="89" spans="1:4" x14ac:dyDescent="0.25">
      <c r="A89" t="s">
        <v>686</v>
      </c>
      <c r="B89" t="s">
        <v>687</v>
      </c>
      <c r="C89" t="s">
        <v>688</v>
      </c>
      <c r="D89">
        <v>300</v>
      </c>
    </row>
    <row r="90" spans="1:4" x14ac:dyDescent="0.25">
      <c r="A90" t="s">
        <v>689</v>
      </c>
      <c r="B90" t="s">
        <v>690</v>
      </c>
      <c r="C90" t="s">
        <v>691</v>
      </c>
      <c r="D90">
        <v>304</v>
      </c>
    </row>
    <row r="91" spans="1:4" x14ac:dyDescent="0.25">
      <c r="A91" t="s">
        <v>692</v>
      </c>
      <c r="B91" t="s">
        <v>693</v>
      </c>
      <c r="C91" t="s">
        <v>694</v>
      </c>
      <c r="D91">
        <v>308</v>
      </c>
    </row>
    <row r="92" spans="1:4" x14ac:dyDescent="0.25">
      <c r="A92" t="s">
        <v>695</v>
      </c>
      <c r="B92" t="s">
        <v>696</v>
      </c>
      <c r="C92" t="s">
        <v>697</v>
      </c>
      <c r="D92">
        <v>312</v>
      </c>
    </row>
    <row r="93" spans="1:4" x14ac:dyDescent="0.25">
      <c r="A93" t="s">
        <v>698</v>
      </c>
      <c r="B93" t="s">
        <v>699</v>
      </c>
      <c r="C93" t="s">
        <v>700</v>
      </c>
      <c r="D93">
        <v>316</v>
      </c>
    </row>
    <row r="94" spans="1:4" x14ac:dyDescent="0.25">
      <c r="A94" t="s">
        <v>701</v>
      </c>
      <c r="B94" t="s">
        <v>702</v>
      </c>
      <c r="C94" t="s">
        <v>703</v>
      </c>
      <c r="D94">
        <v>320</v>
      </c>
    </row>
    <row r="95" spans="1:4" x14ac:dyDescent="0.25">
      <c r="A95" t="s">
        <v>704</v>
      </c>
      <c r="B95" t="s">
        <v>705</v>
      </c>
      <c r="C95" t="s">
        <v>706</v>
      </c>
      <c r="D95">
        <v>831</v>
      </c>
    </row>
    <row r="96" spans="1:4" x14ac:dyDescent="0.25">
      <c r="A96" t="s">
        <v>707</v>
      </c>
      <c r="B96" t="s">
        <v>708</v>
      </c>
      <c r="C96" t="s">
        <v>709</v>
      </c>
      <c r="D96">
        <v>324</v>
      </c>
    </row>
    <row r="97" spans="1:4" x14ac:dyDescent="0.25">
      <c r="A97" t="s">
        <v>710</v>
      </c>
      <c r="B97" t="s">
        <v>711</v>
      </c>
      <c r="C97" t="s">
        <v>712</v>
      </c>
      <c r="D97">
        <v>624</v>
      </c>
    </row>
    <row r="98" spans="1:4" x14ac:dyDescent="0.25">
      <c r="A98" t="s">
        <v>713</v>
      </c>
      <c r="B98" t="s">
        <v>714</v>
      </c>
      <c r="C98" t="s">
        <v>715</v>
      </c>
      <c r="D98">
        <v>328</v>
      </c>
    </row>
    <row r="99" spans="1:4" x14ac:dyDescent="0.25">
      <c r="A99" t="s">
        <v>716</v>
      </c>
      <c r="B99" t="s">
        <v>717</v>
      </c>
      <c r="C99" t="s">
        <v>718</v>
      </c>
      <c r="D99">
        <v>332</v>
      </c>
    </row>
    <row r="100" spans="1:4" x14ac:dyDescent="0.25">
      <c r="A100" t="s">
        <v>719</v>
      </c>
      <c r="B100" t="s">
        <v>720</v>
      </c>
      <c r="C100" t="s">
        <v>721</v>
      </c>
      <c r="D100">
        <v>334</v>
      </c>
    </row>
    <row r="101" spans="1:4" x14ac:dyDescent="0.25">
      <c r="A101" t="s">
        <v>722</v>
      </c>
      <c r="B101" t="s">
        <v>723</v>
      </c>
      <c r="C101" t="s">
        <v>724</v>
      </c>
      <c r="D101">
        <v>336</v>
      </c>
    </row>
    <row r="102" spans="1:4" x14ac:dyDescent="0.25">
      <c r="A102" t="s">
        <v>725</v>
      </c>
      <c r="B102" t="s">
        <v>726</v>
      </c>
      <c r="C102" t="s">
        <v>727</v>
      </c>
      <c r="D102">
        <v>340</v>
      </c>
    </row>
    <row r="103" spans="1:4" x14ac:dyDescent="0.25">
      <c r="A103" t="s">
        <v>728</v>
      </c>
      <c r="B103" t="s">
        <v>729</v>
      </c>
      <c r="C103" t="s">
        <v>730</v>
      </c>
      <c r="D103">
        <v>344</v>
      </c>
    </row>
    <row r="104" spans="1:4" x14ac:dyDescent="0.25">
      <c r="A104" t="s">
        <v>731</v>
      </c>
      <c r="B104" t="s">
        <v>732</v>
      </c>
      <c r="C104" t="s">
        <v>733</v>
      </c>
      <c r="D104">
        <v>348</v>
      </c>
    </row>
    <row r="105" spans="1:4" x14ac:dyDescent="0.25">
      <c r="A105" t="s">
        <v>734</v>
      </c>
      <c r="B105" t="s">
        <v>735</v>
      </c>
      <c r="C105" t="s">
        <v>736</v>
      </c>
      <c r="D105">
        <v>352</v>
      </c>
    </row>
    <row r="106" spans="1:4" x14ac:dyDescent="0.25">
      <c r="A106" t="s">
        <v>737</v>
      </c>
      <c r="B106" t="s">
        <v>738</v>
      </c>
      <c r="C106" t="s">
        <v>739</v>
      </c>
      <c r="D106">
        <v>356</v>
      </c>
    </row>
    <row r="107" spans="1:4" x14ac:dyDescent="0.25">
      <c r="A107" t="s">
        <v>740</v>
      </c>
      <c r="B107" t="s">
        <v>741</v>
      </c>
      <c r="C107" t="s">
        <v>742</v>
      </c>
      <c r="D107">
        <v>360</v>
      </c>
    </row>
    <row r="108" spans="1:4" x14ac:dyDescent="0.25">
      <c r="A108" t="s">
        <v>743</v>
      </c>
      <c r="B108" t="s">
        <v>744</v>
      </c>
      <c r="C108" t="s">
        <v>745</v>
      </c>
      <c r="D108">
        <v>364</v>
      </c>
    </row>
    <row r="109" spans="1:4" x14ac:dyDescent="0.25">
      <c r="A109" t="s">
        <v>746</v>
      </c>
      <c r="B109" t="s">
        <v>747</v>
      </c>
      <c r="C109" t="s">
        <v>748</v>
      </c>
      <c r="D109">
        <v>368</v>
      </c>
    </row>
    <row r="110" spans="1:4" x14ac:dyDescent="0.25">
      <c r="A110" t="s">
        <v>749</v>
      </c>
      <c r="B110" t="s">
        <v>750</v>
      </c>
      <c r="C110" t="s">
        <v>751</v>
      </c>
      <c r="D110">
        <v>372</v>
      </c>
    </row>
    <row r="111" spans="1:4" x14ac:dyDescent="0.25">
      <c r="A111" t="s">
        <v>752</v>
      </c>
      <c r="B111" t="s">
        <v>753</v>
      </c>
      <c r="C111" t="s">
        <v>754</v>
      </c>
      <c r="D111">
        <v>833</v>
      </c>
    </row>
    <row r="112" spans="1:4" x14ac:dyDescent="0.25">
      <c r="A112" t="s">
        <v>755</v>
      </c>
      <c r="B112" t="s">
        <v>756</v>
      </c>
      <c r="C112" t="s">
        <v>757</v>
      </c>
      <c r="D112">
        <v>376</v>
      </c>
    </row>
    <row r="113" spans="1:4" x14ac:dyDescent="0.25">
      <c r="A113" t="s">
        <v>758</v>
      </c>
      <c r="B113" t="s">
        <v>759</v>
      </c>
      <c r="C113" t="s">
        <v>760</v>
      </c>
      <c r="D113">
        <v>380</v>
      </c>
    </row>
    <row r="114" spans="1:4" x14ac:dyDescent="0.25">
      <c r="A114" t="s">
        <v>761</v>
      </c>
      <c r="B114" t="s">
        <v>762</v>
      </c>
      <c r="C114" t="s">
        <v>763</v>
      </c>
      <c r="D114">
        <v>388</v>
      </c>
    </row>
    <row r="115" spans="1:4" x14ac:dyDescent="0.25">
      <c r="A115" t="s">
        <v>764</v>
      </c>
      <c r="B115" t="s">
        <v>765</v>
      </c>
      <c r="C115" t="s">
        <v>766</v>
      </c>
      <c r="D115">
        <v>392</v>
      </c>
    </row>
    <row r="116" spans="1:4" x14ac:dyDescent="0.25">
      <c r="A116" t="s">
        <v>767</v>
      </c>
      <c r="B116" t="s">
        <v>768</v>
      </c>
      <c r="C116" t="s">
        <v>769</v>
      </c>
      <c r="D116">
        <v>832</v>
      </c>
    </row>
    <row r="117" spans="1:4" x14ac:dyDescent="0.25">
      <c r="A117" t="s">
        <v>770</v>
      </c>
      <c r="B117" t="s">
        <v>771</v>
      </c>
      <c r="C117" t="s">
        <v>772</v>
      </c>
      <c r="D117">
        <v>400</v>
      </c>
    </row>
    <row r="118" spans="1:4" x14ac:dyDescent="0.25">
      <c r="A118" t="s">
        <v>773</v>
      </c>
      <c r="B118" t="s">
        <v>774</v>
      </c>
      <c r="C118" t="s">
        <v>775</v>
      </c>
      <c r="D118">
        <v>398</v>
      </c>
    </row>
    <row r="119" spans="1:4" x14ac:dyDescent="0.25">
      <c r="A119" t="s">
        <v>776</v>
      </c>
      <c r="B119" t="s">
        <v>777</v>
      </c>
      <c r="C119" t="s">
        <v>778</v>
      </c>
      <c r="D119">
        <v>404</v>
      </c>
    </row>
    <row r="120" spans="1:4" x14ac:dyDescent="0.25">
      <c r="A120" t="s">
        <v>779</v>
      </c>
      <c r="B120" t="s">
        <v>780</v>
      </c>
      <c r="C120" t="s">
        <v>781</v>
      </c>
      <c r="D120">
        <v>296</v>
      </c>
    </row>
    <row r="121" spans="1:4" x14ac:dyDescent="0.25">
      <c r="A121" t="s">
        <v>782</v>
      </c>
      <c r="B121" t="s">
        <v>783</v>
      </c>
      <c r="C121" t="s">
        <v>784</v>
      </c>
      <c r="D121">
        <v>410</v>
      </c>
    </row>
    <row r="122" spans="1:4" x14ac:dyDescent="0.25">
      <c r="A122" t="s">
        <v>785</v>
      </c>
      <c r="B122" t="s">
        <v>786</v>
      </c>
      <c r="C122" t="s">
        <v>787</v>
      </c>
      <c r="D122">
        <v>408</v>
      </c>
    </row>
    <row r="123" spans="1:4" x14ac:dyDescent="0.25">
      <c r="A123" t="s">
        <v>788</v>
      </c>
      <c r="B123" t="s">
        <v>789</v>
      </c>
      <c r="C123" t="s">
        <v>790</v>
      </c>
      <c r="D123">
        <v>414</v>
      </c>
    </row>
    <row r="124" spans="1:4" x14ac:dyDescent="0.25">
      <c r="A124" t="s">
        <v>791</v>
      </c>
      <c r="B124" t="s">
        <v>792</v>
      </c>
      <c r="C124" t="s">
        <v>793</v>
      </c>
      <c r="D124">
        <v>417</v>
      </c>
    </row>
    <row r="125" spans="1:4" x14ac:dyDescent="0.25">
      <c r="A125" t="s">
        <v>794</v>
      </c>
      <c r="B125" t="s">
        <v>795</v>
      </c>
      <c r="C125" t="s">
        <v>796</v>
      </c>
      <c r="D125">
        <v>418</v>
      </c>
    </row>
    <row r="126" spans="1:4" x14ac:dyDescent="0.25">
      <c r="A126" t="s">
        <v>797</v>
      </c>
      <c r="B126" t="s">
        <v>798</v>
      </c>
      <c r="C126" t="s">
        <v>799</v>
      </c>
      <c r="D126">
        <v>428</v>
      </c>
    </row>
    <row r="127" spans="1:4" x14ac:dyDescent="0.25">
      <c r="A127" t="s">
        <v>800</v>
      </c>
      <c r="B127" t="s">
        <v>801</v>
      </c>
      <c r="C127" t="s">
        <v>802</v>
      </c>
      <c r="D127">
        <v>422</v>
      </c>
    </row>
    <row r="128" spans="1:4" x14ac:dyDescent="0.25">
      <c r="A128" t="s">
        <v>803</v>
      </c>
      <c r="B128" t="s">
        <v>804</v>
      </c>
      <c r="C128" t="s">
        <v>805</v>
      </c>
      <c r="D128">
        <v>426</v>
      </c>
    </row>
    <row r="129" spans="1:4" x14ac:dyDescent="0.25">
      <c r="A129" t="s">
        <v>806</v>
      </c>
      <c r="B129" t="s">
        <v>807</v>
      </c>
      <c r="C129" t="s">
        <v>808</v>
      </c>
      <c r="D129">
        <v>430</v>
      </c>
    </row>
    <row r="130" spans="1:4" x14ac:dyDescent="0.25">
      <c r="A130" t="s">
        <v>809</v>
      </c>
      <c r="B130" t="s">
        <v>810</v>
      </c>
      <c r="C130" t="s">
        <v>811</v>
      </c>
      <c r="D130">
        <v>434</v>
      </c>
    </row>
    <row r="131" spans="1:4" x14ac:dyDescent="0.25">
      <c r="A131" t="s">
        <v>812</v>
      </c>
      <c r="B131" t="s">
        <v>813</v>
      </c>
      <c r="C131" t="s">
        <v>814</v>
      </c>
      <c r="D131">
        <v>438</v>
      </c>
    </row>
    <row r="132" spans="1:4" x14ac:dyDescent="0.25">
      <c r="A132" t="s">
        <v>815</v>
      </c>
      <c r="B132" t="s">
        <v>816</v>
      </c>
      <c r="C132" t="s">
        <v>817</v>
      </c>
      <c r="D132">
        <v>440</v>
      </c>
    </row>
    <row r="133" spans="1:4" x14ac:dyDescent="0.25">
      <c r="A133" t="s">
        <v>818</v>
      </c>
      <c r="B133" t="s">
        <v>819</v>
      </c>
      <c r="C133" t="s">
        <v>820</v>
      </c>
      <c r="D133">
        <v>442</v>
      </c>
    </row>
    <row r="134" spans="1:4" x14ac:dyDescent="0.25">
      <c r="A134" t="s">
        <v>821</v>
      </c>
      <c r="B134" t="s">
        <v>822</v>
      </c>
      <c r="C134" t="s">
        <v>823</v>
      </c>
      <c r="D134">
        <v>446</v>
      </c>
    </row>
    <row r="135" spans="1:4" x14ac:dyDescent="0.25">
      <c r="A135" t="s">
        <v>824</v>
      </c>
      <c r="B135" t="s">
        <v>825</v>
      </c>
      <c r="C135" t="s">
        <v>826</v>
      </c>
      <c r="D135">
        <v>450</v>
      </c>
    </row>
    <row r="136" spans="1:4" x14ac:dyDescent="0.25">
      <c r="A136" t="s">
        <v>827</v>
      </c>
      <c r="B136" t="s">
        <v>828</v>
      </c>
      <c r="C136" t="s">
        <v>829</v>
      </c>
      <c r="D136">
        <v>454</v>
      </c>
    </row>
    <row r="137" spans="1:4" x14ac:dyDescent="0.25">
      <c r="A137" t="s">
        <v>830</v>
      </c>
      <c r="B137" t="s">
        <v>831</v>
      </c>
      <c r="C137" t="s">
        <v>832</v>
      </c>
      <c r="D137">
        <v>458</v>
      </c>
    </row>
    <row r="138" spans="1:4" x14ac:dyDescent="0.25">
      <c r="A138" t="s">
        <v>833</v>
      </c>
      <c r="B138" t="s">
        <v>834</v>
      </c>
      <c r="C138" t="s">
        <v>835</v>
      </c>
      <c r="D138">
        <v>462</v>
      </c>
    </row>
    <row r="139" spans="1:4" x14ac:dyDescent="0.25">
      <c r="A139" t="s">
        <v>836</v>
      </c>
      <c r="B139" t="s">
        <v>837</v>
      </c>
      <c r="C139" t="s">
        <v>838</v>
      </c>
      <c r="D139">
        <v>466</v>
      </c>
    </row>
    <row r="140" spans="1:4" x14ac:dyDescent="0.25">
      <c r="A140" t="s">
        <v>839</v>
      </c>
      <c r="B140" t="s">
        <v>840</v>
      </c>
      <c r="C140" t="s">
        <v>841</v>
      </c>
      <c r="D140">
        <v>470</v>
      </c>
    </row>
    <row r="141" spans="1:4" x14ac:dyDescent="0.25">
      <c r="A141" t="s">
        <v>842</v>
      </c>
      <c r="B141" t="s">
        <v>843</v>
      </c>
      <c r="C141" t="s">
        <v>844</v>
      </c>
      <c r="D141">
        <v>584</v>
      </c>
    </row>
    <row r="142" spans="1:4" x14ac:dyDescent="0.25">
      <c r="A142" t="s">
        <v>845</v>
      </c>
      <c r="B142" t="s">
        <v>846</v>
      </c>
      <c r="C142" t="s">
        <v>847</v>
      </c>
      <c r="D142">
        <v>474</v>
      </c>
    </row>
    <row r="143" spans="1:4" x14ac:dyDescent="0.25">
      <c r="A143" t="s">
        <v>848</v>
      </c>
      <c r="B143" t="s">
        <v>849</v>
      </c>
      <c r="C143" t="s">
        <v>850</v>
      </c>
      <c r="D143">
        <v>478</v>
      </c>
    </row>
    <row r="144" spans="1:4" x14ac:dyDescent="0.25">
      <c r="A144" t="s">
        <v>851</v>
      </c>
      <c r="B144" t="s">
        <v>852</v>
      </c>
      <c r="C144" t="s">
        <v>853</v>
      </c>
      <c r="D144">
        <v>480</v>
      </c>
    </row>
    <row r="145" spans="1:4" x14ac:dyDescent="0.25">
      <c r="A145" t="s">
        <v>854</v>
      </c>
      <c r="B145" t="s">
        <v>855</v>
      </c>
      <c r="C145" t="s">
        <v>856</v>
      </c>
      <c r="D145">
        <v>175</v>
      </c>
    </row>
    <row r="146" spans="1:4" x14ac:dyDescent="0.25">
      <c r="A146" t="s">
        <v>857</v>
      </c>
      <c r="B146" t="s">
        <v>858</v>
      </c>
      <c r="C146" t="s">
        <v>859</v>
      </c>
      <c r="D146">
        <v>484</v>
      </c>
    </row>
    <row r="147" spans="1:4" x14ac:dyDescent="0.25">
      <c r="A147" t="s">
        <v>860</v>
      </c>
      <c r="B147" t="s">
        <v>861</v>
      </c>
      <c r="C147" t="s">
        <v>862</v>
      </c>
      <c r="D147">
        <v>583</v>
      </c>
    </row>
    <row r="148" spans="1:4" x14ac:dyDescent="0.25">
      <c r="A148" t="s">
        <v>863</v>
      </c>
      <c r="B148" t="s">
        <v>864</v>
      </c>
      <c r="C148" t="s">
        <v>865</v>
      </c>
      <c r="D148">
        <v>498</v>
      </c>
    </row>
    <row r="149" spans="1:4" x14ac:dyDescent="0.25">
      <c r="A149" t="s">
        <v>866</v>
      </c>
      <c r="B149" t="s">
        <v>867</v>
      </c>
      <c r="C149" t="s">
        <v>868</v>
      </c>
      <c r="D149">
        <v>492</v>
      </c>
    </row>
    <row r="150" spans="1:4" x14ac:dyDescent="0.25">
      <c r="A150" t="s">
        <v>869</v>
      </c>
      <c r="B150" t="s">
        <v>870</v>
      </c>
      <c r="C150" t="s">
        <v>871</v>
      </c>
      <c r="D150">
        <v>496</v>
      </c>
    </row>
    <row r="151" spans="1:4" x14ac:dyDescent="0.25">
      <c r="A151" t="s">
        <v>872</v>
      </c>
      <c r="B151" t="s">
        <v>873</v>
      </c>
      <c r="C151" t="s">
        <v>874</v>
      </c>
      <c r="D151">
        <v>499</v>
      </c>
    </row>
    <row r="152" spans="1:4" x14ac:dyDescent="0.25">
      <c r="A152" t="s">
        <v>875</v>
      </c>
      <c r="B152" t="s">
        <v>876</v>
      </c>
      <c r="C152" t="s">
        <v>877</v>
      </c>
      <c r="D152">
        <v>500</v>
      </c>
    </row>
    <row r="153" spans="1:4" x14ac:dyDescent="0.25">
      <c r="A153" t="s">
        <v>878</v>
      </c>
      <c r="B153" t="s">
        <v>879</v>
      </c>
      <c r="C153" t="s">
        <v>880</v>
      </c>
      <c r="D153">
        <v>504</v>
      </c>
    </row>
    <row r="154" spans="1:4" x14ac:dyDescent="0.25">
      <c r="A154" t="s">
        <v>881</v>
      </c>
      <c r="B154" t="s">
        <v>882</v>
      </c>
      <c r="C154" t="s">
        <v>883</v>
      </c>
      <c r="D154">
        <v>508</v>
      </c>
    </row>
    <row r="155" spans="1:4" x14ac:dyDescent="0.25">
      <c r="A155" t="s">
        <v>884</v>
      </c>
      <c r="B155" t="s">
        <v>885</v>
      </c>
      <c r="C155" t="s">
        <v>886</v>
      </c>
      <c r="D155">
        <v>104</v>
      </c>
    </row>
    <row r="156" spans="1:4" x14ac:dyDescent="0.25">
      <c r="A156" t="s">
        <v>887</v>
      </c>
      <c r="B156" t="s">
        <v>888</v>
      </c>
      <c r="C156" t="s">
        <v>889</v>
      </c>
      <c r="D156">
        <v>516</v>
      </c>
    </row>
    <row r="157" spans="1:4" x14ac:dyDescent="0.25">
      <c r="A157" t="s">
        <v>890</v>
      </c>
      <c r="B157" t="s">
        <v>891</v>
      </c>
      <c r="C157" t="s">
        <v>892</v>
      </c>
      <c r="D157">
        <v>520</v>
      </c>
    </row>
    <row r="158" spans="1:4" x14ac:dyDescent="0.25">
      <c r="A158" t="s">
        <v>893</v>
      </c>
      <c r="B158" t="s">
        <v>894</v>
      </c>
      <c r="C158" t="s">
        <v>895</v>
      </c>
      <c r="D158">
        <v>524</v>
      </c>
    </row>
    <row r="159" spans="1:4" x14ac:dyDescent="0.25">
      <c r="A159" t="s">
        <v>896</v>
      </c>
      <c r="B159" t="s">
        <v>897</v>
      </c>
      <c r="C159" t="s">
        <v>898</v>
      </c>
      <c r="D159">
        <v>528</v>
      </c>
    </row>
    <row r="160" spans="1:4" x14ac:dyDescent="0.25">
      <c r="A160" t="s">
        <v>899</v>
      </c>
      <c r="B160" t="s">
        <v>900</v>
      </c>
      <c r="C160" t="s">
        <v>901</v>
      </c>
      <c r="D160">
        <v>540</v>
      </c>
    </row>
    <row r="161" spans="1:4" x14ac:dyDescent="0.25">
      <c r="A161" t="s">
        <v>902</v>
      </c>
      <c r="B161" t="s">
        <v>903</v>
      </c>
      <c r="C161" t="s">
        <v>904</v>
      </c>
      <c r="D161">
        <v>554</v>
      </c>
    </row>
    <row r="162" spans="1:4" x14ac:dyDescent="0.25">
      <c r="A162" t="s">
        <v>905</v>
      </c>
      <c r="B162" t="s">
        <v>906</v>
      </c>
      <c r="C162" t="s">
        <v>907</v>
      </c>
      <c r="D162">
        <v>558</v>
      </c>
    </row>
    <row r="163" spans="1:4" x14ac:dyDescent="0.25">
      <c r="A163" t="s">
        <v>908</v>
      </c>
      <c r="B163" t="s">
        <v>909</v>
      </c>
      <c r="C163" t="s">
        <v>910</v>
      </c>
      <c r="D163">
        <v>562</v>
      </c>
    </row>
    <row r="164" spans="1:4" x14ac:dyDescent="0.25">
      <c r="A164" t="s">
        <v>911</v>
      </c>
      <c r="B164" t="s">
        <v>912</v>
      </c>
      <c r="C164" t="s">
        <v>913</v>
      </c>
      <c r="D164">
        <v>566</v>
      </c>
    </row>
    <row r="165" spans="1:4" x14ac:dyDescent="0.25">
      <c r="A165" t="s">
        <v>914</v>
      </c>
      <c r="B165" t="s">
        <v>915</v>
      </c>
      <c r="C165" t="s">
        <v>916</v>
      </c>
      <c r="D165">
        <v>570</v>
      </c>
    </row>
    <row r="166" spans="1:4" x14ac:dyDescent="0.25">
      <c r="A166" t="s">
        <v>917</v>
      </c>
      <c r="B166" t="s">
        <v>918</v>
      </c>
      <c r="C166" t="s">
        <v>919</v>
      </c>
      <c r="D166">
        <v>574</v>
      </c>
    </row>
    <row r="167" spans="1:4" x14ac:dyDescent="0.25">
      <c r="A167" t="s">
        <v>920</v>
      </c>
      <c r="B167" t="s">
        <v>921</v>
      </c>
      <c r="C167" t="s">
        <v>922</v>
      </c>
      <c r="D167">
        <v>807</v>
      </c>
    </row>
    <row r="168" spans="1:4" x14ac:dyDescent="0.25">
      <c r="A168" t="s">
        <v>923</v>
      </c>
      <c r="B168" t="s">
        <v>924</v>
      </c>
      <c r="C168" t="s">
        <v>925</v>
      </c>
      <c r="D168">
        <v>580</v>
      </c>
    </row>
    <row r="169" spans="1:4" x14ac:dyDescent="0.25">
      <c r="A169" t="s">
        <v>926</v>
      </c>
      <c r="B169" t="s">
        <v>927</v>
      </c>
      <c r="C169" t="s">
        <v>928</v>
      </c>
      <c r="D169">
        <v>578</v>
      </c>
    </row>
    <row r="170" spans="1:4" x14ac:dyDescent="0.25">
      <c r="A170" t="s">
        <v>929</v>
      </c>
      <c r="B170" t="s">
        <v>930</v>
      </c>
      <c r="C170" t="s">
        <v>931</v>
      </c>
      <c r="D170">
        <v>512</v>
      </c>
    </row>
    <row r="171" spans="1:4" x14ac:dyDescent="0.25">
      <c r="A171" t="s">
        <v>932</v>
      </c>
      <c r="B171" t="s">
        <v>933</v>
      </c>
      <c r="C171" t="s">
        <v>934</v>
      </c>
      <c r="D171">
        <v>586</v>
      </c>
    </row>
    <row r="172" spans="1:4" x14ac:dyDescent="0.25">
      <c r="A172" t="s">
        <v>935</v>
      </c>
      <c r="B172" t="s">
        <v>936</v>
      </c>
      <c r="C172" t="s">
        <v>937</v>
      </c>
      <c r="D172">
        <v>585</v>
      </c>
    </row>
    <row r="173" spans="1:4" x14ac:dyDescent="0.25">
      <c r="A173" t="s">
        <v>938</v>
      </c>
      <c r="B173" t="s">
        <v>939</v>
      </c>
      <c r="C173" t="s">
        <v>940</v>
      </c>
      <c r="D173">
        <v>275</v>
      </c>
    </row>
    <row r="174" spans="1:4" x14ac:dyDescent="0.25">
      <c r="A174" t="s">
        <v>941</v>
      </c>
      <c r="B174" t="s">
        <v>942</v>
      </c>
      <c r="C174" t="s">
        <v>943</v>
      </c>
      <c r="D174">
        <v>591</v>
      </c>
    </row>
    <row r="175" spans="1:4" x14ac:dyDescent="0.25">
      <c r="A175" t="s">
        <v>944</v>
      </c>
      <c r="B175" t="s">
        <v>945</v>
      </c>
      <c r="C175" t="s">
        <v>946</v>
      </c>
      <c r="D175">
        <v>598</v>
      </c>
    </row>
    <row r="176" spans="1:4" x14ac:dyDescent="0.25">
      <c r="A176" t="s">
        <v>947</v>
      </c>
      <c r="B176" t="s">
        <v>948</v>
      </c>
      <c r="C176" t="s">
        <v>949</v>
      </c>
      <c r="D176">
        <v>600</v>
      </c>
    </row>
    <row r="177" spans="1:4" x14ac:dyDescent="0.25">
      <c r="A177" t="s">
        <v>950</v>
      </c>
      <c r="B177" t="s">
        <v>951</v>
      </c>
      <c r="C177" t="s">
        <v>952</v>
      </c>
      <c r="D177">
        <v>604</v>
      </c>
    </row>
    <row r="178" spans="1:4" x14ac:dyDescent="0.25">
      <c r="A178" t="s">
        <v>953</v>
      </c>
      <c r="B178" t="s">
        <v>954</v>
      </c>
      <c r="C178" t="s">
        <v>955</v>
      </c>
      <c r="D178">
        <v>608</v>
      </c>
    </row>
    <row r="179" spans="1:4" x14ac:dyDescent="0.25">
      <c r="A179" t="s">
        <v>956</v>
      </c>
      <c r="B179" t="s">
        <v>957</v>
      </c>
      <c r="C179" t="s">
        <v>958</v>
      </c>
      <c r="D179">
        <v>612</v>
      </c>
    </row>
    <row r="180" spans="1:4" x14ac:dyDescent="0.25">
      <c r="A180" t="s">
        <v>959</v>
      </c>
      <c r="B180" t="s">
        <v>960</v>
      </c>
      <c r="C180" t="s">
        <v>961</v>
      </c>
      <c r="D180">
        <v>616</v>
      </c>
    </row>
    <row r="181" spans="1:4" x14ac:dyDescent="0.25">
      <c r="A181" t="s">
        <v>962</v>
      </c>
      <c r="B181" t="s">
        <v>963</v>
      </c>
      <c r="C181" t="s">
        <v>964</v>
      </c>
      <c r="D181">
        <v>620</v>
      </c>
    </row>
    <row r="182" spans="1:4" x14ac:dyDescent="0.25">
      <c r="A182" t="s">
        <v>965</v>
      </c>
      <c r="B182" t="s">
        <v>966</v>
      </c>
      <c r="C182" t="s">
        <v>967</v>
      </c>
      <c r="D182">
        <v>630</v>
      </c>
    </row>
    <row r="183" spans="1:4" x14ac:dyDescent="0.25">
      <c r="A183" t="s">
        <v>968</v>
      </c>
      <c r="B183" t="s">
        <v>969</v>
      </c>
      <c r="C183" t="s">
        <v>970</v>
      </c>
      <c r="D183">
        <v>634</v>
      </c>
    </row>
    <row r="184" spans="1:4" x14ac:dyDescent="0.25">
      <c r="A184" t="s">
        <v>971</v>
      </c>
      <c r="B184" t="s">
        <v>972</v>
      </c>
      <c r="C184" t="s">
        <v>973</v>
      </c>
      <c r="D184">
        <v>638</v>
      </c>
    </row>
    <row r="185" spans="1:4" x14ac:dyDescent="0.25">
      <c r="A185" t="s">
        <v>974</v>
      </c>
      <c r="B185" t="s">
        <v>975</v>
      </c>
      <c r="C185" t="s">
        <v>976</v>
      </c>
      <c r="D185">
        <v>642</v>
      </c>
    </row>
    <row r="186" spans="1:4" x14ac:dyDescent="0.25">
      <c r="A186" t="s">
        <v>977</v>
      </c>
      <c r="B186" t="s">
        <v>978</v>
      </c>
      <c r="C186" t="s">
        <v>979</v>
      </c>
      <c r="D186">
        <v>643</v>
      </c>
    </row>
    <row r="187" spans="1:4" x14ac:dyDescent="0.25">
      <c r="A187" t="s">
        <v>980</v>
      </c>
      <c r="B187" t="s">
        <v>981</v>
      </c>
      <c r="C187" t="s">
        <v>982</v>
      </c>
      <c r="D187">
        <v>646</v>
      </c>
    </row>
    <row r="188" spans="1:4" x14ac:dyDescent="0.25">
      <c r="A188" t="s">
        <v>983</v>
      </c>
      <c r="B188" t="s">
        <v>984</v>
      </c>
      <c r="C188" t="s">
        <v>985</v>
      </c>
      <c r="D188">
        <v>652</v>
      </c>
    </row>
    <row r="189" spans="1:4" x14ac:dyDescent="0.25">
      <c r="A189" t="s">
        <v>986</v>
      </c>
      <c r="B189" t="s">
        <v>987</v>
      </c>
      <c r="C189" t="s">
        <v>988</v>
      </c>
      <c r="D189">
        <v>654</v>
      </c>
    </row>
    <row r="190" spans="1:4" x14ac:dyDescent="0.25">
      <c r="A190" t="s">
        <v>989</v>
      </c>
      <c r="B190" t="s">
        <v>990</v>
      </c>
      <c r="C190" t="s">
        <v>991</v>
      </c>
      <c r="D190">
        <v>659</v>
      </c>
    </row>
    <row r="191" spans="1:4" x14ac:dyDescent="0.25">
      <c r="A191" t="s">
        <v>992</v>
      </c>
      <c r="B191" t="s">
        <v>993</v>
      </c>
      <c r="C191" t="s">
        <v>994</v>
      </c>
      <c r="D191">
        <v>662</v>
      </c>
    </row>
    <row r="192" spans="1:4" x14ac:dyDescent="0.25">
      <c r="A192" t="s">
        <v>995</v>
      </c>
      <c r="B192" t="s">
        <v>996</v>
      </c>
      <c r="C192" t="s">
        <v>997</v>
      </c>
      <c r="D192">
        <v>663</v>
      </c>
    </row>
    <row r="193" spans="1:4" x14ac:dyDescent="0.25">
      <c r="A193" t="s">
        <v>998</v>
      </c>
      <c r="B193" t="s">
        <v>999</v>
      </c>
      <c r="C193" t="s">
        <v>1000</v>
      </c>
      <c r="D193">
        <v>666</v>
      </c>
    </row>
    <row r="194" spans="1:4" x14ac:dyDescent="0.25">
      <c r="A194" t="s">
        <v>1001</v>
      </c>
      <c r="B194" t="s">
        <v>1002</v>
      </c>
      <c r="C194" t="s">
        <v>1003</v>
      </c>
      <c r="D194">
        <v>670</v>
      </c>
    </row>
    <row r="195" spans="1:4" x14ac:dyDescent="0.25">
      <c r="A195" t="s">
        <v>1004</v>
      </c>
      <c r="B195" t="s">
        <v>1005</v>
      </c>
      <c r="C195" t="s">
        <v>1006</v>
      </c>
      <c r="D195">
        <v>882</v>
      </c>
    </row>
    <row r="196" spans="1:4" x14ac:dyDescent="0.25">
      <c r="A196" t="s">
        <v>1007</v>
      </c>
      <c r="B196" t="s">
        <v>1008</v>
      </c>
      <c r="C196" t="s">
        <v>1009</v>
      </c>
      <c r="D196">
        <v>674</v>
      </c>
    </row>
    <row r="197" spans="1:4" x14ac:dyDescent="0.25">
      <c r="A197" t="s">
        <v>1010</v>
      </c>
      <c r="B197" t="s">
        <v>1011</v>
      </c>
      <c r="C197" t="s">
        <v>1012</v>
      </c>
      <c r="D197">
        <v>678</v>
      </c>
    </row>
    <row r="198" spans="1:4" x14ac:dyDescent="0.25">
      <c r="A198" t="s">
        <v>1013</v>
      </c>
      <c r="B198" t="s">
        <v>1014</v>
      </c>
      <c r="C198" t="s">
        <v>1015</v>
      </c>
      <c r="D198">
        <v>682</v>
      </c>
    </row>
    <row r="199" spans="1:4" x14ac:dyDescent="0.25">
      <c r="A199" t="s">
        <v>1016</v>
      </c>
      <c r="B199" t="s">
        <v>1017</v>
      </c>
      <c r="C199" t="s">
        <v>1018</v>
      </c>
      <c r="D199">
        <v>686</v>
      </c>
    </row>
    <row r="200" spans="1:4" x14ac:dyDescent="0.25">
      <c r="A200" t="s">
        <v>1019</v>
      </c>
      <c r="B200" t="s">
        <v>1020</v>
      </c>
      <c r="C200" t="s">
        <v>1021</v>
      </c>
      <c r="D200">
        <v>688</v>
      </c>
    </row>
    <row r="201" spans="1:4" x14ac:dyDescent="0.25">
      <c r="A201" t="s">
        <v>1022</v>
      </c>
      <c r="B201" t="s">
        <v>1023</v>
      </c>
      <c r="C201" t="s">
        <v>1024</v>
      </c>
      <c r="D201">
        <v>690</v>
      </c>
    </row>
    <row r="202" spans="1:4" x14ac:dyDescent="0.25">
      <c r="A202" t="s">
        <v>1025</v>
      </c>
      <c r="B202" t="s">
        <v>1026</v>
      </c>
      <c r="C202" t="s">
        <v>1027</v>
      </c>
      <c r="D202">
        <v>694</v>
      </c>
    </row>
    <row r="203" spans="1:4" x14ac:dyDescent="0.25">
      <c r="A203" t="s">
        <v>1028</v>
      </c>
      <c r="B203" t="s">
        <v>1029</v>
      </c>
      <c r="C203" t="s">
        <v>1030</v>
      </c>
      <c r="D203">
        <v>702</v>
      </c>
    </row>
    <row r="204" spans="1:4" x14ac:dyDescent="0.25">
      <c r="A204" t="s">
        <v>1031</v>
      </c>
      <c r="B204" t="s">
        <v>1032</v>
      </c>
      <c r="C204" t="s">
        <v>1033</v>
      </c>
      <c r="D204">
        <v>534</v>
      </c>
    </row>
    <row r="205" spans="1:4" x14ac:dyDescent="0.25">
      <c r="A205" t="s">
        <v>1034</v>
      </c>
      <c r="B205" t="s">
        <v>1035</v>
      </c>
      <c r="C205" t="s">
        <v>1036</v>
      </c>
      <c r="D205">
        <v>703</v>
      </c>
    </row>
    <row r="206" spans="1:4" x14ac:dyDescent="0.25">
      <c r="A206" t="s">
        <v>1037</v>
      </c>
      <c r="B206" t="s">
        <v>1038</v>
      </c>
      <c r="C206" t="s">
        <v>1039</v>
      </c>
      <c r="D206">
        <v>705</v>
      </c>
    </row>
    <row r="207" spans="1:4" x14ac:dyDescent="0.25">
      <c r="A207" t="s">
        <v>1040</v>
      </c>
      <c r="B207" t="s">
        <v>1041</v>
      </c>
      <c r="C207" t="s">
        <v>1042</v>
      </c>
      <c r="D207">
        <v>90</v>
      </c>
    </row>
    <row r="208" spans="1:4" x14ac:dyDescent="0.25">
      <c r="A208" t="s">
        <v>1043</v>
      </c>
      <c r="B208" t="s">
        <v>1044</v>
      </c>
      <c r="C208" t="s">
        <v>1045</v>
      </c>
      <c r="D208">
        <v>706</v>
      </c>
    </row>
    <row r="209" spans="1:4" x14ac:dyDescent="0.25">
      <c r="A209" t="s">
        <v>1046</v>
      </c>
      <c r="B209" t="s">
        <v>1047</v>
      </c>
      <c r="C209" t="s">
        <v>1048</v>
      </c>
      <c r="D209">
        <v>710</v>
      </c>
    </row>
    <row r="210" spans="1:4" x14ac:dyDescent="0.25">
      <c r="A210" t="s">
        <v>1049</v>
      </c>
      <c r="B210" t="s">
        <v>1050</v>
      </c>
      <c r="C210" t="s">
        <v>1051</v>
      </c>
      <c r="D210">
        <v>239</v>
      </c>
    </row>
    <row r="211" spans="1:4" x14ac:dyDescent="0.25">
      <c r="A211" t="s">
        <v>1052</v>
      </c>
      <c r="B211" t="s">
        <v>1053</v>
      </c>
      <c r="C211" t="s">
        <v>1054</v>
      </c>
      <c r="D211">
        <v>728</v>
      </c>
    </row>
    <row r="212" spans="1:4" x14ac:dyDescent="0.25">
      <c r="A212" t="s">
        <v>1055</v>
      </c>
      <c r="B212" t="s">
        <v>1056</v>
      </c>
      <c r="C212" t="s">
        <v>1057</v>
      </c>
      <c r="D212">
        <v>724</v>
      </c>
    </row>
    <row r="213" spans="1:4" x14ac:dyDescent="0.25">
      <c r="A213" t="s">
        <v>1058</v>
      </c>
      <c r="B213" t="s">
        <v>1059</v>
      </c>
      <c r="C213" t="s">
        <v>1060</v>
      </c>
      <c r="D213">
        <v>144</v>
      </c>
    </row>
    <row r="214" spans="1:4" x14ac:dyDescent="0.25">
      <c r="A214" t="s">
        <v>1061</v>
      </c>
      <c r="B214" t="s">
        <v>1062</v>
      </c>
      <c r="C214" t="s">
        <v>1063</v>
      </c>
      <c r="D214">
        <v>729</v>
      </c>
    </row>
    <row r="215" spans="1:4" x14ac:dyDescent="0.25">
      <c r="A215" t="s">
        <v>1064</v>
      </c>
      <c r="B215" t="s">
        <v>1065</v>
      </c>
      <c r="C215" t="s">
        <v>1066</v>
      </c>
      <c r="D215">
        <v>740</v>
      </c>
    </row>
    <row r="216" spans="1:4" x14ac:dyDescent="0.25">
      <c r="A216" t="s">
        <v>1067</v>
      </c>
      <c r="B216" t="s">
        <v>1068</v>
      </c>
      <c r="C216" t="s">
        <v>1069</v>
      </c>
      <c r="D216">
        <v>744</v>
      </c>
    </row>
    <row r="217" spans="1:4" x14ac:dyDescent="0.25">
      <c r="A217" t="s">
        <v>1070</v>
      </c>
      <c r="B217" t="s">
        <v>1071</v>
      </c>
      <c r="C217" t="s">
        <v>1072</v>
      </c>
      <c r="D217">
        <v>752</v>
      </c>
    </row>
    <row r="218" spans="1:4" x14ac:dyDescent="0.25">
      <c r="A218" t="s">
        <v>1073</v>
      </c>
      <c r="B218" t="s">
        <v>1074</v>
      </c>
      <c r="C218" t="s">
        <v>1075</v>
      </c>
      <c r="D218">
        <v>756</v>
      </c>
    </row>
    <row r="219" spans="1:4" x14ac:dyDescent="0.25">
      <c r="A219" t="s">
        <v>1076</v>
      </c>
      <c r="B219" t="s">
        <v>1077</v>
      </c>
      <c r="C219" t="s">
        <v>1078</v>
      </c>
      <c r="D219">
        <v>760</v>
      </c>
    </row>
    <row r="220" spans="1:4" x14ac:dyDescent="0.25">
      <c r="A220" t="s">
        <v>1079</v>
      </c>
      <c r="B220" t="s">
        <v>1080</v>
      </c>
      <c r="C220" t="s">
        <v>1081</v>
      </c>
      <c r="D220">
        <v>158</v>
      </c>
    </row>
    <row r="221" spans="1:4" x14ac:dyDescent="0.25">
      <c r="A221" t="s">
        <v>1082</v>
      </c>
      <c r="B221" t="s">
        <v>1083</v>
      </c>
      <c r="C221" t="s">
        <v>1084</v>
      </c>
      <c r="D221">
        <v>762</v>
      </c>
    </row>
    <row r="222" spans="1:4" x14ac:dyDescent="0.25">
      <c r="A222" t="s">
        <v>1085</v>
      </c>
      <c r="B222" t="s">
        <v>1086</v>
      </c>
      <c r="C222" t="s">
        <v>1087</v>
      </c>
      <c r="D222">
        <v>834</v>
      </c>
    </row>
    <row r="223" spans="1:4" x14ac:dyDescent="0.25">
      <c r="A223" t="s">
        <v>1088</v>
      </c>
      <c r="B223" t="s">
        <v>1089</v>
      </c>
      <c r="C223" t="s">
        <v>1090</v>
      </c>
      <c r="D223">
        <v>764</v>
      </c>
    </row>
    <row r="224" spans="1:4" x14ac:dyDescent="0.25">
      <c r="A224" t="s">
        <v>1091</v>
      </c>
      <c r="B224" t="s">
        <v>1092</v>
      </c>
      <c r="C224" t="s">
        <v>1093</v>
      </c>
      <c r="D224">
        <v>626</v>
      </c>
    </row>
    <row r="225" spans="1:4" x14ac:dyDescent="0.25">
      <c r="A225" t="s">
        <v>1094</v>
      </c>
      <c r="B225" t="s">
        <v>1095</v>
      </c>
      <c r="C225" t="s">
        <v>1096</v>
      </c>
      <c r="D225">
        <v>768</v>
      </c>
    </row>
    <row r="226" spans="1:4" x14ac:dyDescent="0.25">
      <c r="A226" t="s">
        <v>1097</v>
      </c>
      <c r="B226" t="s">
        <v>1098</v>
      </c>
      <c r="C226" t="s">
        <v>1099</v>
      </c>
      <c r="D226">
        <v>772</v>
      </c>
    </row>
    <row r="227" spans="1:4" x14ac:dyDescent="0.25">
      <c r="A227" t="s">
        <v>1100</v>
      </c>
      <c r="B227" t="s">
        <v>1101</v>
      </c>
      <c r="C227" t="s">
        <v>1102</v>
      </c>
      <c r="D227">
        <v>776</v>
      </c>
    </row>
    <row r="228" spans="1:4" x14ac:dyDescent="0.25">
      <c r="A228" t="s">
        <v>1103</v>
      </c>
      <c r="B228" t="s">
        <v>1104</v>
      </c>
      <c r="C228" t="s">
        <v>1105</v>
      </c>
      <c r="D228">
        <v>780</v>
      </c>
    </row>
    <row r="229" spans="1:4" x14ac:dyDescent="0.25">
      <c r="A229" t="s">
        <v>1106</v>
      </c>
      <c r="B229" t="s">
        <v>1107</v>
      </c>
      <c r="C229" t="s">
        <v>1108</v>
      </c>
      <c r="D229">
        <v>788</v>
      </c>
    </row>
    <row r="230" spans="1:4" x14ac:dyDescent="0.25">
      <c r="A230" t="s">
        <v>1109</v>
      </c>
      <c r="B230" t="s">
        <v>1110</v>
      </c>
      <c r="C230" t="s">
        <v>1111</v>
      </c>
      <c r="D230">
        <v>792</v>
      </c>
    </row>
    <row r="231" spans="1:4" x14ac:dyDescent="0.25">
      <c r="A231" t="s">
        <v>1112</v>
      </c>
      <c r="B231" t="s">
        <v>1113</v>
      </c>
      <c r="C231" t="s">
        <v>1114</v>
      </c>
      <c r="D231">
        <v>795</v>
      </c>
    </row>
    <row r="232" spans="1:4" x14ac:dyDescent="0.25">
      <c r="A232" t="s">
        <v>1115</v>
      </c>
      <c r="B232" t="s">
        <v>1116</v>
      </c>
      <c r="C232" t="s">
        <v>1117</v>
      </c>
      <c r="D232">
        <v>796</v>
      </c>
    </row>
    <row r="233" spans="1:4" x14ac:dyDescent="0.25">
      <c r="A233" t="s">
        <v>1118</v>
      </c>
      <c r="B233" t="s">
        <v>1119</v>
      </c>
      <c r="C233" t="s">
        <v>1120</v>
      </c>
      <c r="D233">
        <v>798</v>
      </c>
    </row>
    <row r="234" spans="1:4" x14ac:dyDescent="0.25">
      <c r="A234" t="s">
        <v>1121</v>
      </c>
      <c r="B234" t="s">
        <v>1122</v>
      </c>
      <c r="C234" t="s">
        <v>1123</v>
      </c>
      <c r="D234">
        <v>800</v>
      </c>
    </row>
    <row r="235" spans="1:4" x14ac:dyDescent="0.25">
      <c r="A235" t="s">
        <v>1124</v>
      </c>
      <c r="B235" t="s">
        <v>1125</v>
      </c>
      <c r="C235" t="s">
        <v>1126</v>
      </c>
      <c r="D235">
        <v>804</v>
      </c>
    </row>
    <row r="236" spans="1:4" x14ac:dyDescent="0.25">
      <c r="A236" t="s">
        <v>1127</v>
      </c>
      <c r="B236" t="s">
        <v>1128</v>
      </c>
      <c r="C236" t="s">
        <v>1129</v>
      </c>
      <c r="D236">
        <v>784</v>
      </c>
    </row>
    <row r="237" spans="1:4" x14ac:dyDescent="0.25">
      <c r="A237" t="s">
        <v>1130</v>
      </c>
      <c r="B237" t="s">
        <v>1131</v>
      </c>
      <c r="C237" t="s">
        <v>1132</v>
      </c>
      <c r="D237">
        <v>826</v>
      </c>
    </row>
    <row r="238" spans="1:4" x14ac:dyDescent="0.25">
      <c r="A238" t="s">
        <v>1133</v>
      </c>
      <c r="B238" t="s">
        <v>1134</v>
      </c>
      <c r="C238" t="s">
        <v>1135</v>
      </c>
      <c r="D238">
        <v>581</v>
      </c>
    </row>
    <row r="239" spans="1:4" x14ac:dyDescent="0.25">
      <c r="A239" t="s">
        <v>1136</v>
      </c>
      <c r="B239" t="s">
        <v>1137</v>
      </c>
      <c r="C239" t="s">
        <v>1138</v>
      </c>
      <c r="D239">
        <v>840</v>
      </c>
    </row>
    <row r="240" spans="1:4" x14ac:dyDescent="0.25">
      <c r="A240" t="s">
        <v>1139</v>
      </c>
      <c r="B240" t="s">
        <v>1140</v>
      </c>
      <c r="C240" t="s">
        <v>1141</v>
      </c>
      <c r="D240">
        <v>858</v>
      </c>
    </row>
    <row r="241" spans="1:4" x14ac:dyDescent="0.25">
      <c r="A241" t="s">
        <v>1142</v>
      </c>
      <c r="B241" t="s">
        <v>1143</v>
      </c>
      <c r="C241" t="s">
        <v>1144</v>
      </c>
      <c r="D241">
        <v>860</v>
      </c>
    </row>
    <row r="242" spans="1:4" x14ac:dyDescent="0.25">
      <c r="A242" t="s">
        <v>1145</v>
      </c>
      <c r="B242" t="s">
        <v>1146</v>
      </c>
      <c r="C242" t="s">
        <v>1147</v>
      </c>
      <c r="D242">
        <v>548</v>
      </c>
    </row>
    <row r="243" spans="1:4" x14ac:dyDescent="0.25">
      <c r="A243" t="s">
        <v>1148</v>
      </c>
      <c r="B243" t="s">
        <v>1149</v>
      </c>
      <c r="C243" t="s">
        <v>1150</v>
      </c>
      <c r="D243">
        <v>862</v>
      </c>
    </row>
    <row r="244" spans="1:4" x14ac:dyDescent="0.25">
      <c r="A244" t="s">
        <v>1151</v>
      </c>
      <c r="B244" t="s">
        <v>1152</v>
      </c>
      <c r="C244" t="s">
        <v>1153</v>
      </c>
      <c r="D244">
        <v>704</v>
      </c>
    </row>
    <row r="245" spans="1:4" x14ac:dyDescent="0.25">
      <c r="A245" t="s">
        <v>1154</v>
      </c>
      <c r="B245" t="s">
        <v>1155</v>
      </c>
      <c r="C245" t="s">
        <v>1156</v>
      </c>
      <c r="D245">
        <v>92</v>
      </c>
    </row>
    <row r="246" spans="1:4" x14ac:dyDescent="0.25">
      <c r="A246" t="s">
        <v>1157</v>
      </c>
      <c r="B246" t="s">
        <v>1158</v>
      </c>
      <c r="C246" t="s">
        <v>1159</v>
      </c>
      <c r="D246">
        <v>850</v>
      </c>
    </row>
    <row r="247" spans="1:4" x14ac:dyDescent="0.25">
      <c r="A247" t="s">
        <v>1160</v>
      </c>
      <c r="B247" t="s">
        <v>1161</v>
      </c>
      <c r="C247" t="s">
        <v>1162</v>
      </c>
      <c r="D247">
        <v>876</v>
      </c>
    </row>
    <row r="248" spans="1:4" x14ac:dyDescent="0.25">
      <c r="A248" t="s">
        <v>1163</v>
      </c>
      <c r="B248" t="s">
        <v>1164</v>
      </c>
      <c r="C248" t="s">
        <v>1165</v>
      </c>
      <c r="D248">
        <v>732</v>
      </c>
    </row>
    <row r="249" spans="1:4" x14ac:dyDescent="0.25">
      <c r="A249" t="s">
        <v>1166</v>
      </c>
      <c r="B249" t="s">
        <v>1167</v>
      </c>
      <c r="C249" t="s">
        <v>1168</v>
      </c>
      <c r="D249">
        <v>887</v>
      </c>
    </row>
    <row r="250" spans="1:4" x14ac:dyDescent="0.25">
      <c r="A250" t="s">
        <v>1169</v>
      </c>
      <c r="B250" t="s">
        <v>1170</v>
      </c>
      <c r="C250" t="s">
        <v>1171</v>
      </c>
      <c r="D250">
        <v>894</v>
      </c>
    </row>
    <row r="251" spans="1:4" x14ac:dyDescent="0.25">
      <c r="A251" t="s">
        <v>1172</v>
      </c>
      <c r="B251" t="s">
        <v>1173</v>
      </c>
      <c r="C251" t="s">
        <v>1174</v>
      </c>
      <c r="D251">
        <v>716</v>
      </c>
    </row>
  </sheetData>
  <pageMargins left="0.7" right="0.7" top="0.75" bottom="0.75" header="0.3" footer="0.3"/>
  <pageSetup paperSize="9"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9CAA5-F903-404D-8435-693C8C03B53A}">
  <sheetPr codeName="Sheet13">
    <tabColor theme="4" tint="0.79998168889431442"/>
  </sheetPr>
  <dimension ref="A1:C63"/>
  <sheetViews>
    <sheetView workbookViewId="0"/>
  </sheetViews>
  <sheetFormatPr defaultColWidth="8.7109375" defaultRowHeight="15" x14ac:dyDescent="0.25"/>
  <cols>
    <col min="1" max="1" width="46.42578125" bestFit="1" customWidth="1"/>
    <col min="2" max="2" width="69" bestFit="1" customWidth="1"/>
    <col min="3" max="3" width="12.28515625" customWidth="1"/>
  </cols>
  <sheetData>
    <row r="1" spans="1:3" x14ac:dyDescent="0.25">
      <c r="A1" s="23" t="s">
        <v>1175</v>
      </c>
    </row>
    <row r="2" spans="1:3" x14ac:dyDescent="0.25">
      <c r="A2" s="1" t="s">
        <v>1176</v>
      </c>
      <c r="B2" s="1" t="s">
        <v>1177</v>
      </c>
      <c r="C2" t="s">
        <v>1178</v>
      </c>
    </row>
    <row r="3" spans="1:3" x14ac:dyDescent="0.25">
      <c r="A3" s="1" t="s">
        <v>1179</v>
      </c>
      <c r="B3" s="1" t="s">
        <v>1180</v>
      </c>
      <c r="C3" t="s">
        <v>1181</v>
      </c>
    </row>
    <row r="4" spans="1:3" x14ac:dyDescent="0.25">
      <c r="A4" s="1" t="s">
        <v>1179</v>
      </c>
      <c r="B4" s="1" t="s">
        <v>1182</v>
      </c>
      <c r="C4" t="s">
        <v>1183</v>
      </c>
    </row>
    <row r="5" spans="1:3" x14ac:dyDescent="0.25">
      <c r="A5" s="1" t="s">
        <v>1179</v>
      </c>
      <c r="B5" s="1" t="s">
        <v>1184</v>
      </c>
      <c r="C5" t="s">
        <v>1185</v>
      </c>
    </row>
    <row r="6" spans="1:3" x14ac:dyDescent="0.25">
      <c r="A6" s="1" t="s">
        <v>1186</v>
      </c>
      <c r="B6" s="1" t="s">
        <v>1187</v>
      </c>
      <c r="C6" t="s">
        <v>1181</v>
      </c>
    </row>
    <row r="7" spans="1:3" x14ac:dyDescent="0.25">
      <c r="A7" s="1" t="s">
        <v>1186</v>
      </c>
      <c r="B7" s="1" t="s">
        <v>1188</v>
      </c>
      <c r="C7" t="s">
        <v>1181</v>
      </c>
    </row>
    <row r="8" spans="1:3" x14ac:dyDescent="0.25">
      <c r="A8" s="1" t="s">
        <v>1186</v>
      </c>
      <c r="B8" t="s">
        <v>1189</v>
      </c>
      <c r="C8" t="s">
        <v>1181</v>
      </c>
    </row>
    <row r="9" spans="1:3" x14ac:dyDescent="0.25">
      <c r="A9" t="s">
        <v>1190</v>
      </c>
      <c r="B9" t="s">
        <v>1191</v>
      </c>
      <c r="C9" t="s">
        <v>1181</v>
      </c>
    </row>
    <row r="10" spans="1:3" x14ac:dyDescent="0.25">
      <c r="A10" t="s">
        <v>1190</v>
      </c>
      <c r="B10" t="s">
        <v>1192</v>
      </c>
      <c r="C10" t="s">
        <v>1181</v>
      </c>
    </row>
    <row r="11" spans="1:3" x14ac:dyDescent="0.25">
      <c r="A11" t="s">
        <v>1193</v>
      </c>
      <c r="B11" t="s">
        <v>1194</v>
      </c>
      <c r="C11" t="s">
        <v>1185</v>
      </c>
    </row>
    <row r="12" spans="1:3" x14ac:dyDescent="0.25">
      <c r="A12" t="s">
        <v>1193</v>
      </c>
      <c r="B12" t="s">
        <v>1195</v>
      </c>
      <c r="C12" t="s">
        <v>1183</v>
      </c>
    </row>
    <row r="13" spans="1:3" x14ac:dyDescent="0.25">
      <c r="A13" t="s">
        <v>1193</v>
      </c>
      <c r="B13" t="s">
        <v>1196</v>
      </c>
      <c r="C13" t="s">
        <v>1183</v>
      </c>
    </row>
    <row r="14" spans="1:3" x14ac:dyDescent="0.25">
      <c r="A14" t="s">
        <v>1197</v>
      </c>
      <c r="B14" t="s">
        <v>1198</v>
      </c>
      <c r="C14" t="s">
        <v>1183</v>
      </c>
    </row>
    <row r="15" spans="1:3" x14ac:dyDescent="0.25">
      <c r="A15" t="s">
        <v>1199</v>
      </c>
      <c r="B15" t="s">
        <v>1200</v>
      </c>
      <c r="C15" t="s">
        <v>1185</v>
      </c>
    </row>
    <row r="16" spans="1:3" x14ac:dyDescent="0.25">
      <c r="A16" t="s">
        <v>1199</v>
      </c>
      <c r="B16" t="s">
        <v>1201</v>
      </c>
      <c r="C16" t="s">
        <v>1185</v>
      </c>
    </row>
    <row r="17" spans="1:3" x14ac:dyDescent="0.25">
      <c r="A17" t="s">
        <v>1199</v>
      </c>
      <c r="B17" t="s">
        <v>1202</v>
      </c>
      <c r="C17" t="s">
        <v>1185</v>
      </c>
    </row>
    <row r="18" spans="1:3" x14ac:dyDescent="0.25">
      <c r="A18" t="s">
        <v>1199</v>
      </c>
      <c r="B18" t="s">
        <v>1203</v>
      </c>
      <c r="C18" t="s">
        <v>1185</v>
      </c>
    </row>
    <row r="19" spans="1:3" x14ac:dyDescent="0.25">
      <c r="A19" t="s">
        <v>1199</v>
      </c>
      <c r="B19" t="s">
        <v>1204</v>
      </c>
      <c r="C19" t="s">
        <v>1185</v>
      </c>
    </row>
    <row r="20" spans="1:3" x14ac:dyDescent="0.25">
      <c r="A20" t="s">
        <v>1205</v>
      </c>
      <c r="B20" t="s">
        <v>1206</v>
      </c>
      <c r="C20" t="s">
        <v>1185</v>
      </c>
    </row>
    <row r="21" spans="1:3" x14ac:dyDescent="0.25">
      <c r="A21" t="s">
        <v>1205</v>
      </c>
      <c r="B21" t="s">
        <v>1207</v>
      </c>
      <c r="C21" t="s">
        <v>1185</v>
      </c>
    </row>
    <row r="22" spans="1:3" x14ac:dyDescent="0.25">
      <c r="A22" t="s">
        <v>1205</v>
      </c>
      <c r="B22" t="s">
        <v>1208</v>
      </c>
      <c r="C22" t="s">
        <v>1185</v>
      </c>
    </row>
    <row r="23" spans="1:3" x14ac:dyDescent="0.25">
      <c r="A23" t="s">
        <v>1209</v>
      </c>
      <c r="B23" t="s">
        <v>1210</v>
      </c>
      <c r="C23" t="s">
        <v>1181</v>
      </c>
    </row>
    <row r="24" spans="1:3" x14ac:dyDescent="0.25">
      <c r="A24" t="s">
        <v>1209</v>
      </c>
      <c r="B24" t="s">
        <v>1211</v>
      </c>
      <c r="C24" t="s">
        <v>1181</v>
      </c>
    </row>
    <row r="25" spans="1:3" x14ac:dyDescent="0.25">
      <c r="A25" t="s">
        <v>1209</v>
      </c>
      <c r="B25" t="s">
        <v>1212</v>
      </c>
      <c r="C25" t="s">
        <v>1183</v>
      </c>
    </row>
    <row r="26" spans="1:3" x14ac:dyDescent="0.25">
      <c r="A26" t="s">
        <v>1209</v>
      </c>
      <c r="B26" t="s">
        <v>1213</v>
      </c>
      <c r="C26" t="s">
        <v>1183</v>
      </c>
    </row>
    <row r="27" spans="1:3" x14ac:dyDescent="0.25">
      <c r="A27" t="s">
        <v>1209</v>
      </c>
      <c r="B27" t="s">
        <v>1214</v>
      </c>
      <c r="C27" t="s">
        <v>1183</v>
      </c>
    </row>
    <row r="28" spans="1:3" x14ac:dyDescent="0.25">
      <c r="A28" t="s">
        <v>1209</v>
      </c>
      <c r="B28" t="s">
        <v>1215</v>
      </c>
      <c r="C28" t="s">
        <v>1181</v>
      </c>
    </row>
    <row r="29" spans="1:3" x14ac:dyDescent="0.25">
      <c r="A29" t="s">
        <v>1209</v>
      </c>
      <c r="B29" t="s">
        <v>1216</v>
      </c>
      <c r="C29" t="s">
        <v>1181</v>
      </c>
    </row>
    <row r="30" spans="1:3" x14ac:dyDescent="0.25">
      <c r="A30" t="s">
        <v>1209</v>
      </c>
      <c r="B30" t="s">
        <v>1217</v>
      </c>
      <c r="C30" t="s">
        <v>1181</v>
      </c>
    </row>
    <row r="31" spans="1:3" x14ac:dyDescent="0.25">
      <c r="A31" t="s">
        <v>1209</v>
      </c>
      <c r="B31" t="s">
        <v>1218</v>
      </c>
      <c r="C31" t="s">
        <v>1181</v>
      </c>
    </row>
    <row r="32" spans="1:3" x14ac:dyDescent="0.25">
      <c r="A32" t="s">
        <v>1209</v>
      </c>
      <c r="B32" t="s">
        <v>1219</v>
      </c>
      <c r="C32" t="s">
        <v>1181</v>
      </c>
    </row>
    <row r="33" spans="1:3" x14ac:dyDescent="0.25">
      <c r="A33" t="s">
        <v>1209</v>
      </c>
      <c r="B33" t="s">
        <v>1220</v>
      </c>
      <c r="C33" t="s">
        <v>1181</v>
      </c>
    </row>
    <row r="34" spans="1:3" x14ac:dyDescent="0.25">
      <c r="A34" t="s">
        <v>1221</v>
      </c>
      <c r="B34" t="s">
        <v>1222</v>
      </c>
      <c r="C34" t="s">
        <v>1181</v>
      </c>
    </row>
    <row r="35" spans="1:3" x14ac:dyDescent="0.25">
      <c r="A35" t="s">
        <v>1221</v>
      </c>
      <c r="B35" t="s">
        <v>1223</v>
      </c>
      <c r="C35" t="s">
        <v>1181</v>
      </c>
    </row>
    <row r="36" spans="1:3" x14ac:dyDescent="0.25">
      <c r="A36" t="s">
        <v>1221</v>
      </c>
      <c r="B36" t="s">
        <v>1224</v>
      </c>
      <c r="C36" t="s">
        <v>1181</v>
      </c>
    </row>
    <row r="37" spans="1:3" x14ac:dyDescent="0.25">
      <c r="A37" t="s">
        <v>1225</v>
      </c>
      <c r="B37" t="s">
        <v>1226</v>
      </c>
      <c r="C37" t="s">
        <v>1181</v>
      </c>
    </row>
    <row r="38" spans="1:3" x14ac:dyDescent="0.25">
      <c r="A38" t="s">
        <v>1225</v>
      </c>
      <c r="B38" t="s">
        <v>1227</v>
      </c>
      <c r="C38" t="s">
        <v>1181</v>
      </c>
    </row>
    <row r="39" spans="1:3" x14ac:dyDescent="0.25">
      <c r="A39" t="s">
        <v>1225</v>
      </c>
      <c r="B39" t="s">
        <v>1228</v>
      </c>
      <c r="C39" t="s">
        <v>1181</v>
      </c>
    </row>
    <row r="40" spans="1:3" x14ac:dyDescent="0.25">
      <c r="A40" t="s">
        <v>1225</v>
      </c>
      <c r="B40" t="s">
        <v>1229</v>
      </c>
      <c r="C40" t="s">
        <v>1181</v>
      </c>
    </row>
    <row r="41" spans="1:3" x14ac:dyDescent="0.25">
      <c r="A41" t="s">
        <v>1230</v>
      </c>
      <c r="B41" t="s">
        <v>1231</v>
      </c>
      <c r="C41" t="s">
        <v>1181</v>
      </c>
    </row>
    <row r="42" spans="1:3" x14ac:dyDescent="0.25">
      <c r="A42" t="s">
        <v>1230</v>
      </c>
      <c r="B42" t="s">
        <v>1232</v>
      </c>
      <c r="C42" t="s">
        <v>1183</v>
      </c>
    </row>
    <row r="43" spans="1:3" x14ac:dyDescent="0.25">
      <c r="A43" t="s">
        <v>1230</v>
      </c>
      <c r="B43" t="s">
        <v>1233</v>
      </c>
      <c r="C43" t="s">
        <v>1185</v>
      </c>
    </row>
    <row r="44" spans="1:3" x14ac:dyDescent="0.25">
      <c r="A44" t="s">
        <v>1230</v>
      </c>
      <c r="B44" t="s">
        <v>1234</v>
      </c>
      <c r="C44" t="s">
        <v>1181</v>
      </c>
    </row>
    <row r="45" spans="1:3" x14ac:dyDescent="0.25">
      <c r="A45" t="s">
        <v>1230</v>
      </c>
      <c r="B45" t="s">
        <v>1235</v>
      </c>
      <c r="C45" t="s">
        <v>1181</v>
      </c>
    </row>
    <row r="46" spans="1:3" x14ac:dyDescent="0.25">
      <c r="A46" t="s">
        <v>1236</v>
      </c>
      <c r="B46" t="s">
        <v>1237</v>
      </c>
      <c r="C46" t="s">
        <v>1185</v>
      </c>
    </row>
    <row r="47" spans="1:3" x14ac:dyDescent="0.25">
      <c r="A47" t="s">
        <v>1236</v>
      </c>
      <c r="B47" t="s">
        <v>1238</v>
      </c>
      <c r="C47" t="s">
        <v>1181</v>
      </c>
    </row>
    <row r="48" spans="1:3" x14ac:dyDescent="0.25">
      <c r="A48" t="s">
        <v>1236</v>
      </c>
      <c r="B48" t="s">
        <v>1239</v>
      </c>
      <c r="C48" t="s">
        <v>1181</v>
      </c>
    </row>
    <row r="49" spans="1:3" x14ac:dyDescent="0.25">
      <c r="A49" t="s">
        <v>1240</v>
      </c>
      <c r="B49" t="s">
        <v>1241</v>
      </c>
      <c r="C49" t="s">
        <v>1185</v>
      </c>
    </row>
    <row r="50" spans="1:3" x14ac:dyDescent="0.25">
      <c r="A50" t="s">
        <v>1240</v>
      </c>
      <c r="B50" t="s">
        <v>1242</v>
      </c>
      <c r="C50" t="s">
        <v>1185</v>
      </c>
    </row>
    <row r="51" spans="1:3" x14ac:dyDescent="0.25">
      <c r="A51" t="s">
        <v>1240</v>
      </c>
      <c r="B51" t="s">
        <v>1243</v>
      </c>
      <c r="C51" t="s">
        <v>1185</v>
      </c>
    </row>
    <row r="52" spans="1:3" x14ac:dyDescent="0.25">
      <c r="A52" t="s">
        <v>1240</v>
      </c>
      <c r="B52" t="s">
        <v>1244</v>
      </c>
      <c r="C52" t="s">
        <v>1185</v>
      </c>
    </row>
    <row r="53" spans="1:3" x14ac:dyDescent="0.25">
      <c r="A53" t="s">
        <v>1240</v>
      </c>
      <c r="B53" t="s">
        <v>1245</v>
      </c>
      <c r="C53" t="s">
        <v>1185</v>
      </c>
    </row>
    <row r="54" spans="1:3" x14ac:dyDescent="0.25">
      <c r="A54" t="s">
        <v>1246</v>
      </c>
      <c r="B54" t="s">
        <v>1247</v>
      </c>
      <c r="C54" t="s">
        <v>1181</v>
      </c>
    </row>
    <row r="55" spans="1:3" x14ac:dyDescent="0.25">
      <c r="A55" t="s">
        <v>1246</v>
      </c>
      <c r="B55" t="s">
        <v>1248</v>
      </c>
      <c r="C55" t="s">
        <v>1181</v>
      </c>
    </row>
    <row r="56" spans="1:3" x14ac:dyDescent="0.25">
      <c r="A56" t="s">
        <v>1246</v>
      </c>
      <c r="B56" t="s">
        <v>1249</v>
      </c>
      <c r="C56" t="s">
        <v>1181</v>
      </c>
    </row>
    <row r="57" spans="1:3" x14ac:dyDescent="0.25">
      <c r="A57" t="s">
        <v>1250</v>
      </c>
      <c r="B57" t="s">
        <v>1251</v>
      </c>
      <c r="C57" t="s">
        <v>1185</v>
      </c>
    </row>
    <row r="58" spans="1:3" x14ac:dyDescent="0.25">
      <c r="A58" t="s">
        <v>1250</v>
      </c>
      <c r="B58" t="s">
        <v>1252</v>
      </c>
      <c r="C58" t="s">
        <v>1185</v>
      </c>
    </row>
    <row r="59" spans="1:3" x14ac:dyDescent="0.25">
      <c r="A59" t="s">
        <v>1250</v>
      </c>
      <c r="B59" t="s">
        <v>1253</v>
      </c>
      <c r="C59" t="s">
        <v>1185</v>
      </c>
    </row>
    <row r="60" spans="1:3" x14ac:dyDescent="0.25">
      <c r="A60" t="s">
        <v>1250</v>
      </c>
      <c r="B60" t="s">
        <v>1254</v>
      </c>
      <c r="C60" t="s">
        <v>1185</v>
      </c>
    </row>
    <row r="61" spans="1:3" x14ac:dyDescent="0.25">
      <c r="A61" t="s">
        <v>1255</v>
      </c>
      <c r="B61" t="s">
        <v>1256</v>
      </c>
      <c r="C61" t="s">
        <v>1185</v>
      </c>
    </row>
    <row r="62" spans="1:3" x14ac:dyDescent="0.25">
      <c r="A62" t="s">
        <v>1255</v>
      </c>
      <c r="B62" t="s">
        <v>1257</v>
      </c>
      <c r="C62" t="s">
        <v>1185</v>
      </c>
    </row>
    <row r="63" spans="1:3" x14ac:dyDescent="0.25">
      <c r="A63" t="s">
        <v>1255</v>
      </c>
      <c r="B63" t="s">
        <v>1258</v>
      </c>
      <c r="C63" t="s">
        <v>1185</v>
      </c>
    </row>
  </sheetData>
  <pageMargins left="0.7" right="0.7" top="0.75" bottom="0.75" header="0.3" footer="0.3"/>
  <pageSetup paperSize="9"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A9FFC-E879-4482-89CD-F511CF1222D4}">
  <sheetPr codeName="Sheet14">
    <tabColor theme="4" tint="0.39997558519241921"/>
  </sheetPr>
  <dimension ref="A1:B11"/>
  <sheetViews>
    <sheetView workbookViewId="0"/>
  </sheetViews>
  <sheetFormatPr defaultColWidth="8.7109375" defaultRowHeight="15" x14ac:dyDescent="0.25"/>
  <cols>
    <col min="1" max="1" width="12.42578125" bestFit="1" customWidth="1"/>
    <col min="2" max="2" width="34.7109375" bestFit="1" customWidth="1"/>
  </cols>
  <sheetData>
    <row r="1" spans="1:2" x14ac:dyDescent="0.25">
      <c r="A1" s="23" t="s">
        <v>1259</v>
      </c>
    </row>
    <row r="2" spans="1:2" x14ac:dyDescent="0.25">
      <c r="A2" t="s">
        <v>1260</v>
      </c>
      <c r="B2" t="s">
        <v>8</v>
      </c>
    </row>
    <row r="3" spans="1:2" x14ac:dyDescent="0.25">
      <c r="A3" t="s">
        <v>1261</v>
      </c>
      <c r="B3" t="s">
        <v>1262</v>
      </c>
    </row>
    <row r="4" spans="1:2" x14ac:dyDescent="0.25">
      <c r="A4" t="s">
        <v>1263</v>
      </c>
      <c r="B4" t="s">
        <v>1264</v>
      </c>
    </row>
    <row r="5" spans="1:2" x14ac:dyDescent="0.25">
      <c r="A5" t="s">
        <v>1265</v>
      </c>
      <c r="B5" t="s">
        <v>1266</v>
      </c>
    </row>
    <row r="6" spans="1:2" x14ac:dyDescent="0.25">
      <c r="A6" t="s">
        <v>1267</v>
      </c>
      <c r="B6" t="s">
        <v>1268</v>
      </c>
    </row>
    <row r="7" spans="1:2" x14ac:dyDescent="0.25">
      <c r="A7" t="s">
        <v>1269</v>
      </c>
      <c r="B7" t="s">
        <v>1270</v>
      </c>
    </row>
    <row r="8" spans="1:2" x14ac:dyDescent="0.25">
      <c r="A8" t="s">
        <v>1271</v>
      </c>
      <c r="B8" t="s">
        <v>1272</v>
      </c>
    </row>
    <row r="9" spans="1:2" x14ac:dyDescent="0.25">
      <c r="A9" t="s">
        <v>887</v>
      </c>
      <c r="B9" t="s">
        <v>1273</v>
      </c>
    </row>
    <row r="10" spans="1:2" x14ac:dyDescent="0.25">
      <c r="A10" t="s">
        <v>1274</v>
      </c>
      <c r="B10" t="s">
        <v>1274</v>
      </c>
    </row>
    <row r="11" spans="1:2" x14ac:dyDescent="0.25">
      <c r="A11" t="s">
        <v>1275</v>
      </c>
      <c r="B11" t="s">
        <v>1275</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DD61A-BA96-4FEF-8E46-15CAB676C49B}">
  <sheetPr codeName="Sheet15">
    <tabColor theme="4" tint="0.79998168889431442"/>
  </sheetPr>
  <dimension ref="A1:B56"/>
  <sheetViews>
    <sheetView workbookViewId="0"/>
  </sheetViews>
  <sheetFormatPr defaultRowHeight="15" x14ac:dyDescent="0.25"/>
  <cols>
    <col min="1" max="1" width="80.42578125" bestFit="1" customWidth="1"/>
    <col min="2" max="2" width="66.7109375" customWidth="1"/>
  </cols>
  <sheetData>
    <row r="1" spans="1:2" x14ac:dyDescent="0.25">
      <c r="A1" t="s">
        <v>1276</v>
      </c>
    </row>
    <row r="2" spans="1:2" x14ac:dyDescent="0.25">
      <c r="A2" s="45" t="s">
        <v>1277</v>
      </c>
      <c r="B2" s="2"/>
    </row>
    <row r="3" spans="1:2" x14ac:dyDescent="0.25">
      <c r="A3" s="46" t="s">
        <v>1278</v>
      </c>
      <c r="B3" s="2"/>
    </row>
    <row r="4" spans="1:2" x14ac:dyDescent="0.25">
      <c r="A4" s="46" t="s">
        <v>1279</v>
      </c>
      <c r="B4" s="2"/>
    </row>
    <row r="5" spans="1:2" x14ac:dyDescent="0.25">
      <c r="A5" s="46" t="s">
        <v>1280</v>
      </c>
      <c r="B5" s="2"/>
    </row>
    <row r="6" spans="1:2" x14ac:dyDescent="0.25">
      <c r="A6" s="46" t="s">
        <v>1281</v>
      </c>
      <c r="B6" s="2"/>
    </row>
    <row r="7" spans="1:2" x14ac:dyDescent="0.25">
      <c r="A7" s="46" t="s">
        <v>1282</v>
      </c>
      <c r="B7" s="2"/>
    </row>
    <row r="8" spans="1:2" x14ac:dyDescent="0.25">
      <c r="A8" s="46" t="s">
        <v>1283</v>
      </c>
      <c r="B8" s="2"/>
    </row>
    <row r="9" spans="1:2" x14ac:dyDescent="0.25">
      <c r="A9" s="46" t="s">
        <v>1284</v>
      </c>
      <c r="B9" s="2"/>
    </row>
    <row r="10" spans="1:2" x14ac:dyDescent="0.25">
      <c r="A10" s="46" t="s">
        <v>1285</v>
      </c>
      <c r="B10" s="2"/>
    </row>
    <row r="11" spans="1:2" x14ac:dyDescent="0.25">
      <c r="A11" s="46" t="s">
        <v>1286</v>
      </c>
      <c r="B11" s="2"/>
    </row>
    <row r="12" spans="1:2" x14ac:dyDescent="0.25">
      <c r="A12" s="46" t="s">
        <v>1287</v>
      </c>
      <c r="B12" s="2"/>
    </row>
    <row r="13" spans="1:2" x14ac:dyDescent="0.25">
      <c r="A13" s="46" t="s">
        <v>1288</v>
      </c>
      <c r="B13" s="2"/>
    </row>
    <row r="14" spans="1:2" x14ac:dyDescent="0.25">
      <c r="A14" s="46" t="s">
        <v>1289</v>
      </c>
      <c r="B14" s="2"/>
    </row>
    <row r="15" spans="1:2" x14ac:dyDescent="0.25">
      <c r="A15" s="46" t="s">
        <v>1290</v>
      </c>
      <c r="B15" s="2"/>
    </row>
    <row r="16" spans="1:2" x14ac:dyDescent="0.25">
      <c r="A16" s="46" t="s">
        <v>1291</v>
      </c>
    </row>
    <row r="17" spans="1:1" x14ac:dyDescent="0.25">
      <c r="A17" s="46" t="s">
        <v>1292</v>
      </c>
    </row>
    <row r="18" spans="1:1" x14ac:dyDescent="0.25">
      <c r="A18" s="46" t="s">
        <v>1293</v>
      </c>
    </row>
    <row r="19" spans="1:1" x14ac:dyDescent="0.25">
      <c r="A19" s="46" t="s">
        <v>1294</v>
      </c>
    </row>
    <row r="20" spans="1:1" x14ac:dyDescent="0.25">
      <c r="A20" s="46" t="s">
        <v>1295</v>
      </c>
    </row>
    <row r="21" spans="1:1" x14ac:dyDescent="0.25">
      <c r="A21" s="46" t="s">
        <v>1296</v>
      </c>
    </row>
    <row r="22" spans="1:1" x14ac:dyDescent="0.25">
      <c r="A22" s="46" t="s">
        <v>1297</v>
      </c>
    </row>
    <row r="23" spans="1:1" x14ac:dyDescent="0.25">
      <c r="A23" s="46" t="s">
        <v>1298</v>
      </c>
    </row>
    <row r="24" spans="1:1" x14ac:dyDescent="0.25">
      <c r="A24" s="46" t="s">
        <v>1299</v>
      </c>
    </row>
    <row r="25" spans="1:1" x14ac:dyDescent="0.25">
      <c r="A25" s="46" t="s">
        <v>1300</v>
      </c>
    </row>
    <row r="26" spans="1:1" x14ac:dyDescent="0.25">
      <c r="A26" s="46" t="s">
        <v>1301</v>
      </c>
    </row>
    <row r="27" spans="1:1" x14ac:dyDescent="0.25">
      <c r="A27" s="46" t="s">
        <v>1302</v>
      </c>
    </row>
    <row r="28" spans="1:1" x14ac:dyDescent="0.25">
      <c r="A28" s="46" t="s">
        <v>1303</v>
      </c>
    </row>
    <row r="29" spans="1:1" x14ac:dyDescent="0.25">
      <c r="A29" s="46" t="s">
        <v>1304</v>
      </c>
    </row>
    <row r="30" spans="1:1" x14ac:dyDescent="0.25">
      <c r="A30" s="46" t="s">
        <v>1305</v>
      </c>
    </row>
    <row r="31" spans="1:1" x14ac:dyDescent="0.25">
      <c r="A31" s="46" t="s">
        <v>1306</v>
      </c>
    </row>
    <row r="32" spans="1:1" x14ac:dyDescent="0.25">
      <c r="A32" s="46" t="s">
        <v>1307</v>
      </c>
    </row>
    <row r="33" spans="1:1" x14ac:dyDescent="0.25">
      <c r="A33" s="46" t="s">
        <v>1308</v>
      </c>
    </row>
    <row r="34" spans="1:1" x14ac:dyDescent="0.25">
      <c r="A34" s="46" t="s">
        <v>1309</v>
      </c>
    </row>
    <row r="35" spans="1:1" x14ac:dyDescent="0.25">
      <c r="A35" s="46" t="s">
        <v>1310</v>
      </c>
    </row>
    <row r="36" spans="1:1" x14ac:dyDescent="0.25">
      <c r="A36" s="46" t="s">
        <v>1311</v>
      </c>
    </row>
    <row r="37" spans="1:1" x14ac:dyDescent="0.25">
      <c r="A37" s="46" t="s">
        <v>1312</v>
      </c>
    </row>
    <row r="38" spans="1:1" x14ac:dyDescent="0.25">
      <c r="A38" s="46" t="s">
        <v>1313</v>
      </c>
    </row>
    <row r="39" spans="1:1" x14ac:dyDescent="0.25">
      <c r="A39" s="46" t="s">
        <v>1314</v>
      </c>
    </row>
    <row r="40" spans="1:1" x14ac:dyDescent="0.25">
      <c r="A40" s="46" t="s">
        <v>1315</v>
      </c>
    </row>
    <row r="41" spans="1:1" x14ac:dyDescent="0.25">
      <c r="A41" s="46" t="s">
        <v>1316</v>
      </c>
    </row>
    <row r="42" spans="1:1" x14ac:dyDescent="0.25">
      <c r="A42" s="46" t="s">
        <v>1317</v>
      </c>
    </row>
    <row r="43" spans="1:1" x14ac:dyDescent="0.25">
      <c r="A43" s="46" t="s">
        <v>1275</v>
      </c>
    </row>
    <row r="44" spans="1:1" x14ac:dyDescent="0.25">
      <c r="A44" s="46" t="s">
        <v>1318</v>
      </c>
    </row>
    <row r="45" spans="1:1" x14ac:dyDescent="0.25">
      <c r="A45" s="46" t="s">
        <v>1319</v>
      </c>
    </row>
    <row r="46" spans="1:1" x14ac:dyDescent="0.25">
      <c r="A46" s="46" t="s">
        <v>1320</v>
      </c>
    </row>
    <row r="47" spans="1:1" x14ac:dyDescent="0.25">
      <c r="A47" s="46" t="s">
        <v>1321</v>
      </c>
    </row>
    <row r="48" spans="1:1" x14ac:dyDescent="0.25">
      <c r="A48" s="46" t="s">
        <v>1322</v>
      </c>
    </row>
    <row r="49" spans="1:1" x14ac:dyDescent="0.25">
      <c r="A49" s="46" t="s">
        <v>1323</v>
      </c>
    </row>
    <row r="50" spans="1:1" x14ac:dyDescent="0.25">
      <c r="A50" s="46" t="s">
        <v>1324</v>
      </c>
    </row>
    <row r="51" spans="1:1" x14ac:dyDescent="0.25">
      <c r="A51" s="46" t="s">
        <v>1325</v>
      </c>
    </row>
    <row r="52" spans="1:1" x14ac:dyDescent="0.25">
      <c r="A52" s="46" t="s">
        <v>1326</v>
      </c>
    </row>
    <row r="53" spans="1:1" x14ac:dyDescent="0.25">
      <c r="A53" s="46" t="s">
        <v>1327</v>
      </c>
    </row>
    <row r="54" spans="1:1" x14ac:dyDescent="0.25">
      <c r="A54" s="46" t="s">
        <v>1328</v>
      </c>
    </row>
    <row r="55" spans="1:1" x14ac:dyDescent="0.25">
      <c r="A55" s="46" t="s">
        <v>1329</v>
      </c>
    </row>
    <row r="56" spans="1:1" x14ac:dyDescent="0.25">
      <c r="A56" s="46" t="s">
        <v>1330</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97B5E-4139-4FC8-A263-015DC03F772D}">
  <dimension ref="A1"/>
  <sheetViews>
    <sheetView showGridLines="0" tabSelected="1" workbookViewId="0"/>
  </sheetViews>
  <sheetFormatPr defaultRowHeight="15" x14ac:dyDescent="0.25"/>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99366-4439-4900-886C-4A917B5D4036}">
  <sheetPr codeName="Sheet16">
    <tabColor theme="4" tint="0.39997558519241921"/>
  </sheetPr>
  <dimension ref="A1:C20"/>
  <sheetViews>
    <sheetView workbookViewId="0"/>
  </sheetViews>
  <sheetFormatPr defaultColWidth="8.7109375" defaultRowHeight="15" x14ac:dyDescent="0.25"/>
  <cols>
    <col min="1" max="1" width="20.42578125" bestFit="1" customWidth="1"/>
    <col min="2" max="2" width="27.42578125" bestFit="1" customWidth="1"/>
    <col min="3" max="3" width="103.5703125" bestFit="1" customWidth="1"/>
  </cols>
  <sheetData>
    <row r="1" spans="1:3" x14ac:dyDescent="0.25">
      <c r="A1" s="23" t="s">
        <v>1259</v>
      </c>
    </row>
    <row r="2" spans="1:3" x14ac:dyDescent="0.25">
      <c r="A2" t="s">
        <v>1331</v>
      </c>
      <c r="B2" t="s">
        <v>1332</v>
      </c>
      <c r="C2" t="s">
        <v>8</v>
      </c>
    </row>
    <row r="3" spans="1:3" x14ac:dyDescent="0.25">
      <c r="A3" t="s">
        <v>1333</v>
      </c>
      <c r="B3" t="s">
        <v>1334</v>
      </c>
      <c r="C3" t="s">
        <v>1335</v>
      </c>
    </row>
    <row r="4" spans="1:3" x14ac:dyDescent="0.25">
      <c r="A4" t="s">
        <v>1333</v>
      </c>
      <c r="B4" t="s">
        <v>1336</v>
      </c>
      <c r="C4" t="s">
        <v>1337</v>
      </c>
    </row>
    <row r="5" spans="1:3" x14ac:dyDescent="0.25">
      <c r="A5" t="s">
        <v>1333</v>
      </c>
      <c r="B5" t="s">
        <v>1338</v>
      </c>
      <c r="C5" t="s">
        <v>1339</v>
      </c>
    </row>
    <row r="6" spans="1:3" x14ac:dyDescent="0.25">
      <c r="A6" t="s">
        <v>1333</v>
      </c>
      <c r="B6" t="s">
        <v>1236</v>
      </c>
      <c r="C6" t="s">
        <v>1340</v>
      </c>
    </row>
    <row r="7" spans="1:3" x14ac:dyDescent="0.25">
      <c r="A7" t="s">
        <v>1333</v>
      </c>
      <c r="B7" t="s">
        <v>1341</v>
      </c>
      <c r="C7" t="s">
        <v>1342</v>
      </c>
    </row>
    <row r="8" spans="1:3" x14ac:dyDescent="0.25">
      <c r="A8" t="s">
        <v>1333</v>
      </c>
      <c r="B8" t="s">
        <v>1343</v>
      </c>
      <c r="C8" t="s">
        <v>1344</v>
      </c>
    </row>
    <row r="9" spans="1:3" x14ac:dyDescent="0.25">
      <c r="A9" t="s">
        <v>1333</v>
      </c>
      <c r="B9" t="s">
        <v>1345</v>
      </c>
      <c r="C9" t="s">
        <v>1346</v>
      </c>
    </row>
    <row r="10" spans="1:3" x14ac:dyDescent="0.25">
      <c r="A10" t="s">
        <v>1333</v>
      </c>
      <c r="B10" t="s">
        <v>1347</v>
      </c>
      <c r="C10" t="s">
        <v>1348</v>
      </c>
    </row>
    <row r="11" spans="1:3" x14ac:dyDescent="0.25">
      <c r="A11" t="s">
        <v>1333</v>
      </c>
      <c r="B11" t="s">
        <v>1349</v>
      </c>
      <c r="C11" t="s">
        <v>1350</v>
      </c>
    </row>
    <row r="12" spans="1:3" x14ac:dyDescent="0.25">
      <c r="A12" t="s">
        <v>1333</v>
      </c>
      <c r="B12" t="s">
        <v>1274</v>
      </c>
      <c r="C12" t="s">
        <v>1351</v>
      </c>
    </row>
    <row r="13" spans="1:3" x14ac:dyDescent="0.25">
      <c r="A13" t="s">
        <v>1352</v>
      </c>
      <c r="B13" t="s">
        <v>1353</v>
      </c>
      <c r="C13" t="s">
        <v>1354</v>
      </c>
    </row>
    <row r="14" spans="1:3" x14ac:dyDescent="0.25">
      <c r="A14" t="s">
        <v>1352</v>
      </c>
      <c r="B14" t="s">
        <v>1355</v>
      </c>
      <c r="C14" t="s">
        <v>1356</v>
      </c>
    </row>
    <row r="15" spans="1:3" x14ac:dyDescent="0.25">
      <c r="A15" t="s">
        <v>1352</v>
      </c>
      <c r="B15" t="s">
        <v>1357</v>
      </c>
      <c r="C15" t="s">
        <v>1358</v>
      </c>
    </row>
    <row r="16" spans="1:3" x14ac:dyDescent="0.25">
      <c r="A16" t="s">
        <v>1352</v>
      </c>
      <c r="B16" t="s">
        <v>1345</v>
      </c>
      <c r="C16" t="s">
        <v>1359</v>
      </c>
    </row>
    <row r="17" spans="1:3" x14ac:dyDescent="0.25">
      <c r="A17" t="s">
        <v>1352</v>
      </c>
      <c r="B17" t="s">
        <v>1360</v>
      </c>
      <c r="C17" t="s">
        <v>1361</v>
      </c>
    </row>
    <row r="18" spans="1:3" x14ac:dyDescent="0.25">
      <c r="A18" t="s">
        <v>1352</v>
      </c>
      <c r="B18" t="s">
        <v>1274</v>
      </c>
      <c r="C18" t="s">
        <v>1362</v>
      </c>
    </row>
    <row r="19" spans="1:3" x14ac:dyDescent="0.25">
      <c r="A19" t="s">
        <v>1274</v>
      </c>
      <c r="C19" t="s">
        <v>1363</v>
      </c>
    </row>
    <row r="20" spans="1:3" x14ac:dyDescent="0.25">
      <c r="A20" t="s">
        <v>1275</v>
      </c>
      <c r="C20" t="s">
        <v>1364</v>
      </c>
    </row>
  </sheetData>
  <pageMargins left="0.7" right="0.7" top="0.75" bottom="0.75" header="0.3" footer="0.3"/>
  <pageSetup paperSize="9"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E63BD-6754-466D-A0CE-3BB4A7B35BCF}">
  <sheetPr codeName="Sheet17">
    <tabColor theme="4" tint="0.39997558519241921"/>
  </sheetPr>
  <dimension ref="A1:B31"/>
  <sheetViews>
    <sheetView workbookViewId="0"/>
  </sheetViews>
  <sheetFormatPr defaultColWidth="8.7109375" defaultRowHeight="15" x14ac:dyDescent="0.25"/>
  <cols>
    <col min="1" max="1" width="12.42578125" bestFit="1" customWidth="1"/>
    <col min="2" max="2" width="54.42578125" bestFit="1" customWidth="1"/>
  </cols>
  <sheetData>
    <row r="1" spans="1:2" x14ac:dyDescent="0.25">
      <c r="A1" s="23" t="s">
        <v>1259</v>
      </c>
    </row>
    <row r="2" spans="1:2" x14ac:dyDescent="0.25">
      <c r="A2" t="s">
        <v>1365</v>
      </c>
      <c r="B2" t="s">
        <v>1366</v>
      </c>
    </row>
    <row r="3" spans="1:2" x14ac:dyDescent="0.25">
      <c r="A3" t="s">
        <v>1352</v>
      </c>
      <c r="B3" t="s">
        <v>1367</v>
      </c>
    </row>
    <row r="4" spans="1:2" x14ac:dyDescent="0.25">
      <c r="A4" t="s">
        <v>1352</v>
      </c>
      <c r="B4" t="s">
        <v>1368</v>
      </c>
    </row>
    <row r="5" spans="1:2" x14ac:dyDescent="0.25">
      <c r="A5" t="s">
        <v>1352</v>
      </c>
      <c r="B5" t="s">
        <v>1369</v>
      </c>
    </row>
    <row r="6" spans="1:2" x14ac:dyDescent="0.25">
      <c r="A6" t="s">
        <v>1352</v>
      </c>
      <c r="B6" t="s">
        <v>1370</v>
      </c>
    </row>
    <row r="7" spans="1:2" x14ac:dyDescent="0.25">
      <c r="A7" t="s">
        <v>1352</v>
      </c>
      <c r="B7" t="s">
        <v>1371</v>
      </c>
    </row>
    <row r="8" spans="1:2" x14ac:dyDescent="0.25">
      <c r="A8" t="s">
        <v>1352</v>
      </c>
      <c r="B8" t="s">
        <v>1372</v>
      </c>
    </row>
    <row r="9" spans="1:2" x14ac:dyDescent="0.25">
      <c r="A9" t="s">
        <v>1352</v>
      </c>
      <c r="B9" t="s">
        <v>1274</v>
      </c>
    </row>
    <row r="10" spans="1:2" x14ac:dyDescent="0.25">
      <c r="A10" t="s">
        <v>1352</v>
      </c>
      <c r="B10" t="s">
        <v>1275</v>
      </c>
    </row>
    <row r="11" spans="1:2" x14ac:dyDescent="0.25">
      <c r="A11" t="s">
        <v>1236</v>
      </c>
      <c r="B11" t="s">
        <v>1373</v>
      </c>
    </row>
    <row r="12" spans="1:2" x14ac:dyDescent="0.25">
      <c r="A12" t="s">
        <v>1236</v>
      </c>
      <c r="B12" t="s">
        <v>1374</v>
      </c>
    </row>
    <row r="13" spans="1:2" x14ac:dyDescent="0.25">
      <c r="A13" t="s">
        <v>1236</v>
      </c>
      <c r="B13" t="s">
        <v>1375</v>
      </c>
    </row>
    <row r="14" spans="1:2" x14ac:dyDescent="0.25">
      <c r="A14" t="s">
        <v>1236</v>
      </c>
      <c r="B14" t="s">
        <v>1376</v>
      </c>
    </row>
    <row r="15" spans="1:2" x14ac:dyDescent="0.25">
      <c r="A15" t="s">
        <v>1236</v>
      </c>
      <c r="B15" t="s">
        <v>1377</v>
      </c>
    </row>
    <row r="16" spans="1:2" x14ac:dyDescent="0.25">
      <c r="A16" t="s">
        <v>1236</v>
      </c>
      <c r="B16" t="s">
        <v>1378</v>
      </c>
    </row>
    <row r="17" spans="1:2" x14ac:dyDescent="0.25">
      <c r="A17" t="s">
        <v>1236</v>
      </c>
      <c r="B17" t="s">
        <v>1379</v>
      </c>
    </row>
    <row r="18" spans="1:2" x14ac:dyDescent="0.25">
      <c r="A18" t="s">
        <v>1236</v>
      </c>
      <c r="B18" t="s">
        <v>1274</v>
      </c>
    </row>
    <row r="19" spans="1:2" x14ac:dyDescent="0.25">
      <c r="A19" t="s">
        <v>1236</v>
      </c>
      <c r="B19" t="s">
        <v>1275</v>
      </c>
    </row>
    <row r="20" spans="1:2" x14ac:dyDescent="0.25">
      <c r="A20" t="s">
        <v>1333</v>
      </c>
      <c r="B20" t="s">
        <v>1380</v>
      </c>
    </row>
    <row r="21" spans="1:2" x14ac:dyDescent="0.25">
      <c r="A21" t="s">
        <v>1333</v>
      </c>
      <c r="B21" t="s">
        <v>1381</v>
      </c>
    </row>
    <row r="22" spans="1:2" x14ac:dyDescent="0.25">
      <c r="A22" t="s">
        <v>1333</v>
      </c>
      <c r="B22" t="s">
        <v>1382</v>
      </c>
    </row>
    <row r="23" spans="1:2" x14ac:dyDescent="0.25">
      <c r="A23" t="s">
        <v>1333</v>
      </c>
      <c r="B23" t="s">
        <v>1383</v>
      </c>
    </row>
    <row r="24" spans="1:2" x14ac:dyDescent="0.25">
      <c r="A24" t="s">
        <v>1333</v>
      </c>
      <c r="B24" t="s">
        <v>1384</v>
      </c>
    </row>
    <row r="25" spans="1:2" x14ac:dyDescent="0.25">
      <c r="A25" t="s">
        <v>1333</v>
      </c>
      <c r="B25" t="s">
        <v>1385</v>
      </c>
    </row>
    <row r="26" spans="1:2" x14ac:dyDescent="0.25">
      <c r="A26" t="s">
        <v>1333</v>
      </c>
      <c r="B26" t="s">
        <v>1386</v>
      </c>
    </row>
    <row r="27" spans="1:2" x14ac:dyDescent="0.25">
      <c r="A27" t="s">
        <v>1333</v>
      </c>
      <c r="B27" t="s">
        <v>1387</v>
      </c>
    </row>
    <row r="28" spans="1:2" x14ac:dyDescent="0.25">
      <c r="A28" t="s">
        <v>1333</v>
      </c>
      <c r="B28" t="s">
        <v>1388</v>
      </c>
    </row>
    <row r="29" spans="1:2" x14ac:dyDescent="0.25">
      <c r="A29" t="s">
        <v>1333</v>
      </c>
      <c r="B29" t="s">
        <v>1389</v>
      </c>
    </row>
    <row r="30" spans="1:2" x14ac:dyDescent="0.25">
      <c r="A30" t="s">
        <v>1333</v>
      </c>
      <c r="B30" t="s">
        <v>1274</v>
      </c>
    </row>
    <row r="31" spans="1:2" x14ac:dyDescent="0.25">
      <c r="A31" t="s">
        <v>1333</v>
      </c>
      <c r="B31" t="s">
        <v>1275</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6B198-9E67-4A9C-B2FF-0ECDA24EAF0E}">
  <sheetPr codeName="Sheet18">
    <tabColor theme="4" tint="0.39997558519241921"/>
  </sheetPr>
  <dimension ref="A1:C9"/>
  <sheetViews>
    <sheetView workbookViewId="0"/>
  </sheetViews>
  <sheetFormatPr defaultColWidth="8.7109375" defaultRowHeight="15" x14ac:dyDescent="0.25"/>
  <cols>
    <col min="1" max="1" width="13.7109375" style="3" bestFit="1" customWidth="1"/>
    <col min="2" max="2" width="47" style="3" customWidth="1"/>
    <col min="3" max="3" width="34.5703125" style="5" customWidth="1"/>
    <col min="4" max="16384" width="8.7109375" style="5"/>
  </cols>
  <sheetData>
    <row r="1" spans="1:3" x14ac:dyDescent="0.25">
      <c r="A1" s="27" t="s">
        <v>1390</v>
      </c>
    </row>
    <row r="2" spans="1:3" x14ac:dyDescent="0.25">
      <c r="A2" s="3" t="s">
        <v>1391</v>
      </c>
      <c r="B2" s="3" t="s">
        <v>8</v>
      </c>
      <c r="C2" s="5" t="s">
        <v>1392</v>
      </c>
    </row>
    <row r="3" spans="1:3" ht="90" x14ac:dyDescent="0.25">
      <c r="A3" s="3" t="s">
        <v>1393</v>
      </c>
      <c r="B3" s="3" t="s">
        <v>1394</v>
      </c>
      <c r="C3" s="4" t="s">
        <v>1395</v>
      </c>
    </row>
    <row r="4" spans="1:3" ht="127.35" customHeight="1" x14ac:dyDescent="0.25">
      <c r="A4" s="3" t="s">
        <v>1396</v>
      </c>
      <c r="B4" s="3" t="s">
        <v>1397</v>
      </c>
      <c r="C4" s="4" t="s">
        <v>1398</v>
      </c>
    </row>
    <row r="5" spans="1:3" ht="90" x14ac:dyDescent="0.25">
      <c r="A5" s="3" t="s">
        <v>1399</v>
      </c>
      <c r="B5" s="3" t="s">
        <v>1400</v>
      </c>
      <c r="C5" s="4" t="s">
        <v>1401</v>
      </c>
    </row>
    <row r="6" spans="1:3" ht="45" x14ac:dyDescent="0.25">
      <c r="A6" s="3" t="s">
        <v>1402</v>
      </c>
      <c r="B6" s="3" t="s">
        <v>1403</v>
      </c>
      <c r="C6" s="4" t="s">
        <v>1404</v>
      </c>
    </row>
    <row r="7" spans="1:3" ht="87" customHeight="1" x14ac:dyDescent="0.25">
      <c r="A7" s="3" t="s">
        <v>1405</v>
      </c>
      <c r="B7" s="3" t="s">
        <v>1406</v>
      </c>
      <c r="C7" s="4" t="s">
        <v>1407</v>
      </c>
    </row>
    <row r="8" spans="1:3" ht="45" x14ac:dyDescent="0.25">
      <c r="A8" s="3" t="s">
        <v>421</v>
      </c>
      <c r="C8" s="4" t="s">
        <v>1408</v>
      </c>
    </row>
    <row r="9" spans="1:3" ht="30" x14ac:dyDescent="0.25">
      <c r="A9" s="3" t="s">
        <v>1409</v>
      </c>
    </row>
  </sheetData>
  <pageMargins left="0.7" right="0.7" top="0.75" bottom="0.75" header="0.3" footer="0.3"/>
  <pageSetup paperSize="9" orientation="portrait" verticalDpi="0"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BA011-4CD8-4EE2-BDCB-355279C93E45}">
  <sheetPr>
    <tabColor theme="4" tint="0.79998168889431442"/>
  </sheetPr>
  <dimension ref="A1:B56"/>
  <sheetViews>
    <sheetView topLeftCell="B1" workbookViewId="0">
      <selection activeCell="J9" sqref="J9"/>
    </sheetView>
  </sheetViews>
  <sheetFormatPr defaultRowHeight="15" x14ac:dyDescent="0.25"/>
  <cols>
    <col min="1" max="1" width="76.5703125" hidden="1" customWidth="1"/>
    <col min="2" max="2" width="69.5703125" style="79" customWidth="1"/>
  </cols>
  <sheetData>
    <row r="1" spans="1:2" ht="15.75" x14ac:dyDescent="0.25">
      <c r="A1" s="45" t="s">
        <v>1277</v>
      </c>
      <c r="B1" s="88" t="s">
        <v>2115</v>
      </c>
    </row>
    <row r="2" spans="1:2" ht="26.25" x14ac:dyDescent="0.25">
      <c r="A2" s="46" t="s">
        <v>1278</v>
      </c>
      <c r="B2" s="73" t="s">
        <v>1410</v>
      </c>
    </row>
    <row r="3" spans="1:2" x14ac:dyDescent="0.25">
      <c r="A3" s="46" t="s">
        <v>1279</v>
      </c>
      <c r="B3" s="73" t="s">
        <v>1411</v>
      </c>
    </row>
    <row r="4" spans="1:2" x14ac:dyDescent="0.25">
      <c r="A4" s="46" t="s">
        <v>1280</v>
      </c>
      <c r="B4" s="73" t="s">
        <v>1412</v>
      </c>
    </row>
    <row r="5" spans="1:2" x14ac:dyDescent="0.25">
      <c r="A5" s="46" t="s">
        <v>1281</v>
      </c>
      <c r="B5" s="73" t="s">
        <v>1413</v>
      </c>
    </row>
    <row r="6" spans="1:2" x14ac:dyDescent="0.25">
      <c r="A6" s="46" t="s">
        <v>1282</v>
      </c>
      <c r="B6" s="73" t="s">
        <v>1414</v>
      </c>
    </row>
    <row r="7" spans="1:2" x14ac:dyDescent="0.25">
      <c r="A7" s="46" t="s">
        <v>1283</v>
      </c>
      <c r="B7" s="73" t="s">
        <v>1415</v>
      </c>
    </row>
    <row r="8" spans="1:2" x14ac:dyDescent="0.25">
      <c r="A8" s="46" t="s">
        <v>1284</v>
      </c>
      <c r="B8" s="73" t="s">
        <v>1416</v>
      </c>
    </row>
    <row r="9" spans="1:2" x14ac:dyDescent="0.25">
      <c r="A9" s="46" t="s">
        <v>1285</v>
      </c>
      <c r="B9" s="73" t="s">
        <v>1417</v>
      </c>
    </row>
    <row r="10" spans="1:2" ht="26.25" x14ac:dyDescent="0.25">
      <c r="A10" s="46" t="s">
        <v>1286</v>
      </c>
      <c r="B10" s="73" t="s">
        <v>1418</v>
      </c>
    </row>
    <row r="11" spans="1:2" x14ac:dyDescent="0.25">
      <c r="A11" s="46" t="s">
        <v>1287</v>
      </c>
      <c r="B11" s="73" t="s">
        <v>1419</v>
      </c>
    </row>
    <row r="12" spans="1:2" x14ac:dyDescent="0.25">
      <c r="A12" s="46" t="s">
        <v>1288</v>
      </c>
      <c r="B12" s="73" t="s">
        <v>1420</v>
      </c>
    </row>
    <row r="13" spans="1:2" x14ac:dyDescent="0.25">
      <c r="A13" s="46" t="s">
        <v>1289</v>
      </c>
      <c r="B13" s="73" t="s">
        <v>1421</v>
      </c>
    </row>
    <row r="14" spans="1:2" x14ac:dyDescent="0.25">
      <c r="A14" s="46" t="s">
        <v>1290</v>
      </c>
      <c r="B14" s="73" t="s">
        <v>1422</v>
      </c>
    </row>
    <row r="15" spans="1:2" x14ac:dyDescent="0.25">
      <c r="A15" s="46" t="s">
        <v>1291</v>
      </c>
      <c r="B15" s="73" t="s">
        <v>1423</v>
      </c>
    </row>
    <row r="16" spans="1:2" x14ac:dyDescent="0.25">
      <c r="A16" s="46" t="s">
        <v>1292</v>
      </c>
      <c r="B16" s="73" t="s">
        <v>1424</v>
      </c>
    </row>
    <row r="17" spans="1:2" x14ac:dyDescent="0.25">
      <c r="A17" s="46" t="s">
        <v>1293</v>
      </c>
      <c r="B17" s="73" t="s">
        <v>1425</v>
      </c>
    </row>
    <row r="18" spans="1:2" x14ac:dyDescent="0.25">
      <c r="A18" s="46" t="s">
        <v>1294</v>
      </c>
      <c r="B18" s="73" t="s">
        <v>1426</v>
      </c>
    </row>
    <row r="19" spans="1:2" x14ac:dyDescent="0.25">
      <c r="A19" s="46" t="s">
        <v>1295</v>
      </c>
      <c r="B19" s="73" t="s">
        <v>1427</v>
      </c>
    </row>
    <row r="20" spans="1:2" x14ac:dyDescent="0.25">
      <c r="A20" s="46" t="s">
        <v>1296</v>
      </c>
      <c r="B20" s="73" t="s">
        <v>1428</v>
      </c>
    </row>
    <row r="21" spans="1:2" x14ac:dyDescent="0.25">
      <c r="A21" s="46" t="s">
        <v>1297</v>
      </c>
      <c r="B21" s="73" t="s">
        <v>1429</v>
      </c>
    </row>
    <row r="22" spans="1:2" x14ac:dyDescent="0.25">
      <c r="A22" s="46" t="s">
        <v>1298</v>
      </c>
      <c r="B22" s="73" t="s">
        <v>1430</v>
      </c>
    </row>
    <row r="23" spans="1:2" x14ac:dyDescent="0.25">
      <c r="A23" s="46" t="s">
        <v>1299</v>
      </c>
      <c r="B23" s="73" t="s">
        <v>1431</v>
      </c>
    </row>
    <row r="24" spans="1:2" x14ac:dyDescent="0.25">
      <c r="A24" s="46" t="s">
        <v>1300</v>
      </c>
      <c r="B24" s="73" t="s">
        <v>1432</v>
      </c>
    </row>
    <row r="25" spans="1:2" x14ac:dyDescent="0.25">
      <c r="A25" s="46" t="s">
        <v>1301</v>
      </c>
      <c r="B25" s="73" t="s">
        <v>1433</v>
      </c>
    </row>
    <row r="26" spans="1:2" x14ac:dyDescent="0.25">
      <c r="A26" s="46" t="s">
        <v>1302</v>
      </c>
      <c r="B26" s="73" t="s">
        <v>1434</v>
      </c>
    </row>
    <row r="27" spans="1:2" x14ac:dyDescent="0.25">
      <c r="A27" s="46" t="s">
        <v>1303</v>
      </c>
      <c r="B27" s="73" t="s">
        <v>1435</v>
      </c>
    </row>
    <row r="28" spans="1:2" x14ac:dyDescent="0.25">
      <c r="A28" s="46" t="s">
        <v>1304</v>
      </c>
      <c r="B28" s="73" t="s">
        <v>1436</v>
      </c>
    </row>
    <row r="29" spans="1:2" x14ac:dyDescent="0.25">
      <c r="A29" s="46" t="s">
        <v>1305</v>
      </c>
      <c r="B29" s="73" t="s">
        <v>1437</v>
      </c>
    </row>
    <row r="30" spans="1:2" x14ac:dyDescent="0.25">
      <c r="A30" s="46" t="s">
        <v>1306</v>
      </c>
      <c r="B30" s="73" t="s">
        <v>1438</v>
      </c>
    </row>
    <row r="31" spans="1:2" x14ac:dyDescent="0.25">
      <c r="A31" s="46" t="s">
        <v>1307</v>
      </c>
      <c r="B31" s="73" t="s">
        <v>1439</v>
      </c>
    </row>
    <row r="32" spans="1:2" x14ac:dyDescent="0.25">
      <c r="A32" s="46" t="s">
        <v>1308</v>
      </c>
      <c r="B32" s="73" t="s">
        <v>1440</v>
      </c>
    </row>
    <row r="33" spans="1:2" x14ac:dyDescent="0.25">
      <c r="A33" s="46" t="s">
        <v>1309</v>
      </c>
      <c r="B33" s="73" t="s">
        <v>1441</v>
      </c>
    </row>
    <row r="34" spans="1:2" x14ac:dyDescent="0.25">
      <c r="A34" s="46" t="s">
        <v>1310</v>
      </c>
      <c r="B34" s="73" t="s">
        <v>1307</v>
      </c>
    </row>
    <row r="35" spans="1:2" x14ac:dyDescent="0.25">
      <c r="A35" s="46" t="s">
        <v>1311</v>
      </c>
      <c r="B35" s="73" t="s">
        <v>1442</v>
      </c>
    </row>
    <row r="36" spans="1:2" x14ac:dyDescent="0.25">
      <c r="A36" s="46" t="s">
        <v>1312</v>
      </c>
      <c r="B36" s="73" t="s">
        <v>1443</v>
      </c>
    </row>
    <row r="37" spans="1:2" x14ac:dyDescent="0.25">
      <c r="A37" s="46" t="s">
        <v>1313</v>
      </c>
      <c r="B37" s="73" t="s">
        <v>1444</v>
      </c>
    </row>
    <row r="38" spans="1:2" x14ac:dyDescent="0.25">
      <c r="A38" s="46" t="s">
        <v>1314</v>
      </c>
      <c r="B38" s="73" t="s">
        <v>1445</v>
      </c>
    </row>
    <row r="39" spans="1:2" x14ac:dyDescent="0.25">
      <c r="A39" s="46" t="s">
        <v>1315</v>
      </c>
      <c r="B39" s="73" t="s">
        <v>1446</v>
      </c>
    </row>
    <row r="40" spans="1:2" x14ac:dyDescent="0.25">
      <c r="A40" s="46" t="s">
        <v>1316</v>
      </c>
      <c r="B40" s="73" t="s">
        <v>1447</v>
      </c>
    </row>
    <row r="41" spans="1:2" x14ac:dyDescent="0.25">
      <c r="A41" s="46" t="s">
        <v>1317</v>
      </c>
      <c r="B41" s="73" t="s">
        <v>1448</v>
      </c>
    </row>
    <row r="42" spans="1:2" x14ac:dyDescent="0.25">
      <c r="A42" s="46" t="s">
        <v>1275</v>
      </c>
      <c r="B42" s="73" t="s">
        <v>1449</v>
      </c>
    </row>
    <row r="43" spans="1:2" x14ac:dyDescent="0.25">
      <c r="A43" s="46" t="s">
        <v>1318</v>
      </c>
      <c r="B43" s="73" t="s">
        <v>1450</v>
      </c>
    </row>
    <row r="44" spans="1:2" x14ac:dyDescent="0.25">
      <c r="A44" s="46" t="s">
        <v>1319</v>
      </c>
      <c r="B44" s="73" t="s">
        <v>1451</v>
      </c>
    </row>
    <row r="45" spans="1:2" x14ac:dyDescent="0.25">
      <c r="A45" s="46" t="s">
        <v>1320</v>
      </c>
      <c r="B45" s="73" t="s">
        <v>1275</v>
      </c>
    </row>
    <row r="46" spans="1:2" x14ac:dyDescent="0.25">
      <c r="A46" s="46" t="s">
        <v>1321</v>
      </c>
      <c r="B46" s="73" t="s">
        <v>1452</v>
      </c>
    </row>
    <row r="47" spans="1:2" x14ac:dyDescent="0.25">
      <c r="A47" s="46" t="s">
        <v>1322</v>
      </c>
      <c r="B47" s="73" t="s">
        <v>1453</v>
      </c>
    </row>
    <row r="48" spans="1:2" x14ac:dyDescent="0.25">
      <c r="A48" s="46" t="s">
        <v>1323</v>
      </c>
      <c r="B48" s="73" t="s">
        <v>1454</v>
      </c>
    </row>
    <row r="49" spans="1:2" x14ac:dyDescent="0.25">
      <c r="A49" s="46" t="s">
        <v>1324</v>
      </c>
      <c r="B49" s="73" t="s">
        <v>1455</v>
      </c>
    </row>
    <row r="50" spans="1:2" x14ac:dyDescent="0.25">
      <c r="A50" s="46" t="s">
        <v>1325</v>
      </c>
      <c r="B50" s="73" t="s">
        <v>1456</v>
      </c>
    </row>
    <row r="51" spans="1:2" x14ac:dyDescent="0.25">
      <c r="A51" s="46" t="s">
        <v>1326</v>
      </c>
      <c r="B51" s="73" t="s">
        <v>1457</v>
      </c>
    </row>
    <row r="52" spans="1:2" x14ac:dyDescent="0.25">
      <c r="A52" s="46" t="s">
        <v>1327</v>
      </c>
      <c r="B52" s="73" t="s">
        <v>1458</v>
      </c>
    </row>
    <row r="53" spans="1:2" x14ac:dyDescent="0.25">
      <c r="A53" s="46" t="s">
        <v>1328</v>
      </c>
      <c r="B53" s="73" t="s">
        <v>1327</v>
      </c>
    </row>
    <row r="54" spans="1:2" x14ac:dyDescent="0.25">
      <c r="A54" s="46" t="s">
        <v>1329</v>
      </c>
      <c r="B54" s="73" t="s">
        <v>1459</v>
      </c>
    </row>
    <row r="55" spans="1:2" x14ac:dyDescent="0.25">
      <c r="A55" s="46" t="s">
        <v>1330</v>
      </c>
      <c r="B55" s="73" t="s">
        <v>1460</v>
      </c>
    </row>
    <row r="56" spans="1:2" x14ac:dyDescent="0.25">
      <c r="B56" s="73" t="s">
        <v>1461</v>
      </c>
    </row>
  </sheetData>
  <pageMargins left="0.7" right="0.7" top="0.75" bottom="0.75" header="0.3" footer="0.3"/>
  <pageSetup paperSize="9"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874DF-3D04-44E6-B9BB-348CF306A26F}">
  <sheetPr codeName="Sheet19">
    <tabColor theme="4" tint="0.79998168889431442"/>
  </sheetPr>
  <dimension ref="A1:C27"/>
  <sheetViews>
    <sheetView workbookViewId="0">
      <selection sqref="A1:C1"/>
    </sheetView>
  </sheetViews>
  <sheetFormatPr defaultColWidth="8.7109375" defaultRowHeight="15" x14ac:dyDescent="0.25"/>
  <cols>
    <col min="1" max="1" width="22.42578125" style="5" customWidth="1"/>
    <col min="2" max="2" width="33.28515625" style="5" customWidth="1"/>
    <col min="3" max="3" width="45.5703125" style="5" customWidth="1"/>
    <col min="4" max="16384" width="8.7109375" style="5"/>
  </cols>
  <sheetData>
    <row r="1" spans="1:3" ht="39" customHeight="1" x14ac:dyDescent="0.25">
      <c r="A1" s="104" t="s">
        <v>2117</v>
      </c>
      <c r="B1" s="104"/>
      <c r="C1" s="104"/>
    </row>
    <row r="2" spans="1:3" x14ac:dyDescent="0.25">
      <c r="A2" s="85" t="s">
        <v>110</v>
      </c>
      <c r="B2" s="84" t="s">
        <v>1462</v>
      </c>
      <c r="C2" s="86" t="s">
        <v>8</v>
      </c>
    </row>
    <row r="3" spans="1:3" ht="30" x14ac:dyDescent="0.25">
      <c r="A3" s="83" t="s">
        <v>1463</v>
      </c>
      <c r="B3" s="83" t="s">
        <v>1464</v>
      </c>
      <c r="C3" s="83" t="s">
        <v>1465</v>
      </c>
    </row>
    <row r="4" spans="1:3" ht="45" x14ac:dyDescent="0.25">
      <c r="A4" s="83" t="s">
        <v>1463</v>
      </c>
      <c r="B4" s="83" t="s">
        <v>1466</v>
      </c>
      <c r="C4" s="83" t="s">
        <v>1467</v>
      </c>
    </row>
    <row r="5" spans="1:3" ht="45" x14ac:dyDescent="0.25">
      <c r="A5" s="83" t="s">
        <v>1463</v>
      </c>
      <c r="B5" s="83" t="s">
        <v>1468</v>
      </c>
      <c r="C5" s="83" t="s">
        <v>1469</v>
      </c>
    </row>
    <row r="6" spans="1:3" ht="30" x14ac:dyDescent="0.25">
      <c r="A6" s="83" t="s">
        <v>1463</v>
      </c>
      <c r="B6" s="83" t="s">
        <v>1470</v>
      </c>
      <c r="C6" s="83" t="s">
        <v>1471</v>
      </c>
    </row>
    <row r="7" spans="1:3" ht="45" x14ac:dyDescent="0.25">
      <c r="A7" s="83" t="s">
        <v>1472</v>
      </c>
      <c r="B7" s="83" t="s">
        <v>1473</v>
      </c>
      <c r="C7" s="83" t="s">
        <v>1474</v>
      </c>
    </row>
    <row r="8" spans="1:3" ht="45" x14ac:dyDescent="0.25">
      <c r="A8" s="83" t="s">
        <v>1472</v>
      </c>
      <c r="B8" s="83" t="s">
        <v>1475</v>
      </c>
      <c r="C8" s="83" t="s">
        <v>1476</v>
      </c>
    </row>
    <row r="9" spans="1:3" ht="30" x14ac:dyDescent="0.25">
      <c r="A9" s="83" t="s">
        <v>1472</v>
      </c>
      <c r="B9" s="83" t="s">
        <v>1477</v>
      </c>
      <c r="C9" s="83" t="s">
        <v>1478</v>
      </c>
    </row>
    <row r="10" spans="1:3" ht="45" x14ac:dyDescent="0.25">
      <c r="A10" s="83" t="s">
        <v>1479</v>
      </c>
      <c r="B10" s="83" t="s">
        <v>1480</v>
      </c>
      <c r="C10" s="83" t="s">
        <v>1481</v>
      </c>
    </row>
    <row r="11" spans="1:3" ht="60" x14ac:dyDescent="0.25">
      <c r="A11" s="83" t="s">
        <v>1479</v>
      </c>
      <c r="B11" s="83" t="s">
        <v>1482</v>
      </c>
      <c r="C11" s="83" t="s">
        <v>1483</v>
      </c>
    </row>
    <row r="12" spans="1:3" ht="45" hidden="1" x14ac:dyDescent="0.25">
      <c r="A12" s="4" t="s">
        <v>1484</v>
      </c>
      <c r="B12" s="4" t="s">
        <v>1485</v>
      </c>
      <c r="C12" s="4" t="s">
        <v>1486</v>
      </c>
    </row>
    <row r="13" spans="1:3" ht="60" hidden="1" x14ac:dyDescent="0.25">
      <c r="A13" s="4" t="s">
        <v>1484</v>
      </c>
      <c r="B13" s="4" t="s">
        <v>1487</v>
      </c>
      <c r="C13" s="4" t="s">
        <v>1488</v>
      </c>
    </row>
    <row r="14" spans="1:3" ht="30" hidden="1" x14ac:dyDescent="0.25">
      <c r="A14" s="4" t="s">
        <v>1484</v>
      </c>
      <c r="B14" s="4" t="s">
        <v>1489</v>
      </c>
      <c r="C14" s="4" t="s">
        <v>1490</v>
      </c>
    </row>
    <row r="15" spans="1:3" ht="30" hidden="1" x14ac:dyDescent="0.25">
      <c r="A15" s="4" t="s">
        <v>1484</v>
      </c>
      <c r="B15" s="4" t="s">
        <v>1274</v>
      </c>
      <c r="C15" s="4" t="s">
        <v>1491</v>
      </c>
    </row>
    <row r="16" spans="1:3" ht="30" hidden="1" x14ac:dyDescent="0.25">
      <c r="A16" s="4" t="s">
        <v>1484</v>
      </c>
      <c r="B16" s="4" t="s">
        <v>1275</v>
      </c>
      <c r="C16" s="4" t="s">
        <v>1492</v>
      </c>
    </row>
    <row r="27" spans="3:3" x14ac:dyDescent="0.25">
      <c r="C27" s="87"/>
    </row>
  </sheetData>
  <mergeCells count="1">
    <mergeCell ref="A1:C1"/>
  </mergeCells>
  <pageMargins left="0.7" right="0.7" top="0.75" bottom="0.75" header="0.3" footer="0.3"/>
  <pageSetup paperSize="9"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EAFB7-042C-4F79-B1D2-830C95D55D95}">
  <sheetPr codeName="Sheet20">
    <tabColor theme="4" tint="0.39997558519241921"/>
  </sheetPr>
  <dimension ref="A1:C21"/>
  <sheetViews>
    <sheetView workbookViewId="0"/>
  </sheetViews>
  <sheetFormatPr defaultColWidth="8.7109375" defaultRowHeight="15" x14ac:dyDescent="0.25"/>
  <cols>
    <col min="1" max="1" width="22.5703125" style="5" bestFit="1" customWidth="1"/>
    <col min="2" max="2" width="55.42578125" style="5" bestFit="1" customWidth="1"/>
    <col min="3" max="3" width="81.28515625" style="5" bestFit="1" customWidth="1"/>
    <col min="4" max="16384" width="8.7109375" style="5"/>
  </cols>
  <sheetData>
    <row r="1" spans="1:3" x14ac:dyDescent="0.25">
      <c r="A1" s="28" t="s">
        <v>1493</v>
      </c>
    </row>
    <row r="2" spans="1:3" x14ac:dyDescent="0.25">
      <c r="A2" s="5" t="s">
        <v>1494</v>
      </c>
      <c r="B2" s="5" t="s">
        <v>1495</v>
      </c>
      <c r="C2" s="3" t="s">
        <v>1496</v>
      </c>
    </row>
    <row r="3" spans="1:3" x14ac:dyDescent="0.25">
      <c r="A3" s="5" t="s">
        <v>1179</v>
      </c>
      <c r="C3" s="3" t="s">
        <v>1497</v>
      </c>
    </row>
    <row r="4" spans="1:3" ht="30" x14ac:dyDescent="0.25">
      <c r="A4" s="5" t="s">
        <v>1498</v>
      </c>
      <c r="C4" s="3" t="s">
        <v>1499</v>
      </c>
    </row>
    <row r="5" spans="1:3" ht="45" x14ac:dyDescent="0.25">
      <c r="A5" s="5" t="s">
        <v>1205</v>
      </c>
      <c r="B5" s="5" t="s">
        <v>1500</v>
      </c>
      <c r="C5" s="3" t="s">
        <v>1501</v>
      </c>
    </row>
    <row r="6" spans="1:3" ht="60" x14ac:dyDescent="0.25">
      <c r="A6" s="5" t="s">
        <v>1205</v>
      </c>
      <c r="B6" s="5" t="s">
        <v>1502</v>
      </c>
      <c r="C6" s="3" t="s">
        <v>1503</v>
      </c>
    </row>
    <row r="7" spans="1:3" ht="45" x14ac:dyDescent="0.25">
      <c r="A7" s="5" t="s">
        <v>1205</v>
      </c>
      <c r="B7" s="5" t="s">
        <v>1504</v>
      </c>
      <c r="C7" s="3" t="s">
        <v>1505</v>
      </c>
    </row>
    <row r="8" spans="1:3" ht="30" x14ac:dyDescent="0.25">
      <c r="A8" s="4" t="s">
        <v>1506</v>
      </c>
      <c r="B8" s="5" t="s">
        <v>1507</v>
      </c>
      <c r="C8" s="3" t="s">
        <v>1508</v>
      </c>
    </row>
    <row r="9" spans="1:3" ht="30" x14ac:dyDescent="0.25">
      <c r="A9" s="4" t="s">
        <v>1506</v>
      </c>
      <c r="B9" s="5" t="s">
        <v>1509</v>
      </c>
      <c r="C9" s="3" t="s">
        <v>1510</v>
      </c>
    </row>
    <row r="10" spans="1:3" ht="30" x14ac:dyDescent="0.25">
      <c r="A10" s="4" t="s">
        <v>1506</v>
      </c>
      <c r="B10" s="5" t="s">
        <v>1511</v>
      </c>
      <c r="C10" s="3" t="s">
        <v>1512</v>
      </c>
    </row>
    <row r="11" spans="1:3" ht="30" x14ac:dyDescent="0.25">
      <c r="A11" s="4" t="s">
        <v>1506</v>
      </c>
      <c r="B11" s="5" t="s">
        <v>1513</v>
      </c>
      <c r="C11" s="3" t="s">
        <v>1514</v>
      </c>
    </row>
    <row r="12" spans="1:3" ht="30" x14ac:dyDescent="0.25">
      <c r="A12" s="4" t="s">
        <v>1506</v>
      </c>
      <c r="B12" s="5" t="s">
        <v>1515</v>
      </c>
      <c r="C12" s="3" t="s">
        <v>1516</v>
      </c>
    </row>
    <row r="13" spans="1:3" x14ac:dyDescent="0.25">
      <c r="A13" s="5" t="s">
        <v>1236</v>
      </c>
      <c r="B13" s="5" t="s">
        <v>1517</v>
      </c>
      <c r="C13" s="3" t="s">
        <v>1518</v>
      </c>
    </row>
    <row r="14" spans="1:3" x14ac:dyDescent="0.25">
      <c r="A14" s="5" t="s">
        <v>1236</v>
      </c>
      <c r="B14" s="5" t="s">
        <v>1519</v>
      </c>
      <c r="C14" s="3" t="s">
        <v>1520</v>
      </c>
    </row>
    <row r="15" spans="1:3" x14ac:dyDescent="0.25">
      <c r="A15" s="5" t="s">
        <v>1236</v>
      </c>
      <c r="B15" s="5" t="s">
        <v>1521</v>
      </c>
      <c r="C15" s="3" t="s">
        <v>1522</v>
      </c>
    </row>
    <row r="16" spans="1:3" x14ac:dyDescent="0.25">
      <c r="A16" s="5" t="s">
        <v>1236</v>
      </c>
      <c r="B16" s="5" t="s">
        <v>1523</v>
      </c>
      <c r="C16" s="3" t="s">
        <v>1524</v>
      </c>
    </row>
    <row r="17" spans="1:3" x14ac:dyDescent="0.25">
      <c r="A17" s="5" t="s">
        <v>1236</v>
      </c>
      <c r="B17" s="5" t="s">
        <v>1525</v>
      </c>
      <c r="C17" s="3" t="s">
        <v>1526</v>
      </c>
    </row>
    <row r="18" spans="1:3" x14ac:dyDescent="0.25">
      <c r="A18" s="5" t="s">
        <v>1236</v>
      </c>
      <c r="B18" s="5" t="s">
        <v>1527</v>
      </c>
      <c r="C18" s="3" t="s">
        <v>1528</v>
      </c>
    </row>
    <row r="19" spans="1:3" x14ac:dyDescent="0.25">
      <c r="A19" s="5" t="s">
        <v>1236</v>
      </c>
      <c r="B19" s="5" t="s">
        <v>1529</v>
      </c>
      <c r="C19" s="3" t="s">
        <v>1530</v>
      </c>
    </row>
    <row r="20" spans="1:3" x14ac:dyDescent="0.25">
      <c r="A20" s="5" t="s">
        <v>1236</v>
      </c>
      <c r="B20" s="5" t="s">
        <v>1531</v>
      </c>
      <c r="C20" s="3" t="s">
        <v>1532</v>
      </c>
    </row>
    <row r="21" spans="1:3" ht="30" x14ac:dyDescent="0.25">
      <c r="A21" s="5" t="s">
        <v>1236</v>
      </c>
      <c r="B21" s="5" t="s">
        <v>1533</v>
      </c>
      <c r="C21" s="3" t="s">
        <v>1534</v>
      </c>
    </row>
  </sheetData>
  <pageMargins left="0.7" right="0.7" top="0.75" bottom="0.75" header="0.3" footer="0.3"/>
  <pageSetup paperSize="9"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CCD98-40D0-4651-B40D-8428EF84EC6F}">
  <sheetPr codeName="Sheet21">
    <tabColor theme="4" tint="0.39997558519241921"/>
  </sheetPr>
  <dimension ref="A1:B13"/>
  <sheetViews>
    <sheetView workbookViewId="0"/>
  </sheetViews>
  <sheetFormatPr defaultColWidth="8.7109375" defaultRowHeight="15" x14ac:dyDescent="0.25"/>
  <cols>
    <col min="1" max="1" width="35.42578125" style="5" bestFit="1" customWidth="1"/>
    <col min="2" max="2" width="72.7109375" style="5" bestFit="1" customWidth="1"/>
    <col min="3" max="16384" width="8.7109375" style="5"/>
  </cols>
  <sheetData>
    <row r="1" spans="1:2" x14ac:dyDescent="0.25">
      <c r="A1" s="5" t="s">
        <v>1535</v>
      </c>
      <c r="B1" s="3" t="s">
        <v>1536</v>
      </c>
    </row>
    <row r="2" spans="1:2" ht="90" x14ac:dyDescent="0.25">
      <c r="A2" s="5" t="s">
        <v>1537</v>
      </c>
      <c r="B2" s="3" t="s">
        <v>1538</v>
      </c>
    </row>
    <row r="3" spans="1:2" ht="30" x14ac:dyDescent="0.25">
      <c r="A3" s="5" t="s">
        <v>1539</v>
      </c>
      <c r="B3" s="3" t="s">
        <v>1540</v>
      </c>
    </row>
    <row r="4" spans="1:2" x14ac:dyDescent="0.25">
      <c r="A4" s="5" t="s">
        <v>1541</v>
      </c>
      <c r="B4" s="3" t="s">
        <v>1542</v>
      </c>
    </row>
    <row r="5" spans="1:2" ht="30" x14ac:dyDescent="0.25">
      <c r="A5" s="5" t="s">
        <v>1543</v>
      </c>
      <c r="B5" s="3" t="s">
        <v>1544</v>
      </c>
    </row>
    <row r="6" spans="1:2" ht="30" x14ac:dyDescent="0.25">
      <c r="A6" s="5" t="s">
        <v>1545</v>
      </c>
      <c r="B6" s="3" t="s">
        <v>1546</v>
      </c>
    </row>
    <row r="7" spans="1:2" x14ac:dyDescent="0.25">
      <c r="A7" s="5" t="s">
        <v>1547</v>
      </c>
      <c r="B7" s="3" t="s">
        <v>1548</v>
      </c>
    </row>
    <row r="8" spans="1:2" x14ac:dyDescent="0.25">
      <c r="A8" s="5" t="s">
        <v>1549</v>
      </c>
      <c r="B8" s="3" t="s">
        <v>1550</v>
      </c>
    </row>
    <row r="9" spans="1:2" x14ac:dyDescent="0.25">
      <c r="A9" s="5" t="s">
        <v>1551</v>
      </c>
      <c r="B9" s="3" t="s">
        <v>1552</v>
      </c>
    </row>
    <row r="10" spans="1:2" x14ac:dyDescent="0.25">
      <c r="A10" s="5" t="s">
        <v>1553</v>
      </c>
      <c r="B10" s="3" t="s">
        <v>1554</v>
      </c>
    </row>
    <row r="11" spans="1:2" x14ac:dyDescent="0.25">
      <c r="A11" s="5" t="s">
        <v>1555</v>
      </c>
      <c r="B11" s="3" t="s">
        <v>1556</v>
      </c>
    </row>
    <row r="12" spans="1:2" x14ac:dyDescent="0.25">
      <c r="A12" s="5" t="s">
        <v>423</v>
      </c>
      <c r="B12" s="3" t="s">
        <v>1557</v>
      </c>
    </row>
    <row r="13" spans="1:2" x14ac:dyDescent="0.25">
      <c r="A13" s="5" t="s">
        <v>1275</v>
      </c>
      <c r="B13" s="3" t="s">
        <v>1558</v>
      </c>
    </row>
  </sheetData>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1F053-C6E2-4637-87EE-A6B99016C88A}">
  <sheetPr codeName="Sheet22">
    <tabColor theme="4" tint="0.39997558519241921"/>
  </sheetPr>
  <dimension ref="A1:F27"/>
  <sheetViews>
    <sheetView workbookViewId="0"/>
  </sheetViews>
  <sheetFormatPr defaultColWidth="8.7109375" defaultRowHeight="15" x14ac:dyDescent="0.25"/>
  <cols>
    <col min="1" max="1" width="21.5703125" style="1" bestFit="1" customWidth="1"/>
    <col min="2" max="2" width="29.7109375" style="1" customWidth="1"/>
    <col min="3" max="3" width="36.7109375" style="1" bestFit="1" customWidth="1"/>
    <col min="4" max="4" width="37.42578125" style="1" customWidth="1"/>
    <col min="5" max="5" width="47.28515625" style="1" customWidth="1"/>
    <col min="6" max="6" width="45" style="1" customWidth="1"/>
  </cols>
  <sheetData>
    <row r="1" spans="1:6" x14ac:dyDescent="0.25">
      <c r="A1" s="23" t="s">
        <v>1559</v>
      </c>
    </row>
    <row r="2" spans="1:6" x14ac:dyDescent="0.25">
      <c r="A2" s="2" t="s">
        <v>1560</v>
      </c>
      <c r="B2" s="2" t="s">
        <v>1561</v>
      </c>
      <c r="C2" s="2" t="s">
        <v>1562</v>
      </c>
      <c r="D2" s="2" t="s">
        <v>1563</v>
      </c>
      <c r="E2" s="2" t="s">
        <v>1564</v>
      </c>
      <c r="F2" s="2" t="s">
        <v>1565</v>
      </c>
    </row>
    <row r="3" spans="1:6" ht="60" x14ac:dyDescent="0.25">
      <c r="A3" s="22" t="s">
        <v>1566</v>
      </c>
      <c r="B3" s="17" t="s">
        <v>1567</v>
      </c>
      <c r="C3" s="16" t="s">
        <v>1568</v>
      </c>
      <c r="D3" s="16" t="s">
        <v>1569</v>
      </c>
      <c r="E3" s="16" t="s">
        <v>1570</v>
      </c>
      <c r="F3" s="16" t="s">
        <v>1571</v>
      </c>
    </row>
    <row r="4" spans="1:6" ht="81.75" customHeight="1" x14ac:dyDescent="0.25">
      <c r="A4" s="22" t="s">
        <v>1572</v>
      </c>
      <c r="B4" s="17" t="s">
        <v>1573</v>
      </c>
      <c r="C4" s="17" t="s">
        <v>1574</v>
      </c>
      <c r="D4" s="17" t="s">
        <v>1575</v>
      </c>
      <c r="E4" s="17" t="s">
        <v>1576</v>
      </c>
      <c r="F4" s="17" t="s">
        <v>1577</v>
      </c>
    </row>
    <row r="5" spans="1:6" ht="45" x14ac:dyDescent="0.25">
      <c r="A5" s="22" t="s">
        <v>1265</v>
      </c>
      <c r="B5" s="17" t="s">
        <v>1578</v>
      </c>
      <c r="C5" s="17" t="s">
        <v>1579</v>
      </c>
      <c r="D5" s="17" t="s">
        <v>1580</v>
      </c>
      <c r="E5" s="17" t="s">
        <v>1581</v>
      </c>
      <c r="F5" s="17" t="s">
        <v>1582</v>
      </c>
    </row>
    <row r="6" spans="1:6" ht="45" x14ac:dyDescent="0.25">
      <c r="A6" s="22" t="s">
        <v>1583</v>
      </c>
      <c r="B6" s="17" t="s">
        <v>1584</v>
      </c>
      <c r="C6" s="17" t="s">
        <v>1585</v>
      </c>
      <c r="D6" s="17" t="s">
        <v>1586</v>
      </c>
      <c r="E6" s="17" t="s">
        <v>1587</v>
      </c>
      <c r="F6" s="17" t="s">
        <v>1588</v>
      </c>
    </row>
    <row r="7" spans="1:6" ht="60" x14ac:dyDescent="0.25">
      <c r="A7" s="22" t="s">
        <v>1589</v>
      </c>
      <c r="B7" s="17" t="s">
        <v>1590</v>
      </c>
      <c r="C7" s="17" t="s">
        <v>1591</v>
      </c>
      <c r="D7" s="17" t="s">
        <v>1592</v>
      </c>
      <c r="E7" s="17" t="s">
        <v>1593</v>
      </c>
      <c r="F7" s="17" t="s">
        <v>1594</v>
      </c>
    </row>
    <row r="10" spans="1:6" x14ac:dyDescent="0.25">
      <c r="A10"/>
      <c r="B10"/>
      <c r="C10"/>
      <c r="D10"/>
      <c r="E10"/>
      <c r="F10"/>
    </row>
    <row r="11" spans="1:6" x14ac:dyDescent="0.25">
      <c r="A11"/>
      <c r="B11"/>
      <c r="C11"/>
      <c r="D11"/>
      <c r="E11"/>
      <c r="F11"/>
    </row>
    <row r="12" spans="1:6" x14ac:dyDescent="0.25">
      <c r="A12"/>
      <c r="B12"/>
      <c r="C12"/>
      <c r="D12"/>
      <c r="E12"/>
      <c r="F12"/>
    </row>
    <row r="13" spans="1:6" x14ac:dyDescent="0.25">
      <c r="A13"/>
      <c r="B13"/>
      <c r="C13"/>
      <c r="D13"/>
      <c r="E13"/>
      <c r="F13"/>
    </row>
    <row r="14" spans="1:6" ht="212.25" customHeight="1" x14ac:dyDescent="0.25">
      <c r="A14"/>
      <c r="B14"/>
      <c r="C14"/>
      <c r="D14"/>
      <c r="E14"/>
      <c r="F14"/>
    </row>
    <row r="15" spans="1:6" x14ac:dyDescent="0.25">
      <c r="A15"/>
      <c r="B15"/>
      <c r="C15"/>
      <c r="D15"/>
      <c r="E15"/>
      <c r="F15"/>
    </row>
    <row r="16" spans="1:6" ht="225.75" customHeight="1" x14ac:dyDescent="0.25">
      <c r="A16"/>
      <c r="B16"/>
      <c r="C16"/>
      <c r="D16"/>
      <c r="E16"/>
      <c r="F16"/>
    </row>
    <row r="17" customFormat="1" x14ac:dyDescent="0.25"/>
    <row r="18" customFormat="1" x14ac:dyDescent="0.25"/>
    <row r="19" customFormat="1" ht="183" customHeight="1" x14ac:dyDescent="0.25"/>
    <row r="20" customFormat="1" x14ac:dyDescent="0.25"/>
    <row r="21" customFormat="1" x14ac:dyDescent="0.25"/>
    <row r="22" customFormat="1" ht="283.5" customHeight="1" x14ac:dyDescent="0.25"/>
    <row r="23" customFormat="1" x14ac:dyDescent="0.25"/>
    <row r="24" customFormat="1" x14ac:dyDescent="0.25"/>
    <row r="25" customFormat="1" x14ac:dyDescent="0.25"/>
    <row r="26" customFormat="1" x14ac:dyDescent="0.25"/>
    <row r="27" customFormat="1" x14ac:dyDescent="0.25"/>
  </sheetData>
  <pageMargins left="0.7" right="0.7" top="0.75" bottom="0.75" header="0.3" footer="0.3"/>
  <pageSetup paperSize="9"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B47B0-3E18-4124-AA5A-195660E5FF7F}">
  <sheetPr codeName="Sheet23">
    <tabColor theme="4" tint="0.79998168889431442"/>
  </sheetPr>
  <dimension ref="A1:B60"/>
  <sheetViews>
    <sheetView workbookViewId="0">
      <selection activeCell="C14" sqref="C14"/>
    </sheetView>
  </sheetViews>
  <sheetFormatPr defaultRowHeight="15" x14ac:dyDescent="0.25"/>
  <cols>
    <col min="1" max="1" width="25.5703125" style="80" customWidth="1"/>
    <col min="2" max="2" width="51.7109375" customWidth="1"/>
    <col min="3" max="3" width="38.28515625" customWidth="1"/>
  </cols>
  <sheetData>
    <row r="1" spans="1:2" ht="15.75" x14ac:dyDescent="0.25">
      <c r="A1" s="105" t="s">
        <v>2118</v>
      </c>
      <c r="B1" s="105"/>
    </row>
    <row r="2" spans="1:2" x14ac:dyDescent="0.25">
      <c r="A2" s="106" t="s">
        <v>1595</v>
      </c>
      <c r="B2" s="83" t="s">
        <v>1596</v>
      </c>
    </row>
    <row r="3" spans="1:2" x14ac:dyDescent="0.25">
      <c r="A3" s="106"/>
      <c r="B3" s="83" t="s">
        <v>1597</v>
      </c>
    </row>
    <row r="4" spans="1:2" x14ac:dyDescent="0.25">
      <c r="A4" s="106"/>
      <c r="B4" s="83" t="s">
        <v>1598</v>
      </c>
    </row>
    <row r="5" spans="1:2" x14ac:dyDescent="0.25">
      <c r="A5" s="106"/>
      <c r="B5" s="83" t="s">
        <v>1599</v>
      </c>
    </row>
    <row r="6" spans="1:2" x14ac:dyDescent="0.25">
      <c r="A6" s="106"/>
      <c r="B6" s="83" t="s">
        <v>1600</v>
      </c>
    </row>
    <row r="7" spans="1:2" x14ac:dyDescent="0.25">
      <c r="A7" s="106"/>
      <c r="B7" s="83" t="s">
        <v>1601</v>
      </c>
    </row>
    <row r="8" spans="1:2" x14ac:dyDescent="0.25">
      <c r="A8" s="106"/>
      <c r="B8" s="83" t="s">
        <v>1602</v>
      </c>
    </row>
    <row r="9" spans="1:2" x14ac:dyDescent="0.25">
      <c r="A9" s="106"/>
      <c r="B9" s="83" t="s">
        <v>1603</v>
      </c>
    </row>
    <row r="10" spans="1:2" x14ac:dyDescent="0.25">
      <c r="A10" s="106"/>
      <c r="B10" s="83" t="s">
        <v>1604</v>
      </c>
    </row>
    <row r="11" spans="1:2" x14ac:dyDescent="0.25">
      <c r="A11" s="106"/>
      <c r="B11" s="83" t="s">
        <v>1605</v>
      </c>
    </row>
    <row r="12" spans="1:2" x14ac:dyDescent="0.25">
      <c r="A12" s="107" t="s">
        <v>1606</v>
      </c>
      <c r="B12" s="83" t="s">
        <v>1607</v>
      </c>
    </row>
    <row r="13" spans="1:2" x14ac:dyDescent="0.25">
      <c r="A13" s="108"/>
      <c r="B13" s="83" t="s">
        <v>1608</v>
      </c>
    </row>
    <row r="14" spans="1:2" x14ac:dyDescent="0.25">
      <c r="A14" s="108"/>
      <c r="B14" s="83" t="s">
        <v>1609</v>
      </c>
    </row>
    <row r="15" spans="1:2" x14ac:dyDescent="0.25">
      <c r="A15" s="108"/>
      <c r="B15" s="83" t="s">
        <v>1610</v>
      </c>
    </row>
    <row r="16" spans="1:2" x14ac:dyDescent="0.25">
      <c r="A16" s="109"/>
      <c r="B16" s="83" t="s">
        <v>1611</v>
      </c>
    </row>
    <row r="17" spans="1:2" x14ac:dyDescent="0.25">
      <c r="A17" s="107" t="s">
        <v>1236</v>
      </c>
      <c r="B17" s="83" t="s">
        <v>1612</v>
      </c>
    </row>
    <row r="18" spans="1:2" x14ac:dyDescent="0.25">
      <c r="A18" s="108"/>
      <c r="B18" s="83" t="s">
        <v>1613</v>
      </c>
    </row>
    <row r="19" spans="1:2" x14ac:dyDescent="0.25">
      <c r="A19" s="108"/>
      <c r="B19" s="83" t="s">
        <v>1614</v>
      </c>
    </row>
    <row r="20" spans="1:2" x14ac:dyDescent="0.25">
      <c r="A20" s="108"/>
      <c r="B20" s="83" t="s">
        <v>1615</v>
      </c>
    </row>
    <row r="21" spans="1:2" x14ac:dyDescent="0.25">
      <c r="A21" s="108"/>
      <c r="B21" s="83" t="s">
        <v>1616</v>
      </c>
    </row>
    <row r="22" spans="1:2" x14ac:dyDescent="0.25">
      <c r="A22" s="107" t="s">
        <v>1617</v>
      </c>
      <c r="B22" s="83" t="s">
        <v>1618</v>
      </c>
    </row>
    <row r="23" spans="1:2" x14ac:dyDescent="0.25">
      <c r="A23" s="108"/>
      <c r="B23" s="83" t="s">
        <v>1619</v>
      </c>
    </row>
    <row r="24" spans="1:2" x14ac:dyDescent="0.25">
      <c r="A24" s="108"/>
      <c r="B24" s="83" t="s">
        <v>1620</v>
      </c>
    </row>
    <row r="25" spans="1:2" x14ac:dyDescent="0.25">
      <c r="A25" s="108"/>
      <c r="B25" s="83" t="s">
        <v>1621</v>
      </c>
    </row>
    <row r="26" spans="1:2" x14ac:dyDescent="0.25">
      <c r="A26" s="108"/>
      <c r="B26" s="83" t="s">
        <v>1622</v>
      </c>
    </row>
    <row r="27" spans="1:2" x14ac:dyDescent="0.25">
      <c r="A27" s="108"/>
      <c r="B27" s="83" t="s">
        <v>1623</v>
      </c>
    </row>
    <row r="28" spans="1:2" x14ac:dyDescent="0.25">
      <c r="A28" s="109"/>
      <c r="B28" s="83" t="s">
        <v>1624</v>
      </c>
    </row>
    <row r="29" spans="1:2" x14ac:dyDescent="0.25">
      <c r="A29" s="107" t="s">
        <v>1625</v>
      </c>
      <c r="B29" s="83" t="s">
        <v>1626</v>
      </c>
    </row>
    <row r="30" spans="1:2" x14ac:dyDescent="0.25">
      <c r="A30" s="108"/>
      <c r="B30" s="83" t="s">
        <v>1627</v>
      </c>
    </row>
    <row r="31" spans="1:2" x14ac:dyDescent="0.25">
      <c r="A31" s="110" t="s">
        <v>1628</v>
      </c>
      <c r="B31" s="83" t="s">
        <v>1629</v>
      </c>
    </row>
    <row r="32" spans="1:2" x14ac:dyDescent="0.25">
      <c r="A32" s="110"/>
      <c r="B32" s="83" t="s">
        <v>1630</v>
      </c>
    </row>
    <row r="33" spans="1:2" ht="14.65" hidden="1" customHeight="1" x14ac:dyDescent="0.25">
      <c r="A33" s="82"/>
      <c r="B33" s="83" t="s">
        <v>1631</v>
      </c>
    </row>
    <row r="34" spans="1:2" ht="15" hidden="1" customHeight="1" thickBot="1" x14ac:dyDescent="0.3">
      <c r="A34" s="82"/>
      <c r="B34" s="83" t="s">
        <v>1632</v>
      </c>
    </row>
    <row r="35" spans="1:2" ht="14.65" hidden="1" customHeight="1" x14ac:dyDescent="0.25">
      <c r="A35" s="82"/>
      <c r="B35" s="83" t="s">
        <v>1633</v>
      </c>
    </row>
    <row r="36" spans="1:2" ht="14.65" hidden="1" customHeight="1" x14ac:dyDescent="0.25">
      <c r="A36" s="82"/>
      <c r="B36" s="83" t="s">
        <v>1634</v>
      </c>
    </row>
    <row r="37" spans="1:2" x14ac:dyDescent="0.25">
      <c r="A37" s="110" t="s">
        <v>1504</v>
      </c>
      <c r="B37" s="83" t="s">
        <v>1635</v>
      </c>
    </row>
    <row r="38" spans="1:2" x14ac:dyDescent="0.25">
      <c r="A38" s="106"/>
      <c r="B38" s="83" t="s">
        <v>1636</v>
      </c>
    </row>
    <row r="39" spans="1:2" x14ac:dyDescent="0.25">
      <c r="A39" s="106"/>
      <c r="B39" s="83" t="s">
        <v>1637</v>
      </c>
    </row>
    <row r="40" spans="1:2" x14ac:dyDescent="0.25">
      <c r="A40" s="106"/>
      <c r="B40" s="83" t="s">
        <v>1638</v>
      </c>
    </row>
    <row r="41" spans="1:2" ht="30" x14ac:dyDescent="0.25">
      <c r="A41" s="111" t="s">
        <v>1639</v>
      </c>
      <c r="B41" s="83" t="s">
        <v>1640</v>
      </c>
    </row>
    <row r="42" spans="1:2" x14ac:dyDescent="0.25">
      <c r="A42" s="111"/>
      <c r="B42" s="83" t="s">
        <v>1641</v>
      </c>
    </row>
    <row r="43" spans="1:2" x14ac:dyDescent="0.25">
      <c r="A43" s="111"/>
      <c r="B43" s="83" t="s">
        <v>1642</v>
      </c>
    </row>
    <row r="44" spans="1:2" x14ac:dyDescent="0.25">
      <c r="A44" s="111"/>
      <c r="B44" s="83" t="s">
        <v>1643</v>
      </c>
    </row>
    <row r="45" spans="1:2" x14ac:dyDescent="0.25">
      <c r="A45" s="106" t="s">
        <v>1644</v>
      </c>
      <c r="B45" s="83" t="s">
        <v>1645</v>
      </c>
    </row>
    <row r="46" spans="1:2" x14ac:dyDescent="0.25">
      <c r="A46" s="106"/>
      <c r="B46" s="83" t="s">
        <v>1646</v>
      </c>
    </row>
    <row r="47" spans="1:2" x14ac:dyDescent="0.25">
      <c r="A47" s="106"/>
      <c r="B47" s="83" t="s">
        <v>1647</v>
      </c>
    </row>
    <row r="48" spans="1:2" x14ac:dyDescent="0.25">
      <c r="A48" s="106"/>
      <c r="B48" s="83" t="s">
        <v>1648</v>
      </c>
    </row>
    <row r="49" spans="1:2" x14ac:dyDescent="0.25">
      <c r="A49" s="106" t="s">
        <v>1649</v>
      </c>
      <c r="B49" s="83" t="s">
        <v>1650</v>
      </c>
    </row>
    <row r="50" spans="1:2" x14ac:dyDescent="0.25">
      <c r="A50" s="106"/>
      <c r="B50" s="83" t="s">
        <v>1651</v>
      </c>
    </row>
    <row r="51" spans="1:2" x14ac:dyDescent="0.25">
      <c r="A51" s="106"/>
      <c r="B51" s="83" t="s">
        <v>1652</v>
      </c>
    </row>
    <row r="52" spans="1:2" ht="14.65" hidden="1" customHeight="1" x14ac:dyDescent="0.25">
      <c r="A52" s="106"/>
      <c r="B52" s="83" t="s">
        <v>1653</v>
      </c>
    </row>
    <row r="53" spans="1:2" x14ac:dyDescent="0.25">
      <c r="A53" s="106"/>
      <c r="B53" s="83" t="s">
        <v>1654</v>
      </c>
    </row>
    <row r="54" spans="1:2" x14ac:dyDescent="0.25">
      <c r="A54"/>
    </row>
    <row r="55" spans="1:2" hidden="1" x14ac:dyDescent="0.25">
      <c r="A55"/>
    </row>
    <row r="56" spans="1:2" x14ac:dyDescent="0.25">
      <c r="A56"/>
    </row>
    <row r="57" spans="1:2" x14ac:dyDescent="0.25">
      <c r="A57"/>
    </row>
    <row r="58" spans="1:2" x14ac:dyDescent="0.25">
      <c r="A58"/>
    </row>
    <row r="59" spans="1:2" x14ac:dyDescent="0.25">
      <c r="A59"/>
    </row>
    <row r="60" spans="1:2" x14ac:dyDescent="0.25">
      <c r="A60" s="81"/>
    </row>
  </sheetData>
  <mergeCells count="11">
    <mergeCell ref="A29:A30"/>
    <mergeCell ref="A31:A32"/>
    <mergeCell ref="A37:A40"/>
    <mergeCell ref="A45:A48"/>
    <mergeCell ref="A49:A53"/>
    <mergeCell ref="A41:A44"/>
    <mergeCell ref="A1:B1"/>
    <mergeCell ref="A2:A11"/>
    <mergeCell ref="A12:A16"/>
    <mergeCell ref="A17:A21"/>
    <mergeCell ref="A22:A28"/>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9735C-6FC6-4517-B3BE-65642A45E8C8}">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40B83-F25F-4DCC-AF2F-937523BAC3BF}">
  <dimension ref="A1:G21"/>
  <sheetViews>
    <sheetView topLeftCell="A11" zoomScale="79" workbookViewId="0">
      <selection activeCell="D8" sqref="D8"/>
    </sheetView>
  </sheetViews>
  <sheetFormatPr defaultColWidth="9.28515625" defaultRowHeight="15" x14ac:dyDescent="0.25"/>
  <cols>
    <col min="1" max="1" width="19.7109375" style="58" customWidth="1"/>
    <col min="2" max="2" width="23.7109375" style="58" customWidth="1"/>
    <col min="3" max="3" width="26.7109375" style="59" customWidth="1"/>
    <col min="4" max="4" width="52.7109375" style="59" customWidth="1"/>
    <col min="5" max="5" width="40.42578125" style="1" customWidth="1"/>
    <col min="6" max="6" width="12" style="1" customWidth="1"/>
    <col min="7" max="7" width="8.28515625" style="1" customWidth="1"/>
    <col min="8" max="8" width="30.7109375" customWidth="1"/>
  </cols>
  <sheetData>
    <row r="1" spans="1:7" s="103" customFormat="1" x14ac:dyDescent="0.25">
      <c r="A1" s="103" t="s">
        <v>2157</v>
      </c>
    </row>
    <row r="2" spans="1:7" s="102" customFormat="1" x14ac:dyDescent="0.25"/>
    <row r="3" spans="1:7" s="102" customFormat="1" x14ac:dyDescent="0.25"/>
    <row r="4" spans="1:7" s="102" customFormat="1" x14ac:dyDescent="0.25"/>
    <row r="5" spans="1:7" s="102" customFormat="1" x14ac:dyDescent="0.25"/>
    <row r="6" spans="1:7" x14ac:dyDescent="0.25">
      <c r="A6" s="76" t="s">
        <v>1</v>
      </c>
      <c r="B6" s="76" t="s">
        <v>2</v>
      </c>
      <c r="C6" s="76" t="s">
        <v>43</v>
      </c>
      <c r="D6" s="76" t="s">
        <v>8</v>
      </c>
      <c r="E6" s="77" t="s">
        <v>44</v>
      </c>
      <c r="F6"/>
      <c r="G6"/>
    </row>
    <row r="7" spans="1:7" ht="25.5" x14ac:dyDescent="0.25">
      <c r="A7" s="64" t="s">
        <v>45</v>
      </c>
      <c r="B7" s="64" t="s">
        <v>2075</v>
      </c>
      <c r="C7" s="61" t="s">
        <v>2027</v>
      </c>
      <c r="D7" s="61" t="s">
        <v>2028</v>
      </c>
      <c r="E7" s="61" t="s">
        <v>48</v>
      </c>
      <c r="F7"/>
      <c r="G7"/>
    </row>
    <row r="8" spans="1:7" ht="25.5" x14ac:dyDescent="0.25">
      <c r="A8" s="64" t="s">
        <v>45</v>
      </c>
      <c r="B8" s="64" t="s">
        <v>2075</v>
      </c>
      <c r="C8" s="65" t="s">
        <v>2041</v>
      </c>
      <c r="D8" s="65" t="s">
        <v>2076</v>
      </c>
      <c r="E8" s="65" t="s">
        <v>50</v>
      </c>
      <c r="F8"/>
      <c r="G8"/>
    </row>
    <row r="9" spans="1:7" ht="33" customHeight="1" x14ac:dyDescent="0.25">
      <c r="A9" s="64" t="s">
        <v>45</v>
      </c>
      <c r="B9" s="64" t="s">
        <v>2075</v>
      </c>
      <c r="C9" s="65" t="s">
        <v>51</v>
      </c>
      <c r="D9" s="65" t="s">
        <v>2060</v>
      </c>
      <c r="E9" s="65" t="s">
        <v>50</v>
      </c>
      <c r="F9"/>
      <c r="G9"/>
    </row>
    <row r="10" spans="1:7" ht="51.4" customHeight="1" x14ac:dyDescent="0.25">
      <c r="A10" s="64" t="s">
        <v>45</v>
      </c>
      <c r="B10" s="64" t="s">
        <v>2075</v>
      </c>
      <c r="C10" s="65" t="s">
        <v>52</v>
      </c>
      <c r="D10" s="65" t="s">
        <v>2029</v>
      </c>
      <c r="E10" s="65" t="s">
        <v>48</v>
      </c>
      <c r="F10"/>
      <c r="G10"/>
    </row>
    <row r="11" spans="1:7" ht="51.4" customHeight="1" x14ac:dyDescent="0.25">
      <c r="A11" s="64" t="s">
        <v>45</v>
      </c>
      <c r="B11" s="64" t="s">
        <v>2075</v>
      </c>
      <c r="C11" s="65" t="s">
        <v>54</v>
      </c>
      <c r="D11" s="65" t="s">
        <v>2030</v>
      </c>
      <c r="E11" s="65" t="s">
        <v>50</v>
      </c>
      <c r="F11"/>
      <c r="G11"/>
    </row>
    <row r="12" spans="1:7" ht="55.15" customHeight="1" x14ac:dyDescent="0.25">
      <c r="A12" s="64" t="s">
        <v>45</v>
      </c>
      <c r="B12" s="64" t="s">
        <v>2063</v>
      </c>
      <c r="C12" s="67" t="s">
        <v>58</v>
      </c>
      <c r="D12" s="65" t="s">
        <v>2031</v>
      </c>
      <c r="E12" s="65" t="s">
        <v>59</v>
      </c>
      <c r="F12"/>
      <c r="G12"/>
    </row>
    <row r="13" spans="1:7" ht="45" customHeight="1" x14ac:dyDescent="0.25">
      <c r="A13" s="64" t="s">
        <v>45</v>
      </c>
      <c r="B13" s="64" t="s">
        <v>55</v>
      </c>
      <c r="C13" s="67" t="s">
        <v>60</v>
      </c>
      <c r="D13" s="65" t="s">
        <v>2032</v>
      </c>
      <c r="E13" s="65" t="s">
        <v>61</v>
      </c>
      <c r="F13"/>
      <c r="G13"/>
    </row>
    <row r="14" spans="1:7" ht="36.4" customHeight="1" x14ac:dyDescent="0.25">
      <c r="A14" s="64" t="s">
        <v>45</v>
      </c>
      <c r="B14" s="64" t="s">
        <v>55</v>
      </c>
      <c r="C14" s="67" t="s">
        <v>62</v>
      </c>
      <c r="D14" s="65" t="s">
        <v>2033</v>
      </c>
      <c r="E14" s="65" t="s">
        <v>61</v>
      </c>
      <c r="F14"/>
      <c r="G14"/>
    </row>
    <row r="15" spans="1:7" ht="34.5" customHeight="1" x14ac:dyDescent="0.25">
      <c r="A15" s="64" t="s">
        <v>45</v>
      </c>
      <c r="B15" s="64" t="s">
        <v>55</v>
      </c>
      <c r="C15" s="67" t="s">
        <v>63</v>
      </c>
      <c r="D15" s="65" t="s">
        <v>2034</v>
      </c>
      <c r="E15" s="65" t="s">
        <v>61</v>
      </c>
      <c r="F15"/>
      <c r="G15"/>
    </row>
    <row r="16" spans="1:7" ht="33.4" customHeight="1" x14ac:dyDescent="0.25">
      <c r="A16" s="64" t="s">
        <v>45</v>
      </c>
      <c r="B16" s="64" t="s">
        <v>55</v>
      </c>
      <c r="C16" s="67" t="s">
        <v>64</v>
      </c>
      <c r="D16" s="65" t="s">
        <v>2035</v>
      </c>
      <c r="E16" s="65" t="s">
        <v>61</v>
      </c>
      <c r="F16"/>
      <c r="G16"/>
    </row>
    <row r="17" spans="1:7" ht="30.6" customHeight="1" x14ac:dyDescent="0.25">
      <c r="A17" s="64" t="s">
        <v>45</v>
      </c>
      <c r="B17" s="64" t="s">
        <v>55</v>
      </c>
      <c r="C17" s="67" t="s">
        <v>65</v>
      </c>
      <c r="D17" s="65" t="s">
        <v>2036</v>
      </c>
      <c r="E17" s="65" t="s">
        <v>61</v>
      </c>
      <c r="F17"/>
      <c r="G17"/>
    </row>
    <row r="18" spans="1:7" ht="30.6" customHeight="1" x14ac:dyDescent="0.25">
      <c r="A18" s="64" t="s">
        <v>2042</v>
      </c>
      <c r="B18" s="64" t="s">
        <v>69</v>
      </c>
      <c r="C18" s="65" t="s">
        <v>2007</v>
      </c>
      <c r="D18" s="65" t="s">
        <v>2059</v>
      </c>
      <c r="E18" s="65" t="s">
        <v>48</v>
      </c>
      <c r="F18"/>
      <c r="G18"/>
    </row>
    <row r="19" spans="1:7" ht="51.4" customHeight="1" x14ac:dyDescent="0.25">
      <c r="A19" s="95" t="s">
        <v>2042</v>
      </c>
      <c r="B19" s="95" t="s">
        <v>69</v>
      </c>
      <c r="C19" s="96" t="s">
        <v>70</v>
      </c>
      <c r="D19" s="96" t="s">
        <v>2090</v>
      </c>
      <c r="E19" s="96" t="s">
        <v>48</v>
      </c>
      <c r="F19"/>
      <c r="G19"/>
    </row>
    <row r="20" spans="1:7" ht="59.1" customHeight="1" x14ac:dyDescent="0.25">
      <c r="A20" s="64" t="s">
        <v>2042</v>
      </c>
      <c r="B20" s="64" t="s">
        <v>69</v>
      </c>
      <c r="C20" s="65" t="s">
        <v>2064</v>
      </c>
      <c r="D20" s="65" t="s">
        <v>2061</v>
      </c>
      <c r="E20" s="65" t="s">
        <v>71</v>
      </c>
      <c r="F20"/>
      <c r="G20"/>
    </row>
    <row r="21" spans="1:7" ht="45.4" customHeight="1" x14ac:dyDescent="0.25">
      <c r="A21" s="64" t="s">
        <v>68</v>
      </c>
      <c r="B21" s="64" t="s">
        <v>95</v>
      </c>
      <c r="C21" s="65" t="s">
        <v>96</v>
      </c>
      <c r="D21" s="65" t="s">
        <v>2037</v>
      </c>
      <c r="E21" s="65" t="s">
        <v>158</v>
      </c>
      <c r="F21"/>
      <c r="G21"/>
    </row>
  </sheetData>
  <mergeCells count="2">
    <mergeCell ref="A2:XFD5"/>
    <mergeCell ref="A1:XFD1"/>
  </mergeCells>
  <phoneticPr fontId="3" type="noConversion"/>
  <pageMargins left="0.7" right="0.7" top="0.75" bottom="0.75" header="0.3" footer="0.3"/>
  <pageSetup paperSize="9" orientation="portrait" r:id="rId1"/>
  <drawing r:id="rId2"/>
  <tableParts count="1">
    <tablePart r:id="rId3"/>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C64C6-E2D4-478C-8DDE-172DD9230194}">
  <sheetPr>
    <tabColor theme="7" tint="0.79998168889431442"/>
  </sheetPr>
  <dimension ref="A1:C20"/>
  <sheetViews>
    <sheetView workbookViewId="0">
      <selection activeCell="C25" sqref="C25"/>
    </sheetView>
  </sheetViews>
  <sheetFormatPr defaultColWidth="8.7109375" defaultRowHeight="15" x14ac:dyDescent="0.25"/>
  <cols>
    <col min="1" max="1" width="8.42578125" style="1" bestFit="1" customWidth="1"/>
    <col min="2" max="2" width="32.28515625" style="1" customWidth="1"/>
    <col min="3" max="3" width="67.42578125" style="1" customWidth="1"/>
    <col min="4" max="16384" width="8.7109375" style="1"/>
  </cols>
  <sheetData>
    <row r="1" spans="1:3" ht="14.65" customHeight="1" x14ac:dyDescent="0.25">
      <c r="A1" s="114" t="s">
        <v>2120</v>
      </c>
      <c r="B1" s="115"/>
      <c r="C1" s="116"/>
    </row>
    <row r="2" spans="1:3" x14ac:dyDescent="0.25">
      <c r="A2" s="117" t="s">
        <v>1655</v>
      </c>
      <c r="B2" s="118"/>
      <c r="C2" s="89" t="s">
        <v>8</v>
      </c>
    </row>
    <row r="3" spans="1:3" ht="15.75" thickBot="1" x14ac:dyDescent="0.3">
      <c r="A3" s="119" t="s">
        <v>1333</v>
      </c>
      <c r="B3" s="48" t="s">
        <v>1334</v>
      </c>
      <c r="C3" s="49" t="s">
        <v>1335</v>
      </c>
    </row>
    <row r="4" spans="1:3" ht="26.25" thickBot="1" x14ac:dyDescent="0.3">
      <c r="A4" s="119"/>
      <c r="B4" s="48" t="s">
        <v>1336</v>
      </c>
      <c r="C4" s="49" t="s">
        <v>1656</v>
      </c>
    </row>
    <row r="5" spans="1:3" ht="26.25" thickBot="1" x14ac:dyDescent="0.3">
      <c r="A5" s="119"/>
      <c r="B5" s="48" t="s">
        <v>1338</v>
      </c>
      <c r="C5" s="49" t="s">
        <v>1657</v>
      </c>
    </row>
    <row r="6" spans="1:3" ht="26.25" thickBot="1" x14ac:dyDescent="0.3">
      <c r="A6" s="119"/>
      <c r="B6" s="48" t="s">
        <v>1236</v>
      </c>
      <c r="C6" s="49" t="s">
        <v>1658</v>
      </c>
    </row>
    <row r="7" spans="1:3" ht="15.75" thickBot="1" x14ac:dyDescent="0.3">
      <c r="A7" s="119"/>
      <c r="B7" s="48" t="s">
        <v>1341</v>
      </c>
      <c r="C7" s="49" t="s">
        <v>1342</v>
      </c>
    </row>
    <row r="8" spans="1:3" ht="26.25" thickBot="1" x14ac:dyDescent="0.3">
      <c r="A8" s="119"/>
      <c r="B8" s="48" t="s">
        <v>1343</v>
      </c>
      <c r="C8" s="49" t="s">
        <v>1659</v>
      </c>
    </row>
    <row r="9" spans="1:3" ht="26.25" thickBot="1" x14ac:dyDescent="0.3">
      <c r="A9" s="119"/>
      <c r="B9" s="48" t="s">
        <v>1345</v>
      </c>
      <c r="C9" s="49" t="s">
        <v>1660</v>
      </c>
    </row>
    <row r="10" spans="1:3" ht="15.75" thickBot="1" x14ac:dyDescent="0.3">
      <c r="A10" s="119"/>
      <c r="B10" s="48" t="s">
        <v>1347</v>
      </c>
      <c r="C10" s="49" t="s">
        <v>1661</v>
      </c>
    </row>
    <row r="11" spans="1:3" ht="26.25" thickBot="1" x14ac:dyDescent="0.3">
      <c r="A11" s="119"/>
      <c r="B11" s="48" t="s">
        <v>1349</v>
      </c>
      <c r="C11" s="49" t="s">
        <v>1662</v>
      </c>
    </row>
    <row r="12" spans="1:3" ht="15.75" thickBot="1" x14ac:dyDescent="0.3">
      <c r="A12" s="120"/>
      <c r="B12" s="48" t="s">
        <v>1274</v>
      </c>
      <c r="C12" s="49" t="s">
        <v>1351</v>
      </c>
    </row>
    <row r="13" spans="1:3" ht="15.75" thickBot="1" x14ac:dyDescent="0.3">
      <c r="A13" s="121" t="s">
        <v>1352</v>
      </c>
      <c r="B13" s="48" t="s">
        <v>1353</v>
      </c>
      <c r="C13" s="49" t="s">
        <v>1354</v>
      </c>
    </row>
    <row r="14" spans="1:3" ht="26.25" thickBot="1" x14ac:dyDescent="0.3">
      <c r="A14" s="119"/>
      <c r="B14" s="48" t="s">
        <v>1355</v>
      </c>
      <c r="C14" s="49" t="s">
        <v>1663</v>
      </c>
    </row>
    <row r="15" spans="1:3" ht="26.25" thickBot="1" x14ac:dyDescent="0.3">
      <c r="A15" s="119"/>
      <c r="B15" s="48" t="s">
        <v>1357</v>
      </c>
      <c r="C15" s="49" t="s">
        <v>1664</v>
      </c>
    </row>
    <row r="16" spans="1:3" ht="15.75" thickBot="1" x14ac:dyDescent="0.3">
      <c r="A16" s="119"/>
      <c r="B16" s="48" t="s">
        <v>1345</v>
      </c>
      <c r="C16" s="49" t="s">
        <v>1665</v>
      </c>
    </row>
    <row r="17" spans="1:3" ht="15.75" thickBot="1" x14ac:dyDescent="0.3">
      <c r="A17" s="119"/>
      <c r="B17" s="48" t="s">
        <v>1360</v>
      </c>
      <c r="C17" s="49" t="s">
        <v>1361</v>
      </c>
    </row>
    <row r="18" spans="1:3" ht="15.75" thickBot="1" x14ac:dyDescent="0.3">
      <c r="A18" s="120"/>
      <c r="B18" s="48" t="s">
        <v>1274</v>
      </c>
      <c r="C18" s="49" t="s">
        <v>1362</v>
      </c>
    </row>
    <row r="19" spans="1:3" ht="15.75" thickBot="1" x14ac:dyDescent="0.3">
      <c r="A19" s="122" t="s">
        <v>1274</v>
      </c>
      <c r="B19" s="120"/>
      <c r="C19" s="49" t="s">
        <v>1363</v>
      </c>
    </row>
    <row r="20" spans="1:3" ht="15.75" thickBot="1" x14ac:dyDescent="0.3">
      <c r="A20" s="112" t="s">
        <v>1275</v>
      </c>
      <c r="B20" s="113"/>
      <c r="C20" s="50" t="s">
        <v>1364</v>
      </c>
    </row>
  </sheetData>
  <mergeCells count="6">
    <mergeCell ref="A20:B20"/>
    <mergeCell ref="A1:C1"/>
    <mergeCell ref="A2:B2"/>
    <mergeCell ref="A3:A12"/>
    <mergeCell ref="A13:A18"/>
    <mergeCell ref="A19:B19"/>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4360B-E46C-4540-877E-FDDD4014665D}">
  <sheetPr>
    <tabColor theme="7" tint="0.79998168889431442"/>
  </sheetPr>
  <dimension ref="A1:C13"/>
  <sheetViews>
    <sheetView workbookViewId="0">
      <selection sqref="A1:C1"/>
    </sheetView>
  </sheetViews>
  <sheetFormatPr defaultRowHeight="15" x14ac:dyDescent="0.25"/>
  <cols>
    <col min="1" max="1" width="24.42578125" customWidth="1"/>
    <col min="2" max="2" width="32.7109375" customWidth="1"/>
    <col min="3" max="3" width="46.5703125" customWidth="1"/>
  </cols>
  <sheetData>
    <row r="1" spans="1:3" ht="15.75" x14ac:dyDescent="0.25">
      <c r="A1" s="114" t="s">
        <v>2123</v>
      </c>
      <c r="B1" s="115"/>
      <c r="C1" s="116"/>
    </row>
    <row r="2" spans="1:3" ht="28.9" customHeight="1" thickBot="1" x14ac:dyDescent="0.3">
      <c r="A2" s="134" t="s">
        <v>1666</v>
      </c>
      <c r="B2" s="135"/>
      <c r="C2" s="47" t="s">
        <v>1667</v>
      </c>
    </row>
    <row r="3" spans="1:3" ht="15.75" thickBot="1" x14ac:dyDescent="0.3">
      <c r="A3" s="123" t="s">
        <v>1668</v>
      </c>
      <c r="B3" s="123"/>
      <c r="C3" s="123"/>
    </row>
    <row r="4" spans="1:3" ht="38.25" x14ac:dyDescent="0.25">
      <c r="A4" s="136" t="s">
        <v>1669</v>
      </c>
      <c r="B4" s="127" t="s">
        <v>1670</v>
      </c>
      <c r="C4" s="54" t="s">
        <v>1671</v>
      </c>
    </row>
    <row r="5" spans="1:3" ht="25.5" x14ac:dyDescent="0.25">
      <c r="A5" s="137"/>
      <c r="B5" s="128"/>
      <c r="C5" s="54" t="s">
        <v>1672</v>
      </c>
    </row>
    <row r="6" spans="1:3" ht="26.25" thickBot="1" x14ac:dyDescent="0.3">
      <c r="A6" s="138"/>
      <c r="B6" s="129"/>
      <c r="C6" s="53" t="s">
        <v>1673</v>
      </c>
    </row>
    <row r="7" spans="1:3" ht="15.75" thickBot="1" x14ac:dyDescent="0.3">
      <c r="A7" s="123" t="s">
        <v>1674</v>
      </c>
      <c r="B7" s="123"/>
      <c r="C7" s="123"/>
    </row>
    <row r="8" spans="1:3" x14ac:dyDescent="0.25">
      <c r="A8" s="124" t="s">
        <v>1675</v>
      </c>
      <c r="B8" s="127" t="s">
        <v>1676</v>
      </c>
      <c r="C8" s="54" t="s">
        <v>1677</v>
      </c>
    </row>
    <row r="9" spans="1:3" x14ac:dyDescent="0.25">
      <c r="A9" s="125"/>
      <c r="B9" s="128"/>
      <c r="C9" s="54" t="s">
        <v>1678</v>
      </c>
    </row>
    <row r="10" spans="1:3" ht="15.75" thickBot="1" x14ac:dyDescent="0.3">
      <c r="A10" s="126"/>
      <c r="B10" s="129"/>
      <c r="C10" s="53" t="s">
        <v>1679</v>
      </c>
    </row>
    <row r="11" spans="1:3" ht="15.75" thickBot="1" x14ac:dyDescent="0.3">
      <c r="A11" s="123" t="s">
        <v>1680</v>
      </c>
      <c r="B11" s="123"/>
      <c r="C11" s="123"/>
    </row>
    <row r="12" spans="1:3" ht="25.5" x14ac:dyDescent="0.25">
      <c r="A12" s="130" t="s">
        <v>1681</v>
      </c>
      <c r="B12" s="132" t="s">
        <v>1682</v>
      </c>
      <c r="C12" s="54" t="s">
        <v>1683</v>
      </c>
    </row>
    <row r="13" spans="1:3" ht="26.25" thickBot="1" x14ac:dyDescent="0.3">
      <c r="A13" s="131"/>
      <c r="B13" s="133"/>
      <c r="C13" s="53" t="s">
        <v>1684</v>
      </c>
    </row>
  </sheetData>
  <mergeCells count="11">
    <mergeCell ref="A1:C1"/>
    <mergeCell ref="A2:B2"/>
    <mergeCell ref="A3:C3"/>
    <mergeCell ref="A4:A6"/>
    <mergeCell ref="B4:B6"/>
    <mergeCell ref="A7:C7"/>
    <mergeCell ref="A8:A10"/>
    <mergeCell ref="B8:B10"/>
    <mergeCell ref="A11:C11"/>
    <mergeCell ref="A12:A13"/>
    <mergeCell ref="B12:B13"/>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87505-89D4-4D6A-B9B1-3675C27C27E1}">
  <sheetPr>
    <tabColor theme="7" tint="0.79998168889431442"/>
  </sheetPr>
  <dimension ref="A1:C29"/>
  <sheetViews>
    <sheetView workbookViewId="0">
      <selection sqref="A1:C1"/>
    </sheetView>
  </sheetViews>
  <sheetFormatPr defaultRowHeight="15" x14ac:dyDescent="0.25"/>
  <cols>
    <col min="1" max="1" width="20.7109375" customWidth="1"/>
    <col min="2" max="2" width="31.5703125" customWidth="1"/>
    <col min="3" max="3" width="50.42578125" customWidth="1"/>
  </cols>
  <sheetData>
    <row r="1" spans="1:3" ht="15.75" x14ac:dyDescent="0.25">
      <c r="A1" s="114" t="s">
        <v>2124</v>
      </c>
      <c r="B1" s="115"/>
      <c r="C1" s="116"/>
    </row>
    <row r="2" spans="1:3" ht="30.6" customHeight="1" thickBot="1" x14ac:dyDescent="0.3">
      <c r="A2" s="134" t="s">
        <v>1685</v>
      </c>
      <c r="B2" s="135"/>
      <c r="C2" s="47" t="s">
        <v>1667</v>
      </c>
    </row>
    <row r="3" spans="1:3" ht="15.75" thickBot="1" x14ac:dyDescent="0.3">
      <c r="A3" s="52" t="s">
        <v>1686</v>
      </c>
      <c r="B3" s="48" t="s">
        <v>1687</v>
      </c>
      <c r="C3" s="49"/>
    </row>
    <row r="4" spans="1:3" ht="15.75" thickBot="1" x14ac:dyDescent="0.3">
      <c r="A4" s="123" t="s">
        <v>1688</v>
      </c>
      <c r="B4" s="123"/>
      <c r="C4" s="123"/>
    </row>
    <row r="5" spans="1:3" ht="25.5" x14ac:dyDescent="0.25">
      <c r="A5" s="144" t="s">
        <v>1561</v>
      </c>
      <c r="B5" s="127" t="s">
        <v>1689</v>
      </c>
      <c r="C5" s="54" t="s">
        <v>1690</v>
      </c>
    </row>
    <row r="6" spans="1:3" x14ac:dyDescent="0.25">
      <c r="A6" s="145"/>
      <c r="B6" s="128"/>
      <c r="C6" s="54" t="s">
        <v>1691</v>
      </c>
    </row>
    <row r="7" spans="1:3" x14ac:dyDescent="0.25">
      <c r="A7" s="145"/>
      <c r="B7" s="128"/>
      <c r="C7" s="54" t="s">
        <v>1692</v>
      </c>
    </row>
    <row r="8" spans="1:3" ht="39" thickBot="1" x14ac:dyDescent="0.3">
      <c r="A8" s="146"/>
      <c r="B8" s="129"/>
      <c r="C8" s="53" t="s">
        <v>1693</v>
      </c>
    </row>
    <row r="9" spans="1:3" ht="15.75" thickBot="1" x14ac:dyDescent="0.3">
      <c r="A9" s="123" t="s">
        <v>1694</v>
      </c>
      <c r="B9" s="123"/>
      <c r="C9" s="123"/>
    </row>
    <row r="10" spans="1:3" x14ac:dyDescent="0.25">
      <c r="A10" s="136" t="s">
        <v>1562</v>
      </c>
      <c r="B10" s="132" t="s">
        <v>1695</v>
      </c>
      <c r="C10" s="54" t="s">
        <v>1696</v>
      </c>
    </row>
    <row r="11" spans="1:3" x14ac:dyDescent="0.25">
      <c r="A11" s="137"/>
      <c r="B11" s="142"/>
      <c r="C11" s="54" t="s">
        <v>1697</v>
      </c>
    </row>
    <row r="12" spans="1:3" x14ac:dyDescent="0.25">
      <c r="A12" s="137"/>
      <c r="B12" s="142"/>
      <c r="C12" s="54" t="s">
        <v>1698</v>
      </c>
    </row>
    <row r="13" spans="1:3" x14ac:dyDescent="0.25">
      <c r="A13" s="137"/>
      <c r="B13" s="142"/>
      <c r="C13" s="54" t="s">
        <v>1699</v>
      </c>
    </row>
    <row r="14" spans="1:3" ht="25.5" x14ac:dyDescent="0.25">
      <c r="A14" s="137"/>
      <c r="B14" s="142"/>
      <c r="C14" s="54" t="s">
        <v>1700</v>
      </c>
    </row>
    <row r="15" spans="1:3" ht="15.75" thickBot="1" x14ac:dyDescent="0.3">
      <c r="A15" s="138"/>
      <c r="B15" s="133"/>
      <c r="C15" s="53" t="s">
        <v>1701</v>
      </c>
    </row>
    <row r="16" spans="1:3" ht="15.75" thickBot="1" x14ac:dyDescent="0.3">
      <c r="A16" s="123" t="s">
        <v>1702</v>
      </c>
      <c r="B16" s="123"/>
      <c r="C16" s="123"/>
    </row>
    <row r="17" spans="1:3" ht="25.5" x14ac:dyDescent="0.25">
      <c r="A17" s="124" t="s">
        <v>1563</v>
      </c>
      <c r="B17" s="132" t="s">
        <v>1703</v>
      </c>
      <c r="C17" s="54" t="s">
        <v>1704</v>
      </c>
    </row>
    <row r="18" spans="1:3" ht="25.5" x14ac:dyDescent="0.25">
      <c r="A18" s="125"/>
      <c r="B18" s="142"/>
      <c r="C18" s="54" t="s">
        <v>1705</v>
      </c>
    </row>
    <row r="19" spans="1:3" ht="25.5" x14ac:dyDescent="0.25">
      <c r="A19" s="125"/>
      <c r="B19" s="142"/>
      <c r="C19" s="54" t="s">
        <v>1706</v>
      </c>
    </row>
    <row r="20" spans="1:3" ht="26.25" thickBot="1" x14ac:dyDescent="0.3">
      <c r="A20" s="126"/>
      <c r="B20" s="133"/>
      <c r="C20" s="53" t="s">
        <v>1707</v>
      </c>
    </row>
    <row r="21" spans="1:3" ht="15.75" thickBot="1" x14ac:dyDescent="0.3">
      <c r="A21" s="123" t="s">
        <v>1708</v>
      </c>
      <c r="B21" s="123"/>
      <c r="C21" s="123"/>
    </row>
    <row r="22" spans="1:3" ht="38.25" x14ac:dyDescent="0.25">
      <c r="A22" s="130" t="s">
        <v>1709</v>
      </c>
      <c r="B22" s="132" t="s">
        <v>1710</v>
      </c>
      <c r="C22" s="54" t="s">
        <v>1711</v>
      </c>
    </row>
    <row r="23" spans="1:3" ht="25.5" x14ac:dyDescent="0.25">
      <c r="A23" s="143"/>
      <c r="B23" s="142"/>
      <c r="C23" s="54" t="s">
        <v>1712</v>
      </c>
    </row>
    <row r="24" spans="1:3" x14ac:dyDescent="0.25">
      <c r="A24" s="143"/>
      <c r="B24" s="142"/>
      <c r="C24" s="54" t="s">
        <v>1713</v>
      </c>
    </row>
    <row r="25" spans="1:3" ht="26.25" thickBot="1" x14ac:dyDescent="0.3">
      <c r="A25" s="131"/>
      <c r="B25" s="133"/>
      <c r="C25" s="53" t="s">
        <v>1714</v>
      </c>
    </row>
    <row r="26" spans="1:3" ht="15.75" thickBot="1" x14ac:dyDescent="0.3">
      <c r="A26" s="123" t="s">
        <v>1715</v>
      </c>
      <c r="B26" s="123"/>
      <c r="C26" s="123"/>
    </row>
    <row r="27" spans="1:3" ht="25.5" x14ac:dyDescent="0.25">
      <c r="A27" s="139" t="s">
        <v>1716</v>
      </c>
      <c r="B27" s="127" t="s">
        <v>1717</v>
      </c>
      <c r="C27" s="54" t="s">
        <v>1718</v>
      </c>
    </row>
    <row r="28" spans="1:3" ht="25.5" x14ac:dyDescent="0.25">
      <c r="A28" s="140"/>
      <c r="B28" s="128"/>
      <c r="C28" s="54" t="s">
        <v>1719</v>
      </c>
    </row>
    <row r="29" spans="1:3" ht="26.25" thickBot="1" x14ac:dyDescent="0.3">
      <c r="A29" s="141"/>
      <c r="B29" s="129"/>
      <c r="C29" s="53" t="s">
        <v>1720</v>
      </c>
    </row>
  </sheetData>
  <mergeCells count="17">
    <mergeCell ref="A1:C1"/>
    <mergeCell ref="A10:A15"/>
    <mergeCell ref="B10:B15"/>
    <mergeCell ref="A2:B2"/>
    <mergeCell ref="A4:C4"/>
    <mergeCell ref="A5:A8"/>
    <mergeCell ref="B5:B8"/>
    <mergeCell ref="A9:C9"/>
    <mergeCell ref="A26:C26"/>
    <mergeCell ref="A27:A29"/>
    <mergeCell ref="B27:B29"/>
    <mergeCell ref="A16:C16"/>
    <mergeCell ref="A17:A20"/>
    <mergeCell ref="B17:B20"/>
    <mergeCell ref="A21:C21"/>
    <mergeCell ref="A22:A25"/>
    <mergeCell ref="B22:B25"/>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A1758-D9E1-420C-851A-F611478F75E5}">
  <sheetPr>
    <tabColor theme="7" tint="0.79998168889431442"/>
  </sheetPr>
  <dimension ref="A1:C12"/>
  <sheetViews>
    <sheetView workbookViewId="0">
      <selection sqref="A1:C1"/>
    </sheetView>
  </sheetViews>
  <sheetFormatPr defaultRowHeight="15" x14ac:dyDescent="0.25"/>
  <cols>
    <col min="1" max="1" width="14.42578125" customWidth="1"/>
    <col min="2" max="2" width="23.28515625" customWidth="1"/>
    <col min="3" max="3" width="57.5703125" customWidth="1"/>
  </cols>
  <sheetData>
    <row r="1" spans="1:3" ht="15.75" x14ac:dyDescent="0.25">
      <c r="A1" s="114" t="s">
        <v>2132</v>
      </c>
      <c r="B1" s="115"/>
      <c r="C1" s="116"/>
    </row>
    <row r="2" spans="1:3" ht="15.75" thickBot="1" x14ac:dyDescent="0.3">
      <c r="A2" s="134" t="s">
        <v>1494</v>
      </c>
      <c r="B2" s="135"/>
      <c r="C2" s="47" t="s">
        <v>1721</v>
      </c>
    </row>
    <row r="3" spans="1:3" ht="15.75" thickBot="1" x14ac:dyDescent="0.3">
      <c r="A3" s="148" t="s">
        <v>1179</v>
      </c>
      <c r="B3" s="149"/>
      <c r="C3" s="49" t="s">
        <v>1497</v>
      </c>
    </row>
    <row r="4" spans="1:3" ht="26.25" thickBot="1" x14ac:dyDescent="0.3">
      <c r="A4" s="148" t="s">
        <v>1498</v>
      </c>
      <c r="B4" s="149"/>
      <c r="C4" s="49" t="s">
        <v>1722</v>
      </c>
    </row>
    <row r="5" spans="1:3" ht="39" thickBot="1" x14ac:dyDescent="0.3">
      <c r="A5" s="121" t="s">
        <v>1205</v>
      </c>
      <c r="B5" s="48" t="s">
        <v>1500</v>
      </c>
      <c r="C5" s="49" t="s">
        <v>1723</v>
      </c>
    </row>
    <row r="6" spans="1:3" ht="51.75" thickBot="1" x14ac:dyDescent="0.3">
      <c r="A6" s="119"/>
      <c r="B6" s="48" t="s">
        <v>1502</v>
      </c>
      <c r="C6" s="49" t="s">
        <v>1724</v>
      </c>
    </row>
    <row r="7" spans="1:3" ht="26.25" thickBot="1" x14ac:dyDescent="0.3">
      <c r="A7" s="120"/>
      <c r="B7" s="55" t="s">
        <v>1504</v>
      </c>
      <c r="C7" s="49" t="s">
        <v>1725</v>
      </c>
    </row>
    <row r="8" spans="1:3" ht="26.25" thickBot="1" x14ac:dyDescent="0.3">
      <c r="A8" s="121" t="s">
        <v>1726</v>
      </c>
      <c r="B8" s="55" t="s">
        <v>1507</v>
      </c>
      <c r="C8" s="49" t="s">
        <v>1727</v>
      </c>
    </row>
    <row r="9" spans="1:3" ht="15.75" thickBot="1" x14ac:dyDescent="0.3">
      <c r="A9" s="119"/>
      <c r="B9" s="55" t="s">
        <v>1509</v>
      </c>
      <c r="C9" s="49" t="s">
        <v>1510</v>
      </c>
    </row>
    <row r="10" spans="1:3" ht="15.75" thickBot="1" x14ac:dyDescent="0.3">
      <c r="A10" s="119"/>
      <c r="B10" s="55" t="s">
        <v>1511</v>
      </c>
      <c r="C10" s="49" t="s">
        <v>1512</v>
      </c>
    </row>
    <row r="11" spans="1:3" ht="15.75" thickBot="1" x14ac:dyDescent="0.3">
      <c r="A11" s="119"/>
      <c r="B11" s="55" t="s">
        <v>1513</v>
      </c>
      <c r="C11" s="49" t="s">
        <v>1514</v>
      </c>
    </row>
    <row r="12" spans="1:3" ht="15.75" thickBot="1" x14ac:dyDescent="0.3">
      <c r="A12" s="147"/>
      <c r="B12" s="48" t="s">
        <v>1515</v>
      </c>
      <c r="C12" s="49" t="s">
        <v>1728</v>
      </c>
    </row>
  </sheetData>
  <mergeCells count="6">
    <mergeCell ref="A8:A12"/>
    <mergeCell ref="A1:C1"/>
    <mergeCell ref="A2:B2"/>
    <mergeCell ref="A3:B3"/>
    <mergeCell ref="A4:B4"/>
    <mergeCell ref="A5:A7"/>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229B6-A444-4272-B840-5FEBAE214B73}">
  <dimension ref="A1:B9"/>
  <sheetViews>
    <sheetView workbookViewId="0">
      <selection sqref="A1:B1"/>
    </sheetView>
  </sheetViews>
  <sheetFormatPr defaultRowHeight="15" x14ac:dyDescent="0.25"/>
  <cols>
    <col min="1" max="1" width="30.7109375" customWidth="1"/>
    <col min="2" max="2" width="58.7109375" customWidth="1"/>
  </cols>
  <sheetData>
    <row r="1" spans="1:2" ht="15.6" customHeight="1" x14ac:dyDescent="0.25">
      <c r="A1" s="114" t="s">
        <v>2155</v>
      </c>
      <c r="B1" s="115"/>
    </row>
    <row r="2" spans="1:2" ht="15.75" thickBot="1" x14ac:dyDescent="0.3">
      <c r="A2" s="51" t="s">
        <v>1498</v>
      </c>
      <c r="B2" s="47" t="s">
        <v>8</v>
      </c>
    </row>
    <row r="3" spans="1:2" ht="26.25" thickBot="1" x14ac:dyDescent="0.3">
      <c r="A3" s="52" t="s">
        <v>1729</v>
      </c>
      <c r="B3" s="49" t="s">
        <v>1730</v>
      </c>
    </row>
    <row r="4" spans="1:2" ht="15.75" thickBot="1" x14ac:dyDescent="0.3">
      <c r="A4" s="52" t="s">
        <v>1731</v>
      </c>
      <c r="B4" s="49" t="s">
        <v>1732</v>
      </c>
    </row>
    <row r="5" spans="1:2" ht="26.25" thickBot="1" x14ac:dyDescent="0.3">
      <c r="A5" s="52" t="s">
        <v>1733</v>
      </c>
      <c r="B5" s="49" t="s">
        <v>1734</v>
      </c>
    </row>
    <row r="6" spans="1:2" ht="15.75" thickBot="1" x14ac:dyDescent="0.3">
      <c r="A6" s="52" t="s">
        <v>1735</v>
      </c>
      <c r="B6" s="49" t="s">
        <v>1736</v>
      </c>
    </row>
    <row r="7" spans="1:2" ht="26.25" thickBot="1" x14ac:dyDescent="0.3">
      <c r="A7" s="52" t="s">
        <v>1737</v>
      </c>
      <c r="B7" s="49" t="s">
        <v>1738</v>
      </c>
    </row>
    <row r="8" spans="1:2" ht="26.25" thickBot="1" x14ac:dyDescent="0.3">
      <c r="A8" s="52" t="s">
        <v>1739</v>
      </c>
      <c r="B8" s="49" t="s">
        <v>1740</v>
      </c>
    </row>
    <row r="9" spans="1:2" ht="15.75" thickBot="1" x14ac:dyDescent="0.3">
      <c r="A9" s="56" t="s">
        <v>1741</v>
      </c>
      <c r="B9" s="49" t="s">
        <v>1742</v>
      </c>
    </row>
  </sheetData>
  <mergeCells count="1">
    <mergeCell ref="A1:B1"/>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A506C-D565-4731-989B-DE1DE617F273}">
  <sheetPr codeName="Sheet24">
    <tabColor theme="4" tint="0.39997558519241921"/>
  </sheetPr>
  <dimension ref="A1:B19"/>
  <sheetViews>
    <sheetView workbookViewId="0"/>
  </sheetViews>
  <sheetFormatPr defaultColWidth="8.7109375" defaultRowHeight="15" x14ac:dyDescent="0.25"/>
  <cols>
    <col min="1" max="1" width="33.7109375" customWidth="1"/>
    <col min="2" max="2" width="37.28515625" bestFit="1" customWidth="1"/>
  </cols>
  <sheetData>
    <row r="1" spans="1:2" x14ac:dyDescent="0.25">
      <c r="A1" s="18" t="s">
        <v>1743</v>
      </c>
    </row>
    <row r="2" spans="1:2" x14ac:dyDescent="0.25">
      <c r="A2" s="19" t="s">
        <v>1744</v>
      </c>
      <c r="B2" s="19" t="s">
        <v>1745</v>
      </c>
    </row>
    <row r="3" spans="1:2" x14ac:dyDescent="0.25">
      <c r="A3" s="14" t="s">
        <v>1746</v>
      </c>
      <c r="B3" s="14" t="s">
        <v>1747</v>
      </c>
    </row>
    <row r="4" spans="1:2" x14ac:dyDescent="0.25">
      <c r="A4" s="14" t="s">
        <v>1746</v>
      </c>
      <c r="B4" s="14" t="s">
        <v>1748</v>
      </c>
    </row>
    <row r="5" spans="1:2" x14ac:dyDescent="0.25">
      <c r="A5" s="14" t="s">
        <v>1746</v>
      </c>
      <c r="B5" s="14" t="s">
        <v>1749</v>
      </c>
    </row>
    <row r="6" spans="1:2" x14ac:dyDescent="0.25">
      <c r="A6" s="14" t="s">
        <v>1746</v>
      </c>
      <c r="B6" s="14" t="s">
        <v>1750</v>
      </c>
    </row>
    <row r="7" spans="1:2" x14ac:dyDescent="0.25">
      <c r="A7" s="14" t="s">
        <v>1746</v>
      </c>
      <c r="B7" s="14" t="s">
        <v>1751</v>
      </c>
    </row>
    <row r="8" spans="1:2" x14ac:dyDescent="0.25">
      <c r="A8" s="14" t="s">
        <v>1746</v>
      </c>
      <c r="B8" s="14" t="s">
        <v>1752</v>
      </c>
    </row>
    <row r="9" spans="1:2" x14ac:dyDescent="0.25">
      <c r="A9" s="14" t="s">
        <v>1746</v>
      </c>
      <c r="B9" s="14" t="s">
        <v>1753</v>
      </c>
    </row>
    <row r="10" spans="1:2" x14ac:dyDescent="0.25">
      <c r="A10" s="14" t="s">
        <v>1746</v>
      </c>
      <c r="B10" s="14" t="s">
        <v>1754</v>
      </c>
    </row>
    <row r="11" spans="1:2" x14ac:dyDescent="0.25">
      <c r="A11" s="14" t="s">
        <v>1746</v>
      </c>
      <c r="B11" s="14" t="s">
        <v>1755</v>
      </c>
    </row>
    <row r="12" spans="1:2" x14ac:dyDescent="0.25">
      <c r="A12" s="14" t="s">
        <v>1746</v>
      </c>
      <c r="B12" s="14" t="s">
        <v>1756</v>
      </c>
    </row>
    <row r="13" spans="1:2" x14ac:dyDescent="0.25">
      <c r="A13" s="14" t="s">
        <v>1757</v>
      </c>
      <c r="B13" s="14"/>
    </row>
    <row r="14" spans="1:2" x14ac:dyDescent="0.25">
      <c r="A14" s="14" t="s">
        <v>1758</v>
      </c>
      <c r="B14" s="14" t="s">
        <v>1759</v>
      </c>
    </row>
    <row r="15" spans="1:2" x14ac:dyDescent="0.25">
      <c r="A15" s="14" t="s">
        <v>1758</v>
      </c>
      <c r="B15" s="14" t="s">
        <v>1760</v>
      </c>
    </row>
    <row r="16" spans="1:2" x14ac:dyDescent="0.25">
      <c r="A16" s="14" t="s">
        <v>1758</v>
      </c>
      <c r="B16" s="14" t="s">
        <v>1761</v>
      </c>
    </row>
    <row r="17" spans="1:2" x14ac:dyDescent="0.25">
      <c r="A17" s="14" t="s">
        <v>1762</v>
      </c>
      <c r="B17" s="14" t="s">
        <v>1763</v>
      </c>
    </row>
    <row r="18" spans="1:2" x14ac:dyDescent="0.25">
      <c r="A18" s="14" t="s">
        <v>1764</v>
      </c>
      <c r="B18" s="14" t="s">
        <v>1765</v>
      </c>
    </row>
    <row r="19" spans="1:2" x14ac:dyDescent="0.25">
      <c r="A19" s="14" t="s">
        <v>1764</v>
      </c>
      <c r="B19" s="14" t="s">
        <v>1766</v>
      </c>
    </row>
  </sheetData>
  <hyperlinks>
    <hyperlink ref="A1" r:id="rId1" xr:uid="{908B3D5E-8884-40E9-981F-985CDB445449}"/>
  </hyperlinks>
  <pageMargins left="0.7" right="0.7" top="0.75" bottom="0.75" header="0.3" footer="0.3"/>
  <pageSetup paperSize="9" orientation="portrait" r:id="rId2"/>
  <tableParts count="1">
    <tablePart r:id="rId3"/>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EA039-BCFC-43F3-A03E-3D33A0B2F2C2}">
  <sheetPr codeName="Sheet25">
    <tabColor theme="4" tint="0.39997558519241921"/>
  </sheetPr>
  <dimension ref="A1:C27"/>
  <sheetViews>
    <sheetView workbookViewId="0"/>
  </sheetViews>
  <sheetFormatPr defaultColWidth="8.7109375" defaultRowHeight="15" x14ac:dyDescent="0.25"/>
  <cols>
    <col min="1" max="1" width="41.7109375" style="5" bestFit="1" customWidth="1"/>
    <col min="2" max="2" width="51.28515625" style="5" bestFit="1" customWidth="1"/>
    <col min="3" max="3" width="81.28515625" style="5" bestFit="1" customWidth="1"/>
    <col min="4" max="16384" width="8.7109375" style="5"/>
  </cols>
  <sheetData>
    <row r="1" spans="1:3" x14ac:dyDescent="0.25">
      <c r="A1" s="5" t="s">
        <v>1767</v>
      </c>
      <c r="B1" s="5" t="s">
        <v>1768</v>
      </c>
      <c r="C1" s="3" t="s">
        <v>8</v>
      </c>
    </row>
    <row r="2" spans="1:3" ht="75" x14ac:dyDescent="0.25">
      <c r="A2" s="4" t="s">
        <v>1769</v>
      </c>
      <c r="B2" s="5" t="s">
        <v>1770</v>
      </c>
      <c r="C2" s="3" t="s">
        <v>1771</v>
      </c>
    </row>
    <row r="3" spans="1:3" ht="75" x14ac:dyDescent="0.25">
      <c r="A3" s="4" t="s">
        <v>1769</v>
      </c>
      <c r="B3" s="5" t="s">
        <v>1772</v>
      </c>
      <c r="C3" s="3" t="s">
        <v>1773</v>
      </c>
    </row>
    <row r="4" spans="1:3" ht="45" x14ac:dyDescent="0.25">
      <c r="A4" s="4" t="s">
        <v>1769</v>
      </c>
      <c r="B4" s="4" t="s">
        <v>1774</v>
      </c>
      <c r="C4" s="3" t="s">
        <v>1775</v>
      </c>
    </row>
    <row r="5" spans="1:3" ht="45" x14ac:dyDescent="0.25">
      <c r="A5" s="4" t="s">
        <v>1769</v>
      </c>
      <c r="B5" s="4" t="s">
        <v>1776</v>
      </c>
      <c r="C5" s="3" t="s">
        <v>1777</v>
      </c>
    </row>
    <row r="6" spans="1:3" ht="30" x14ac:dyDescent="0.25">
      <c r="A6" s="4" t="s">
        <v>1769</v>
      </c>
      <c r="B6" s="4" t="s">
        <v>1778</v>
      </c>
      <c r="C6" s="3" t="s">
        <v>1779</v>
      </c>
    </row>
    <row r="7" spans="1:3" ht="45" x14ac:dyDescent="0.25">
      <c r="A7" s="4" t="s">
        <v>1769</v>
      </c>
      <c r="B7" s="4" t="s">
        <v>1780</v>
      </c>
      <c r="C7" s="3" t="s">
        <v>1781</v>
      </c>
    </row>
    <row r="8" spans="1:3" ht="60" x14ac:dyDescent="0.25">
      <c r="A8" s="4" t="s">
        <v>1782</v>
      </c>
      <c r="B8" s="5" t="s">
        <v>1783</v>
      </c>
      <c r="C8" s="3" t="s">
        <v>1784</v>
      </c>
    </row>
    <row r="9" spans="1:3" ht="60" x14ac:dyDescent="0.25">
      <c r="A9" s="4" t="s">
        <v>1782</v>
      </c>
      <c r="B9" s="5" t="s">
        <v>1785</v>
      </c>
      <c r="C9" s="3" t="s">
        <v>1786</v>
      </c>
    </row>
    <row r="10" spans="1:3" ht="60" x14ac:dyDescent="0.25">
      <c r="A10" s="4" t="s">
        <v>1782</v>
      </c>
      <c r="B10" s="5" t="s">
        <v>1787</v>
      </c>
      <c r="C10" s="3" t="s">
        <v>1788</v>
      </c>
    </row>
    <row r="11" spans="1:3" ht="60" x14ac:dyDescent="0.25">
      <c r="A11" s="4" t="s">
        <v>1782</v>
      </c>
      <c r="B11" s="5" t="s">
        <v>1789</v>
      </c>
      <c r="C11" s="3" t="s">
        <v>1790</v>
      </c>
    </row>
    <row r="12" spans="1:3" ht="60" x14ac:dyDescent="0.25">
      <c r="A12" s="4" t="s">
        <v>1782</v>
      </c>
      <c r="B12" s="5" t="s">
        <v>1791</v>
      </c>
      <c r="C12" s="3" t="s">
        <v>1792</v>
      </c>
    </row>
    <row r="13" spans="1:3" ht="60" x14ac:dyDescent="0.25">
      <c r="A13" s="4" t="s">
        <v>1782</v>
      </c>
      <c r="B13" s="5" t="s">
        <v>1793</v>
      </c>
      <c r="C13" s="3" t="s">
        <v>1794</v>
      </c>
    </row>
    <row r="14" spans="1:3" ht="60" x14ac:dyDescent="0.25">
      <c r="A14" s="4" t="s">
        <v>1782</v>
      </c>
      <c r="B14" s="5" t="s">
        <v>1795</v>
      </c>
      <c r="C14" s="3" t="s">
        <v>1796</v>
      </c>
    </row>
    <row r="15" spans="1:3" ht="30" x14ac:dyDescent="0.25">
      <c r="A15" s="4" t="s">
        <v>1797</v>
      </c>
      <c r="B15" s="5" t="s">
        <v>1798</v>
      </c>
      <c r="C15" s="3" t="s">
        <v>1799</v>
      </c>
    </row>
    <row r="16" spans="1:3" ht="30" x14ac:dyDescent="0.25">
      <c r="A16" s="4" t="s">
        <v>1797</v>
      </c>
      <c r="B16" s="4" t="s">
        <v>1800</v>
      </c>
      <c r="C16" s="3" t="s">
        <v>1801</v>
      </c>
    </row>
    <row r="17" spans="1:3" ht="30" x14ac:dyDescent="0.25">
      <c r="A17" s="4" t="s">
        <v>1797</v>
      </c>
      <c r="B17" s="5" t="s">
        <v>1802</v>
      </c>
      <c r="C17" s="3" t="s">
        <v>1803</v>
      </c>
    </row>
    <row r="18" spans="1:3" ht="30" x14ac:dyDescent="0.25">
      <c r="A18" s="4" t="s">
        <v>1797</v>
      </c>
      <c r="B18" s="5" t="s">
        <v>1804</v>
      </c>
      <c r="C18" s="3" t="s">
        <v>1805</v>
      </c>
    </row>
    <row r="19" spans="1:3" ht="45" x14ac:dyDescent="0.25">
      <c r="A19" s="4" t="s">
        <v>1806</v>
      </c>
      <c r="B19" s="5" t="s">
        <v>1807</v>
      </c>
      <c r="C19" s="3" t="s">
        <v>1808</v>
      </c>
    </row>
    <row r="20" spans="1:3" ht="45" x14ac:dyDescent="0.25">
      <c r="A20" s="4" t="s">
        <v>1806</v>
      </c>
      <c r="B20" s="5" t="s">
        <v>1809</v>
      </c>
      <c r="C20" s="3" t="s">
        <v>1810</v>
      </c>
    </row>
    <row r="21" spans="1:3" ht="45" x14ac:dyDescent="0.25">
      <c r="A21" s="4" t="s">
        <v>1806</v>
      </c>
      <c r="B21" s="5" t="s">
        <v>1811</v>
      </c>
      <c r="C21" s="3" t="s">
        <v>1812</v>
      </c>
    </row>
    <row r="22" spans="1:3" ht="45" x14ac:dyDescent="0.25">
      <c r="A22" s="4" t="s">
        <v>1806</v>
      </c>
      <c r="B22" s="5" t="s">
        <v>1813</v>
      </c>
      <c r="C22" s="3" t="s">
        <v>1814</v>
      </c>
    </row>
    <row r="23" spans="1:3" ht="45" x14ac:dyDescent="0.25">
      <c r="A23" s="4" t="s">
        <v>1806</v>
      </c>
      <c r="B23" s="5" t="s">
        <v>1815</v>
      </c>
      <c r="C23" s="3" t="s">
        <v>1816</v>
      </c>
    </row>
    <row r="24" spans="1:3" ht="45" x14ac:dyDescent="0.25">
      <c r="A24" s="4" t="s">
        <v>1817</v>
      </c>
      <c r="B24" s="5" t="s">
        <v>1818</v>
      </c>
      <c r="C24" s="3" t="s">
        <v>1819</v>
      </c>
    </row>
    <row r="25" spans="1:3" ht="45" x14ac:dyDescent="0.25">
      <c r="A25" s="4" t="s">
        <v>1817</v>
      </c>
      <c r="B25" s="5" t="s">
        <v>1820</v>
      </c>
      <c r="C25" s="3" t="s">
        <v>1821</v>
      </c>
    </row>
    <row r="26" spans="1:3" ht="45" x14ac:dyDescent="0.25">
      <c r="A26" s="4" t="s">
        <v>1817</v>
      </c>
      <c r="B26" s="5" t="s">
        <v>1822</v>
      </c>
      <c r="C26" s="3" t="s">
        <v>1823</v>
      </c>
    </row>
    <row r="27" spans="1:3" ht="45" x14ac:dyDescent="0.25">
      <c r="A27" s="4" t="s">
        <v>1817</v>
      </c>
      <c r="B27" s="5" t="s">
        <v>1824</v>
      </c>
      <c r="C27" s="3" t="s">
        <v>1825</v>
      </c>
    </row>
  </sheetData>
  <pageMargins left="0.7" right="0.7" top="0.75" bottom="0.75" header="0.3" footer="0.3"/>
  <pageSetup paperSize="9" orientation="portrait" verticalDpi="0" r:id="rId1"/>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FB1A0-327B-4F07-9EB2-E3828EC77424}">
  <sheetPr codeName="Sheet26">
    <tabColor theme="4" tint="0.39997558519241921"/>
  </sheetPr>
  <dimension ref="A1:D31"/>
  <sheetViews>
    <sheetView workbookViewId="0"/>
  </sheetViews>
  <sheetFormatPr defaultColWidth="35.7109375" defaultRowHeight="15" x14ac:dyDescent="0.25"/>
  <cols>
    <col min="1" max="1" width="24.42578125" style="5" customWidth="1"/>
    <col min="2" max="2" width="27.5703125" style="5" customWidth="1"/>
    <col min="3" max="3" width="28.28515625" style="5" customWidth="1"/>
    <col min="4" max="4" width="114.42578125" style="5" customWidth="1"/>
    <col min="5" max="16384" width="35.7109375" style="5"/>
  </cols>
  <sheetData>
    <row r="1" spans="1:4" x14ac:dyDescent="0.25">
      <c r="A1" s="5" t="s">
        <v>1826</v>
      </c>
      <c r="B1" s="5" t="s">
        <v>1827</v>
      </c>
      <c r="C1" s="5" t="s">
        <v>1828</v>
      </c>
      <c r="D1" s="3" t="s">
        <v>8</v>
      </c>
    </row>
    <row r="2" spans="1:4" x14ac:dyDescent="0.25">
      <c r="A2" s="4" t="s">
        <v>1829</v>
      </c>
      <c r="B2" s="5" t="s">
        <v>1628</v>
      </c>
      <c r="C2" s="5" t="s">
        <v>1830</v>
      </c>
      <c r="D2" s="3" t="s">
        <v>1831</v>
      </c>
    </row>
    <row r="3" spans="1:4" ht="30" x14ac:dyDescent="0.25">
      <c r="A3" s="4" t="s">
        <v>1829</v>
      </c>
      <c r="B3" s="5" t="s">
        <v>1628</v>
      </c>
      <c r="C3" s="5" t="s">
        <v>1832</v>
      </c>
      <c r="D3" s="3" t="s">
        <v>1833</v>
      </c>
    </row>
    <row r="4" spans="1:4" x14ac:dyDescent="0.25">
      <c r="A4" s="4" t="s">
        <v>1829</v>
      </c>
      <c r="B4" s="5" t="s">
        <v>1628</v>
      </c>
      <c r="C4" s="5" t="s">
        <v>1834</v>
      </c>
      <c r="D4" s="3" t="s">
        <v>1835</v>
      </c>
    </row>
    <row r="5" spans="1:4" x14ac:dyDescent="0.25">
      <c r="A5" s="4" t="s">
        <v>1829</v>
      </c>
      <c r="B5" s="5" t="s">
        <v>1628</v>
      </c>
      <c r="C5" s="5" t="s">
        <v>1836</v>
      </c>
      <c r="D5" s="3" t="s">
        <v>1837</v>
      </c>
    </row>
    <row r="6" spans="1:4" x14ac:dyDescent="0.25">
      <c r="A6" s="4" t="s">
        <v>1829</v>
      </c>
      <c r="B6" s="5" t="s">
        <v>1504</v>
      </c>
      <c r="C6" s="5" t="s">
        <v>1838</v>
      </c>
      <c r="D6" s="3" t="s">
        <v>1839</v>
      </c>
    </row>
    <row r="7" spans="1:4" x14ac:dyDescent="0.25">
      <c r="A7" s="4" t="s">
        <v>1829</v>
      </c>
      <c r="B7" s="5" t="s">
        <v>1504</v>
      </c>
      <c r="C7" s="5" t="s">
        <v>1840</v>
      </c>
      <c r="D7" s="3" t="s">
        <v>1841</v>
      </c>
    </row>
    <row r="8" spans="1:4" x14ac:dyDescent="0.25">
      <c r="A8" s="4" t="s">
        <v>1829</v>
      </c>
      <c r="B8" s="5" t="s">
        <v>1504</v>
      </c>
      <c r="C8" s="5" t="s">
        <v>1842</v>
      </c>
      <c r="D8" s="3" t="s">
        <v>1843</v>
      </c>
    </row>
    <row r="9" spans="1:4" x14ac:dyDescent="0.25">
      <c r="A9" s="4" t="s">
        <v>1829</v>
      </c>
      <c r="B9" s="5" t="s">
        <v>1504</v>
      </c>
      <c r="C9" s="5" t="s">
        <v>1844</v>
      </c>
      <c r="D9" s="3" t="s">
        <v>1845</v>
      </c>
    </row>
    <row r="10" spans="1:4" x14ac:dyDescent="0.25">
      <c r="A10" s="4" t="s">
        <v>1829</v>
      </c>
      <c r="B10" s="5" t="s">
        <v>1504</v>
      </c>
      <c r="C10" s="5" t="s">
        <v>1846</v>
      </c>
      <c r="D10" s="3" t="s">
        <v>1847</v>
      </c>
    </row>
    <row r="11" spans="1:4" x14ac:dyDescent="0.25">
      <c r="A11" s="4" t="s">
        <v>1829</v>
      </c>
      <c r="B11" s="5" t="s">
        <v>1504</v>
      </c>
      <c r="C11" s="5" t="s">
        <v>1848</v>
      </c>
      <c r="D11" s="3" t="s">
        <v>1849</v>
      </c>
    </row>
    <row r="12" spans="1:4" x14ac:dyDescent="0.25">
      <c r="A12" s="4" t="s">
        <v>1829</v>
      </c>
      <c r="B12" s="5" t="s">
        <v>1850</v>
      </c>
      <c r="C12" s="5" t="s">
        <v>1851</v>
      </c>
      <c r="D12" s="3" t="s">
        <v>1852</v>
      </c>
    </row>
    <row r="13" spans="1:4" x14ac:dyDescent="0.25">
      <c r="A13" s="4" t="s">
        <v>1829</v>
      </c>
      <c r="B13" s="5" t="s">
        <v>1850</v>
      </c>
      <c r="C13" s="5" t="s">
        <v>1853</v>
      </c>
      <c r="D13" s="3" t="s">
        <v>1854</v>
      </c>
    </row>
    <row r="14" spans="1:4" ht="30" x14ac:dyDescent="0.25">
      <c r="A14" s="4" t="s">
        <v>1829</v>
      </c>
      <c r="B14" s="5" t="s">
        <v>1850</v>
      </c>
      <c r="C14" s="5" t="s">
        <v>1855</v>
      </c>
      <c r="D14" s="3" t="s">
        <v>1856</v>
      </c>
    </row>
    <row r="15" spans="1:4" x14ac:dyDescent="0.25">
      <c r="A15" s="4" t="s">
        <v>1829</v>
      </c>
      <c r="B15" s="5" t="s">
        <v>1850</v>
      </c>
      <c r="C15" s="5" t="s">
        <v>1857</v>
      </c>
      <c r="D15" s="3" t="s">
        <v>1858</v>
      </c>
    </row>
    <row r="16" spans="1:4" x14ac:dyDescent="0.25">
      <c r="A16" s="4" t="s">
        <v>1859</v>
      </c>
      <c r="B16" s="5" t="s">
        <v>1860</v>
      </c>
      <c r="C16" s="5" t="s">
        <v>1861</v>
      </c>
      <c r="D16" s="3" t="s">
        <v>1862</v>
      </c>
    </row>
    <row r="17" spans="1:4" x14ac:dyDescent="0.25">
      <c r="A17" s="4" t="s">
        <v>1859</v>
      </c>
      <c r="B17" s="5" t="s">
        <v>1860</v>
      </c>
      <c r="C17" s="4" t="s">
        <v>1863</v>
      </c>
      <c r="D17" s="3" t="s">
        <v>1864</v>
      </c>
    </row>
    <row r="18" spans="1:4" x14ac:dyDescent="0.25">
      <c r="A18" s="4" t="s">
        <v>1859</v>
      </c>
      <c r="B18" s="5" t="s">
        <v>1860</v>
      </c>
      <c r="C18" s="5" t="s">
        <v>1865</v>
      </c>
      <c r="D18" s="3" t="s">
        <v>1866</v>
      </c>
    </row>
    <row r="19" spans="1:4" x14ac:dyDescent="0.25">
      <c r="A19" s="4" t="s">
        <v>1859</v>
      </c>
      <c r="B19" s="5" t="s">
        <v>1860</v>
      </c>
      <c r="C19" s="5" t="s">
        <v>1867</v>
      </c>
      <c r="D19" s="3" t="s">
        <v>1868</v>
      </c>
    </row>
    <row r="20" spans="1:4" x14ac:dyDescent="0.25">
      <c r="A20" s="4" t="s">
        <v>1859</v>
      </c>
      <c r="B20" s="5" t="s">
        <v>1860</v>
      </c>
      <c r="C20" s="5" t="s">
        <v>1869</v>
      </c>
      <c r="D20" s="3" t="s">
        <v>1870</v>
      </c>
    </row>
    <row r="21" spans="1:4" x14ac:dyDescent="0.25">
      <c r="A21" s="4" t="s">
        <v>1859</v>
      </c>
      <c r="B21" s="5" t="s">
        <v>1860</v>
      </c>
      <c r="C21" s="5" t="s">
        <v>1871</v>
      </c>
      <c r="D21" s="3" t="s">
        <v>1872</v>
      </c>
    </row>
    <row r="22" spans="1:4" ht="30" x14ac:dyDescent="0.25">
      <c r="A22" s="4" t="s">
        <v>1859</v>
      </c>
      <c r="B22" s="5" t="s">
        <v>1860</v>
      </c>
      <c r="C22" s="5" t="s">
        <v>1873</v>
      </c>
      <c r="D22" s="3" t="s">
        <v>1874</v>
      </c>
    </row>
    <row r="23" spans="1:4" x14ac:dyDescent="0.25">
      <c r="A23" s="4" t="s">
        <v>1859</v>
      </c>
      <c r="B23" s="5" t="s">
        <v>1860</v>
      </c>
      <c r="C23" s="5" t="s">
        <v>1875</v>
      </c>
      <c r="D23" s="3" t="s">
        <v>1876</v>
      </c>
    </row>
    <row r="24" spans="1:4" x14ac:dyDescent="0.25">
      <c r="A24" s="4" t="s">
        <v>1859</v>
      </c>
      <c r="B24" s="5" t="s">
        <v>1877</v>
      </c>
      <c r="C24" s="5" t="s">
        <v>1878</v>
      </c>
      <c r="D24" s="3" t="s">
        <v>1879</v>
      </c>
    </row>
    <row r="25" spans="1:4" x14ac:dyDescent="0.25">
      <c r="A25" s="4" t="s">
        <v>1859</v>
      </c>
      <c r="B25" s="5" t="s">
        <v>1877</v>
      </c>
      <c r="C25" s="5" t="s">
        <v>1880</v>
      </c>
      <c r="D25" s="3" t="s">
        <v>1881</v>
      </c>
    </row>
    <row r="26" spans="1:4" x14ac:dyDescent="0.25">
      <c r="A26" s="4" t="s">
        <v>1859</v>
      </c>
      <c r="B26" s="5" t="s">
        <v>1877</v>
      </c>
      <c r="C26" s="5" t="s">
        <v>1882</v>
      </c>
      <c r="D26" s="3" t="s">
        <v>1883</v>
      </c>
    </row>
    <row r="27" spans="1:4" ht="30" x14ac:dyDescent="0.25">
      <c r="A27" s="4" t="s">
        <v>1859</v>
      </c>
      <c r="B27" s="5" t="s">
        <v>1877</v>
      </c>
      <c r="C27" s="5" t="s">
        <v>1884</v>
      </c>
      <c r="D27" s="3" t="s">
        <v>1885</v>
      </c>
    </row>
    <row r="28" spans="1:4" x14ac:dyDescent="0.25">
      <c r="A28" s="4" t="s">
        <v>1859</v>
      </c>
      <c r="B28" s="4" t="s">
        <v>1886</v>
      </c>
      <c r="C28" s="5" t="s">
        <v>1887</v>
      </c>
      <c r="D28" s="3" t="s">
        <v>1888</v>
      </c>
    </row>
    <row r="29" spans="1:4" x14ac:dyDescent="0.25">
      <c r="A29" s="4" t="s">
        <v>1859</v>
      </c>
      <c r="B29" s="4" t="s">
        <v>1886</v>
      </c>
      <c r="C29" s="5" t="s">
        <v>1889</v>
      </c>
      <c r="D29" s="3" t="s">
        <v>1890</v>
      </c>
    </row>
    <row r="30" spans="1:4" x14ac:dyDescent="0.25">
      <c r="A30" s="4" t="s">
        <v>1859</v>
      </c>
      <c r="B30" s="4" t="s">
        <v>1886</v>
      </c>
      <c r="C30" s="4" t="s">
        <v>1891</v>
      </c>
      <c r="D30" s="3" t="s">
        <v>1892</v>
      </c>
    </row>
    <row r="31" spans="1:4" x14ac:dyDescent="0.25">
      <c r="A31" s="4" t="s">
        <v>1859</v>
      </c>
      <c r="B31" s="4" t="s">
        <v>1886</v>
      </c>
      <c r="C31" s="5" t="s">
        <v>1893</v>
      </c>
      <c r="D31" s="3" t="s">
        <v>1894</v>
      </c>
    </row>
  </sheetData>
  <pageMargins left="0.7" right="0.7" top="0.75" bottom="0.75" header="0.3" footer="0.3"/>
  <pageSetup paperSize="9" orientation="portrait" verticalDpi="0" r:id="rId1"/>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1C4DA-C247-4E64-98E6-473AC9D17005}">
  <sheetPr codeName="Sheet27">
    <tabColor theme="4" tint="0.39997558519241921"/>
  </sheetPr>
  <dimension ref="A1:B56"/>
  <sheetViews>
    <sheetView workbookViewId="0"/>
  </sheetViews>
  <sheetFormatPr defaultColWidth="8.7109375" defaultRowHeight="15" x14ac:dyDescent="0.25"/>
  <cols>
    <col min="1" max="1" width="25" bestFit="1" customWidth="1"/>
    <col min="2" max="2" width="81.28515625" bestFit="1" customWidth="1"/>
  </cols>
  <sheetData>
    <row r="1" spans="1:2" x14ac:dyDescent="0.25">
      <c r="A1" t="s">
        <v>1895</v>
      </c>
      <c r="B1" t="s">
        <v>1896</v>
      </c>
    </row>
    <row r="2" spans="1:2" x14ac:dyDescent="0.25">
      <c r="B2" t="s">
        <v>1897</v>
      </c>
    </row>
    <row r="3" spans="1:2" x14ac:dyDescent="0.25">
      <c r="B3" t="s">
        <v>1898</v>
      </c>
    </row>
    <row r="4" spans="1:2" x14ac:dyDescent="0.25">
      <c r="B4" t="s">
        <v>1899</v>
      </c>
    </row>
    <row r="5" spans="1:2" x14ac:dyDescent="0.25">
      <c r="B5" t="s">
        <v>1900</v>
      </c>
    </row>
    <row r="6" spans="1:2" x14ac:dyDescent="0.25">
      <c r="B6" t="s">
        <v>1901</v>
      </c>
    </row>
    <row r="7" spans="1:2" x14ac:dyDescent="0.25">
      <c r="B7" t="s">
        <v>1902</v>
      </c>
    </row>
    <row r="8" spans="1:2" x14ac:dyDescent="0.25">
      <c r="B8" t="s">
        <v>1903</v>
      </c>
    </row>
    <row r="9" spans="1:2" x14ac:dyDescent="0.25">
      <c r="A9" t="s">
        <v>1904</v>
      </c>
      <c r="B9" t="s">
        <v>1905</v>
      </c>
    </row>
    <row r="10" spans="1:2" x14ac:dyDescent="0.25">
      <c r="B10" t="s">
        <v>1906</v>
      </c>
    </row>
    <row r="11" spans="1:2" x14ac:dyDescent="0.25">
      <c r="B11" t="s">
        <v>1907</v>
      </c>
    </row>
    <row r="12" spans="1:2" x14ac:dyDescent="0.25">
      <c r="B12" t="s">
        <v>1908</v>
      </c>
    </row>
    <row r="13" spans="1:2" x14ac:dyDescent="0.25">
      <c r="B13" t="s">
        <v>1909</v>
      </c>
    </row>
    <row r="14" spans="1:2" x14ac:dyDescent="0.25">
      <c r="B14" t="s">
        <v>1910</v>
      </c>
    </row>
    <row r="15" spans="1:2" x14ac:dyDescent="0.25">
      <c r="B15" t="s">
        <v>1911</v>
      </c>
    </row>
    <row r="16" spans="1:2" x14ac:dyDescent="0.25">
      <c r="B16" t="s">
        <v>1912</v>
      </c>
    </row>
    <row r="17" spans="1:2" x14ac:dyDescent="0.25">
      <c r="B17" t="s">
        <v>1913</v>
      </c>
    </row>
    <row r="18" spans="1:2" x14ac:dyDescent="0.25">
      <c r="B18" t="s">
        <v>1914</v>
      </c>
    </row>
    <row r="19" spans="1:2" x14ac:dyDescent="0.25">
      <c r="B19" t="s">
        <v>1915</v>
      </c>
    </row>
    <row r="20" spans="1:2" x14ac:dyDescent="0.25">
      <c r="A20" t="s">
        <v>1916</v>
      </c>
      <c r="B20" t="s">
        <v>1917</v>
      </c>
    </row>
    <row r="21" spans="1:2" x14ac:dyDescent="0.25">
      <c r="A21" t="s">
        <v>1918</v>
      </c>
      <c r="B21" t="s">
        <v>1919</v>
      </c>
    </row>
    <row r="22" spans="1:2" x14ac:dyDescent="0.25">
      <c r="B22" t="s">
        <v>1920</v>
      </c>
    </row>
    <row r="23" spans="1:2" x14ac:dyDescent="0.25">
      <c r="B23" t="s">
        <v>1921</v>
      </c>
    </row>
    <row r="24" spans="1:2" x14ac:dyDescent="0.25">
      <c r="B24" t="s">
        <v>1922</v>
      </c>
    </row>
    <row r="25" spans="1:2" x14ac:dyDescent="0.25">
      <c r="B25" t="s">
        <v>1923</v>
      </c>
    </row>
    <row r="26" spans="1:2" x14ac:dyDescent="0.25">
      <c r="A26" t="s">
        <v>1924</v>
      </c>
      <c r="B26" t="s">
        <v>1925</v>
      </c>
    </row>
    <row r="27" spans="1:2" x14ac:dyDescent="0.25">
      <c r="B27" t="s">
        <v>1926</v>
      </c>
    </row>
    <row r="28" spans="1:2" x14ac:dyDescent="0.25">
      <c r="B28" t="s">
        <v>1927</v>
      </c>
    </row>
    <row r="29" spans="1:2" x14ac:dyDescent="0.25">
      <c r="A29" t="s">
        <v>1928</v>
      </c>
      <c r="B29" t="s">
        <v>1929</v>
      </c>
    </row>
    <row r="30" spans="1:2" x14ac:dyDescent="0.25">
      <c r="A30" t="s">
        <v>1930</v>
      </c>
      <c r="B30" t="s">
        <v>1931</v>
      </c>
    </row>
    <row r="31" spans="1:2" x14ac:dyDescent="0.25">
      <c r="B31" t="s">
        <v>1932</v>
      </c>
    </row>
    <row r="32" spans="1:2" x14ac:dyDescent="0.25">
      <c r="B32" t="s">
        <v>1933</v>
      </c>
    </row>
    <row r="33" spans="1:2" x14ac:dyDescent="0.25">
      <c r="B33" t="s">
        <v>1934</v>
      </c>
    </row>
    <row r="34" spans="1:2" x14ac:dyDescent="0.25">
      <c r="A34" t="s">
        <v>1935</v>
      </c>
      <c r="B34" t="s">
        <v>1936</v>
      </c>
    </row>
    <row r="35" spans="1:2" x14ac:dyDescent="0.25">
      <c r="B35" t="s">
        <v>1937</v>
      </c>
    </row>
    <row r="36" spans="1:2" x14ac:dyDescent="0.25">
      <c r="B36" t="s">
        <v>1905</v>
      </c>
    </row>
    <row r="37" spans="1:2" x14ac:dyDescent="0.25">
      <c r="B37" t="s">
        <v>1938</v>
      </c>
    </row>
    <row r="38" spans="1:2" x14ac:dyDescent="0.25">
      <c r="A38" t="s">
        <v>1939</v>
      </c>
      <c r="B38" t="s">
        <v>1940</v>
      </c>
    </row>
    <row r="39" spans="1:2" x14ac:dyDescent="0.25">
      <c r="B39" t="s">
        <v>1941</v>
      </c>
    </row>
    <row r="40" spans="1:2" x14ac:dyDescent="0.25">
      <c r="B40" t="s">
        <v>1942</v>
      </c>
    </row>
    <row r="41" spans="1:2" x14ac:dyDescent="0.25">
      <c r="A41" t="s">
        <v>1943</v>
      </c>
      <c r="B41" t="s">
        <v>1944</v>
      </c>
    </row>
    <row r="42" spans="1:2" x14ac:dyDescent="0.25">
      <c r="B42" t="s">
        <v>1932</v>
      </c>
    </row>
    <row r="43" spans="1:2" x14ac:dyDescent="0.25">
      <c r="A43" t="s">
        <v>1945</v>
      </c>
      <c r="B43" t="s">
        <v>1946</v>
      </c>
    </row>
    <row r="44" spans="1:2" x14ac:dyDescent="0.25">
      <c r="A44" t="s">
        <v>1947</v>
      </c>
      <c r="B44" t="s">
        <v>1948</v>
      </c>
    </row>
    <row r="45" spans="1:2" x14ac:dyDescent="0.25">
      <c r="A45" t="s">
        <v>1949</v>
      </c>
      <c r="B45" t="s">
        <v>1950</v>
      </c>
    </row>
    <row r="46" spans="1:2" x14ac:dyDescent="0.25">
      <c r="B46" t="s">
        <v>1951</v>
      </c>
    </row>
    <row r="47" spans="1:2" x14ac:dyDescent="0.25">
      <c r="A47" t="s">
        <v>1952</v>
      </c>
      <c r="B47" t="s">
        <v>1953</v>
      </c>
    </row>
    <row r="48" spans="1:2" x14ac:dyDescent="0.25">
      <c r="B48" t="s">
        <v>1954</v>
      </c>
    </row>
    <row r="49" spans="1:2" x14ac:dyDescent="0.25">
      <c r="B49" t="s">
        <v>1955</v>
      </c>
    </row>
    <row r="50" spans="1:2" x14ac:dyDescent="0.25">
      <c r="B50" t="s">
        <v>1899</v>
      </c>
    </row>
    <row r="51" spans="1:2" x14ac:dyDescent="0.25">
      <c r="A51" t="s">
        <v>1956</v>
      </c>
      <c r="B51" t="s">
        <v>1957</v>
      </c>
    </row>
    <row r="52" spans="1:2" x14ac:dyDescent="0.25">
      <c r="B52" t="s">
        <v>1909</v>
      </c>
    </row>
    <row r="53" spans="1:2" x14ac:dyDescent="0.25">
      <c r="B53" t="s">
        <v>1958</v>
      </c>
    </row>
    <row r="54" spans="1:2" x14ac:dyDescent="0.25">
      <c r="B54" t="s">
        <v>1912</v>
      </c>
    </row>
    <row r="55" spans="1:2" x14ac:dyDescent="0.25">
      <c r="A55" t="s">
        <v>1959</v>
      </c>
      <c r="B55" t="s">
        <v>1960</v>
      </c>
    </row>
    <row r="56" spans="1:2" x14ac:dyDescent="0.25">
      <c r="A56" t="s">
        <v>1961</v>
      </c>
      <c r="B56" t="s">
        <v>1962</v>
      </c>
    </row>
  </sheetData>
  <pageMargins left="0.7" right="0.7" top="0.75" bottom="0.75" header="0.3" footer="0.3"/>
  <pageSetup paperSize="9" orientation="portrait"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E2ADE-5FA4-4ED1-9655-A46CF5160B62}">
  <sheetPr codeName="Sheet28">
    <tabColor theme="4" tint="0.39997558519241921"/>
  </sheetPr>
  <dimension ref="A1:C29"/>
  <sheetViews>
    <sheetView workbookViewId="0"/>
  </sheetViews>
  <sheetFormatPr defaultColWidth="8.7109375" defaultRowHeight="15" x14ac:dyDescent="0.25"/>
  <cols>
    <col min="1" max="1" width="24" bestFit="1" customWidth="1"/>
    <col min="2" max="2" width="27.42578125" bestFit="1" customWidth="1"/>
    <col min="3" max="3" width="69.42578125" bestFit="1" customWidth="1"/>
  </cols>
  <sheetData>
    <row r="1" spans="1:3" x14ac:dyDescent="0.25">
      <c r="A1" s="15" t="s">
        <v>1963</v>
      </c>
    </row>
    <row r="2" spans="1:3" x14ac:dyDescent="0.25">
      <c r="A2" t="s">
        <v>1964</v>
      </c>
      <c r="B2" t="s">
        <v>1965</v>
      </c>
      <c r="C2" t="s">
        <v>1966</v>
      </c>
    </row>
    <row r="3" spans="1:3" x14ac:dyDescent="0.25">
      <c r="A3" t="s">
        <v>1967</v>
      </c>
      <c r="B3" t="s">
        <v>1968</v>
      </c>
      <c r="C3" t="s">
        <v>1969</v>
      </c>
    </row>
    <row r="4" spans="1:3" x14ac:dyDescent="0.25">
      <c r="A4" t="s">
        <v>1967</v>
      </c>
      <c r="B4" t="s">
        <v>1968</v>
      </c>
      <c r="C4" t="s">
        <v>1970</v>
      </c>
    </row>
    <row r="5" spans="1:3" x14ac:dyDescent="0.25">
      <c r="A5" t="s">
        <v>1967</v>
      </c>
      <c r="B5" t="s">
        <v>1968</v>
      </c>
      <c r="C5" t="s">
        <v>1971</v>
      </c>
    </row>
    <row r="6" spans="1:3" x14ac:dyDescent="0.25">
      <c r="A6" t="s">
        <v>1972</v>
      </c>
      <c r="B6" t="s">
        <v>1973</v>
      </c>
      <c r="C6" t="s">
        <v>1974</v>
      </c>
    </row>
    <row r="7" spans="1:3" x14ac:dyDescent="0.25">
      <c r="A7" t="s">
        <v>1972</v>
      </c>
      <c r="B7" t="s">
        <v>1973</v>
      </c>
      <c r="C7" t="s">
        <v>1975</v>
      </c>
    </row>
    <row r="8" spans="1:3" x14ac:dyDescent="0.25">
      <c r="A8" t="s">
        <v>1972</v>
      </c>
      <c r="B8" t="s">
        <v>1973</v>
      </c>
      <c r="C8" t="s">
        <v>1976</v>
      </c>
    </row>
    <row r="9" spans="1:3" x14ac:dyDescent="0.25">
      <c r="A9" t="s">
        <v>1977</v>
      </c>
      <c r="B9" t="s">
        <v>1945</v>
      </c>
      <c r="C9" t="s">
        <v>1978</v>
      </c>
    </row>
    <row r="10" spans="1:3" x14ac:dyDescent="0.25">
      <c r="A10" t="s">
        <v>1977</v>
      </c>
      <c r="B10" t="s">
        <v>1945</v>
      </c>
      <c r="C10" t="s">
        <v>1979</v>
      </c>
    </row>
    <row r="11" spans="1:3" x14ac:dyDescent="0.25">
      <c r="A11" t="s">
        <v>1977</v>
      </c>
      <c r="B11" t="s">
        <v>1945</v>
      </c>
      <c r="C11" t="s">
        <v>1980</v>
      </c>
    </row>
    <row r="12" spans="1:3" x14ac:dyDescent="0.25">
      <c r="A12" t="s">
        <v>1977</v>
      </c>
      <c r="B12" t="s">
        <v>1945</v>
      </c>
      <c r="C12" t="s">
        <v>1981</v>
      </c>
    </row>
    <row r="13" spans="1:3" x14ac:dyDescent="0.25">
      <c r="A13" t="s">
        <v>1982</v>
      </c>
      <c r="B13" t="s">
        <v>1983</v>
      </c>
      <c r="C13" t="s">
        <v>1984</v>
      </c>
    </row>
    <row r="14" spans="1:3" x14ac:dyDescent="0.25">
      <c r="A14" t="s">
        <v>1982</v>
      </c>
      <c r="B14" t="s">
        <v>1983</v>
      </c>
      <c r="C14" t="s">
        <v>1985</v>
      </c>
    </row>
    <row r="15" spans="1:3" x14ac:dyDescent="0.25">
      <c r="A15" t="s">
        <v>1982</v>
      </c>
      <c r="B15" t="s">
        <v>1983</v>
      </c>
      <c r="C15" t="s">
        <v>1986</v>
      </c>
    </row>
    <row r="16" spans="1:3" x14ac:dyDescent="0.25">
      <c r="A16" t="s">
        <v>1987</v>
      </c>
      <c r="B16" t="s">
        <v>1988</v>
      </c>
      <c r="C16" t="s">
        <v>1989</v>
      </c>
    </row>
    <row r="17" spans="1:3" x14ac:dyDescent="0.25">
      <c r="A17" t="s">
        <v>1987</v>
      </c>
      <c r="B17" t="s">
        <v>1988</v>
      </c>
      <c r="C17" t="s">
        <v>1990</v>
      </c>
    </row>
    <row r="18" spans="1:3" x14ac:dyDescent="0.25">
      <c r="A18" t="s">
        <v>1987</v>
      </c>
      <c r="B18" t="s">
        <v>1988</v>
      </c>
      <c r="C18" t="s">
        <v>1991</v>
      </c>
    </row>
    <row r="19" spans="1:3" x14ac:dyDescent="0.25">
      <c r="A19" t="s">
        <v>1992</v>
      </c>
      <c r="B19" t="s">
        <v>1993</v>
      </c>
      <c r="C19" t="s">
        <v>1994</v>
      </c>
    </row>
    <row r="20" spans="1:3" x14ac:dyDescent="0.25">
      <c r="A20" t="s">
        <v>1992</v>
      </c>
      <c r="B20" t="s">
        <v>1993</v>
      </c>
      <c r="C20" t="s">
        <v>1995</v>
      </c>
    </row>
    <row r="21" spans="1:3" x14ac:dyDescent="0.25">
      <c r="A21" t="s">
        <v>1992</v>
      </c>
      <c r="B21" t="s">
        <v>1993</v>
      </c>
      <c r="C21" t="s">
        <v>1996</v>
      </c>
    </row>
    <row r="22" spans="1:3" x14ac:dyDescent="0.25">
      <c r="A22" t="s">
        <v>1997</v>
      </c>
    </row>
    <row r="23" spans="1:3" x14ac:dyDescent="0.25">
      <c r="A23" t="s">
        <v>1998</v>
      </c>
    </row>
    <row r="24" spans="1:3" x14ac:dyDescent="0.25">
      <c r="A24" t="s">
        <v>1999</v>
      </c>
    </row>
    <row r="25" spans="1:3" x14ac:dyDescent="0.25">
      <c r="A25" t="s">
        <v>2000</v>
      </c>
    </row>
    <row r="26" spans="1:3" x14ac:dyDescent="0.25">
      <c r="A26" t="s">
        <v>2001</v>
      </c>
    </row>
    <row r="27" spans="1:3" x14ac:dyDescent="0.25">
      <c r="A27" t="s">
        <v>2002</v>
      </c>
    </row>
    <row r="28" spans="1:3" x14ac:dyDescent="0.25">
      <c r="A28" t="s">
        <v>2003</v>
      </c>
    </row>
    <row r="29" spans="1:3" x14ac:dyDescent="0.25">
      <c r="A29" t="s">
        <v>2004</v>
      </c>
    </row>
  </sheetData>
  <hyperlinks>
    <hyperlink ref="A1" r:id="rId1" xr:uid="{94408F72-987A-4CF7-94A2-0C3F4D36B54B}"/>
  </hyperlinks>
  <pageMargins left="0.7" right="0.7" top="0.75" bottom="0.75" header="0.3" footer="0.3"/>
  <pageSetup paperSize="9" orientation="portrait" verticalDpi="0"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17860-F541-442C-8F2E-0F998B3182F2}">
  <dimension ref="A1:F31"/>
  <sheetViews>
    <sheetView topLeftCell="A11" zoomScale="54" zoomScaleNormal="80" workbookViewId="0">
      <selection activeCell="E34" sqref="E34"/>
    </sheetView>
  </sheetViews>
  <sheetFormatPr defaultColWidth="9.28515625" defaultRowHeight="15" x14ac:dyDescent="0.25"/>
  <cols>
    <col min="1" max="1" width="19.7109375" style="58" customWidth="1"/>
    <col min="2" max="2" width="18.7109375" style="58" customWidth="1"/>
    <col min="3" max="3" width="18.7109375" style="59" customWidth="1"/>
    <col min="4" max="4" width="14.7109375" style="59" customWidth="1"/>
    <col min="5" max="5" width="88.7109375" style="59" bestFit="1" customWidth="1"/>
    <col min="6" max="6" width="28.7109375" style="1" customWidth="1"/>
    <col min="7" max="7" width="30.7109375" customWidth="1"/>
  </cols>
  <sheetData>
    <row r="1" spans="1:6" ht="30" x14ac:dyDescent="0.25">
      <c r="A1" s="75" t="s">
        <v>1</v>
      </c>
      <c r="B1" s="75" t="s">
        <v>2</v>
      </c>
      <c r="C1" s="75" t="s">
        <v>43</v>
      </c>
      <c r="D1" s="75" t="s">
        <v>159</v>
      </c>
      <c r="E1" s="75" t="s">
        <v>8</v>
      </c>
      <c r="F1" s="75" t="s">
        <v>160</v>
      </c>
    </row>
    <row r="2" spans="1:6" ht="81" customHeight="1" x14ac:dyDescent="0.25">
      <c r="A2" s="64" t="s">
        <v>161</v>
      </c>
      <c r="B2" s="64" t="s">
        <v>2066</v>
      </c>
      <c r="C2" s="65" t="s">
        <v>73</v>
      </c>
      <c r="D2" s="65" t="s">
        <v>49</v>
      </c>
      <c r="E2" s="65" t="s">
        <v>2006</v>
      </c>
      <c r="F2" s="65" t="s">
        <v>74</v>
      </c>
    </row>
    <row r="3" spans="1:6" ht="70.5" customHeight="1" x14ac:dyDescent="0.25">
      <c r="A3" s="64" t="s">
        <v>161</v>
      </c>
      <c r="B3" s="64" t="s">
        <v>2062</v>
      </c>
      <c r="C3" s="65" t="s">
        <v>66</v>
      </c>
      <c r="D3" s="65" t="s">
        <v>49</v>
      </c>
      <c r="E3" s="65" t="s">
        <v>2158</v>
      </c>
      <c r="F3" s="65" t="s">
        <v>67</v>
      </c>
    </row>
    <row r="4" spans="1:6" ht="28.9" customHeight="1" x14ac:dyDescent="0.25">
      <c r="A4" s="64" t="s">
        <v>161</v>
      </c>
      <c r="B4" s="64" t="s">
        <v>69</v>
      </c>
      <c r="C4" s="65" t="s">
        <v>2007</v>
      </c>
      <c r="D4" s="65" t="s">
        <v>49</v>
      </c>
      <c r="E4" s="65" t="s">
        <v>2089</v>
      </c>
      <c r="F4" s="65" t="s">
        <v>48</v>
      </c>
    </row>
    <row r="5" spans="1:6" ht="36.4" customHeight="1" x14ac:dyDescent="0.25">
      <c r="A5" s="94" t="s">
        <v>161</v>
      </c>
      <c r="B5" s="94" t="s">
        <v>69</v>
      </c>
      <c r="C5" s="93" t="s">
        <v>70</v>
      </c>
      <c r="D5" s="93" t="s">
        <v>2065</v>
      </c>
      <c r="E5" s="93" t="s">
        <v>2091</v>
      </c>
      <c r="F5" s="93" t="s">
        <v>48</v>
      </c>
    </row>
    <row r="6" spans="1:6" ht="214.9" customHeight="1" x14ac:dyDescent="0.25">
      <c r="A6" s="64" t="s">
        <v>68</v>
      </c>
      <c r="B6" s="64" t="s">
        <v>2043</v>
      </c>
      <c r="C6" s="65" t="s">
        <v>75</v>
      </c>
      <c r="D6" s="65" t="s">
        <v>47</v>
      </c>
      <c r="E6" s="98" t="s">
        <v>2142</v>
      </c>
      <c r="F6" s="65" t="s">
        <v>77</v>
      </c>
    </row>
    <row r="7" spans="1:6" ht="51" x14ac:dyDescent="0.25">
      <c r="A7" s="64" t="s">
        <v>68</v>
      </c>
      <c r="B7" s="64" t="s">
        <v>2044</v>
      </c>
      <c r="C7" s="65" t="s">
        <v>78</v>
      </c>
      <c r="D7" s="65" t="s">
        <v>47</v>
      </c>
      <c r="E7" s="65" t="s">
        <v>2013</v>
      </c>
      <c r="F7" s="65" t="s">
        <v>48</v>
      </c>
    </row>
    <row r="8" spans="1:6" ht="54" customHeight="1" x14ac:dyDescent="0.25">
      <c r="A8" s="64" t="s">
        <v>68</v>
      </c>
      <c r="B8" s="64" t="s">
        <v>2045</v>
      </c>
      <c r="C8" s="65" t="s">
        <v>80</v>
      </c>
      <c r="D8" s="65" t="s">
        <v>47</v>
      </c>
      <c r="E8" s="65" t="s">
        <v>2038</v>
      </c>
      <c r="F8" s="65" t="s">
        <v>81</v>
      </c>
    </row>
    <row r="9" spans="1:6" ht="76.5" x14ac:dyDescent="0.25">
      <c r="A9" s="64" t="s">
        <v>68</v>
      </c>
      <c r="B9" s="64" t="s">
        <v>2046</v>
      </c>
      <c r="C9" s="65" t="s">
        <v>82</v>
      </c>
      <c r="D9" s="65" t="s">
        <v>47</v>
      </c>
      <c r="E9" s="90" t="s">
        <v>2014</v>
      </c>
      <c r="F9" s="65" t="s">
        <v>83</v>
      </c>
    </row>
    <row r="10" spans="1:6" ht="132" customHeight="1" x14ac:dyDescent="0.25">
      <c r="A10" s="64" t="s">
        <v>68</v>
      </c>
      <c r="B10" s="64" t="s">
        <v>2048</v>
      </c>
      <c r="C10" s="65" t="s">
        <v>85</v>
      </c>
      <c r="D10" s="65" t="s">
        <v>47</v>
      </c>
      <c r="E10" s="101" t="s">
        <v>2160</v>
      </c>
      <c r="F10" s="65" t="s">
        <v>2161</v>
      </c>
    </row>
    <row r="11" spans="1:6" ht="51" x14ac:dyDescent="0.25">
      <c r="A11" s="64" t="s">
        <v>68</v>
      </c>
      <c r="B11" s="64" t="s">
        <v>2047</v>
      </c>
      <c r="C11" s="65" t="s">
        <v>84</v>
      </c>
      <c r="D11" s="65" t="s">
        <v>53</v>
      </c>
      <c r="E11" s="65" t="s">
        <v>2121</v>
      </c>
      <c r="F11" s="65" t="s">
        <v>2144</v>
      </c>
    </row>
    <row r="12" spans="1:6" ht="38.25" x14ac:dyDescent="0.25">
      <c r="A12" s="64" t="s">
        <v>68</v>
      </c>
      <c r="B12" s="64" t="s">
        <v>2049</v>
      </c>
      <c r="C12" s="65" t="s">
        <v>86</v>
      </c>
      <c r="D12" s="65" t="s">
        <v>53</v>
      </c>
      <c r="E12" s="65" t="s">
        <v>2095</v>
      </c>
      <c r="F12" s="65" t="s">
        <v>88</v>
      </c>
    </row>
    <row r="13" spans="1:6" ht="25.5" x14ac:dyDescent="0.25">
      <c r="A13" s="64" t="s">
        <v>68</v>
      </c>
      <c r="B13" s="64" t="s">
        <v>89</v>
      </c>
      <c r="C13" s="65" t="s">
        <v>90</v>
      </c>
      <c r="D13" s="65" t="s">
        <v>47</v>
      </c>
      <c r="E13" s="65" t="s">
        <v>2015</v>
      </c>
      <c r="F13" s="65" t="s">
        <v>81</v>
      </c>
    </row>
    <row r="14" spans="1:6" ht="38.25" x14ac:dyDescent="0.25">
      <c r="A14" s="64" t="s">
        <v>68</v>
      </c>
      <c r="B14" s="64" t="s">
        <v>89</v>
      </c>
      <c r="C14" s="65" t="s">
        <v>91</v>
      </c>
      <c r="D14" s="65" t="s">
        <v>47</v>
      </c>
      <c r="E14" s="65" t="s">
        <v>2016</v>
      </c>
      <c r="F14" s="65" t="s">
        <v>81</v>
      </c>
    </row>
    <row r="15" spans="1:6" ht="68.45" customHeight="1" x14ac:dyDescent="0.25">
      <c r="A15" s="64" t="s">
        <v>68</v>
      </c>
      <c r="B15" s="64" t="s">
        <v>89</v>
      </c>
      <c r="C15" s="65" t="s">
        <v>92</v>
      </c>
      <c r="D15" s="65" t="s">
        <v>53</v>
      </c>
      <c r="E15" s="65" t="s">
        <v>2094</v>
      </c>
      <c r="F15" s="65" t="s">
        <v>81</v>
      </c>
    </row>
    <row r="16" spans="1:6" ht="54.4" customHeight="1" x14ac:dyDescent="0.25">
      <c r="A16" s="64" t="s">
        <v>68</v>
      </c>
      <c r="B16" s="64" t="s">
        <v>89</v>
      </c>
      <c r="C16" s="65" t="s">
        <v>93</v>
      </c>
      <c r="D16" s="65" t="s">
        <v>53</v>
      </c>
      <c r="E16" s="65" t="s">
        <v>2092</v>
      </c>
      <c r="F16" s="65" t="s">
        <v>81</v>
      </c>
    </row>
    <row r="17" spans="1:6" ht="83.45" customHeight="1" x14ac:dyDescent="0.25">
      <c r="A17" s="64" t="s">
        <v>68</v>
      </c>
      <c r="B17" s="64" t="s">
        <v>72</v>
      </c>
      <c r="C17" s="69" t="s">
        <v>94</v>
      </c>
      <c r="D17" s="69" t="s">
        <v>47</v>
      </c>
      <c r="E17" s="65" t="s">
        <v>2020</v>
      </c>
      <c r="F17" s="65" t="s">
        <v>56</v>
      </c>
    </row>
    <row r="18" spans="1:6" ht="37.5" customHeight="1" x14ac:dyDescent="0.25">
      <c r="A18" s="68" t="s">
        <v>105</v>
      </c>
      <c r="B18" s="68" t="s">
        <v>2050</v>
      </c>
      <c r="C18" s="69" t="s">
        <v>2067</v>
      </c>
      <c r="D18" s="69" t="s">
        <v>47</v>
      </c>
      <c r="E18" s="65" t="s">
        <v>2023</v>
      </c>
      <c r="F18" s="65" t="s">
        <v>48</v>
      </c>
    </row>
    <row r="19" spans="1:6" ht="51" x14ac:dyDescent="0.25">
      <c r="A19" s="68" t="s">
        <v>105</v>
      </c>
      <c r="B19" s="68" t="s">
        <v>2050</v>
      </c>
      <c r="C19" s="69" t="s">
        <v>2068</v>
      </c>
      <c r="D19" s="69" t="s">
        <v>47</v>
      </c>
      <c r="E19" s="65" t="s">
        <v>2114</v>
      </c>
      <c r="F19" s="65" t="s">
        <v>2116</v>
      </c>
    </row>
    <row r="20" spans="1:6" ht="51" x14ac:dyDescent="0.25">
      <c r="A20" s="68" t="s">
        <v>105</v>
      </c>
      <c r="B20" s="68" t="s">
        <v>2050</v>
      </c>
      <c r="C20" s="69" t="s">
        <v>2069</v>
      </c>
      <c r="D20" s="69" t="s">
        <v>47</v>
      </c>
      <c r="E20" s="65" t="s">
        <v>2018</v>
      </c>
      <c r="F20" s="65" t="s">
        <v>112</v>
      </c>
    </row>
    <row r="21" spans="1:6" ht="38.25" x14ac:dyDescent="0.25">
      <c r="A21" s="64" t="s">
        <v>68</v>
      </c>
      <c r="B21" s="64" t="s">
        <v>95</v>
      </c>
      <c r="C21" s="65" t="s">
        <v>96</v>
      </c>
      <c r="D21" s="65" t="s">
        <v>49</v>
      </c>
      <c r="E21" s="65" t="s">
        <v>2112</v>
      </c>
      <c r="F21" s="65" t="s">
        <v>88</v>
      </c>
    </row>
    <row r="22" spans="1:6" ht="38.25" x14ac:dyDescent="0.25">
      <c r="A22" s="64" t="s">
        <v>68</v>
      </c>
      <c r="B22" s="64" t="s">
        <v>95</v>
      </c>
      <c r="C22" s="65" t="s">
        <v>97</v>
      </c>
      <c r="D22" s="65" t="s">
        <v>47</v>
      </c>
      <c r="E22" s="65" t="s">
        <v>2039</v>
      </c>
      <c r="F22" s="65" t="s">
        <v>88</v>
      </c>
    </row>
    <row r="23" spans="1:6" ht="25.5" x14ac:dyDescent="0.25">
      <c r="A23" s="64" t="s">
        <v>68</v>
      </c>
      <c r="B23" s="64" t="s">
        <v>95</v>
      </c>
      <c r="C23" s="65" t="s">
        <v>98</v>
      </c>
      <c r="D23" s="65" t="s">
        <v>47</v>
      </c>
      <c r="E23" s="65" t="s">
        <v>2040</v>
      </c>
      <c r="F23" s="65" t="s">
        <v>88</v>
      </c>
    </row>
    <row r="24" spans="1:6" ht="50.45" customHeight="1" x14ac:dyDescent="0.25">
      <c r="A24" s="64" t="s">
        <v>68</v>
      </c>
      <c r="B24" s="64" t="s">
        <v>95</v>
      </c>
      <c r="C24" s="65" t="s">
        <v>99</v>
      </c>
      <c r="D24" s="65" t="s">
        <v>53</v>
      </c>
      <c r="E24" s="65" t="s">
        <v>2093</v>
      </c>
      <c r="F24" s="65" t="s">
        <v>88</v>
      </c>
    </row>
    <row r="25" spans="1:6" ht="166.9" customHeight="1" x14ac:dyDescent="0.25">
      <c r="A25" s="64" t="s">
        <v>105</v>
      </c>
      <c r="B25" s="64" t="s">
        <v>2070</v>
      </c>
      <c r="C25" s="65" t="s">
        <v>2009</v>
      </c>
      <c r="D25" s="65" t="s">
        <v>47</v>
      </c>
      <c r="E25" s="100" t="s">
        <v>2145</v>
      </c>
      <c r="F25" s="98" t="s">
        <v>2135</v>
      </c>
    </row>
    <row r="26" spans="1:6" ht="139.15" customHeight="1" x14ac:dyDescent="0.25">
      <c r="A26" s="64" t="s">
        <v>105</v>
      </c>
      <c r="B26" s="64" t="s">
        <v>2070</v>
      </c>
      <c r="C26" s="65" t="s">
        <v>134</v>
      </c>
      <c r="D26" s="65" t="s">
        <v>47</v>
      </c>
      <c r="E26" s="97" t="s">
        <v>2141</v>
      </c>
      <c r="F26" s="65" t="s">
        <v>135</v>
      </c>
    </row>
    <row r="27" spans="1:6" ht="63.75" x14ac:dyDescent="0.25">
      <c r="A27" s="64" t="s">
        <v>105</v>
      </c>
      <c r="B27" s="64" t="s">
        <v>2070</v>
      </c>
      <c r="C27" s="65" t="s">
        <v>136</v>
      </c>
      <c r="D27" s="65" t="s">
        <v>114</v>
      </c>
      <c r="E27" s="65" t="s">
        <v>2019</v>
      </c>
      <c r="F27" s="65" t="s">
        <v>137</v>
      </c>
    </row>
    <row r="28" spans="1:6" ht="150" customHeight="1" x14ac:dyDescent="0.25">
      <c r="A28" s="64" t="s">
        <v>2010</v>
      </c>
      <c r="B28" s="64" t="s">
        <v>2011</v>
      </c>
      <c r="C28" s="69" t="s">
        <v>2071</v>
      </c>
      <c r="D28" s="69" t="s">
        <v>47</v>
      </c>
      <c r="E28" s="65" t="s">
        <v>2143</v>
      </c>
      <c r="F28" s="65" t="s">
        <v>2119</v>
      </c>
    </row>
    <row r="29" spans="1:6" ht="114.75" x14ac:dyDescent="0.25">
      <c r="A29" s="64" t="s">
        <v>2010</v>
      </c>
      <c r="B29" s="64" t="s">
        <v>148</v>
      </c>
      <c r="C29" s="69" t="s">
        <v>2072</v>
      </c>
      <c r="D29" s="69" t="s">
        <v>47</v>
      </c>
      <c r="E29" s="65" t="s">
        <v>2109</v>
      </c>
      <c r="F29" s="65" t="s">
        <v>150</v>
      </c>
    </row>
    <row r="30" spans="1:6" ht="33.4" customHeight="1" x14ac:dyDescent="0.25">
      <c r="A30" s="64" t="s">
        <v>2010</v>
      </c>
      <c r="B30" s="64" t="s">
        <v>148</v>
      </c>
      <c r="C30" s="69" t="s">
        <v>2073</v>
      </c>
      <c r="D30" s="69" t="s">
        <v>114</v>
      </c>
      <c r="E30" s="96" t="s">
        <v>2104</v>
      </c>
      <c r="F30" s="96" t="s">
        <v>48</v>
      </c>
    </row>
    <row r="31" spans="1:6" ht="76.150000000000006" customHeight="1" x14ac:dyDescent="0.25">
      <c r="A31" s="64" t="s">
        <v>2010</v>
      </c>
      <c r="B31" s="64" t="s">
        <v>148</v>
      </c>
      <c r="C31" s="69" t="s">
        <v>2074</v>
      </c>
      <c r="D31" s="69" t="s">
        <v>114</v>
      </c>
      <c r="E31" s="65" t="s">
        <v>2103</v>
      </c>
      <c r="F31" s="65" t="s">
        <v>2008</v>
      </c>
    </row>
  </sheetData>
  <phoneticPr fontId="3" type="noConversion"/>
  <pageMargins left="0.7" right="0.7" top="0.75" bottom="0.75" header="0.3" footer="0.3"/>
  <pageSetup paperSize="9" orientation="portrait" r:id="rId1"/>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F3B33-826C-43BF-9E48-929AC73DA059}">
  <sheetPr codeName="Sheet29">
    <tabColor theme="4" tint="0.39997558519241921"/>
  </sheetPr>
  <dimension ref="A1"/>
  <sheetViews>
    <sheetView workbookViewId="0"/>
  </sheetViews>
  <sheetFormatPr defaultColWidth="8.7109375" defaultRowHeight="15" x14ac:dyDescent="0.25"/>
  <sheetData>
    <row r="1" spans="1:1" x14ac:dyDescent="0.25">
      <c r="A1" s="13" t="s">
        <v>2005</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E1C48-22CB-42D4-BA30-C30E2F390D65}">
  <dimension ref="A1:H47"/>
  <sheetViews>
    <sheetView topLeftCell="A30" zoomScale="65" zoomScaleNormal="80" workbookViewId="0">
      <selection activeCell="F34" sqref="F34"/>
    </sheetView>
  </sheetViews>
  <sheetFormatPr defaultColWidth="9.28515625" defaultRowHeight="15" x14ac:dyDescent="0.25"/>
  <cols>
    <col min="1" max="1" width="19.7109375" style="58" customWidth="1"/>
    <col min="2" max="2" width="18.7109375" style="58" customWidth="1"/>
    <col min="3" max="4" width="14.7109375" style="59" customWidth="1"/>
    <col min="5" max="5" width="88.7109375" style="59" customWidth="1"/>
    <col min="6" max="6" width="28.7109375" style="58" customWidth="1"/>
    <col min="7" max="7" width="30.7109375" customWidth="1"/>
  </cols>
  <sheetData>
    <row r="1" spans="1:8" ht="30" x14ac:dyDescent="0.25">
      <c r="A1" s="75" t="s">
        <v>1</v>
      </c>
      <c r="B1" s="75" t="s">
        <v>2</v>
      </c>
      <c r="C1" s="75" t="s">
        <v>43</v>
      </c>
      <c r="D1" s="75" t="s">
        <v>159</v>
      </c>
      <c r="E1" s="75" t="s">
        <v>162</v>
      </c>
      <c r="F1" s="75" t="s">
        <v>44</v>
      </c>
    </row>
    <row r="2" spans="1:8" ht="63.75" x14ac:dyDescent="0.25">
      <c r="A2" s="64" t="s">
        <v>68</v>
      </c>
      <c r="B2" s="64" t="s">
        <v>72</v>
      </c>
      <c r="C2" s="65" t="s">
        <v>73</v>
      </c>
      <c r="D2" s="65" t="s">
        <v>49</v>
      </c>
      <c r="E2" s="65" t="s">
        <v>2006</v>
      </c>
      <c r="F2" s="65" t="s">
        <v>74</v>
      </c>
      <c r="G2" s="63"/>
      <c r="H2" s="63"/>
    </row>
    <row r="3" spans="1:8" ht="38.25" x14ac:dyDescent="0.25">
      <c r="A3" s="64" t="s">
        <v>68</v>
      </c>
      <c r="B3" s="64" t="s">
        <v>69</v>
      </c>
      <c r="C3" s="65" t="s">
        <v>2007</v>
      </c>
      <c r="D3" s="65" t="s">
        <v>49</v>
      </c>
      <c r="E3" s="65" t="s">
        <v>2089</v>
      </c>
      <c r="F3" s="65" t="s">
        <v>48</v>
      </c>
    </row>
    <row r="4" spans="1:8" ht="31.5" customHeight="1" x14ac:dyDescent="0.25">
      <c r="A4" s="92" t="s">
        <v>161</v>
      </c>
      <c r="B4" s="64" t="s">
        <v>69</v>
      </c>
      <c r="C4" s="65" t="s">
        <v>70</v>
      </c>
      <c r="D4" s="90" t="s">
        <v>2065</v>
      </c>
      <c r="E4" s="93" t="s">
        <v>2091</v>
      </c>
      <c r="F4" s="65" t="s">
        <v>48</v>
      </c>
    </row>
    <row r="5" spans="1:8" ht="72" customHeight="1" x14ac:dyDescent="0.25">
      <c r="A5" s="64" t="s">
        <v>161</v>
      </c>
      <c r="B5" s="64" t="s">
        <v>2062</v>
      </c>
      <c r="C5" s="65" t="s">
        <v>66</v>
      </c>
      <c r="D5" s="65" t="s">
        <v>49</v>
      </c>
      <c r="E5" s="65" t="s">
        <v>2159</v>
      </c>
      <c r="F5" s="65" t="s">
        <v>67</v>
      </c>
    </row>
    <row r="6" spans="1:8" ht="201" customHeight="1" x14ac:dyDescent="0.25">
      <c r="A6" s="64" t="s">
        <v>68</v>
      </c>
      <c r="B6" s="64" t="s">
        <v>72</v>
      </c>
      <c r="C6" s="65" t="s">
        <v>75</v>
      </c>
      <c r="D6" s="65" t="s">
        <v>47</v>
      </c>
      <c r="E6" s="97" t="s">
        <v>2110</v>
      </c>
      <c r="F6" s="65" t="s">
        <v>77</v>
      </c>
      <c r="G6" s="63"/>
      <c r="H6" s="63"/>
    </row>
    <row r="7" spans="1:8" ht="57" customHeight="1" x14ac:dyDescent="0.25">
      <c r="A7" s="64" t="s">
        <v>68</v>
      </c>
      <c r="B7" s="64" t="s">
        <v>72</v>
      </c>
      <c r="C7" s="65" t="s">
        <v>78</v>
      </c>
      <c r="D7" s="65" t="s">
        <v>79</v>
      </c>
      <c r="E7" s="65" t="s">
        <v>2096</v>
      </c>
      <c r="F7" s="65" t="s">
        <v>48</v>
      </c>
      <c r="G7" s="63"/>
      <c r="H7" s="63"/>
    </row>
    <row r="8" spans="1:8" ht="110.65" customHeight="1" x14ac:dyDescent="0.25">
      <c r="A8" s="64" t="s">
        <v>68</v>
      </c>
      <c r="B8" s="64" t="s">
        <v>72</v>
      </c>
      <c r="C8" s="65" t="s">
        <v>80</v>
      </c>
      <c r="D8" s="65" t="s">
        <v>47</v>
      </c>
      <c r="E8" s="65" t="s">
        <v>2077</v>
      </c>
      <c r="F8" s="65" t="s">
        <v>81</v>
      </c>
      <c r="G8" s="63"/>
      <c r="H8" s="63"/>
    </row>
    <row r="9" spans="1:8" ht="76.5" customHeight="1" x14ac:dyDescent="0.25">
      <c r="A9" s="64" t="s">
        <v>68</v>
      </c>
      <c r="B9" s="64" t="s">
        <v>72</v>
      </c>
      <c r="C9" s="65" t="s">
        <v>82</v>
      </c>
      <c r="D9" s="65" t="s">
        <v>47</v>
      </c>
      <c r="E9" s="90" t="s">
        <v>2014</v>
      </c>
      <c r="F9" s="72" t="s">
        <v>83</v>
      </c>
      <c r="G9" s="63"/>
      <c r="H9" s="63"/>
    </row>
    <row r="10" spans="1:8" ht="60" customHeight="1" x14ac:dyDescent="0.25">
      <c r="A10" s="64" t="s">
        <v>68</v>
      </c>
      <c r="B10" s="64" t="s">
        <v>72</v>
      </c>
      <c r="C10" s="65" t="s">
        <v>84</v>
      </c>
      <c r="D10" s="65" t="s">
        <v>47</v>
      </c>
      <c r="E10" s="96" t="s">
        <v>2130</v>
      </c>
      <c r="F10" s="96" t="s">
        <v>2129</v>
      </c>
      <c r="G10" s="63"/>
      <c r="H10" s="63"/>
    </row>
    <row r="11" spans="1:8" s="57" customFormat="1" ht="130.9" customHeight="1" x14ac:dyDescent="0.25">
      <c r="A11" s="64" t="s">
        <v>68</v>
      </c>
      <c r="B11" s="64" t="s">
        <v>72</v>
      </c>
      <c r="C11" s="65" t="s">
        <v>85</v>
      </c>
      <c r="D11" s="65" t="s">
        <v>47</v>
      </c>
      <c r="E11" s="101" t="s">
        <v>2160</v>
      </c>
      <c r="F11" s="65" t="s">
        <v>2161</v>
      </c>
      <c r="G11" s="63"/>
      <c r="H11" s="63"/>
    </row>
    <row r="12" spans="1:8" ht="71.650000000000006" customHeight="1" x14ac:dyDescent="0.25">
      <c r="A12" s="64" t="s">
        <v>68</v>
      </c>
      <c r="B12" s="64" t="s">
        <v>72</v>
      </c>
      <c r="C12" s="65" t="s">
        <v>86</v>
      </c>
      <c r="D12" s="65" t="s">
        <v>87</v>
      </c>
      <c r="E12" s="65" t="s">
        <v>2097</v>
      </c>
      <c r="F12" s="65" t="s">
        <v>88</v>
      </c>
      <c r="G12" s="63"/>
      <c r="H12" s="63"/>
    </row>
    <row r="13" spans="1:8" ht="73.900000000000006" customHeight="1" x14ac:dyDescent="0.25">
      <c r="A13" s="64" t="s">
        <v>68</v>
      </c>
      <c r="B13" s="64" t="s">
        <v>163</v>
      </c>
      <c r="C13" s="65" t="s">
        <v>90</v>
      </c>
      <c r="D13" s="65" t="s">
        <v>47</v>
      </c>
      <c r="E13" s="65" t="s">
        <v>2152</v>
      </c>
      <c r="F13" s="65" t="s">
        <v>81</v>
      </c>
      <c r="G13" s="63"/>
      <c r="H13" s="63"/>
    </row>
    <row r="14" spans="1:8" ht="86.65" customHeight="1" x14ac:dyDescent="0.25">
      <c r="A14" s="64" t="s">
        <v>68</v>
      </c>
      <c r="B14" s="64" t="s">
        <v>163</v>
      </c>
      <c r="C14" s="65" t="s">
        <v>91</v>
      </c>
      <c r="D14" s="65" t="s">
        <v>47</v>
      </c>
      <c r="E14" s="65" t="s">
        <v>2111</v>
      </c>
      <c r="F14" s="65" t="s">
        <v>81</v>
      </c>
      <c r="G14" s="63"/>
      <c r="H14" s="63"/>
    </row>
    <row r="15" spans="1:8" ht="109.15" customHeight="1" x14ac:dyDescent="0.25">
      <c r="A15" s="64" t="s">
        <v>68</v>
      </c>
      <c r="B15" s="64" t="s">
        <v>163</v>
      </c>
      <c r="C15" s="65" t="s">
        <v>92</v>
      </c>
      <c r="D15" s="65" t="s">
        <v>53</v>
      </c>
      <c r="E15" s="65" t="s">
        <v>2136</v>
      </c>
      <c r="F15" s="71" t="s">
        <v>81</v>
      </c>
    </row>
    <row r="16" spans="1:8" ht="94.9" customHeight="1" x14ac:dyDescent="0.25">
      <c r="A16" s="64" t="s">
        <v>68</v>
      </c>
      <c r="B16" s="64" t="s">
        <v>163</v>
      </c>
      <c r="C16" s="65" t="s">
        <v>93</v>
      </c>
      <c r="D16" s="65" t="s">
        <v>53</v>
      </c>
      <c r="E16" s="65" t="s">
        <v>2137</v>
      </c>
      <c r="F16" s="71" t="s">
        <v>81</v>
      </c>
    </row>
    <row r="17" spans="1:6" ht="107.65" customHeight="1" x14ac:dyDescent="0.25">
      <c r="A17" s="64" t="s">
        <v>68</v>
      </c>
      <c r="B17" s="64" t="s">
        <v>163</v>
      </c>
      <c r="C17" s="65" t="s">
        <v>94</v>
      </c>
      <c r="D17" s="65" t="s">
        <v>47</v>
      </c>
      <c r="E17" s="65" t="s">
        <v>2138</v>
      </c>
      <c r="F17" s="65" t="s">
        <v>56</v>
      </c>
    </row>
    <row r="18" spans="1:6" ht="31.5" customHeight="1" x14ac:dyDescent="0.25">
      <c r="A18" s="64" t="s">
        <v>105</v>
      </c>
      <c r="B18" s="64" t="s">
        <v>106</v>
      </c>
      <c r="C18" s="65" t="s">
        <v>107</v>
      </c>
      <c r="D18" s="65" t="s">
        <v>47</v>
      </c>
      <c r="E18" s="65" t="s">
        <v>2023</v>
      </c>
      <c r="F18" s="65" t="s">
        <v>48</v>
      </c>
    </row>
    <row r="19" spans="1:6" ht="51" x14ac:dyDescent="0.25">
      <c r="A19" s="64" t="s">
        <v>105</v>
      </c>
      <c r="B19" s="64" t="s">
        <v>106</v>
      </c>
      <c r="C19" s="69" t="s">
        <v>2068</v>
      </c>
      <c r="D19" s="65" t="s">
        <v>47</v>
      </c>
      <c r="E19" s="65" t="s">
        <v>2114</v>
      </c>
      <c r="F19" s="65" t="s">
        <v>2116</v>
      </c>
    </row>
    <row r="20" spans="1:6" ht="111.4" customHeight="1" x14ac:dyDescent="0.25">
      <c r="A20" s="64" t="s">
        <v>105</v>
      </c>
      <c r="B20" s="64" t="s">
        <v>106</v>
      </c>
      <c r="C20" s="65" t="s">
        <v>110</v>
      </c>
      <c r="D20" s="65" t="s">
        <v>47</v>
      </c>
      <c r="E20" s="69" t="s">
        <v>2146</v>
      </c>
      <c r="F20" s="65" t="s">
        <v>2122</v>
      </c>
    </row>
    <row r="21" spans="1:6" ht="58.5" customHeight="1" x14ac:dyDescent="0.25">
      <c r="A21" s="64" t="s">
        <v>105</v>
      </c>
      <c r="B21" s="64" t="s">
        <v>106</v>
      </c>
      <c r="C21" s="65" t="s">
        <v>111</v>
      </c>
      <c r="D21" s="65" t="s">
        <v>47</v>
      </c>
      <c r="E21" s="65" t="s">
        <v>2018</v>
      </c>
      <c r="F21" s="69" t="s">
        <v>112</v>
      </c>
    </row>
    <row r="22" spans="1:6" ht="218.65" customHeight="1" x14ac:dyDescent="0.25">
      <c r="A22" s="64" t="s">
        <v>105</v>
      </c>
      <c r="B22" s="64" t="s">
        <v>106</v>
      </c>
      <c r="C22" s="65" t="s">
        <v>113</v>
      </c>
      <c r="D22" s="65" t="s">
        <v>114</v>
      </c>
      <c r="E22" s="69" t="s">
        <v>2024</v>
      </c>
      <c r="F22" s="65" t="s">
        <v>115</v>
      </c>
    </row>
    <row r="23" spans="1:6" ht="46.15" customHeight="1" x14ac:dyDescent="0.25">
      <c r="A23" s="64" t="s">
        <v>105</v>
      </c>
      <c r="B23" s="64" t="s">
        <v>106</v>
      </c>
      <c r="C23" s="65" t="s">
        <v>116</v>
      </c>
      <c r="D23" s="65" t="s">
        <v>117</v>
      </c>
      <c r="E23" s="69" t="s">
        <v>2025</v>
      </c>
      <c r="F23" s="65" t="s">
        <v>104</v>
      </c>
    </row>
    <row r="24" spans="1:6" ht="45" customHeight="1" x14ac:dyDescent="0.25">
      <c r="A24" s="64" t="s">
        <v>105</v>
      </c>
      <c r="B24" s="64" t="s">
        <v>106</v>
      </c>
      <c r="C24" s="65" t="s">
        <v>118</v>
      </c>
      <c r="D24" s="65" t="s">
        <v>53</v>
      </c>
      <c r="E24" s="70" t="s">
        <v>2163</v>
      </c>
      <c r="F24" s="71" t="s">
        <v>119</v>
      </c>
    </row>
    <row r="25" spans="1:6" ht="38.25" x14ac:dyDescent="0.25">
      <c r="A25" s="64" t="s">
        <v>105</v>
      </c>
      <c r="B25" s="64" t="s">
        <v>106</v>
      </c>
      <c r="C25" s="65" t="s">
        <v>120</v>
      </c>
      <c r="D25" s="65" t="s">
        <v>53</v>
      </c>
      <c r="E25" s="70" t="s">
        <v>2098</v>
      </c>
      <c r="F25" s="71" t="s">
        <v>121</v>
      </c>
    </row>
    <row r="26" spans="1:6" ht="38.25" x14ac:dyDescent="0.25">
      <c r="A26" s="64" t="s">
        <v>105</v>
      </c>
      <c r="B26" s="64" t="s">
        <v>106</v>
      </c>
      <c r="C26" s="65" t="s">
        <v>122</v>
      </c>
      <c r="D26" s="65" t="s">
        <v>53</v>
      </c>
      <c r="E26" s="70" t="s">
        <v>2098</v>
      </c>
      <c r="F26" s="71" t="s">
        <v>121</v>
      </c>
    </row>
    <row r="27" spans="1:6" ht="38.25" x14ac:dyDescent="0.25">
      <c r="A27" s="64" t="s">
        <v>105</v>
      </c>
      <c r="B27" s="64" t="s">
        <v>106</v>
      </c>
      <c r="C27" s="65" t="s">
        <v>123</v>
      </c>
      <c r="D27" s="65" t="s">
        <v>53</v>
      </c>
      <c r="E27" s="70" t="s">
        <v>2139</v>
      </c>
      <c r="F27" s="71" t="s">
        <v>124</v>
      </c>
    </row>
    <row r="28" spans="1:6" ht="38.25" x14ac:dyDescent="0.25">
      <c r="A28" s="64" t="s">
        <v>105</v>
      </c>
      <c r="B28" s="64" t="s">
        <v>106</v>
      </c>
      <c r="C28" s="65" t="s">
        <v>125</v>
      </c>
      <c r="D28" s="65" t="s">
        <v>53</v>
      </c>
      <c r="E28" s="70" t="s">
        <v>2099</v>
      </c>
      <c r="F28" s="71" t="s">
        <v>126</v>
      </c>
    </row>
    <row r="29" spans="1:6" ht="51" x14ac:dyDescent="0.25">
      <c r="A29" s="64" t="s">
        <v>105</v>
      </c>
      <c r="B29" s="64" t="s">
        <v>106</v>
      </c>
      <c r="C29" s="65" t="s">
        <v>127</v>
      </c>
      <c r="D29" s="65" t="s">
        <v>53</v>
      </c>
      <c r="E29" s="70" t="s">
        <v>2100</v>
      </c>
      <c r="F29" s="71" t="s">
        <v>164</v>
      </c>
    </row>
    <row r="30" spans="1:6" ht="38.25" x14ac:dyDescent="0.25">
      <c r="A30" s="64" t="s">
        <v>68</v>
      </c>
      <c r="B30" s="64" t="s">
        <v>95</v>
      </c>
      <c r="C30" s="65" t="s">
        <v>96</v>
      </c>
      <c r="D30" s="65" t="s">
        <v>49</v>
      </c>
      <c r="E30" s="65" t="s">
        <v>2112</v>
      </c>
      <c r="F30" s="65" t="s">
        <v>88</v>
      </c>
    </row>
    <row r="31" spans="1:6" ht="76.900000000000006" customHeight="1" x14ac:dyDescent="0.25">
      <c r="A31" s="64" t="s">
        <v>68</v>
      </c>
      <c r="B31" s="64" t="s">
        <v>95</v>
      </c>
      <c r="C31" s="65" t="s">
        <v>97</v>
      </c>
      <c r="D31" s="65" t="s">
        <v>47</v>
      </c>
      <c r="E31" s="65" t="s">
        <v>2078</v>
      </c>
      <c r="F31" s="65" t="s">
        <v>88</v>
      </c>
    </row>
    <row r="32" spans="1:6" ht="100.15" customHeight="1" x14ac:dyDescent="0.25">
      <c r="A32" s="64" t="s">
        <v>68</v>
      </c>
      <c r="B32" s="64" t="s">
        <v>95</v>
      </c>
      <c r="C32" s="65" t="s">
        <v>98</v>
      </c>
      <c r="D32" s="65" t="s">
        <v>47</v>
      </c>
      <c r="E32" s="65" t="s">
        <v>2079</v>
      </c>
      <c r="F32" s="65" t="s">
        <v>88</v>
      </c>
    </row>
    <row r="33" spans="1:6" ht="48" customHeight="1" x14ac:dyDescent="0.25">
      <c r="A33" s="64" t="s">
        <v>68</v>
      </c>
      <c r="B33" s="64" t="s">
        <v>95</v>
      </c>
      <c r="C33" s="65" t="s">
        <v>99</v>
      </c>
      <c r="D33" s="65" t="s">
        <v>100</v>
      </c>
      <c r="E33" s="65" t="s">
        <v>2022</v>
      </c>
      <c r="F33" s="65" t="s">
        <v>88</v>
      </c>
    </row>
    <row r="34" spans="1:6" ht="262.89999999999998" customHeight="1" x14ac:dyDescent="0.25">
      <c r="A34" s="64" t="s">
        <v>105</v>
      </c>
      <c r="B34" s="64" t="s">
        <v>106</v>
      </c>
      <c r="C34" s="65" t="s">
        <v>128</v>
      </c>
      <c r="D34" s="65" t="s">
        <v>53</v>
      </c>
      <c r="E34" s="100" t="s">
        <v>2165</v>
      </c>
      <c r="F34" s="71" t="s">
        <v>165</v>
      </c>
    </row>
    <row r="35" spans="1:6" ht="66.400000000000006" customHeight="1" x14ac:dyDescent="0.25">
      <c r="A35" s="64" t="s">
        <v>105</v>
      </c>
      <c r="B35" s="64" t="s">
        <v>106</v>
      </c>
      <c r="C35" s="65" t="s">
        <v>130</v>
      </c>
      <c r="D35" s="65" t="s">
        <v>53</v>
      </c>
      <c r="E35" s="99" t="s">
        <v>2101</v>
      </c>
      <c r="F35" s="78" t="s">
        <v>2008</v>
      </c>
    </row>
    <row r="36" spans="1:6" ht="180" customHeight="1" x14ac:dyDescent="0.25">
      <c r="A36" s="64" t="s">
        <v>105</v>
      </c>
      <c r="B36" s="64" t="s">
        <v>131</v>
      </c>
      <c r="C36" s="65" t="s">
        <v>132</v>
      </c>
      <c r="D36" s="65" t="s">
        <v>53</v>
      </c>
      <c r="E36" s="98" t="s">
        <v>2147</v>
      </c>
      <c r="F36" s="65" t="s">
        <v>2149</v>
      </c>
    </row>
    <row r="37" spans="1:6" ht="209.65" customHeight="1" x14ac:dyDescent="0.25">
      <c r="A37" s="64" t="s">
        <v>105</v>
      </c>
      <c r="B37" s="64" t="s">
        <v>131</v>
      </c>
      <c r="C37" s="65" t="s">
        <v>133</v>
      </c>
      <c r="D37" s="65" t="s">
        <v>53</v>
      </c>
      <c r="E37" s="91" t="s">
        <v>2153</v>
      </c>
      <c r="F37" s="96" t="s">
        <v>2012</v>
      </c>
    </row>
    <row r="38" spans="1:6" ht="141" customHeight="1" x14ac:dyDescent="0.25">
      <c r="A38" s="64" t="s">
        <v>105</v>
      </c>
      <c r="B38" s="64" t="s">
        <v>131</v>
      </c>
      <c r="C38" s="65" t="s">
        <v>134</v>
      </c>
      <c r="D38" s="65" t="s">
        <v>47</v>
      </c>
      <c r="E38" s="65" t="s">
        <v>2148</v>
      </c>
      <c r="F38" s="65" t="s">
        <v>166</v>
      </c>
    </row>
    <row r="39" spans="1:6" ht="63.75" x14ac:dyDescent="0.25">
      <c r="A39" s="64" t="s">
        <v>105</v>
      </c>
      <c r="B39" s="64" t="s">
        <v>131</v>
      </c>
      <c r="C39" s="65" t="s">
        <v>136</v>
      </c>
      <c r="D39" s="65" t="s">
        <v>114</v>
      </c>
      <c r="E39" s="65" t="s">
        <v>2019</v>
      </c>
      <c r="F39" s="65" t="s">
        <v>167</v>
      </c>
    </row>
    <row r="40" spans="1:6" ht="30.4" customHeight="1" x14ac:dyDescent="0.25">
      <c r="A40" s="64" t="s">
        <v>105</v>
      </c>
      <c r="B40" s="64" t="s">
        <v>131</v>
      </c>
      <c r="C40" s="65" t="s">
        <v>138</v>
      </c>
      <c r="D40" s="65" t="s">
        <v>53</v>
      </c>
      <c r="E40" s="65" t="s">
        <v>2102</v>
      </c>
      <c r="F40" s="65" t="s">
        <v>81</v>
      </c>
    </row>
    <row r="41" spans="1:6" ht="59.65" customHeight="1" x14ac:dyDescent="0.25">
      <c r="A41" s="64" t="s">
        <v>105</v>
      </c>
      <c r="B41" s="64" t="s">
        <v>106</v>
      </c>
      <c r="C41" s="65" t="s">
        <v>139</v>
      </c>
      <c r="D41" s="65" t="s">
        <v>53</v>
      </c>
      <c r="E41" s="69" t="s">
        <v>2134</v>
      </c>
      <c r="F41" s="96" t="s">
        <v>2133</v>
      </c>
    </row>
    <row r="42" spans="1:6" ht="46.15" customHeight="1" x14ac:dyDescent="0.25">
      <c r="A42" s="64" t="s">
        <v>105</v>
      </c>
      <c r="B42" s="64" t="s">
        <v>106</v>
      </c>
      <c r="C42" s="65" t="s">
        <v>140</v>
      </c>
      <c r="D42" s="65" t="s">
        <v>53</v>
      </c>
      <c r="E42" s="91" t="s">
        <v>2128</v>
      </c>
      <c r="F42" s="74" t="s">
        <v>2140</v>
      </c>
    </row>
    <row r="43" spans="1:6" ht="145.9" customHeight="1" x14ac:dyDescent="0.25">
      <c r="A43" s="64" t="s">
        <v>105</v>
      </c>
      <c r="B43" s="64" t="s">
        <v>141</v>
      </c>
      <c r="C43" s="65" t="s">
        <v>2009</v>
      </c>
      <c r="D43" s="65" t="s">
        <v>47</v>
      </c>
      <c r="E43" s="99" t="s">
        <v>2154</v>
      </c>
      <c r="F43" s="98" t="s">
        <v>2135</v>
      </c>
    </row>
    <row r="44" spans="1:6" s="42" customFormat="1" ht="165.75" x14ac:dyDescent="0.25">
      <c r="A44" s="64" t="s">
        <v>2026</v>
      </c>
      <c r="B44" s="64" t="s">
        <v>144</v>
      </c>
      <c r="C44" s="65" t="s">
        <v>142</v>
      </c>
      <c r="D44" s="65" t="s">
        <v>47</v>
      </c>
      <c r="E44" s="65" t="s">
        <v>2150</v>
      </c>
      <c r="F44" s="65" t="s">
        <v>2127</v>
      </c>
    </row>
    <row r="45" spans="1:6" ht="124.5" customHeight="1" x14ac:dyDescent="0.25">
      <c r="A45" s="64" t="s">
        <v>2010</v>
      </c>
      <c r="B45" s="64" t="s">
        <v>148</v>
      </c>
      <c r="C45" s="69" t="s">
        <v>2072</v>
      </c>
      <c r="D45" s="69" t="s">
        <v>47</v>
      </c>
      <c r="E45" s="65" t="s">
        <v>2126</v>
      </c>
      <c r="F45" s="65" t="s">
        <v>150</v>
      </c>
    </row>
    <row r="46" spans="1:6" ht="38.25" x14ac:dyDescent="0.25">
      <c r="A46" s="64" t="s">
        <v>2010</v>
      </c>
      <c r="B46" s="64" t="s">
        <v>148</v>
      </c>
      <c r="C46" s="69" t="s">
        <v>2073</v>
      </c>
      <c r="D46" s="69" t="s">
        <v>114</v>
      </c>
      <c r="E46" s="96" t="s">
        <v>2104</v>
      </c>
      <c r="F46" s="96" t="s">
        <v>48</v>
      </c>
    </row>
    <row r="47" spans="1:6" ht="89.25" x14ac:dyDescent="0.25">
      <c r="A47" s="64" t="s">
        <v>2010</v>
      </c>
      <c r="B47" s="64" t="s">
        <v>148</v>
      </c>
      <c r="C47" s="69" t="s">
        <v>2074</v>
      </c>
      <c r="D47" s="69" t="s">
        <v>114</v>
      </c>
      <c r="E47" s="65" t="s">
        <v>2103</v>
      </c>
      <c r="F47" s="65" t="s">
        <v>2008</v>
      </c>
    </row>
  </sheetData>
  <hyperlinks>
    <hyperlink ref="F9" location="'Annex J - Svc Disruption Type'!A1" display="'Annex J - Svc Disruption Type'!A1" xr:uid="{C4A66927-E535-4482-A428-BC86FD170220}"/>
  </hyperlink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F0D26-8171-46D7-94C8-256B8150D946}">
  <dimension ref="A1:I51"/>
  <sheetViews>
    <sheetView zoomScale="54" zoomScaleNormal="70" workbookViewId="0">
      <selection activeCell="E35" sqref="E35"/>
    </sheetView>
  </sheetViews>
  <sheetFormatPr defaultColWidth="9.28515625" defaultRowHeight="15" x14ac:dyDescent="0.25"/>
  <cols>
    <col min="1" max="1" width="19.7109375" style="21" customWidth="1"/>
    <col min="2" max="2" width="18.7109375" style="21" customWidth="1"/>
    <col min="3" max="4" width="14.7109375" customWidth="1"/>
    <col min="5" max="5" width="88.7109375" customWidth="1"/>
    <col min="6" max="6" width="28.7109375" style="1" customWidth="1"/>
    <col min="7" max="7" width="40.42578125" style="1" customWidth="1"/>
    <col min="8" max="8" width="12" style="1" customWidth="1"/>
    <col min="9" max="9" width="8.28515625" style="1" customWidth="1"/>
    <col min="10" max="10" width="30.7109375" customWidth="1"/>
  </cols>
  <sheetData>
    <row r="1" spans="1:9" ht="26.25" x14ac:dyDescent="0.25">
      <c r="A1" s="66" t="s">
        <v>1</v>
      </c>
      <c r="B1" s="66" t="s">
        <v>2</v>
      </c>
      <c r="C1" s="66" t="s">
        <v>4</v>
      </c>
      <c r="D1" s="66" t="s">
        <v>159</v>
      </c>
      <c r="E1" s="66" t="s">
        <v>8</v>
      </c>
      <c r="F1" s="66" t="s">
        <v>44</v>
      </c>
      <c r="G1"/>
      <c r="H1"/>
      <c r="I1"/>
    </row>
    <row r="2" spans="1:9" ht="69.400000000000006" customHeight="1" x14ac:dyDescent="0.25">
      <c r="A2" s="60" t="s">
        <v>68</v>
      </c>
      <c r="B2" s="60" t="s">
        <v>72</v>
      </c>
      <c r="C2" s="61" t="s">
        <v>73</v>
      </c>
      <c r="D2" s="61" t="s">
        <v>49</v>
      </c>
      <c r="E2" s="65" t="s">
        <v>2006</v>
      </c>
      <c r="F2" s="61" t="s">
        <v>168</v>
      </c>
      <c r="G2"/>
      <c r="H2"/>
      <c r="I2"/>
    </row>
    <row r="3" spans="1:9" ht="28.9" customHeight="1" x14ac:dyDescent="0.25">
      <c r="A3" s="60" t="s">
        <v>68</v>
      </c>
      <c r="B3" s="60" t="s">
        <v>69</v>
      </c>
      <c r="C3" s="61" t="s">
        <v>2007</v>
      </c>
      <c r="D3" s="61" t="s">
        <v>49</v>
      </c>
      <c r="E3" s="65" t="s">
        <v>2089</v>
      </c>
      <c r="F3" s="61" t="s">
        <v>48</v>
      </c>
      <c r="G3"/>
      <c r="H3"/>
      <c r="I3"/>
    </row>
    <row r="4" spans="1:9" ht="33.4" customHeight="1" x14ac:dyDescent="0.25">
      <c r="A4" s="92" t="s">
        <v>161</v>
      </c>
      <c r="B4" s="64" t="s">
        <v>69</v>
      </c>
      <c r="C4" s="65" t="s">
        <v>70</v>
      </c>
      <c r="D4" s="90" t="s">
        <v>2065</v>
      </c>
      <c r="E4" s="93" t="s">
        <v>2091</v>
      </c>
      <c r="F4" s="65" t="s">
        <v>48</v>
      </c>
      <c r="G4"/>
      <c r="H4"/>
      <c r="I4"/>
    </row>
    <row r="5" spans="1:9" ht="71.650000000000006" customHeight="1" x14ac:dyDescent="0.25">
      <c r="A5" s="64" t="s">
        <v>161</v>
      </c>
      <c r="B5" s="64" t="s">
        <v>2062</v>
      </c>
      <c r="C5" s="65" t="s">
        <v>66</v>
      </c>
      <c r="D5" s="65" t="s">
        <v>49</v>
      </c>
      <c r="E5" s="65" t="s">
        <v>2159</v>
      </c>
      <c r="F5" s="65" t="s">
        <v>67</v>
      </c>
      <c r="G5"/>
      <c r="H5"/>
      <c r="I5"/>
    </row>
    <row r="6" spans="1:9" ht="186.4" customHeight="1" x14ac:dyDescent="0.25">
      <c r="A6" s="60" t="s">
        <v>68</v>
      </c>
      <c r="B6" s="60" t="s">
        <v>72</v>
      </c>
      <c r="C6" s="61" t="s">
        <v>75</v>
      </c>
      <c r="D6" s="61" t="s">
        <v>76</v>
      </c>
      <c r="E6" s="65" t="s">
        <v>2080</v>
      </c>
      <c r="F6" s="61" t="s">
        <v>77</v>
      </c>
      <c r="G6"/>
      <c r="H6"/>
      <c r="I6"/>
    </row>
    <row r="7" spans="1:9" ht="59.65" customHeight="1" x14ac:dyDescent="0.25">
      <c r="A7" s="60" t="s">
        <v>68</v>
      </c>
      <c r="B7" s="60" t="s">
        <v>72</v>
      </c>
      <c r="C7" s="61" t="s">
        <v>78</v>
      </c>
      <c r="D7" s="61" t="s">
        <v>47</v>
      </c>
      <c r="E7" s="65" t="s">
        <v>2021</v>
      </c>
      <c r="F7" s="61" t="s">
        <v>48</v>
      </c>
      <c r="G7"/>
      <c r="H7"/>
      <c r="I7"/>
    </row>
    <row r="8" spans="1:9" ht="124.15" customHeight="1" x14ac:dyDescent="0.25">
      <c r="A8" s="60" t="s">
        <v>68</v>
      </c>
      <c r="B8" s="60" t="s">
        <v>72</v>
      </c>
      <c r="C8" s="61" t="s">
        <v>80</v>
      </c>
      <c r="D8" s="61" t="s">
        <v>47</v>
      </c>
      <c r="E8" s="65" t="s">
        <v>2081</v>
      </c>
      <c r="F8" s="61" t="s">
        <v>81</v>
      </c>
      <c r="G8"/>
      <c r="H8"/>
      <c r="I8"/>
    </row>
    <row r="9" spans="1:9" ht="85.15" customHeight="1" x14ac:dyDescent="0.25">
      <c r="A9" s="64" t="s">
        <v>68</v>
      </c>
      <c r="B9" s="64" t="s">
        <v>72</v>
      </c>
      <c r="C9" s="65" t="s">
        <v>82</v>
      </c>
      <c r="D9" s="65" t="s">
        <v>47</v>
      </c>
      <c r="E9" s="90" t="s">
        <v>2014</v>
      </c>
      <c r="F9" s="65" t="s">
        <v>83</v>
      </c>
      <c r="G9"/>
      <c r="H9"/>
      <c r="I9"/>
    </row>
    <row r="10" spans="1:9" ht="99.4" customHeight="1" x14ac:dyDescent="0.25">
      <c r="A10" s="60" t="s">
        <v>68</v>
      </c>
      <c r="B10" s="60" t="s">
        <v>72</v>
      </c>
      <c r="C10" s="61" t="s">
        <v>84</v>
      </c>
      <c r="D10" s="61" t="s">
        <v>47</v>
      </c>
      <c r="E10" s="65" t="s">
        <v>2131</v>
      </c>
      <c r="F10" s="96" t="s">
        <v>2129</v>
      </c>
      <c r="G10"/>
      <c r="H10"/>
      <c r="I10"/>
    </row>
    <row r="11" spans="1:9" ht="115.5" customHeight="1" x14ac:dyDescent="0.25">
      <c r="A11" s="60" t="s">
        <v>68</v>
      </c>
      <c r="B11" s="60" t="s">
        <v>72</v>
      </c>
      <c r="C11" s="61" t="s">
        <v>85</v>
      </c>
      <c r="D11" s="61" t="s">
        <v>47</v>
      </c>
      <c r="E11" s="101" t="s">
        <v>2162</v>
      </c>
      <c r="F11" s="65" t="s">
        <v>2161</v>
      </c>
      <c r="G11"/>
      <c r="H11"/>
      <c r="I11"/>
    </row>
    <row r="12" spans="1:9" ht="102" x14ac:dyDescent="0.25">
      <c r="A12" s="60" t="s">
        <v>68</v>
      </c>
      <c r="B12" s="60" t="s">
        <v>163</v>
      </c>
      <c r="C12" s="61" t="s">
        <v>91</v>
      </c>
      <c r="D12" s="61" t="s">
        <v>47</v>
      </c>
      <c r="E12" s="65" t="s">
        <v>2082</v>
      </c>
      <c r="F12" s="61" t="s">
        <v>81</v>
      </c>
      <c r="G12"/>
      <c r="H12"/>
      <c r="I12"/>
    </row>
    <row r="13" spans="1:9" ht="107.65" customHeight="1" x14ac:dyDescent="0.25">
      <c r="A13" s="60" t="s">
        <v>68</v>
      </c>
      <c r="B13" s="60" t="s">
        <v>163</v>
      </c>
      <c r="C13" s="61" t="s">
        <v>92</v>
      </c>
      <c r="D13" s="61" t="s">
        <v>47</v>
      </c>
      <c r="E13" s="97" t="s">
        <v>2107</v>
      </c>
      <c r="F13" s="61" t="s">
        <v>81</v>
      </c>
      <c r="G13"/>
      <c r="H13"/>
      <c r="I13"/>
    </row>
    <row r="14" spans="1:9" ht="102" x14ac:dyDescent="0.25">
      <c r="A14" s="60" t="s">
        <v>68</v>
      </c>
      <c r="B14" s="60" t="s">
        <v>163</v>
      </c>
      <c r="C14" s="61" t="s">
        <v>93</v>
      </c>
      <c r="D14" s="61" t="s">
        <v>47</v>
      </c>
      <c r="E14" s="97" t="s">
        <v>2108</v>
      </c>
      <c r="F14" s="61" t="s">
        <v>81</v>
      </c>
      <c r="G14"/>
      <c r="H14"/>
      <c r="I14"/>
    </row>
    <row r="15" spans="1:9" ht="120.4" customHeight="1" x14ac:dyDescent="0.25">
      <c r="A15" s="60" t="s">
        <v>68</v>
      </c>
      <c r="B15" s="60" t="s">
        <v>163</v>
      </c>
      <c r="C15" s="61" t="s">
        <v>94</v>
      </c>
      <c r="D15" s="61" t="s">
        <v>47</v>
      </c>
      <c r="E15" s="61" t="s">
        <v>2083</v>
      </c>
      <c r="F15" s="61" t="s">
        <v>56</v>
      </c>
      <c r="G15"/>
      <c r="H15"/>
      <c r="I15"/>
    </row>
    <row r="16" spans="1:9" ht="37.15" customHeight="1" x14ac:dyDescent="0.25">
      <c r="A16" s="60" t="s">
        <v>105</v>
      </c>
      <c r="B16" s="60" t="s">
        <v>106</v>
      </c>
      <c r="C16" s="62" t="s">
        <v>107</v>
      </c>
      <c r="D16" s="62" t="s">
        <v>47</v>
      </c>
      <c r="E16" s="65" t="s">
        <v>2023</v>
      </c>
      <c r="F16" s="62" t="s">
        <v>48</v>
      </c>
      <c r="G16"/>
      <c r="H16"/>
      <c r="I16"/>
    </row>
    <row r="17" spans="1:9" ht="51" x14ac:dyDescent="0.25">
      <c r="A17" s="60" t="s">
        <v>105</v>
      </c>
      <c r="B17" s="60" t="s">
        <v>106</v>
      </c>
      <c r="C17" s="62" t="s">
        <v>108</v>
      </c>
      <c r="D17" s="62" t="s">
        <v>47</v>
      </c>
      <c r="E17" s="65" t="s">
        <v>2017</v>
      </c>
      <c r="F17" s="69" t="s">
        <v>109</v>
      </c>
      <c r="G17"/>
      <c r="H17"/>
      <c r="I17"/>
    </row>
    <row r="18" spans="1:9" ht="111.4" customHeight="1" x14ac:dyDescent="0.25">
      <c r="A18" s="60" t="s">
        <v>105</v>
      </c>
      <c r="B18" s="60" t="s">
        <v>106</v>
      </c>
      <c r="C18" s="62" t="s">
        <v>110</v>
      </c>
      <c r="D18" s="62" t="s">
        <v>47</v>
      </c>
      <c r="E18" s="69" t="s">
        <v>2146</v>
      </c>
      <c r="F18" s="65" t="s">
        <v>2122</v>
      </c>
      <c r="G18"/>
      <c r="H18"/>
      <c r="I18"/>
    </row>
    <row r="19" spans="1:9" ht="68.45" customHeight="1" x14ac:dyDescent="0.25">
      <c r="A19" s="60" t="s">
        <v>105</v>
      </c>
      <c r="B19" s="60" t="s">
        <v>106</v>
      </c>
      <c r="C19" s="62" t="s">
        <v>111</v>
      </c>
      <c r="D19" s="62" t="s">
        <v>47</v>
      </c>
      <c r="E19" s="65" t="s">
        <v>2018</v>
      </c>
      <c r="F19" s="69" t="s">
        <v>112</v>
      </c>
      <c r="G19"/>
      <c r="H19"/>
      <c r="I19"/>
    </row>
    <row r="20" spans="1:9" ht="249.4" customHeight="1" x14ac:dyDescent="0.25">
      <c r="A20" s="60" t="s">
        <v>105</v>
      </c>
      <c r="B20" s="60" t="s">
        <v>106</v>
      </c>
      <c r="C20" s="62" t="s">
        <v>113</v>
      </c>
      <c r="D20" s="62" t="s">
        <v>114</v>
      </c>
      <c r="E20" s="69" t="s">
        <v>2053</v>
      </c>
      <c r="F20" s="62" t="s">
        <v>115</v>
      </c>
      <c r="G20"/>
      <c r="H20"/>
      <c r="I20"/>
    </row>
    <row r="21" spans="1:9" ht="47.65" customHeight="1" x14ac:dyDescent="0.25">
      <c r="A21" s="60" t="s">
        <v>105</v>
      </c>
      <c r="B21" s="60" t="s">
        <v>106</v>
      </c>
      <c r="C21" s="62" t="s">
        <v>116</v>
      </c>
      <c r="D21" s="62" t="s">
        <v>114</v>
      </c>
      <c r="E21" s="69" t="s">
        <v>2025</v>
      </c>
      <c r="F21" s="62" t="s">
        <v>104</v>
      </c>
      <c r="G21"/>
      <c r="H21"/>
      <c r="I21"/>
    </row>
    <row r="22" spans="1:9" ht="94.15" customHeight="1" x14ac:dyDescent="0.25">
      <c r="A22" s="60" t="s">
        <v>105</v>
      </c>
      <c r="B22" s="60" t="s">
        <v>106</v>
      </c>
      <c r="C22" s="62" t="s">
        <v>118</v>
      </c>
      <c r="D22" s="62" t="s">
        <v>47</v>
      </c>
      <c r="E22" s="70" t="s">
        <v>2164</v>
      </c>
      <c r="F22" s="62" t="s">
        <v>119</v>
      </c>
      <c r="G22"/>
      <c r="H22"/>
      <c r="I22"/>
    </row>
    <row r="23" spans="1:9" ht="70.5" customHeight="1" x14ac:dyDescent="0.25">
      <c r="A23" s="60" t="s">
        <v>105</v>
      </c>
      <c r="B23" s="60" t="s">
        <v>106</v>
      </c>
      <c r="C23" s="62" t="s">
        <v>120</v>
      </c>
      <c r="D23" s="62" t="s">
        <v>47</v>
      </c>
      <c r="E23" s="70" t="s">
        <v>2084</v>
      </c>
      <c r="F23" s="62" t="s">
        <v>121</v>
      </c>
      <c r="G23"/>
      <c r="H23"/>
      <c r="I23"/>
    </row>
    <row r="24" spans="1:9" ht="70.150000000000006" customHeight="1" x14ac:dyDescent="0.25">
      <c r="A24" s="60" t="s">
        <v>105</v>
      </c>
      <c r="B24" s="60" t="s">
        <v>106</v>
      </c>
      <c r="C24" s="62" t="s">
        <v>122</v>
      </c>
      <c r="D24" s="62" t="s">
        <v>47</v>
      </c>
      <c r="E24" s="70" t="s">
        <v>2084</v>
      </c>
      <c r="F24" s="62" t="s">
        <v>121</v>
      </c>
      <c r="G24"/>
      <c r="H24"/>
      <c r="I24"/>
    </row>
    <row r="25" spans="1:9" ht="56.65" customHeight="1" x14ac:dyDescent="0.25">
      <c r="A25" s="60" t="s">
        <v>105</v>
      </c>
      <c r="B25" s="60" t="s">
        <v>106</v>
      </c>
      <c r="C25" s="62" t="s">
        <v>123</v>
      </c>
      <c r="D25" s="62" t="s">
        <v>47</v>
      </c>
      <c r="E25" s="70" t="s">
        <v>2085</v>
      </c>
      <c r="F25" s="62" t="s">
        <v>124</v>
      </c>
      <c r="G25"/>
      <c r="H25"/>
      <c r="I25"/>
    </row>
    <row r="26" spans="1:9" ht="61.15" customHeight="1" x14ac:dyDescent="0.25">
      <c r="A26" s="60" t="s">
        <v>105</v>
      </c>
      <c r="B26" s="60" t="s">
        <v>106</v>
      </c>
      <c r="C26" s="62" t="s">
        <v>125</v>
      </c>
      <c r="D26" s="62" t="s">
        <v>47</v>
      </c>
      <c r="E26" s="70" t="s">
        <v>2086</v>
      </c>
      <c r="F26" s="62" t="s">
        <v>126</v>
      </c>
      <c r="G26"/>
      <c r="H26"/>
      <c r="I26"/>
    </row>
    <row r="27" spans="1:9" ht="38.25" x14ac:dyDescent="0.25">
      <c r="A27" s="60" t="s">
        <v>68</v>
      </c>
      <c r="B27" s="60" t="s">
        <v>95</v>
      </c>
      <c r="C27" s="61" t="s">
        <v>96</v>
      </c>
      <c r="D27" s="61" t="s">
        <v>49</v>
      </c>
      <c r="E27" s="65" t="s">
        <v>2112</v>
      </c>
      <c r="F27" s="61" t="s">
        <v>88</v>
      </c>
      <c r="G27"/>
      <c r="H27"/>
      <c r="I27"/>
    </row>
    <row r="28" spans="1:9" ht="75.400000000000006" customHeight="1" x14ac:dyDescent="0.25">
      <c r="A28" s="60" t="s">
        <v>68</v>
      </c>
      <c r="B28" s="60" t="s">
        <v>95</v>
      </c>
      <c r="C28" s="61" t="s">
        <v>97</v>
      </c>
      <c r="D28" s="61" t="s">
        <v>47</v>
      </c>
      <c r="E28" s="65" t="s">
        <v>2087</v>
      </c>
      <c r="F28" s="61" t="s">
        <v>88</v>
      </c>
      <c r="G28"/>
      <c r="H28"/>
      <c r="I28"/>
    </row>
    <row r="29" spans="1:9" ht="76.5" customHeight="1" x14ac:dyDescent="0.25">
      <c r="A29" s="60" t="s">
        <v>68</v>
      </c>
      <c r="B29" s="60" t="s">
        <v>95</v>
      </c>
      <c r="C29" s="61" t="s">
        <v>98</v>
      </c>
      <c r="D29" s="61" t="s">
        <v>47</v>
      </c>
      <c r="E29" s="65" t="s">
        <v>2088</v>
      </c>
      <c r="F29" s="61" t="s">
        <v>88</v>
      </c>
      <c r="G29"/>
      <c r="H29"/>
      <c r="I29"/>
    </row>
    <row r="30" spans="1:9" ht="45" customHeight="1" x14ac:dyDescent="0.25">
      <c r="A30" s="60" t="s">
        <v>68</v>
      </c>
      <c r="B30" s="60" t="s">
        <v>95</v>
      </c>
      <c r="C30" s="61" t="s">
        <v>99</v>
      </c>
      <c r="D30" s="61" t="s">
        <v>47</v>
      </c>
      <c r="E30" s="65" t="s">
        <v>2022</v>
      </c>
      <c r="F30" s="61" t="s">
        <v>88</v>
      </c>
      <c r="G30"/>
      <c r="H30"/>
      <c r="I30"/>
    </row>
    <row r="31" spans="1:9" ht="25.5" x14ac:dyDescent="0.25">
      <c r="A31" s="60" t="s">
        <v>68</v>
      </c>
      <c r="B31" s="60" t="s">
        <v>95</v>
      </c>
      <c r="C31" s="61" t="s">
        <v>101</v>
      </c>
      <c r="D31" s="61" t="s">
        <v>47</v>
      </c>
      <c r="E31" s="61" t="s">
        <v>2051</v>
      </c>
      <c r="F31" s="61" t="s">
        <v>88</v>
      </c>
      <c r="G31"/>
      <c r="H31"/>
      <c r="I31"/>
    </row>
    <row r="32" spans="1:9" ht="45.4" customHeight="1" x14ac:dyDescent="0.25">
      <c r="A32" s="60" t="s">
        <v>68</v>
      </c>
      <c r="B32" s="60" t="s">
        <v>95</v>
      </c>
      <c r="C32" s="61" t="s">
        <v>102</v>
      </c>
      <c r="D32" s="61" t="s">
        <v>103</v>
      </c>
      <c r="E32" s="61" t="s">
        <v>2052</v>
      </c>
      <c r="F32" s="61" t="s">
        <v>104</v>
      </c>
      <c r="G32"/>
      <c r="H32"/>
      <c r="I32"/>
    </row>
    <row r="33" spans="1:9" ht="279" customHeight="1" x14ac:dyDescent="0.25">
      <c r="A33" s="60" t="s">
        <v>105</v>
      </c>
      <c r="B33" s="60" t="s">
        <v>106</v>
      </c>
      <c r="C33" s="62" t="s">
        <v>128</v>
      </c>
      <c r="D33" s="62" t="s">
        <v>47</v>
      </c>
      <c r="E33" s="70" t="s">
        <v>2156</v>
      </c>
      <c r="F33" s="62" t="s">
        <v>129</v>
      </c>
      <c r="G33"/>
      <c r="H33"/>
      <c r="I33"/>
    </row>
    <row r="34" spans="1:9" ht="97.15" customHeight="1" x14ac:dyDescent="0.25">
      <c r="A34" s="60" t="s">
        <v>105</v>
      </c>
      <c r="B34" s="60" t="s">
        <v>106</v>
      </c>
      <c r="C34" s="62" t="s">
        <v>130</v>
      </c>
      <c r="D34" s="62" t="s">
        <v>47</v>
      </c>
      <c r="E34" s="70" t="s">
        <v>2054</v>
      </c>
      <c r="F34" s="78" t="s">
        <v>2008</v>
      </c>
      <c r="G34"/>
      <c r="H34"/>
      <c r="I34"/>
    </row>
    <row r="35" spans="1:9" ht="216.75" x14ac:dyDescent="0.25">
      <c r="A35" s="60" t="s">
        <v>105</v>
      </c>
      <c r="B35" s="60" t="s">
        <v>131</v>
      </c>
      <c r="C35" s="62" t="s">
        <v>132</v>
      </c>
      <c r="D35" s="62" t="s">
        <v>47</v>
      </c>
      <c r="E35" s="69" t="s">
        <v>2151</v>
      </c>
      <c r="F35" s="69" t="s">
        <v>2149</v>
      </c>
      <c r="G35"/>
      <c r="H35"/>
      <c r="I35"/>
    </row>
    <row r="36" spans="1:9" ht="207" customHeight="1" x14ac:dyDescent="0.25">
      <c r="A36" s="60" t="s">
        <v>105</v>
      </c>
      <c r="B36" s="60" t="s">
        <v>131</v>
      </c>
      <c r="C36" s="62" t="s">
        <v>133</v>
      </c>
      <c r="D36" s="62" t="s">
        <v>114</v>
      </c>
      <c r="E36" s="91" t="s">
        <v>2153</v>
      </c>
      <c r="F36" s="96" t="s">
        <v>2012</v>
      </c>
      <c r="G36"/>
      <c r="H36"/>
      <c r="I36"/>
    </row>
    <row r="37" spans="1:9" ht="101.65" customHeight="1" x14ac:dyDescent="0.25">
      <c r="A37" s="60" t="s">
        <v>105</v>
      </c>
      <c r="B37" s="60" t="s">
        <v>131</v>
      </c>
      <c r="C37" s="61" t="s">
        <v>134</v>
      </c>
      <c r="D37" s="61" t="s">
        <v>47</v>
      </c>
      <c r="E37" s="65" t="s">
        <v>2113</v>
      </c>
      <c r="F37" s="61" t="s">
        <v>135</v>
      </c>
      <c r="G37"/>
      <c r="H37"/>
      <c r="I37"/>
    </row>
    <row r="38" spans="1:9" ht="54" customHeight="1" x14ac:dyDescent="0.25">
      <c r="A38" s="60" t="s">
        <v>105</v>
      </c>
      <c r="B38" s="60" t="s">
        <v>131</v>
      </c>
      <c r="C38" s="61" t="s">
        <v>136</v>
      </c>
      <c r="D38" s="61" t="s">
        <v>114</v>
      </c>
      <c r="E38" s="65" t="s">
        <v>2105</v>
      </c>
      <c r="F38" s="61" t="s">
        <v>167</v>
      </c>
      <c r="G38"/>
      <c r="H38"/>
      <c r="I38"/>
    </row>
    <row r="39" spans="1:9" ht="34.5" customHeight="1" x14ac:dyDescent="0.25">
      <c r="A39" s="60" t="s">
        <v>105</v>
      </c>
      <c r="B39" s="60" t="s">
        <v>131</v>
      </c>
      <c r="C39" s="61" t="s">
        <v>138</v>
      </c>
      <c r="D39" s="61" t="s">
        <v>53</v>
      </c>
      <c r="E39" s="65" t="s">
        <v>2102</v>
      </c>
      <c r="F39" s="61" t="s">
        <v>81</v>
      </c>
      <c r="G39"/>
      <c r="H39"/>
      <c r="I39"/>
    </row>
    <row r="40" spans="1:9" ht="55.9" customHeight="1" x14ac:dyDescent="0.25">
      <c r="A40" s="60" t="s">
        <v>105</v>
      </c>
      <c r="B40" s="60" t="s">
        <v>106</v>
      </c>
      <c r="C40" s="61" t="s">
        <v>139</v>
      </c>
      <c r="D40" s="61" t="s">
        <v>47</v>
      </c>
      <c r="E40" s="69" t="s">
        <v>2134</v>
      </c>
      <c r="F40" s="96" t="s">
        <v>2133</v>
      </c>
      <c r="G40"/>
      <c r="H40"/>
      <c r="I40"/>
    </row>
    <row r="41" spans="1:9" ht="48" customHeight="1" x14ac:dyDescent="0.25">
      <c r="A41" s="60" t="s">
        <v>105</v>
      </c>
      <c r="B41" s="60" t="s">
        <v>106</v>
      </c>
      <c r="C41" s="61" t="s">
        <v>140</v>
      </c>
      <c r="D41" s="61" t="s">
        <v>47</v>
      </c>
      <c r="E41" s="91" t="s">
        <v>2128</v>
      </c>
      <c r="F41" s="74" t="s">
        <v>2140</v>
      </c>
      <c r="G41"/>
      <c r="H41"/>
      <c r="I41"/>
    </row>
    <row r="42" spans="1:9" ht="160.15" customHeight="1" x14ac:dyDescent="0.25">
      <c r="A42" s="60" t="s">
        <v>105</v>
      </c>
      <c r="B42" s="60" t="s">
        <v>141</v>
      </c>
      <c r="C42" s="61" t="s">
        <v>2009</v>
      </c>
      <c r="D42" s="61" t="s">
        <v>47</v>
      </c>
      <c r="E42" s="99" t="s">
        <v>2154</v>
      </c>
      <c r="F42" s="98" t="s">
        <v>2135</v>
      </c>
      <c r="G42" s="42"/>
      <c r="H42" s="42"/>
      <c r="I42"/>
    </row>
    <row r="43" spans="1:9" s="42" customFormat="1" ht="165.75" x14ac:dyDescent="0.25">
      <c r="A43" s="60" t="s">
        <v>143</v>
      </c>
      <c r="B43" s="60" t="s">
        <v>144</v>
      </c>
      <c r="C43" s="61" t="s">
        <v>142</v>
      </c>
      <c r="D43" s="61" t="s">
        <v>47</v>
      </c>
      <c r="E43" s="65" t="s">
        <v>2150</v>
      </c>
      <c r="F43" s="65" t="s">
        <v>2127</v>
      </c>
      <c r="G43" s="5"/>
      <c r="H43" s="5"/>
    </row>
    <row r="44" spans="1:9" ht="96" customHeight="1" x14ac:dyDescent="0.25">
      <c r="A44" s="60" t="s">
        <v>143</v>
      </c>
      <c r="B44" s="60" t="s">
        <v>144</v>
      </c>
      <c r="C44" s="61" t="s">
        <v>145</v>
      </c>
      <c r="D44" s="61" t="s">
        <v>47</v>
      </c>
      <c r="E44" s="61" t="s">
        <v>2125</v>
      </c>
      <c r="F44" s="61" t="s">
        <v>146</v>
      </c>
      <c r="G44" s="5"/>
      <c r="H44" s="5"/>
      <c r="I44"/>
    </row>
    <row r="45" spans="1:9" ht="47.65" customHeight="1" x14ac:dyDescent="0.25">
      <c r="A45" s="60" t="s">
        <v>143</v>
      </c>
      <c r="B45" s="60" t="s">
        <v>144</v>
      </c>
      <c r="C45" s="61" t="s">
        <v>147</v>
      </c>
      <c r="D45" s="61" t="s">
        <v>47</v>
      </c>
      <c r="E45" s="61" t="s">
        <v>2055</v>
      </c>
      <c r="F45" s="61" t="s">
        <v>81</v>
      </c>
      <c r="G45" s="42"/>
      <c r="H45" s="42"/>
      <c r="I45"/>
    </row>
    <row r="46" spans="1:9" ht="102" x14ac:dyDescent="0.25">
      <c r="A46" s="60" t="s">
        <v>148</v>
      </c>
      <c r="B46" s="60" t="s">
        <v>148</v>
      </c>
      <c r="C46" s="61" t="s">
        <v>149</v>
      </c>
      <c r="D46" s="61" t="s">
        <v>47</v>
      </c>
      <c r="E46" s="65" t="s">
        <v>2058</v>
      </c>
      <c r="F46" s="61" t="s">
        <v>150</v>
      </c>
      <c r="G46"/>
      <c r="H46"/>
      <c r="I46"/>
    </row>
    <row r="47" spans="1:9" ht="46.5" customHeight="1" x14ac:dyDescent="0.25">
      <c r="A47" s="95" t="s">
        <v>2010</v>
      </c>
      <c r="B47" s="95" t="s">
        <v>148</v>
      </c>
      <c r="C47" s="91" t="s">
        <v>2073</v>
      </c>
      <c r="D47" s="91" t="s">
        <v>114</v>
      </c>
      <c r="E47" s="96" t="s">
        <v>2104</v>
      </c>
      <c r="F47" s="96" t="s">
        <v>48</v>
      </c>
      <c r="G47"/>
      <c r="H47"/>
      <c r="I47"/>
    </row>
    <row r="48" spans="1:9" ht="89.25" x14ac:dyDescent="0.25">
      <c r="A48" s="60" t="s">
        <v>148</v>
      </c>
      <c r="B48" s="60" t="s">
        <v>148</v>
      </c>
      <c r="C48" s="69" t="s">
        <v>2073</v>
      </c>
      <c r="D48" s="69" t="s">
        <v>114</v>
      </c>
      <c r="E48" s="65" t="s">
        <v>2103</v>
      </c>
      <c r="F48" s="65" t="s">
        <v>2008</v>
      </c>
      <c r="G48"/>
      <c r="H48"/>
      <c r="I48"/>
    </row>
    <row r="49" spans="1:9" ht="51" x14ac:dyDescent="0.25">
      <c r="A49" s="60" t="s">
        <v>143</v>
      </c>
      <c r="B49" s="60" t="s">
        <v>151</v>
      </c>
      <c r="C49" s="61" t="s">
        <v>152</v>
      </c>
      <c r="D49" s="61" t="s">
        <v>79</v>
      </c>
      <c r="E49" s="61" t="s">
        <v>2056</v>
      </c>
      <c r="F49" s="61" t="s">
        <v>81</v>
      </c>
      <c r="G49"/>
      <c r="H49"/>
      <c r="I49"/>
    </row>
    <row r="50" spans="1:9" ht="80.650000000000006" customHeight="1" x14ac:dyDescent="0.25">
      <c r="A50" s="60" t="s">
        <v>143</v>
      </c>
      <c r="B50" s="60" t="s">
        <v>151</v>
      </c>
      <c r="C50" s="61" t="s">
        <v>153</v>
      </c>
      <c r="D50" s="61" t="s">
        <v>47</v>
      </c>
      <c r="E50" s="61" t="s">
        <v>2057</v>
      </c>
      <c r="F50" s="69" t="s">
        <v>154</v>
      </c>
      <c r="H50"/>
      <c r="I50"/>
    </row>
    <row r="51" spans="1:9" ht="38.25" x14ac:dyDescent="0.25">
      <c r="A51" s="60" t="s">
        <v>143</v>
      </c>
      <c r="B51" s="60" t="s">
        <v>155</v>
      </c>
      <c r="C51" s="61" t="s">
        <v>156</v>
      </c>
      <c r="D51" s="61" t="s">
        <v>53</v>
      </c>
      <c r="E51" s="61" t="s">
        <v>2106</v>
      </c>
      <c r="F51" s="61" t="s">
        <v>157</v>
      </c>
    </row>
  </sheetData>
  <phoneticPr fontId="3" type="noConversion"/>
  <hyperlinks>
    <hyperlink ref="F9" location="'Annex J - Svc Disruption Type'!A1" display="'Annex J - Svc Disruption Type'!A1" xr:uid="{688E055A-E8D8-4101-A1FA-9DF63247A630}"/>
  </hyperlink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2241E-026D-4D57-B8B8-F39320639529}">
  <sheetPr codeName="Sheet3"/>
  <dimension ref="A1:D41"/>
  <sheetViews>
    <sheetView workbookViewId="0"/>
  </sheetViews>
  <sheetFormatPr defaultColWidth="8.7109375" defaultRowHeight="15" x14ac:dyDescent="0.25"/>
  <cols>
    <col min="1" max="1" width="33.42578125" style="1" bestFit="1" customWidth="1"/>
    <col min="2" max="2" width="25.28515625" style="1" customWidth="1"/>
    <col min="3" max="3" width="46.7109375" style="1" customWidth="1"/>
    <col min="4" max="4" width="68.7109375" style="1" customWidth="1"/>
    <col min="5" max="16384" width="8.7109375" style="1"/>
  </cols>
  <sheetData>
    <row r="1" spans="1:4" x14ac:dyDescent="0.25">
      <c r="A1" s="21" t="s">
        <v>169</v>
      </c>
      <c r="B1" s="21" t="s">
        <v>170</v>
      </c>
      <c r="C1" s="21" t="s">
        <v>171</v>
      </c>
      <c r="D1" s="21" t="s">
        <v>172</v>
      </c>
    </row>
    <row r="2" spans="1:4" ht="30" x14ac:dyDescent="0.25">
      <c r="A2" s="1" t="s">
        <v>173</v>
      </c>
      <c r="B2" s="1" t="s">
        <v>174</v>
      </c>
      <c r="D2" s="1" t="s">
        <v>175</v>
      </c>
    </row>
    <row r="3" spans="1:4" x14ac:dyDescent="0.25">
      <c r="A3" s="1" t="s">
        <v>176</v>
      </c>
      <c r="B3" s="1" t="s">
        <v>177</v>
      </c>
      <c r="C3" s="1" t="s">
        <v>178</v>
      </c>
      <c r="D3" s="1" t="s">
        <v>179</v>
      </c>
    </row>
    <row r="4" spans="1:4" ht="90" x14ac:dyDescent="0.25">
      <c r="A4" s="1" t="s">
        <v>180</v>
      </c>
      <c r="B4" s="40" t="s">
        <v>181</v>
      </c>
      <c r="C4" s="1" t="s">
        <v>182</v>
      </c>
      <c r="D4" s="1" t="s">
        <v>183</v>
      </c>
    </row>
    <row r="5" spans="1:4" ht="60" x14ac:dyDescent="0.25">
      <c r="A5" s="1" t="s">
        <v>180</v>
      </c>
      <c r="B5" s="40" t="s">
        <v>184</v>
      </c>
      <c r="C5" s="1" t="s">
        <v>185</v>
      </c>
      <c r="D5" s="1" t="s">
        <v>186</v>
      </c>
    </row>
    <row r="6" spans="1:4" x14ac:dyDescent="0.25">
      <c r="A6" s="1" t="s">
        <v>187</v>
      </c>
      <c r="B6" s="40" t="s">
        <v>181</v>
      </c>
      <c r="C6" s="1" t="s">
        <v>188</v>
      </c>
      <c r="D6" s="1" t="s">
        <v>183</v>
      </c>
    </row>
    <row r="7" spans="1:4" x14ac:dyDescent="0.25">
      <c r="A7" s="1" t="s">
        <v>189</v>
      </c>
      <c r="B7" s="40" t="s">
        <v>181</v>
      </c>
      <c r="C7" s="1" t="s">
        <v>188</v>
      </c>
      <c r="D7" s="1" t="s">
        <v>183</v>
      </c>
    </row>
    <row r="8" spans="1:4" ht="30" x14ac:dyDescent="0.25">
      <c r="A8" s="1" t="s">
        <v>190</v>
      </c>
      <c r="B8" s="40" t="s">
        <v>177</v>
      </c>
      <c r="C8" s="1" t="s">
        <v>191</v>
      </c>
      <c r="D8" s="1" t="s">
        <v>192</v>
      </c>
    </row>
    <row r="9" spans="1:4" x14ac:dyDescent="0.25">
      <c r="A9" s="1" t="s">
        <v>193</v>
      </c>
      <c r="B9" s="1" t="s">
        <v>57</v>
      </c>
      <c r="D9" s="1" t="s">
        <v>194</v>
      </c>
    </row>
    <row r="10" spans="1:4" x14ac:dyDescent="0.25">
      <c r="A10" s="1" t="s">
        <v>195</v>
      </c>
      <c r="B10" s="1" t="s">
        <v>57</v>
      </c>
      <c r="D10" s="1" t="s">
        <v>194</v>
      </c>
    </row>
    <row r="11" spans="1:4" x14ac:dyDescent="0.25">
      <c r="A11" s="1" t="s">
        <v>196</v>
      </c>
      <c r="B11" s="1" t="s">
        <v>57</v>
      </c>
      <c r="D11" s="1" t="s">
        <v>194</v>
      </c>
    </row>
    <row r="12" spans="1:4" x14ac:dyDescent="0.25">
      <c r="A12" s="1" t="s">
        <v>197</v>
      </c>
      <c r="B12" s="1" t="s">
        <v>198</v>
      </c>
      <c r="C12" s="1" t="s">
        <v>197</v>
      </c>
      <c r="D12" s="1" t="s">
        <v>199</v>
      </c>
    </row>
    <row r="13" spans="1:4" ht="45" x14ac:dyDescent="0.25">
      <c r="A13" s="1" t="s">
        <v>200</v>
      </c>
      <c r="B13" s="1" t="s">
        <v>181</v>
      </c>
      <c r="C13" s="1" t="s">
        <v>201</v>
      </c>
      <c r="D13" s="1" t="s">
        <v>202</v>
      </c>
    </row>
    <row r="14" spans="1:4" ht="180" x14ac:dyDescent="0.25">
      <c r="A14" s="1" t="s">
        <v>203</v>
      </c>
      <c r="B14" s="1" t="s">
        <v>181</v>
      </c>
      <c r="C14" s="1" t="s">
        <v>204</v>
      </c>
      <c r="D14" s="1" t="s">
        <v>205</v>
      </c>
    </row>
    <row r="15" spans="1:4" ht="45" x14ac:dyDescent="0.25">
      <c r="A15" s="1" t="s">
        <v>206</v>
      </c>
      <c r="B15" s="1" t="s">
        <v>177</v>
      </c>
      <c r="C15" s="1" t="s">
        <v>207</v>
      </c>
      <c r="D15" s="1" t="s">
        <v>208</v>
      </c>
    </row>
    <row r="16" spans="1:4" ht="30" x14ac:dyDescent="0.25">
      <c r="A16" s="1" t="s">
        <v>209</v>
      </c>
      <c r="B16" s="1" t="s">
        <v>57</v>
      </c>
      <c r="D16" s="1" t="s">
        <v>210</v>
      </c>
    </row>
    <row r="17" spans="1:4" ht="30" x14ac:dyDescent="0.25">
      <c r="A17" s="1" t="s">
        <v>211</v>
      </c>
      <c r="B17" s="1" t="s">
        <v>212</v>
      </c>
      <c r="C17" s="1" t="s">
        <v>213</v>
      </c>
      <c r="D17" s="1" t="s">
        <v>214</v>
      </c>
    </row>
    <row r="18" spans="1:4" ht="30" x14ac:dyDescent="0.25">
      <c r="A18" s="1" t="s">
        <v>215</v>
      </c>
      <c r="B18" s="1" t="s">
        <v>177</v>
      </c>
      <c r="C18" s="1" t="s">
        <v>207</v>
      </c>
      <c r="D18" s="1" t="s">
        <v>216</v>
      </c>
    </row>
    <row r="19" spans="1:4" ht="30" x14ac:dyDescent="0.25">
      <c r="A19" s="1" t="s">
        <v>217</v>
      </c>
      <c r="B19" s="1" t="s">
        <v>177</v>
      </c>
      <c r="C19" s="1" t="s">
        <v>207</v>
      </c>
      <c r="D19" s="1" t="s">
        <v>216</v>
      </c>
    </row>
    <row r="20" spans="1:4" x14ac:dyDescent="0.25">
      <c r="A20" s="1" t="s">
        <v>218</v>
      </c>
      <c r="B20" s="1" t="s">
        <v>174</v>
      </c>
      <c r="D20" s="1" t="s">
        <v>219</v>
      </c>
    </row>
    <row r="21" spans="1:4" x14ac:dyDescent="0.25">
      <c r="A21" s="1" t="s">
        <v>220</v>
      </c>
      <c r="B21" s="1" t="s">
        <v>57</v>
      </c>
      <c r="D21" s="1" t="s">
        <v>221</v>
      </c>
    </row>
    <row r="22" spans="1:4" ht="30" x14ac:dyDescent="0.25">
      <c r="A22" s="1" t="s">
        <v>222</v>
      </c>
      <c r="B22" s="1" t="s">
        <v>57</v>
      </c>
      <c r="D22" s="1" t="s">
        <v>223</v>
      </c>
    </row>
    <row r="23" spans="1:4" ht="30" x14ac:dyDescent="0.25">
      <c r="A23" s="1" t="s">
        <v>224</v>
      </c>
      <c r="B23" s="1" t="s">
        <v>57</v>
      </c>
      <c r="D23" s="1" t="s">
        <v>223</v>
      </c>
    </row>
    <row r="24" spans="1:4" x14ac:dyDescent="0.25">
      <c r="A24" s="1" t="s">
        <v>225</v>
      </c>
      <c r="B24" s="1" t="s">
        <v>57</v>
      </c>
      <c r="D24" s="1" t="s">
        <v>226</v>
      </c>
    </row>
    <row r="25" spans="1:4" x14ac:dyDescent="0.25">
      <c r="A25" s="1" t="s">
        <v>227</v>
      </c>
      <c r="B25" s="1" t="s">
        <v>57</v>
      </c>
      <c r="D25" s="1" t="s">
        <v>226</v>
      </c>
    </row>
    <row r="26" spans="1:4" x14ac:dyDescent="0.25">
      <c r="A26" s="1" t="s">
        <v>228</v>
      </c>
      <c r="B26" s="1" t="s">
        <v>57</v>
      </c>
      <c r="D26" s="1" t="s">
        <v>226</v>
      </c>
    </row>
    <row r="27" spans="1:4" x14ac:dyDescent="0.25">
      <c r="A27" s="1" t="s">
        <v>229</v>
      </c>
      <c r="B27" s="1" t="s">
        <v>57</v>
      </c>
      <c r="D27" s="1" t="s">
        <v>226</v>
      </c>
    </row>
    <row r="28" spans="1:4" x14ac:dyDescent="0.25">
      <c r="A28" s="1" t="s">
        <v>230</v>
      </c>
      <c r="B28" s="1" t="s">
        <v>57</v>
      </c>
      <c r="D28" s="1" t="s">
        <v>226</v>
      </c>
    </row>
    <row r="29" spans="1:4" x14ac:dyDescent="0.25">
      <c r="A29" s="1" t="s">
        <v>231</v>
      </c>
      <c r="B29" s="1" t="s">
        <v>57</v>
      </c>
      <c r="D29" s="1" t="s">
        <v>226</v>
      </c>
    </row>
    <row r="30" spans="1:4" x14ac:dyDescent="0.25">
      <c r="A30" s="1" t="s">
        <v>232</v>
      </c>
      <c r="B30" s="1" t="s">
        <v>57</v>
      </c>
      <c r="D30" s="1" t="s">
        <v>226</v>
      </c>
    </row>
    <row r="31" spans="1:4" x14ac:dyDescent="0.25">
      <c r="A31" s="1" t="s">
        <v>233</v>
      </c>
      <c r="B31" s="1" t="s">
        <v>57</v>
      </c>
      <c r="D31" s="1" t="s">
        <v>226</v>
      </c>
    </row>
    <row r="32" spans="1:4" x14ac:dyDescent="0.25">
      <c r="A32" s="1" t="s">
        <v>234</v>
      </c>
      <c r="B32" s="1" t="s">
        <v>57</v>
      </c>
      <c r="D32" s="1" t="s">
        <v>226</v>
      </c>
    </row>
    <row r="33" spans="1:4" x14ac:dyDescent="0.25">
      <c r="A33" s="1" t="s">
        <v>235</v>
      </c>
      <c r="B33" s="1" t="s">
        <v>57</v>
      </c>
      <c r="D33" s="1" t="s">
        <v>226</v>
      </c>
    </row>
    <row r="34" spans="1:4" x14ac:dyDescent="0.25">
      <c r="A34" s="1" t="s">
        <v>236</v>
      </c>
      <c r="B34" s="1" t="s">
        <v>174</v>
      </c>
      <c r="D34" s="1" t="s">
        <v>237</v>
      </c>
    </row>
    <row r="35" spans="1:4" x14ac:dyDescent="0.25">
      <c r="A35" s="1" t="s">
        <v>238</v>
      </c>
      <c r="B35" s="1" t="s">
        <v>174</v>
      </c>
      <c r="D35" s="1" t="s">
        <v>237</v>
      </c>
    </row>
    <row r="36" spans="1:4" x14ac:dyDescent="0.25">
      <c r="A36" s="1" t="s">
        <v>239</v>
      </c>
      <c r="B36" s="1" t="s">
        <v>57</v>
      </c>
      <c r="D36" s="1" t="s">
        <v>240</v>
      </c>
    </row>
    <row r="37" spans="1:4" x14ac:dyDescent="0.25">
      <c r="A37" s="1" t="s">
        <v>241</v>
      </c>
      <c r="B37" s="1" t="s">
        <v>57</v>
      </c>
      <c r="D37" s="1" t="s">
        <v>240</v>
      </c>
    </row>
    <row r="38" spans="1:4" x14ac:dyDescent="0.25">
      <c r="A38" s="1" t="s">
        <v>242</v>
      </c>
      <c r="B38" s="1" t="s">
        <v>57</v>
      </c>
      <c r="D38" s="1" t="s">
        <v>240</v>
      </c>
    </row>
    <row r="39" spans="1:4" x14ac:dyDescent="0.25">
      <c r="A39" s="1" t="s">
        <v>243</v>
      </c>
      <c r="B39" s="1" t="s">
        <v>57</v>
      </c>
      <c r="D39" s="1" t="s">
        <v>240</v>
      </c>
    </row>
    <row r="40" spans="1:4" x14ac:dyDescent="0.25">
      <c r="A40" s="1" t="s">
        <v>244</v>
      </c>
      <c r="B40" s="1" t="s">
        <v>57</v>
      </c>
      <c r="D40" s="1" t="s">
        <v>240</v>
      </c>
    </row>
    <row r="41" spans="1:4" x14ac:dyDescent="0.25">
      <c r="A41" s="1" t="s">
        <v>245</v>
      </c>
      <c r="B41" s="1" t="s">
        <v>57</v>
      </c>
      <c r="D41" s="1" t="s">
        <v>240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2D806-C767-42E8-B763-031306FE49BD}">
  <sheetPr codeName="Sheet4">
    <tabColor theme="9" tint="0.39997558519241921"/>
  </sheetPr>
  <dimension ref="A1:L23"/>
  <sheetViews>
    <sheetView workbookViewId="0"/>
  </sheetViews>
  <sheetFormatPr defaultColWidth="8.7109375" defaultRowHeight="15" x14ac:dyDescent="0.25"/>
  <cols>
    <col min="1" max="1" width="10.7109375" customWidth="1"/>
    <col min="2" max="2" width="19.42578125" customWidth="1"/>
    <col min="3" max="3" width="17.7109375" customWidth="1"/>
    <col min="4" max="5" width="25.42578125" customWidth="1"/>
    <col min="6" max="6" width="35.42578125" customWidth="1"/>
    <col min="7" max="7" width="40.42578125" style="1" customWidth="1"/>
    <col min="8" max="8" width="40.42578125" customWidth="1"/>
    <col min="9" max="9" width="58.42578125" style="1" bestFit="1" customWidth="1"/>
    <col min="10" max="10" width="58.42578125" style="1" customWidth="1"/>
    <col min="11" max="11" width="42.28515625" customWidth="1"/>
    <col min="12" max="12" width="88.28515625" style="1" customWidth="1"/>
  </cols>
  <sheetData>
    <row r="1" spans="1:12" ht="30" x14ac:dyDescent="0.25">
      <c r="A1" s="1" t="s">
        <v>0</v>
      </c>
      <c r="B1" s="1" t="s">
        <v>1</v>
      </c>
      <c r="C1" s="1" t="s">
        <v>2</v>
      </c>
      <c r="D1" s="1" t="s">
        <v>3</v>
      </c>
      <c r="E1" s="1" t="s">
        <v>246</v>
      </c>
      <c r="F1" s="1" t="s">
        <v>247</v>
      </c>
      <c r="G1" s="1" t="s">
        <v>8</v>
      </c>
      <c r="H1" s="1" t="s">
        <v>9</v>
      </c>
      <c r="I1"/>
      <c r="J1"/>
      <c r="L1"/>
    </row>
    <row r="2" spans="1:12" ht="60" customHeight="1" x14ac:dyDescent="0.25">
      <c r="A2" s="6" t="s">
        <v>248</v>
      </c>
      <c r="B2" s="7" t="e">
        <f>VLOOKUP(Initial_report[[#This Row],[Field ID]],#REF!, 2, FALSE)</f>
        <v>#REF!</v>
      </c>
      <c r="C2" s="7" t="e">
        <f>VLOOKUP(Initial_report[[#This Row],[Field ID]],#REF!, 3, FALSE)</f>
        <v>#REF!</v>
      </c>
      <c r="D2" s="4" t="e">
        <f>VLOOKUP(Initial_report[[#This Row],[Field ID]],#REF!, 4, FALSE)</f>
        <v>#REF!</v>
      </c>
      <c r="E2" s="4" t="e">
        <f>VLOOKUP(Initial_report[[#This Row],[Field ID]],#REF!, 5, FALSE)</f>
        <v>#REF!</v>
      </c>
      <c r="F2" s="4" t="e">
        <f>VLOOKUP(Initial_report[[#This Row],[Field ID]],#REF!, 6, FALSE)</f>
        <v>#REF!</v>
      </c>
      <c r="G2" s="4" t="e">
        <f>VLOOKUP(Initial_report[[#This Row],[Field ID]],#REF!, 9, FALSE)</f>
        <v>#REF!</v>
      </c>
      <c r="H2" s="4" t="e">
        <f>VLOOKUP(Initial_report[[#This Row],[Field ID]],#REF!, 10, FALSE)</f>
        <v>#REF!</v>
      </c>
      <c r="I2"/>
      <c r="J2"/>
      <c r="L2"/>
    </row>
    <row r="3" spans="1:12" ht="60" customHeight="1" x14ac:dyDescent="0.25">
      <c r="A3" s="6" t="s">
        <v>249</v>
      </c>
      <c r="B3" s="7" t="e">
        <f>VLOOKUP(Initial_report[[#This Row],[Field ID]],#REF!, 2, FALSE)</f>
        <v>#REF!</v>
      </c>
      <c r="C3" s="7" t="e">
        <f>VLOOKUP(Initial_report[[#This Row],[Field ID]],#REF!, 3, FALSE)</f>
        <v>#REF!</v>
      </c>
      <c r="D3" s="4" t="e">
        <f>VLOOKUP(Initial_report[[#This Row],[Field ID]],#REF!, 4, FALSE)</f>
        <v>#REF!</v>
      </c>
      <c r="E3" s="4" t="e">
        <f>VLOOKUP(Initial_report[[#This Row],[Field ID]],#REF!, 5, FALSE)</f>
        <v>#REF!</v>
      </c>
      <c r="F3" s="4" t="e">
        <f>VLOOKUP(Initial_report[[#This Row],[Field ID]],#REF!, 6, FALSE)</f>
        <v>#REF!</v>
      </c>
      <c r="G3" s="4" t="e">
        <f>VLOOKUP(Initial_report[[#This Row],[Field ID]],#REF!, 9, FALSE)</f>
        <v>#REF!</v>
      </c>
      <c r="H3" s="4" t="e">
        <f>VLOOKUP(Initial_report[[#This Row],[Field ID]],#REF!, 10, FALSE)</f>
        <v>#REF!</v>
      </c>
      <c r="I3"/>
      <c r="J3"/>
      <c r="L3"/>
    </row>
    <row r="4" spans="1:12" ht="60" customHeight="1" thickBot="1" x14ac:dyDescent="0.3">
      <c r="A4" s="6" t="s">
        <v>250</v>
      </c>
      <c r="B4" s="7" t="e">
        <f>VLOOKUP(Initial_report[[#This Row],[Field ID]],#REF!, 2, FALSE)</f>
        <v>#REF!</v>
      </c>
      <c r="C4" s="7" t="e">
        <f>VLOOKUP(Initial_report[[#This Row],[Field ID]],#REF!, 3, FALSE)</f>
        <v>#REF!</v>
      </c>
      <c r="D4" s="4" t="e">
        <f>VLOOKUP(Initial_report[[#This Row],[Field ID]],#REF!, 4, FALSE)</f>
        <v>#REF!</v>
      </c>
      <c r="E4" s="4" t="e">
        <f>VLOOKUP(Initial_report[[#This Row],[Field ID]],#REF!, 5, FALSE)</f>
        <v>#REF!</v>
      </c>
      <c r="F4" s="4" t="e">
        <f>VLOOKUP(Initial_report[[#This Row],[Field ID]],#REF!, 6, FALSE)</f>
        <v>#REF!</v>
      </c>
      <c r="G4" s="4" t="e">
        <f>VLOOKUP(Initial_report[[#This Row],[Field ID]],#REF!, 9, FALSE)</f>
        <v>#REF!</v>
      </c>
      <c r="H4" s="4" t="e">
        <f>VLOOKUP(Initial_report[[#This Row],[Field ID]],#REF!, 10, FALSE)</f>
        <v>#REF!</v>
      </c>
      <c r="I4"/>
      <c r="J4"/>
      <c r="L4"/>
    </row>
    <row r="5" spans="1:12" ht="60" customHeight="1" x14ac:dyDescent="0.25">
      <c r="A5" s="6" t="s">
        <v>251</v>
      </c>
      <c r="B5" s="7" t="e">
        <f>VLOOKUP(Initial_report[[#This Row],[Field ID]],#REF!, 2, FALSE)</f>
        <v>#REF!</v>
      </c>
      <c r="C5" s="7" t="e">
        <f>VLOOKUP(Initial_report[[#This Row],[Field ID]],#REF!, 3, FALSE)</f>
        <v>#REF!</v>
      </c>
      <c r="D5" s="9" t="e">
        <f>VLOOKUP(Initial_report[[#This Row],[Field ID]],#REF!, 4, FALSE)</f>
        <v>#REF!</v>
      </c>
      <c r="E5" s="10" t="e">
        <f>VLOOKUP(Initial_report[[#This Row],[Field ID]],#REF!, 5, FALSE)</f>
        <v>#REF!</v>
      </c>
      <c r="F5" s="24" t="e">
        <f>VLOOKUP(Initial_report[[#This Row],[Field ID]],#REF!, 6, FALSE)</f>
        <v>#REF!</v>
      </c>
      <c r="G5" s="4" t="e">
        <f>VLOOKUP(Initial_report[[#This Row],[Field ID]],#REF!, 9, FALSE)</f>
        <v>#REF!</v>
      </c>
      <c r="H5" s="4" t="e">
        <f>VLOOKUP(Initial_report[[#This Row],[Field ID]],#REF!, 10, FALSE)</f>
        <v>#REF!</v>
      </c>
      <c r="I5"/>
      <c r="J5"/>
      <c r="L5"/>
    </row>
    <row r="6" spans="1:12" ht="60" customHeight="1" x14ac:dyDescent="0.25">
      <c r="A6" s="6" t="s">
        <v>252</v>
      </c>
      <c r="B6" s="7" t="e">
        <f>VLOOKUP(Initial_report[[#This Row],[Field ID]],#REF!, 2, FALSE)</f>
        <v>#REF!</v>
      </c>
      <c r="C6" s="7" t="e">
        <f>VLOOKUP(Initial_report[[#This Row],[Field ID]],#REF!, 3, FALSE)</f>
        <v>#REF!</v>
      </c>
      <c r="D6" s="31" t="e">
        <f>VLOOKUP(Initial_report[[#This Row],[Field ID]],#REF!, 4, FALSE)</f>
        <v>#REF!</v>
      </c>
      <c r="E6" s="4" t="e">
        <f>VLOOKUP(Initial_report[[#This Row],[Field ID]],#REF!, 5, FALSE)</f>
        <v>#REF!</v>
      </c>
      <c r="F6" s="25" t="e">
        <f>VLOOKUP(Initial_report[[#This Row],[Field ID]],#REF!, 6, FALSE)</f>
        <v>#REF!</v>
      </c>
      <c r="G6" s="4" t="e">
        <f>VLOOKUP(Initial_report[[#This Row],[Field ID]],#REF!, 9, FALSE)</f>
        <v>#REF!</v>
      </c>
      <c r="H6" s="4" t="e">
        <f>VLOOKUP(Initial_report[[#This Row],[Field ID]],#REF!, 10, FALSE)</f>
        <v>#REF!</v>
      </c>
      <c r="I6"/>
      <c r="J6"/>
      <c r="L6"/>
    </row>
    <row r="7" spans="1:12" ht="60" customHeight="1" x14ac:dyDescent="0.25">
      <c r="A7" s="6" t="s">
        <v>253</v>
      </c>
      <c r="B7" s="7" t="e">
        <f>VLOOKUP(Initial_report[[#This Row],[Field ID]],#REF!, 2, FALSE)</f>
        <v>#REF!</v>
      </c>
      <c r="C7" s="7" t="e">
        <f>VLOOKUP(Initial_report[[#This Row],[Field ID]],#REF!, 3, FALSE)</f>
        <v>#REF!</v>
      </c>
      <c r="D7" s="31" t="e">
        <f>VLOOKUP(Initial_report[[#This Row],[Field ID]],#REF!, 4, FALSE)</f>
        <v>#REF!</v>
      </c>
      <c r="E7" s="4" t="e">
        <f>VLOOKUP(Initial_report[[#This Row],[Field ID]],#REF!, 5, FALSE)</f>
        <v>#REF!</v>
      </c>
      <c r="F7" s="25" t="e">
        <f>VLOOKUP(Initial_report[[#This Row],[Field ID]],#REF!, 6, FALSE)</f>
        <v>#REF!</v>
      </c>
      <c r="G7" s="4" t="e">
        <f>VLOOKUP(Initial_report[[#This Row],[Field ID]],#REF!, 9, FALSE)</f>
        <v>#REF!</v>
      </c>
      <c r="H7" s="4" t="e">
        <f>VLOOKUP(Initial_report[[#This Row],[Field ID]],#REF!, 10, FALSE)</f>
        <v>#REF!</v>
      </c>
      <c r="I7"/>
      <c r="J7"/>
      <c r="L7"/>
    </row>
    <row r="8" spans="1:12" ht="60" customHeight="1" x14ac:dyDescent="0.25">
      <c r="A8" s="6" t="s">
        <v>254</v>
      </c>
      <c r="B8" s="7" t="e">
        <f>VLOOKUP(Initial_report[[#This Row],[Field ID]],#REF!, 2, FALSE)</f>
        <v>#REF!</v>
      </c>
      <c r="C8" s="7" t="e">
        <f>VLOOKUP(Initial_report[[#This Row],[Field ID]],#REF!, 3, FALSE)</f>
        <v>#REF!</v>
      </c>
      <c r="D8" s="31" t="e">
        <f>VLOOKUP(Initial_report[[#This Row],[Field ID]],#REF!, 4, FALSE)</f>
        <v>#REF!</v>
      </c>
      <c r="E8" s="4" t="e">
        <f>VLOOKUP(Initial_report[[#This Row],[Field ID]],#REF!, 5, FALSE)</f>
        <v>#REF!</v>
      </c>
      <c r="F8" s="25" t="e">
        <f>VLOOKUP(Initial_report[[#This Row],[Field ID]],#REF!, 6, FALSE)</f>
        <v>#REF!</v>
      </c>
      <c r="G8" s="4" t="e">
        <f>VLOOKUP(Initial_report[[#This Row],[Field ID]],#REF!, 9, FALSE)</f>
        <v>#REF!</v>
      </c>
      <c r="H8" s="4" t="e">
        <f>VLOOKUP(Initial_report[[#This Row],[Field ID]],#REF!, 10, FALSE)</f>
        <v>#REF!</v>
      </c>
      <c r="I8"/>
      <c r="J8"/>
      <c r="L8"/>
    </row>
    <row r="9" spans="1:12" ht="60" customHeight="1" thickBot="1" x14ac:dyDescent="0.3">
      <c r="A9" s="6" t="s">
        <v>255</v>
      </c>
      <c r="B9" s="7" t="e">
        <f>VLOOKUP(Initial_report[[#This Row],[Field ID]],#REF!, 2, FALSE)</f>
        <v>#REF!</v>
      </c>
      <c r="C9" s="7" t="e">
        <f>VLOOKUP(Initial_report[[#This Row],[Field ID]],#REF!, 3, FALSE)</f>
        <v>#REF!</v>
      </c>
      <c r="D9" s="32" t="e">
        <f>VLOOKUP(Initial_report[[#This Row],[Field ID]],#REF!, 4, FALSE)</f>
        <v>#REF!</v>
      </c>
      <c r="E9" s="8" t="e">
        <f>VLOOKUP(Initial_report[[#This Row],[Field ID]],#REF!, 5, FALSE)</f>
        <v>#REF!</v>
      </c>
      <c r="F9" s="26" t="e">
        <f>VLOOKUP(Initial_report[[#This Row],[Field ID]],#REF!, 6, FALSE)</f>
        <v>#REF!</v>
      </c>
      <c r="G9" s="4" t="e">
        <f>VLOOKUP(Initial_report[[#This Row],[Field ID]],#REF!, 9, FALSE)</f>
        <v>#REF!</v>
      </c>
      <c r="H9" s="4" t="e">
        <f>VLOOKUP(Initial_report[[#This Row],[Field ID]],#REF!, 10, FALSE)</f>
        <v>#REF!</v>
      </c>
      <c r="I9"/>
      <c r="J9"/>
      <c r="L9"/>
    </row>
    <row r="10" spans="1:12" ht="60" customHeight="1" x14ac:dyDescent="0.25">
      <c r="A10" s="6" t="s">
        <v>256</v>
      </c>
      <c r="B10" s="7" t="e">
        <f>VLOOKUP(Initial_report[[#This Row],[Field ID]],#REF!, 2, FALSE)</f>
        <v>#REF!</v>
      </c>
      <c r="C10" s="7" t="e">
        <f>VLOOKUP(Initial_report[[#This Row],[Field ID]],#REF!, 3, FALSE)</f>
        <v>#REF!</v>
      </c>
      <c r="D10" s="4" t="e">
        <f>VLOOKUP(Initial_report[[#This Row],[Field ID]],#REF!, 4, FALSE)</f>
        <v>#REF!</v>
      </c>
      <c r="E10" s="4" t="e">
        <f>VLOOKUP(Initial_report[[#This Row],[Field ID]],#REF!, 5, FALSE)</f>
        <v>#REF!</v>
      </c>
      <c r="F10" s="4" t="e">
        <f>VLOOKUP(Initial_report[[#This Row],[Field ID]],#REF!, 6, FALSE)</f>
        <v>#REF!</v>
      </c>
      <c r="G10" s="4" t="e">
        <f>VLOOKUP(Initial_report[[#This Row],[Field ID]],#REF!, 9, FALSE)</f>
        <v>#REF!</v>
      </c>
      <c r="H10" s="4" t="e">
        <f>VLOOKUP(Initial_report[[#This Row],[Field ID]],#REF!, 10, FALSE)</f>
        <v>#REF!</v>
      </c>
      <c r="I10"/>
      <c r="J10"/>
      <c r="L10"/>
    </row>
    <row r="11" spans="1:12" ht="60" customHeight="1" x14ac:dyDescent="0.25">
      <c r="A11" s="6" t="s">
        <v>257</v>
      </c>
      <c r="B11" s="7" t="e">
        <f>VLOOKUP(Initial_report[[#This Row],[Field ID]],#REF!, 2, FALSE)</f>
        <v>#REF!</v>
      </c>
      <c r="C11" s="7" t="e">
        <f>VLOOKUP(Initial_report[[#This Row],[Field ID]],#REF!, 3, FALSE)</f>
        <v>#REF!</v>
      </c>
      <c r="D11" s="4" t="e">
        <f>VLOOKUP(Initial_report[[#This Row],[Field ID]],#REF!, 4, FALSE)</f>
        <v>#REF!</v>
      </c>
      <c r="E11" s="4" t="e">
        <f>VLOOKUP(Initial_report[[#This Row],[Field ID]],#REF!, 5, FALSE)</f>
        <v>#REF!</v>
      </c>
      <c r="F11" s="4" t="e">
        <f>VLOOKUP(Initial_report[[#This Row],[Field ID]],#REF!, 6, FALSE)</f>
        <v>#REF!</v>
      </c>
      <c r="G11" s="4" t="e">
        <f>VLOOKUP(Initial_report[[#This Row],[Field ID]],#REF!, 9, FALSE)</f>
        <v>#REF!</v>
      </c>
      <c r="H11" s="4" t="e">
        <f>VLOOKUP(Initial_report[[#This Row],[Field ID]],#REF!, 10, FALSE)</f>
        <v>#REF!</v>
      </c>
      <c r="I11"/>
      <c r="J11"/>
      <c r="L11"/>
    </row>
    <row r="12" spans="1:12" ht="60" customHeight="1" x14ac:dyDescent="0.25">
      <c r="A12" s="6" t="s">
        <v>258</v>
      </c>
      <c r="B12" s="7" t="e">
        <f>VLOOKUP(Initial_report[[#This Row],[Field ID]],#REF!, 2, FALSE)</f>
        <v>#REF!</v>
      </c>
      <c r="C12" s="7" t="e">
        <f>VLOOKUP(Initial_report[[#This Row],[Field ID]],#REF!, 3, FALSE)</f>
        <v>#REF!</v>
      </c>
      <c r="D12" s="4" t="e">
        <f>VLOOKUP(Initial_report[[#This Row],[Field ID]],#REF!, 4, FALSE)</f>
        <v>#REF!</v>
      </c>
      <c r="E12" s="4" t="e">
        <f>VLOOKUP(Initial_report[[#This Row],[Field ID]],#REF!, 5, FALSE)</f>
        <v>#REF!</v>
      </c>
      <c r="F12" s="4" t="e">
        <f>VLOOKUP(Initial_report[[#This Row],[Field ID]],#REF!, 6, FALSE)</f>
        <v>#REF!</v>
      </c>
      <c r="G12" s="4" t="e">
        <f>VLOOKUP(Initial_report[[#This Row],[Field ID]],#REF!, 9, FALSE)</f>
        <v>#REF!</v>
      </c>
      <c r="H12" s="4" t="e">
        <f>VLOOKUP(Initial_report[[#This Row],[Field ID]],#REF!, 10, FALSE)</f>
        <v>#REF!</v>
      </c>
      <c r="I12"/>
      <c r="J12"/>
      <c r="L12"/>
    </row>
    <row r="13" spans="1:12" ht="88.5" customHeight="1" x14ac:dyDescent="0.25">
      <c r="A13" s="6" t="s">
        <v>259</v>
      </c>
      <c r="B13" s="7" t="e">
        <f>VLOOKUP(Initial_report[[#This Row],[Field ID]],#REF!, 2, FALSE)</f>
        <v>#REF!</v>
      </c>
      <c r="C13" s="7" t="e">
        <f>VLOOKUP(Initial_report[[#This Row],[Field ID]],#REF!, 3, FALSE)</f>
        <v>#REF!</v>
      </c>
      <c r="D13" s="4" t="e">
        <f>VLOOKUP(Initial_report[[#This Row],[Field ID]],#REF!, 4, FALSE)</f>
        <v>#REF!</v>
      </c>
      <c r="E13" s="4" t="e">
        <f>VLOOKUP(Initial_report[[#This Row],[Field ID]],#REF!, 5, FALSE)</f>
        <v>#REF!</v>
      </c>
      <c r="F13" s="4" t="e">
        <f>VLOOKUP(Initial_report[[#This Row],[Field ID]],#REF!, 6, FALSE)</f>
        <v>#REF!</v>
      </c>
      <c r="G13" s="4" t="e">
        <f>VLOOKUP(Initial_report[[#This Row],[Field ID]],#REF!, 9, FALSE)</f>
        <v>#REF!</v>
      </c>
      <c r="H13" s="4" t="e">
        <f>VLOOKUP(Initial_report[[#This Row],[Field ID]],#REF!, 10, FALSE)</f>
        <v>#REF!</v>
      </c>
      <c r="I13"/>
      <c r="J13"/>
      <c r="L13"/>
    </row>
    <row r="14" spans="1:12" ht="78" customHeight="1" x14ac:dyDescent="0.25">
      <c r="A14" s="6" t="s">
        <v>260</v>
      </c>
      <c r="B14" s="7" t="e">
        <f>VLOOKUP(Initial_report[[#This Row],[Field ID]],#REF!, 2, FALSE)</f>
        <v>#REF!</v>
      </c>
      <c r="C14" s="7" t="e">
        <f>VLOOKUP(Initial_report[[#This Row],[Field ID]],#REF!, 3, FALSE)</f>
        <v>#REF!</v>
      </c>
      <c r="D14" s="4" t="e">
        <f>VLOOKUP(Initial_report[[#This Row],[Field ID]],#REF!, 4, FALSE)</f>
        <v>#REF!</v>
      </c>
      <c r="E14" s="4" t="e">
        <f>VLOOKUP(Initial_report[[#This Row],[Field ID]],#REF!, 5, FALSE)</f>
        <v>#REF!</v>
      </c>
      <c r="F14" s="4" t="e">
        <f>VLOOKUP(Initial_report[[#This Row],[Field ID]],#REF!, 6, FALSE)</f>
        <v>#REF!</v>
      </c>
      <c r="G14" s="4" t="e">
        <f>VLOOKUP(Initial_report[[#This Row],[Field ID]],#REF!, 9, FALSE)</f>
        <v>#REF!</v>
      </c>
      <c r="H14" s="4" t="e">
        <f>VLOOKUP(Initial_report[[#This Row],[Field ID]],#REF!, 10, FALSE)</f>
        <v>#REF!</v>
      </c>
      <c r="I14"/>
      <c r="J14"/>
      <c r="L14"/>
    </row>
    <row r="15" spans="1:12" ht="60" customHeight="1" x14ac:dyDescent="0.25">
      <c r="A15" s="6" t="s">
        <v>261</v>
      </c>
      <c r="B15" s="7" t="e">
        <f>VLOOKUP(Initial_report[[#This Row],[Field ID]],#REF!, 2, FALSE)</f>
        <v>#REF!</v>
      </c>
      <c r="C15" s="7" t="e">
        <f>VLOOKUP(Initial_report[[#This Row],[Field ID]],#REF!, 3, FALSE)</f>
        <v>#REF!</v>
      </c>
      <c r="D15" s="4" t="e">
        <f>VLOOKUP(Initial_report[[#This Row],[Field ID]],#REF!, 4, FALSE)</f>
        <v>#REF!</v>
      </c>
      <c r="E15" s="4" t="e">
        <f>VLOOKUP(Initial_report[[#This Row],[Field ID]],#REF!, 5, FALSE)</f>
        <v>#REF!</v>
      </c>
      <c r="F15" s="4" t="e">
        <f>VLOOKUP(Initial_report[[#This Row],[Field ID]],#REF!, 6, FALSE)</f>
        <v>#REF!</v>
      </c>
      <c r="G15" s="4" t="e">
        <f>VLOOKUP(Initial_report[[#This Row],[Field ID]],#REF!, 9, FALSE)</f>
        <v>#REF!</v>
      </c>
      <c r="H15" s="4" t="e">
        <f>VLOOKUP(Initial_report[[#This Row],[Field ID]],#REF!, 10, FALSE)</f>
        <v>#REF!</v>
      </c>
      <c r="I15"/>
      <c r="J15"/>
      <c r="L15"/>
    </row>
    <row r="16" spans="1:12" ht="60" customHeight="1" x14ac:dyDescent="0.25">
      <c r="A16" s="6" t="s">
        <v>262</v>
      </c>
      <c r="B16" s="7" t="e">
        <f>VLOOKUP(Initial_report[[#This Row],[Field ID]],#REF!, 2, FALSE)</f>
        <v>#REF!</v>
      </c>
      <c r="C16" s="7" t="e">
        <f>VLOOKUP(Initial_report[[#This Row],[Field ID]],#REF!, 3, FALSE)</f>
        <v>#REF!</v>
      </c>
      <c r="D16" s="4" t="e">
        <f>VLOOKUP(Initial_report[[#This Row],[Field ID]],#REF!, 4, FALSE)</f>
        <v>#REF!</v>
      </c>
      <c r="E16" s="4" t="e">
        <f>VLOOKUP(Initial_report[[#This Row],[Field ID]],#REF!, 5, FALSE)</f>
        <v>#REF!</v>
      </c>
      <c r="F16" s="4" t="e">
        <f>VLOOKUP(Initial_report[[#This Row],[Field ID]],#REF!, 6, FALSE)</f>
        <v>#REF!</v>
      </c>
      <c r="G16" s="4" t="e">
        <f>VLOOKUP(Initial_report[[#This Row],[Field ID]],#REF!, 9, FALSE)</f>
        <v>#REF!</v>
      </c>
      <c r="H16" s="4" t="e">
        <f>VLOOKUP(Initial_report[[#This Row],[Field ID]],#REF!, 10, FALSE)</f>
        <v>#REF!</v>
      </c>
      <c r="I16"/>
      <c r="J16"/>
      <c r="L16"/>
    </row>
    <row r="17" spans="1:12" ht="60" customHeight="1" thickBot="1" x14ac:dyDescent="0.3">
      <c r="A17" s="6" t="s">
        <v>263</v>
      </c>
      <c r="B17" s="7" t="e">
        <f>VLOOKUP(Initial_report[[#This Row],[Field ID]],#REF!, 2, FALSE)</f>
        <v>#REF!</v>
      </c>
      <c r="C17" s="7" t="e">
        <f>VLOOKUP(Initial_report[[#This Row],[Field ID]],#REF!, 3, FALSE)</f>
        <v>#REF!</v>
      </c>
      <c r="D17" s="4" t="e">
        <f>VLOOKUP(Initial_report[[#This Row],[Field ID]],#REF!, 4, FALSE)</f>
        <v>#REF!</v>
      </c>
      <c r="E17" s="4" t="e">
        <f>VLOOKUP(Initial_report[[#This Row],[Field ID]],#REF!, 5, FALSE)</f>
        <v>#REF!</v>
      </c>
      <c r="F17" s="4" t="e">
        <f>VLOOKUP(Initial_report[[#This Row],[Field ID]],#REF!, 6, FALSE)</f>
        <v>#REF!</v>
      </c>
      <c r="G17" s="4" t="e">
        <f>VLOOKUP(Initial_report[[#This Row],[Field ID]],#REF!, 9, FALSE)</f>
        <v>#REF!</v>
      </c>
      <c r="H17" s="4" t="e">
        <f>VLOOKUP(Initial_report[[#This Row],[Field ID]],#REF!, 10, FALSE)</f>
        <v>#REF!</v>
      </c>
      <c r="I17"/>
      <c r="J17"/>
      <c r="L17"/>
    </row>
    <row r="18" spans="1:12" ht="60" customHeight="1" x14ac:dyDescent="0.25">
      <c r="A18" s="6" t="s">
        <v>264</v>
      </c>
      <c r="B18" s="7" t="e">
        <f>VLOOKUP(Initial_report[[#This Row],[Field ID]],#REF!, 2, FALSE)</f>
        <v>#REF!</v>
      </c>
      <c r="C18" s="7" t="e">
        <f>VLOOKUP(Initial_report[[#This Row],[Field ID]],#REF!, 3, FALSE)</f>
        <v>#REF!</v>
      </c>
      <c r="D18" s="9" t="e">
        <f>VLOOKUP(Initial_report[[#This Row],[Field ID]],#REF!, 4, FALSE)</f>
        <v>#REF!</v>
      </c>
      <c r="E18" s="10" t="e">
        <f>VLOOKUP(Initial_report[[#This Row],[Field ID]],#REF!, 5, FALSE)</f>
        <v>#REF!</v>
      </c>
      <c r="F18" s="24" t="e">
        <f>VLOOKUP(Initial_report[[#This Row],[Field ID]],#REF!, 6, FALSE)</f>
        <v>#REF!</v>
      </c>
      <c r="G18" s="4" t="e">
        <f>VLOOKUP(Initial_report[[#This Row],[Field ID]],#REF!, 9, FALSE)</f>
        <v>#REF!</v>
      </c>
      <c r="H18" s="4" t="e">
        <f>VLOOKUP(Initial_report[[#This Row],[Field ID]],#REF!, 10, FALSE)</f>
        <v>#REF!</v>
      </c>
      <c r="I18"/>
      <c r="J18"/>
      <c r="L18"/>
    </row>
    <row r="19" spans="1:12" ht="60" customHeight="1" x14ac:dyDescent="0.25">
      <c r="A19" s="6" t="s">
        <v>265</v>
      </c>
      <c r="B19" s="7" t="e">
        <f>VLOOKUP(Initial_report[[#This Row],[Field ID]],#REF!, 2, FALSE)</f>
        <v>#REF!</v>
      </c>
      <c r="C19" s="7" t="e">
        <f>VLOOKUP(Initial_report[[#This Row],[Field ID]],#REF!, 3, FALSE)</f>
        <v>#REF!</v>
      </c>
      <c r="D19" s="31" t="e">
        <f>VLOOKUP(Initial_report[[#This Row],[Field ID]],#REF!, 4, FALSE)</f>
        <v>#REF!</v>
      </c>
      <c r="E19" s="4" t="e">
        <f>VLOOKUP(Initial_report[[#This Row],[Field ID]],#REF!, 5, FALSE)</f>
        <v>#REF!</v>
      </c>
      <c r="F19" s="25" t="e">
        <f>VLOOKUP(Initial_report[[#This Row],[Field ID]],#REF!, 6, FALSE)</f>
        <v>#REF!</v>
      </c>
      <c r="G19" s="4" t="e">
        <f>VLOOKUP(Initial_report[[#This Row],[Field ID]],#REF!, 9, FALSE)</f>
        <v>#REF!</v>
      </c>
      <c r="H19" s="4" t="e">
        <f>VLOOKUP(Initial_report[[#This Row],[Field ID]],#REF!, 10, FALSE)</f>
        <v>#REF!</v>
      </c>
      <c r="I19"/>
      <c r="J19"/>
      <c r="L19"/>
    </row>
    <row r="20" spans="1:12" ht="60" customHeight="1" x14ac:dyDescent="0.25">
      <c r="A20" s="6" t="s">
        <v>266</v>
      </c>
      <c r="B20" s="7" t="e">
        <f>VLOOKUP(Initial_report[[#This Row],[Field ID]],#REF!, 2, FALSE)</f>
        <v>#REF!</v>
      </c>
      <c r="C20" s="7" t="e">
        <f>VLOOKUP(Initial_report[[#This Row],[Field ID]],#REF!, 3, FALSE)</f>
        <v>#REF!</v>
      </c>
      <c r="D20" s="31" t="e">
        <f>VLOOKUP(Initial_report[[#This Row],[Field ID]],#REF!, 4, FALSE)</f>
        <v>#REF!</v>
      </c>
      <c r="E20" s="4" t="e">
        <f>VLOOKUP(Initial_report[[#This Row],[Field ID]],#REF!, 5, FALSE)</f>
        <v>#REF!</v>
      </c>
      <c r="F20" s="25" t="e">
        <f>VLOOKUP(Initial_report[[#This Row],[Field ID]],#REF!, 6, FALSE)</f>
        <v>#REF!</v>
      </c>
      <c r="G20" s="4" t="e">
        <f>VLOOKUP(Initial_report[[#This Row],[Field ID]],#REF!, 9, FALSE)</f>
        <v>#REF!</v>
      </c>
      <c r="H20" s="4" t="e">
        <f>VLOOKUP(Initial_report[[#This Row],[Field ID]],#REF!, 10, FALSE)</f>
        <v>#REF!</v>
      </c>
      <c r="J20"/>
      <c r="L20"/>
    </row>
    <row r="21" spans="1:12" ht="60" customHeight="1" x14ac:dyDescent="0.25">
      <c r="A21" s="6" t="s">
        <v>267</v>
      </c>
      <c r="B21" s="7" t="e">
        <f>VLOOKUP(Initial_report[[#This Row],[Field ID]],#REF!, 2, FALSE)</f>
        <v>#REF!</v>
      </c>
      <c r="C21" s="7" t="e">
        <f>VLOOKUP(Initial_report[[#This Row],[Field ID]],#REF!, 3, FALSE)</f>
        <v>#REF!</v>
      </c>
      <c r="D21" s="31" t="e">
        <f>VLOOKUP(Initial_report[[#This Row],[Field ID]],#REF!, 4, FALSE)</f>
        <v>#REF!</v>
      </c>
      <c r="E21" s="4" t="e">
        <f>VLOOKUP(Initial_report[[#This Row],[Field ID]],#REF!, 5, FALSE)</f>
        <v>#REF!</v>
      </c>
      <c r="F21" s="25" t="e">
        <f>VLOOKUP(Initial_report[[#This Row],[Field ID]],#REF!, 6, FALSE)</f>
        <v>#REF!</v>
      </c>
      <c r="G21" s="4" t="e">
        <f>VLOOKUP(Initial_report[[#This Row],[Field ID]],#REF!, 9, FALSE)</f>
        <v>#REF!</v>
      </c>
      <c r="H21" s="4" t="e">
        <f>VLOOKUP(Initial_report[[#This Row],[Field ID]],#REF!, 10, FALSE)</f>
        <v>#REF!</v>
      </c>
      <c r="J21"/>
      <c r="L21"/>
    </row>
    <row r="22" spans="1:12" ht="60" customHeight="1" thickBot="1" x14ac:dyDescent="0.3">
      <c r="A22" s="6" t="s">
        <v>268</v>
      </c>
      <c r="B22" s="7" t="e">
        <f>VLOOKUP(Initial_report[[#This Row],[Field ID]],#REF!, 2, FALSE)</f>
        <v>#REF!</v>
      </c>
      <c r="C22" s="7" t="e">
        <f>VLOOKUP(Initial_report[[#This Row],[Field ID]],#REF!, 3, FALSE)</f>
        <v>#REF!</v>
      </c>
      <c r="D22" s="32" t="e">
        <f>VLOOKUP(Initial_report[[#This Row],[Field ID]],#REF!, 4, FALSE)</f>
        <v>#REF!</v>
      </c>
      <c r="E22" s="8" t="e">
        <f>VLOOKUP(Initial_report[[#This Row],[Field ID]],#REF!, 5, FALSE)</f>
        <v>#REF!</v>
      </c>
      <c r="F22" s="26" t="e">
        <f>VLOOKUP(Initial_report[[#This Row],[Field ID]],#REF!, 6, FALSE)</f>
        <v>#REF!</v>
      </c>
      <c r="G22" s="4" t="e">
        <f>VLOOKUP(Initial_report[[#This Row],[Field ID]],#REF!, 9, FALSE)</f>
        <v>#REF!</v>
      </c>
      <c r="H22" s="4" t="e">
        <f>VLOOKUP(Initial_report[[#This Row],[Field ID]],#REF!, 10, FALSE)</f>
        <v>#REF!</v>
      </c>
      <c r="J22"/>
      <c r="L22"/>
    </row>
    <row r="23" spans="1:12" ht="60" customHeight="1" x14ac:dyDescent="0.25">
      <c r="A23" s="6" t="s">
        <v>269</v>
      </c>
      <c r="B23" s="7" t="e">
        <f>VLOOKUP(Initial_report[[#This Row],[Field ID]],#REF!, 2, FALSE)</f>
        <v>#REF!</v>
      </c>
      <c r="C23" s="7" t="e">
        <f>VLOOKUP(Initial_report[[#This Row],[Field ID]],#REF!, 3, FALSE)</f>
        <v>#REF!</v>
      </c>
      <c r="D23" s="4" t="e">
        <f>VLOOKUP(Initial_report[[#This Row],[Field ID]],#REF!, 4, FALSE)</f>
        <v>#REF!</v>
      </c>
      <c r="E23" s="4" t="e">
        <f>VLOOKUP(Initial_report[[#This Row],[Field ID]],#REF!, 5, FALSE)</f>
        <v>#REF!</v>
      </c>
      <c r="F23" s="4" t="e">
        <f>VLOOKUP(Initial_report[[#This Row],[Field ID]],#REF!, 6, FALSE)</f>
        <v>#REF!</v>
      </c>
      <c r="G23" s="4" t="e">
        <f>VLOOKUP(Initial_report[[#This Row],[Field ID]],#REF!, 9, FALSE)</f>
        <v>#REF!</v>
      </c>
      <c r="H23" s="4" t="e">
        <f>VLOOKUP(Initial_report[[#This Row],[Field ID]],#REF!, 10, FALSE)</f>
        <v>#REF!</v>
      </c>
      <c r="J23"/>
      <c r="L23"/>
    </row>
  </sheetData>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464D6-CDA5-48CE-8338-5C36058892A1}">
  <sheetPr codeName="Sheet5">
    <tabColor theme="9" tint="0.39997558519241921"/>
  </sheetPr>
  <dimension ref="A1:L49"/>
  <sheetViews>
    <sheetView workbookViewId="0"/>
  </sheetViews>
  <sheetFormatPr defaultColWidth="8.7109375" defaultRowHeight="15" x14ac:dyDescent="0.25"/>
  <cols>
    <col min="1" max="1" width="10.7109375" customWidth="1"/>
    <col min="2" max="2" width="19.42578125" style="13" customWidth="1"/>
    <col min="3" max="3" width="17.7109375" style="13" customWidth="1"/>
    <col min="4" max="5" width="25.42578125" customWidth="1"/>
    <col min="6" max="6" width="35.42578125" customWidth="1"/>
    <col min="7" max="7" width="40.42578125" style="1" customWidth="1"/>
    <col min="8" max="8" width="40.42578125" customWidth="1"/>
    <col min="9" max="9" width="58.42578125" style="1" bestFit="1" customWidth="1"/>
    <col min="10" max="10" width="58.42578125" style="1" customWidth="1"/>
    <col min="11" max="11" width="42.28515625" customWidth="1"/>
    <col min="12" max="12" width="88.28515625" style="1" customWidth="1"/>
  </cols>
  <sheetData>
    <row r="1" spans="1:12" ht="30" x14ac:dyDescent="0.25">
      <c r="A1" s="1" t="s">
        <v>0</v>
      </c>
      <c r="B1" s="21" t="s">
        <v>1</v>
      </c>
      <c r="C1" s="21" t="s">
        <v>2</v>
      </c>
      <c r="D1" s="1" t="s">
        <v>3</v>
      </c>
      <c r="E1" s="1" t="s">
        <v>246</v>
      </c>
      <c r="F1" s="1" t="s">
        <v>247</v>
      </c>
      <c r="G1" s="1" t="s">
        <v>8</v>
      </c>
      <c r="H1" s="1" t="s">
        <v>9</v>
      </c>
      <c r="I1"/>
      <c r="J1"/>
      <c r="L1"/>
    </row>
    <row r="2" spans="1:12" ht="60" customHeight="1" x14ac:dyDescent="0.25">
      <c r="A2" s="6" t="s">
        <v>248</v>
      </c>
      <c r="B2" s="7" t="e">
        <f>VLOOKUP(Initial_report19[[#This Row],[Field ID]],#REF!, 2, FALSE)</f>
        <v>#REF!</v>
      </c>
      <c r="C2" s="7" t="e">
        <f>VLOOKUP(Initial_report19[[#This Row],[Field ID]],#REF!, 3, FALSE)</f>
        <v>#REF!</v>
      </c>
      <c r="D2" s="4" t="e">
        <f>VLOOKUP(Initial_report19[[#This Row],[Field ID]],#REF!, 4, FALSE)</f>
        <v>#REF!</v>
      </c>
      <c r="E2" s="4" t="e">
        <f>VLOOKUP(Initial_report19[[#This Row],[Field ID]],#REF!, 5, FALSE)</f>
        <v>#REF!</v>
      </c>
      <c r="F2" s="4" t="e">
        <f>VLOOKUP(Initial_report19[[#This Row],[Field ID]],#REF!, 7, FALSE)</f>
        <v>#REF!</v>
      </c>
      <c r="G2" s="4" t="e">
        <f>VLOOKUP(Initial_report19[[#This Row],[Field ID]],#REF!, 9, FALSE)</f>
        <v>#REF!</v>
      </c>
      <c r="H2" s="4" t="e">
        <f>VLOOKUP(Initial_report19[[#This Row],[Field ID]],#REF!, 10, FALSE)</f>
        <v>#REF!</v>
      </c>
      <c r="I2"/>
      <c r="J2"/>
      <c r="L2"/>
    </row>
    <row r="3" spans="1:12" ht="60" customHeight="1" x14ac:dyDescent="0.25">
      <c r="A3" s="6" t="s">
        <v>249</v>
      </c>
      <c r="B3" s="7" t="e">
        <f>VLOOKUP(Initial_report19[[#This Row],[Field ID]],#REF!, 2, FALSE)</f>
        <v>#REF!</v>
      </c>
      <c r="C3" s="7" t="e">
        <f>VLOOKUP(Initial_report19[[#This Row],[Field ID]],#REF!, 3, FALSE)</f>
        <v>#REF!</v>
      </c>
      <c r="D3" s="4" t="e">
        <f>VLOOKUP(Initial_report19[[#This Row],[Field ID]],#REF!, 4, FALSE)</f>
        <v>#REF!</v>
      </c>
      <c r="E3" s="4" t="e">
        <f>VLOOKUP(Initial_report19[[#This Row],[Field ID]],#REF!, 5, FALSE)</f>
        <v>#REF!</v>
      </c>
      <c r="F3" s="4" t="e">
        <f>VLOOKUP(Initial_report19[[#This Row],[Field ID]],#REF!, 7, FALSE)</f>
        <v>#REF!</v>
      </c>
      <c r="G3" s="4" t="e">
        <f>VLOOKUP(Initial_report19[[#This Row],[Field ID]],#REF!, 9, FALSE)</f>
        <v>#REF!</v>
      </c>
      <c r="H3" s="4" t="e">
        <f>VLOOKUP(Initial_report19[[#This Row],[Field ID]],#REF!, 10, FALSE)</f>
        <v>#REF!</v>
      </c>
      <c r="I3"/>
      <c r="J3"/>
      <c r="L3"/>
    </row>
    <row r="4" spans="1:12" ht="60" customHeight="1" thickBot="1" x14ac:dyDescent="0.3">
      <c r="A4" s="6" t="s">
        <v>250</v>
      </c>
      <c r="B4" s="7" t="e">
        <f>VLOOKUP(Initial_report19[[#This Row],[Field ID]],#REF!, 2, FALSE)</f>
        <v>#REF!</v>
      </c>
      <c r="C4" s="7" t="e">
        <f>VLOOKUP(Initial_report19[[#This Row],[Field ID]],#REF!, 3, FALSE)</f>
        <v>#REF!</v>
      </c>
      <c r="D4" s="4" t="e">
        <f>VLOOKUP(Initial_report19[[#This Row],[Field ID]],#REF!, 4, FALSE)</f>
        <v>#REF!</v>
      </c>
      <c r="E4" s="4" t="e">
        <f>VLOOKUP(Initial_report19[[#This Row],[Field ID]],#REF!, 5, FALSE)</f>
        <v>#REF!</v>
      </c>
      <c r="F4" s="4" t="e">
        <f>VLOOKUP(Initial_report19[[#This Row],[Field ID]],#REF!, 7, FALSE)</f>
        <v>#REF!</v>
      </c>
      <c r="G4" s="4" t="e">
        <f>VLOOKUP(Initial_report19[[#This Row],[Field ID]],#REF!, 9, FALSE)</f>
        <v>#REF!</v>
      </c>
      <c r="H4" s="4" t="e">
        <f>VLOOKUP(Initial_report19[[#This Row],[Field ID]],#REF!, 10, FALSE)</f>
        <v>#REF!</v>
      </c>
      <c r="I4"/>
      <c r="J4"/>
      <c r="L4"/>
    </row>
    <row r="5" spans="1:12" ht="60" customHeight="1" x14ac:dyDescent="0.25">
      <c r="A5" s="6" t="s">
        <v>251</v>
      </c>
      <c r="B5" s="7" t="e">
        <f>VLOOKUP(Initial_report19[[#This Row],[Field ID]],#REF!, 2, FALSE)</f>
        <v>#REF!</v>
      </c>
      <c r="C5" s="7" t="e">
        <f>VLOOKUP(Initial_report19[[#This Row],[Field ID]],#REF!, 3, FALSE)</f>
        <v>#REF!</v>
      </c>
      <c r="D5" s="9" t="e">
        <f>VLOOKUP(Initial_report19[[#This Row],[Field ID]],#REF!, 4, FALSE)</f>
        <v>#REF!</v>
      </c>
      <c r="E5" s="10" t="e">
        <f>VLOOKUP(Initial_report19[[#This Row],[Field ID]],#REF!, 5, FALSE)</f>
        <v>#REF!</v>
      </c>
      <c r="F5" s="24" t="e">
        <f>VLOOKUP(Initial_report19[[#This Row],[Field ID]],#REF!, 7, FALSE)</f>
        <v>#REF!</v>
      </c>
      <c r="G5" s="4" t="e">
        <f>VLOOKUP(Initial_report19[[#This Row],[Field ID]],#REF!, 9, FALSE)</f>
        <v>#REF!</v>
      </c>
      <c r="H5" s="4" t="e">
        <f>VLOOKUP(Initial_report19[[#This Row],[Field ID]],#REF!, 10, FALSE)</f>
        <v>#REF!</v>
      </c>
      <c r="I5"/>
      <c r="J5"/>
      <c r="L5"/>
    </row>
    <row r="6" spans="1:12" ht="60" customHeight="1" x14ac:dyDescent="0.25">
      <c r="A6" s="6" t="s">
        <v>252</v>
      </c>
      <c r="B6" s="7" t="e">
        <f>VLOOKUP(Initial_report19[[#This Row],[Field ID]],#REF!, 2, FALSE)</f>
        <v>#REF!</v>
      </c>
      <c r="C6" s="7" t="e">
        <f>VLOOKUP(Initial_report19[[#This Row],[Field ID]],#REF!, 3, FALSE)</f>
        <v>#REF!</v>
      </c>
      <c r="D6" s="31" t="e">
        <f>VLOOKUP(Initial_report19[[#This Row],[Field ID]],#REF!, 4, FALSE)</f>
        <v>#REF!</v>
      </c>
      <c r="E6" s="4" t="e">
        <f>VLOOKUP(Initial_report19[[#This Row],[Field ID]],#REF!, 5, FALSE)</f>
        <v>#REF!</v>
      </c>
      <c r="F6" s="25" t="e">
        <f>VLOOKUP(Initial_report19[[#This Row],[Field ID]],#REF!, 7, FALSE)</f>
        <v>#REF!</v>
      </c>
      <c r="G6" s="4" t="e">
        <f>VLOOKUP(Initial_report19[[#This Row],[Field ID]],#REF!, 9, FALSE)</f>
        <v>#REF!</v>
      </c>
      <c r="H6" s="4" t="e">
        <f>VLOOKUP(Initial_report19[[#This Row],[Field ID]],#REF!, 10, FALSE)</f>
        <v>#REF!</v>
      </c>
      <c r="I6"/>
      <c r="J6"/>
      <c r="L6"/>
    </row>
    <row r="7" spans="1:12" ht="60" customHeight="1" x14ac:dyDescent="0.25">
      <c r="A7" s="6" t="s">
        <v>253</v>
      </c>
      <c r="B7" s="7" t="e">
        <f>VLOOKUP(Initial_report19[[#This Row],[Field ID]],#REF!, 2, FALSE)</f>
        <v>#REF!</v>
      </c>
      <c r="C7" s="7" t="e">
        <f>VLOOKUP(Initial_report19[[#This Row],[Field ID]],#REF!, 3, FALSE)</f>
        <v>#REF!</v>
      </c>
      <c r="D7" s="31" t="e">
        <f>VLOOKUP(Initial_report19[[#This Row],[Field ID]],#REF!, 4, FALSE)</f>
        <v>#REF!</v>
      </c>
      <c r="E7" s="4" t="e">
        <f>VLOOKUP(Initial_report19[[#This Row],[Field ID]],#REF!, 5, FALSE)</f>
        <v>#REF!</v>
      </c>
      <c r="F7" s="25" t="e">
        <f>VLOOKUP(Initial_report19[[#This Row],[Field ID]],#REF!, 7, FALSE)</f>
        <v>#REF!</v>
      </c>
      <c r="G7" s="4" t="e">
        <f>VLOOKUP(Initial_report19[[#This Row],[Field ID]],#REF!, 9, FALSE)</f>
        <v>#REF!</v>
      </c>
      <c r="H7" s="4" t="e">
        <f>VLOOKUP(Initial_report19[[#This Row],[Field ID]],#REF!, 10, FALSE)</f>
        <v>#REF!</v>
      </c>
      <c r="I7"/>
      <c r="J7"/>
      <c r="L7"/>
    </row>
    <row r="8" spans="1:12" ht="60" customHeight="1" x14ac:dyDescent="0.25">
      <c r="A8" s="6" t="s">
        <v>254</v>
      </c>
      <c r="B8" s="7" t="e">
        <f>VLOOKUP(Initial_report19[[#This Row],[Field ID]],#REF!, 2, FALSE)</f>
        <v>#REF!</v>
      </c>
      <c r="C8" s="7" t="e">
        <f>VLOOKUP(Initial_report19[[#This Row],[Field ID]],#REF!, 3, FALSE)</f>
        <v>#REF!</v>
      </c>
      <c r="D8" s="31" t="e">
        <f>VLOOKUP(Initial_report19[[#This Row],[Field ID]],#REF!, 4, FALSE)</f>
        <v>#REF!</v>
      </c>
      <c r="E8" s="4" t="e">
        <f>VLOOKUP(Initial_report19[[#This Row],[Field ID]],#REF!, 5, FALSE)</f>
        <v>#REF!</v>
      </c>
      <c r="F8" s="25" t="e">
        <f>VLOOKUP(Initial_report19[[#This Row],[Field ID]],#REF!, 7, FALSE)</f>
        <v>#REF!</v>
      </c>
      <c r="G8" s="4" t="e">
        <f>VLOOKUP(Initial_report19[[#This Row],[Field ID]],#REF!, 9, FALSE)</f>
        <v>#REF!</v>
      </c>
      <c r="H8" s="4" t="e">
        <f>VLOOKUP(Initial_report19[[#This Row],[Field ID]],#REF!, 10, FALSE)</f>
        <v>#REF!</v>
      </c>
      <c r="I8"/>
      <c r="J8"/>
      <c r="L8"/>
    </row>
    <row r="9" spans="1:12" ht="60" customHeight="1" thickBot="1" x14ac:dyDescent="0.3">
      <c r="A9" s="6" t="s">
        <v>255</v>
      </c>
      <c r="B9" s="7" t="e">
        <f>VLOOKUP(Initial_report19[[#This Row],[Field ID]],#REF!, 2, FALSE)</f>
        <v>#REF!</v>
      </c>
      <c r="C9" s="7" t="e">
        <f>VLOOKUP(Initial_report19[[#This Row],[Field ID]],#REF!, 3, FALSE)</f>
        <v>#REF!</v>
      </c>
      <c r="D9" s="32" t="e">
        <f>VLOOKUP(Initial_report19[[#This Row],[Field ID]],#REF!, 4, FALSE)</f>
        <v>#REF!</v>
      </c>
      <c r="E9" s="8" t="e">
        <f>VLOOKUP(Initial_report19[[#This Row],[Field ID]],#REF!, 5, FALSE)</f>
        <v>#REF!</v>
      </c>
      <c r="F9" s="26" t="e">
        <f>VLOOKUP(Initial_report19[[#This Row],[Field ID]],#REF!, 7, FALSE)</f>
        <v>#REF!</v>
      </c>
      <c r="G9" s="4" t="e">
        <f>VLOOKUP(Initial_report19[[#This Row],[Field ID]],#REF!, 9, FALSE)</f>
        <v>#REF!</v>
      </c>
      <c r="H9" s="4" t="e">
        <f>VLOOKUP(Initial_report19[[#This Row],[Field ID]],#REF!, 10, FALSE)</f>
        <v>#REF!</v>
      </c>
      <c r="I9"/>
      <c r="J9"/>
      <c r="L9"/>
    </row>
    <row r="10" spans="1:12" ht="60" customHeight="1" x14ac:dyDescent="0.25">
      <c r="A10" s="6" t="s">
        <v>256</v>
      </c>
      <c r="B10" s="7" t="e">
        <f>VLOOKUP(Initial_report19[[#This Row],[Field ID]],#REF!, 2, FALSE)</f>
        <v>#REF!</v>
      </c>
      <c r="C10" s="7" t="e">
        <f>VLOOKUP(Initial_report19[[#This Row],[Field ID]],#REF!, 3, FALSE)</f>
        <v>#REF!</v>
      </c>
      <c r="D10" s="4" t="e">
        <f>VLOOKUP(Initial_report19[[#This Row],[Field ID]],#REF!, 4, FALSE)</f>
        <v>#REF!</v>
      </c>
      <c r="E10" s="4" t="e">
        <f>VLOOKUP(Initial_report19[[#This Row],[Field ID]],#REF!, 5, FALSE)</f>
        <v>#REF!</v>
      </c>
      <c r="F10" s="4" t="e">
        <f>VLOOKUP(Initial_report19[[#This Row],[Field ID]],#REF!, 7, FALSE)</f>
        <v>#REF!</v>
      </c>
      <c r="G10" s="4" t="e">
        <f>VLOOKUP(Initial_report19[[#This Row],[Field ID]],#REF!, 9, FALSE)</f>
        <v>#REF!</v>
      </c>
      <c r="H10" s="4" t="e">
        <f>VLOOKUP(Initial_report19[[#This Row],[Field ID]],#REF!, 10, FALSE)</f>
        <v>#REF!</v>
      </c>
      <c r="I10"/>
      <c r="J10"/>
      <c r="L10"/>
    </row>
    <row r="11" spans="1:12" ht="60" customHeight="1" x14ac:dyDescent="0.25">
      <c r="A11" s="6" t="s">
        <v>257</v>
      </c>
      <c r="B11" s="7" t="e">
        <f>VLOOKUP(Initial_report19[[#This Row],[Field ID]],#REF!, 2, FALSE)</f>
        <v>#REF!</v>
      </c>
      <c r="C11" s="7" t="e">
        <f>VLOOKUP(Initial_report19[[#This Row],[Field ID]],#REF!, 3, FALSE)</f>
        <v>#REF!</v>
      </c>
      <c r="D11" s="4" t="e">
        <f>VLOOKUP(Initial_report19[[#This Row],[Field ID]],#REF!, 4, FALSE)</f>
        <v>#REF!</v>
      </c>
      <c r="E11" s="4" t="e">
        <f>VLOOKUP(Initial_report19[[#This Row],[Field ID]],#REF!, 5, FALSE)</f>
        <v>#REF!</v>
      </c>
      <c r="F11" s="4" t="e">
        <f>VLOOKUP(Initial_report19[[#This Row],[Field ID]],#REF!, 7, FALSE)</f>
        <v>#REF!</v>
      </c>
      <c r="G11" s="4" t="e">
        <f>VLOOKUP(Initial_report19[[#This Row],[Field ID]],#REF!, 9, FALSE)</f>
        <v>#REF!</v>
      </c>
      <c r="H11" s="4" t="e">
        <f>VLOOKUP(Initial_report19[[#This Row],[Field ID]],#REF!, 10, FALSE)</f>
        <v>#REF!</v>
      </c>
      <c r="I11"/>
      <c r="J11"/>
      <c r="L11"/>
    </row>
    <row r="12" spans="1:12" ht="60" customHeight="1" x14ac:dyDescent="0.25">
      <c r="A12" s="6" t="s">
        <v>258</v>
      </c>
      <c r="B12" s="7" t="e">
        <f>VLOOKUP(Initial_report19[[#This Row],[Field ID]],#REF!, 2, FALSE)</f>
        <v>#REF!</v>
      </c>
      <c r="C12" s="7" t="e">
        <f>VLOOKUP(Initial_report19[[#This Row],[Field ID]],#REF!, 3, FALSE)</f>
        <v>#REF!</v>
      </c>
      <c r="D12" s="4" t="e">
        <f>VLOOKUP(Initial_report19[[#This Row],[Field ID]],#REF!, 4, FALSE)</f>
        <v>#REF!</v>
      </c>
      <c r="E12" s="4" t="e">
        <f>VLOOKUP(Initial_report19[[#This Row],[Field ID]],#REF!, 5, FALSE)</f>
        <v>#REF!</v>
      </c>
      <c r="F12" s="4" t="e">
        <f>VLOOKUP(Initial_report19[[#This Row],[Field ID]],#REF!, 7, FALSE)</f>
        <v>#REF!</v>
      </c>
      <c r="G12" s="4" t="e">
        <f>VLOOKUP(Initial_report19[[#This Row],[Field ID]],#REF!, 9, FALSE)</f>
        <v>#REF!</v>
      </c>
      <c r="H12" s="4" t="e">
        <f>VLOOKUP(Initial_report19[[#This Row],[Field ID]],#REF!, 10, FALSE)</f>
        <v>#REF!</v>
      </c>
      <c r="I12"/>
      <c r="J12"/>
      <c r="L12"/>
    </row>
    <row r="13" spans="1:12" ht="88.5" customHeight="1" x14ac:dyDescent="0.25">
      <c r="A13" s="6" t="s">
        <v>259</v>
      </c>
      <c r="B13" s="7" t="e">
        <f>VLOOKUP(Initial_report19[[#This Row],[Field ID]],#REF!, 2, FALSE)</f>
        <v>#REF!</v>
      </c>
      <c r="C13" s="7" t="e">
        <f>VLOOKUP(Initial_report19[[#This Row],[Field ID]],#REF!, 3, FALSE)</f>
        <v>#REF!</v>
      </c>
      <c r="D13" s="4" t="e">
        <f>VLOOKUP(Initial_report19[[#This Row],[Field ID]],#REF!, 4, FALSE)</f>
        <v>#REF!</v>
      </c>
      <c r="E13" s="4" t="e">
        <f>VLOOKUP(Initial_report19[[#This Row],[Field ID]],#REF!, 5, FALSE)</f>
        <v>#REF!</v>
      </c>
      <c r="F13" s="4" t="e">
        <f>VLOOKUP(Initial_report19[[#This Row],[Field ID]],#REF!, 7, FALSE)</f>
        <v>#REF!</v>
      </c>
      <c r="G13" s="4" t="e">
        <f>VLOOKUP(Initial_report19[[#This Row],[Field ID]],#REF!, 9, FALSE)</f>
        <v>#REF!</v>
      </c>
      <c r="H13" s="4" t="e">
        <f>VLOOKUP(Initial_report19[[#This Row],[Field ID]],#REF!, 10, FALSE)</f>
        <v>#REF!</v>
      </c>
      <c r="I13"/>
      <c r="J13"/>
      <c r="L13"/>
    </row>
    <row r="14" spans="1:12" ht="78" customHeight="1" x14ac:dyDescent="0.25">
      <c r="A14" s="6" t="s">
        <v>260</v>
      </c>
      <c r="B14" s="7" t="e">
        <f>VLOOKUP(Initial_report19[[#This Row],[Field ID]],#REF!, 2, FALSE)</f>
        <v>#REF!</v>
      </c>
      <c r="C14" s="7" t="e">
        <f>VLOOKUP(Initial_report19[[#This Row],[Field ID]],#REF!, 3, FALSE)</f>
        <v>#REF!</v>
      </c>
      <c r="D14" s="4" t="e">
        <f>VLOOKUP(Initial_report19[[#This Row],[Field ID]],#REF!, 4, FALSE)</f>
        <v>#REF!</v>
      </c>
      <c r="E14" s="4" t="e">
        <f>VLOOKUP(Initial_report19[[#This Row],[Field ID]],#REF!, 5, FALSE)</f>
        <v>#REF!</v>
      </c>
      <c r="F14" s="4" t="e">
        <f>VLOOKUP(Initial_report19[[#This Row],[Field ID]],#REF!, 7, FALSE)</f>
        <v>#REF!</v>
      </c>
      <c r="G14" s="4" t="e">
        <f>VLOOKUP(Initial_report19[[#This Row],[Field ID]],#REF!, 9, FALSE)</f>
        <v>#REF!</v>
      </c>
      <c r="H14" s="4" t="e">
        <f>VLOOKUP(Initial_report19[[#This Row],[Field ID]],#REF!, 10, FALSE)</f>
        <v>#REF!</v>
      </c>
      <c r="I14"/>
      <c r="J14"/>
      <c r="L14"/>
    </row>
    <row r="15" spans="1:12" ht="60" customHeight="1" x14ac:dyDescent="0.25">
      <c r="A15" s="6" t="s">
        <v>261</v>
      </c>
      <c r="B15" s="7" t="e">
        <f>VLOOKUP(Initial_report19[[#This Row],[Field ID]],#REF!, 2, FALSE)</f>
        <v>#REF!</v>
      </c>
      <c r="C15" s="7" t="e">
        <f>VLOOKUP(Initial_report19[[#This Row],[Field ID]],#REF!, 3, FALSE)</f>
        <v>#REF!</v>
      </c>
      <c r="D15" s="4" t="e">
        <f>VLOOKUP(Initial_report19[[#This Row],[Field ID]],#REF!, 4, FALSE)</f>
        <v>#REF!</v>
      </c>
      <c r="E15" s="4" t="e">
        <f>VLOOKUP(Initial_report19[[#This Row],[Field ID]],#REF!, 5, FALSE)</f>
        <v>#REF!</v>
      </c>
      <c r="F15" s="4" t="e">
        <f>VLOOKUP(Initial_report19[[#This Row],[Field ID]],#REF!, 7, FALSE)</f>
        <v>#REF!</v>
      </c>
      <c r="G15" s="4" t="e">
        <f>VLOOKUP(Initial_report19[[#This Row],[Field ID]],#REF!, 9, FALSE)</f>
        <v>#REF!</v>
      </c>
      <c r="H15" s="4" t="e">
        <f>VLOOKUP(Initial_report19[[#This Row],[Field ID]],#REF!, 10, FALSE)</f>
        <v>#REF!</v>
      </c>
      <c r="I15"/>
      <c r="J15"/>
      <c r="L15"/>
    </row>
    <row r="16" spans="1:12" ht="60" customHeight="1" x14ac:dyDescent="0.25">
      <c r="A16" s="6" t="s">
        <v>270</v>
      </c>
      <c r="B16" s="7" t="e">
        <f>VLOOKUP(Initial_report19[[#This Row],[Field ID]],#REF!, 2, FALSE)</f>
        <v>#REF!</v>
      </c>
      <c r="C16" s="7" t="e">
        <f>VLOOKUP(Initial_report19[[#This Row],[Field ID]],#REF!, 3, FALSE)</f>
        <v>#REF!</v>
      </c>
      <c r="D16" s="4" t="e">
        <f>VLOOKUP(Initial_report19[[#This Row],[Field ID]],#REF!, 4, FALSE)</f>
        <v>#REF!</v>
      </c>
      <c r="E16" s="4" t="e">
        <f>VLOOKUP(Initial_report19[[#This Row],[Field ID]],#REF!, 5, FALSE)</f>
        <v>#REF!</v>
      </c>
      <c r="F16" s="4" t="e">
        <f>VLOOKUP(Initial_report19[[#This Row],[Field ID]],#REF!, 7, FALSE)</f>
        <v>#REF!</v>
      </c>
      <c r="G16" s="4" t="e">
        <f>VLOOKUP(Initial_report19[[#This Row],[Field ID]],#REF!, 9, FALSE)</f>
        <v>#REF!</v>
      </c>
      <c r="H16" s="4" t="e">
        <f>VLOOKUP(Initial_report19[[#This Row],[Field ID]],#REF!, 10, FALSE)</f>
        <v>#REF!</v>
      </c>
      <c r="I16"/>
      <c r="J16"/>
      <c r="L16"/>
    </row>
    <row r="17" spans="1:12" ht="60" customHeight="1" x14ac:dyDescent="0.25">
      <c r="A17" s="6" t="s">
        <v>271</v>
      </c>
      <c r="B17" s="7" t="e">
        <f>VLOOKUP(Initial_report19[[#This Row],[Field ID]],#REF!, 2, FALSE)</f>
        <v>#REF!</v>
      </c>
      <c r="C17" s="7" t="e">
        <f>VLOOKUP(Initial_report19[[#This Row],[Field ID]],#REF!, 3, FALSE)</f>
        <v>#REF!</v>
      </c>
      <c r="D17" s="4" t="e">
        <f>VLOOKUP(Initial_report19[[#This Row],[Field ID]],#REF!, 4, FALSE)</f>
        <v>#REF!</v>
      </c>
      <c r="E17" s="4" t="e">
        <f>VLOOKUP(Initial_report19[[#This Row],[Field ID]],#REF!, 5, FALSE)</f>
        <v>#REF!</v>
      </c>
      <c r="F17" s="4" t="e">
        <f>VLOOKUP(Initial_report19[[#This Row],[Field ID]],#REF!, 7, FALSE)</f>
        <v>#REF!</v>
      </c>
      <c r="G17" s="4" t="e">
        <f>VLOOKUP(Initial_report19[[#This Row],[Field ID]],#REF!, 9, FALSE)</f>
        <v>#REF!</v>
      </c>
      <c r="H17" s="4" t="e">
        <f>VLOOKUP(Initial_report19[[#This Row],[Field ID]],#REF!, 10, FALSE)</f>
        <v>#REF!</v>
      </c>
      <c r="I17"/>
      <c r="J17"/>
      <c r="L17"/>
    </row>
    <row r="18" spans="1:12" ht="60" customHeight="1" x14ac:dyDescent="0.25">
      <c r="A18" s="6" t="s">
        <v>272</v>
      </c>
      <c r="B18" s="7" t="e">
        <f>VLOOKUP(Initial_report19[[#This Row],[Field ID]],#REF!, 2, FALSE)</f>
        <v>#REF!</v>
      </c>
      <c r="C18" s="7" t="e">
        <f>VLOOKUP(Initial_report19[[#This Row],[Field ID]],#REF!, 3, FALSE)</f>
        <v>#REF!</v>
      </c>
      <c r="D18" s="4" t="e">
        <f>VLOOKUP(Initial_report19[[#This Row],[Field ID]],#REF!, 4, FALSE)</f>
        <v>#REF!</v>
      </c>
      <c r="E18" s="4" t="e">
        <f>VLOOKUP(Initial_report19[[#This Row],[Field ID]],#REF!, 5, FALSE)</f>
        <v>#REF!</v>
      </c>
      <c r="F18" s="4" t="e">
        <f>VLOOKUP(Initial_report19[[#This Row],[Field ID]],#REF!, 7, FALSE)</f>
        <v>#REF!</v>
      </c>
      <c r="G18" s="4" t="e">
        <f>VLOOKUP(Initial_report19[[#This Row],[Field ID]],#REF!, 9, FALSE)</f>
        <v>#REF!</v>
      </c>
      <c r="H18" s="4" t="e">
        <f>VLOOKUP(Initial_report19[[#This Row],[Field ID]],#REF!, 10, FALSE)</f>
        <v>#REF!</v>
      </c>
      <c r="I18"/>
      <c r="J18"/>
      <c r="L18"/>
    </row>
    <row r="19" spans="1:12" ht="165.75" customHeight="1" x14ac:dyDescent="0.25">
      <c r="A19" s="6" t="s">
        <v>273</v>
      </c>
      <c r="B19" s="7" t="e">
        <f>VLOOKUP(Initial_report19[[#This Row],[Field ID]],#REF!, 2, FALSE)</f>
        <v>#REF!</v>
      </c>
      <c r="C19" s="7" t="e">
        <f>VLOOKUP(Initial_report19[[#This Row],[Field ID]],#REF!, 3, FALSE)</f>
        <v>#REF!</v>
      </c>
      <c r="D19" s="4" t="e">
        <f>VLOOKUP(Initial_report19[[#This Row],[Field ID]],#REF!, 4, FALSE)</f>
        <v>#REF!</v>
      </c>
      <c r="E19" s="4" t="e">
        <f>VLOOKUP(Initial_report19[[#This Row],[Field ID]],#REF!, 5, FALSE)</f>
        <v>#REF!</v>
      </c>
      <c r="F19" s="4" t="e">
        <f>VLOOKUP(Initial_report19[[#This Row],[Field ID]],#REF!, 7, FALSE)</f>
        <v>#REF!</v>
      </c>
      <c r="G19" s="4" t="e">
        <f>VLOOKUP(Initial_report19[[#This Row],[Field ID]],#REF!, 9, FALSE)</f>
        <v>#REF!</v>
      </c>
      <c r="H19" s="4" t="e">
        <f>VLOOKUP(Initial_report19[[#This Row],[Field ID]],#REF!, 10, FALSE)</f>
        <v>#REF!</v>
      </c>
      <c r="I19"/>
      <c r="J19"/>
      <c r="L19"/>
    </row>
    <row r="20" spans="1:12" ht="60" customHeight="1" x14ac:dyDescent="0.25">
      <c r="A20" s="6" t="s">
        <v>274</v>
      </c>
      <c r="B20" s="7" t="e">
        <f>VLOOKUP(Initial_report19[[#This Row],[Field ID]],#REF!, 2, FALSE)</f>
        <v>#REF!</v>
      </c>
      <c r="C20" s="7" t="e">
        <f>VLOOKUP(Initial_report19[[#This Row],[Field ID]],#REF!, 3, FALSE)</f>
        <v>#REF!</v>
      </c>
      <c r="D20" s="4" t="e">
        <f>VLOOKUP(Initial_report19[[#This Row],[Field ID]],#REF!, 4, FALSE)</f>
        <v>#REF!</v>
      </c>
      <c r="E20" s="4" t="e">
        <f>VLOOKUP(Initial_report19[[#This Row],[Field ID]],#REF!, 5, FALSE)</f>
        <v>#REF!</v>
      </c>
      <c r="F20" s="4" t="e">
        <f>VLOOKUP(Initial_report19[[#This Row],[Field ID]],#REF!, 7, FALSE)</f>
        <v>#REF!</v>
      </c>
      <c r="G20" s="4" t="e">
        <f>VLOOKUP(Initial_report19[[#This Row],[Field ID]],#REF!, 9, FALSE)</f>
        <v>#REF!</v>
      </c>
      <c r="H20" s="4" t="e">
        <f>VLOOKUP(Initial_report19[[#This Row],[Field ID]],#REF!, 10, FALSE)</f>
        <v>#REF!</v>
      </c>
      <c r="J20"/>
      <c r="L20"/>
    </row>
    <row r="21" spans="1:12" ht="60" customHeight="1" x14ac:dyDescent="0.25">
      <c r="A21" s="6" t="s">
        <v>262</v>
      </c>
      <c r="B21" s="7" t="e">
        <f>VLOOKUP(Initial_report19[[#This Row],[Field ID]],#REF!, 2, FALSE)</f>
        <v>#REF!</v>
      </c>
      <c r="C21" s="7" t="e">
        <f>VLOOKUP(Initial_report19[[#This Row],[Field ID]],#REF!, 3, FALSE)</f>
        <v>#REF!</v>
      </c>
      <c r="D21" s="4" t="e">
        <f>VLOOKUP(Initial_report19[[#This Row],[Field ID]],#REF!, 4, FALSE)</f>
        <v>#REF!</v>
      </c>
      <c r="E21" s="4" t="e">
        <f>VLOOKUP(Initial_report19[[#This Row],[Field ID]],#REF!, 5, FALSE)</f>
        <v>#REF!</v>
      </c>
      <c r="F21" s="4" t="e">
        <f>VLOOKUP(Initial_report19[[#This Row],[Field ID]],#REF!, 7, FALSE)</f>
        <v>#REF!</v>
      </c>
      <c r="G21" s="4" t="e">
        <f>VLOOKUP(Initial_report19[[#This Row],[Field ID]],#REF!, 9, FALSE)</f>
        <v>#REF!</v>
      </c>
      <c r="H21" s="4" t="e">
        <f>VLOOKUP(Initial_report19[[#This Row],[Field ID]],#REF!, 10, FALSE)</f>
        <v>#REF!</v>
      </c>
      <c r="J21"/>
      <c r="L21"/>
    </row>
    <row r="22" spans="1:12" ht="60" customHeight="1" x14ac:dyDescent="0.25">
      <c r="A22" s="6" t="s">
        <v>275</v>
      </c>
      <c r="B22" s="7" t="e">
        <f>VLOOKUP(Initial_report19[[#This Row],[Field ID]],#REF!, 2, FALSE)</f>
        <v>#REF!</v>
      </c>
      <c r="C22" s="7" t="e">
        <f>VLOOKUP(Initial_report19[[#This Row],[Field ID]],#REF!, 3, FALSE)</f>
        <v>#REF!</v>
      </c>
      <c r="D22" s="4" t="e">
        <f>VLOOKUP(Initial_report19[[#This Row],[Field ID]],#REF!, 4, FALSE)</f>
        <v>#REF!</v>
      </c>
      <c r="E22" s="4" t="e">
        <f>VLOOKUP(Initial_report19[[#This Row],[Field ID]],#REF!, 5, FALSE)</f>
        <v>#REF!</v>
      </c>
      <c r="F22" s="4" t="e">
        <f>VLOOKUP(Initial_report19[[#This Row],[Field ID]],#REF!, 7, FALSE)</f>
        <v>#REF!</v>
      </c>
      <c r="G22" s="4" t="e">
        <f>VLOOKUP(Initial_report19[[#This Row],[Field ID]],#REF!, 9, FALSE)</f>
        <v>#REF!</v>
      </c>
      <c r="H22" s="4" t="e">
        <f>VLOOKUP(Initial_report19[[#This Row],[Field ID]],#REF!, 10, FALSE)</f>
        <v>#REF!</v>
      </c>
      <c r="J22"/>
      <c r="L22"/>
    </row>
    <row r="23" spans="1:12" ht="60" customHeight="1" x14ac:dyDescent="0.25">
      <c r="A23" s="6" t="s">
        <v>276</v>
      </c>
      <c r="B23" s="7" t="e">
        <f>VLOOKUP(Initial_report19[[#This Row],[Field ID]],#REF!, 2, FALSE)</f>
        <v>#REF!</v>
      </c>
      <c r="C23" s="7" t="e">
        <f>VLOOKUP(Initial_report19[[#This Row],[Field ID]],#REF!, 3, FALSE)</f>
        <v>#REF!</v>
      </c>
      <c r="D23" s="4" t="e">
        <f>VLOOKUP(Initial_report19[[#This Row],[Field ID]],#REF!, 4, FALSE)</f>
        <v>#REF!</v>
      </c>
      <c r="E23" s="4" t="e">
        <f>VLOOKUP(Initial_report19[[#This Row],[Field ID]],#REF!, 5, FALSE)</f>
        <v>#REF!</v>
      </c>
      <c r="F23" s="4" t="e">
        <f>VLOOKUP(Initial_report19[[#This Row],[Field ID]],#REF!, 7, FALSE)</f>
        <v>#REF!</v>
      </c>
      <c r="G23" s="4" t="e">
        <f>VLOOKUP(Initial_report19[[#This Row],[Field ID]],#REF!, 9, FALSE)</f>
        <v>#REF!</v>
      </c>
      <c r="H23" s="4" t="e">
        <f>VLOOKUP(Initial_report19[[#This Row],[Field ID]],#REF!, 10, FALSE)</f>
        <v>#REF!</v>
      </c>
      <c r="J23"/>
      <c r="L23"/>
    </row>
    <row r="24" spans="1:12" x14ac:dyDescent="0.25">
      <c r="A24" s="6" t="s">
        <v>277</v>
      </c>
      <c r="B24" s="7" t="e">
        <f>VLOOKUP(Initial_report19[[#This Row],[Field ID]],#REF!, 2, FALSE)</f>
        <v>#REF!</v>
      </c>
      <c r="C24" s="7" t="e">
        <f>VLOOKUP(Initial_report19[[#This Row],[Field ID]],#REF!, 3, FALSE)</f>
        <v>#REF!</v>
      </c>
      <c r="D24" s="4" t="e">
        <f>VLOOKUP(Initial_report19[[#This Row],[Field ID]],#REF!, 4, FALSE)</f>
        <v>#REF!</v>
      </c>
      <c r="E24" s="4" t="e">
        <f>VLOOKUP(Initial_report19[[#This Row],[Field ID]],#REF!, 5, FALSE)</f>
        <v>#REF!</v>
      </c>
      <c r="F24" s="4" t="e">
        <f>VLOOKUP(Initial_report19[[#This Row],[Field ID]],#REF!, 7, FALSE)</f>
        <v>#REF!</v>
      </c>
      <c r="G24" s="4" t="e">
        <f>VLOOKUP(Initial_report19[[#This Row],[Field ID]],#REF!, 9, FALSE)</f>
        <v>#REF!</v>
      </c>
      <c r="H24" s="4" t="e">
        <f>VLOOKUP(Initial_report19[[#This Row],[Field ID]],#REF!, 10, FALSE)</f>
        <v>#REF!</v>
      </c>
    </row>
    <row r="25" spans="1:12" x14ac:dyDescent="0.25">
      <c r="A25" s="6" t="s">
        <v>278</v>
      </c>
      <c r="B25" s="7" t="e">
        <f>VLOOKUP(Initial_report19[[#This Row],[Field ID]],#REF!, 2, FALSE)</f>
        <v>#REF!</v>
      </c>
      <c r="C25" s="7" t="e">
        <f>VLOOKUP(Initial_report19[[#This Row],[Field ID]],#REF!, 3, FALSE)</f>
        <v>#REF!</v>
      </c>
      <c r="D25" s="4" t="e">
        <f>VLOOKUP(Initial_report19[[#This Row],[Field ID]],#REF!, 4, FALSE)</f>
        <v>#REF!</v>
      </c>
      <c r="E25" s="4" t="e">
        <f>VLOOKUP(Initial_report19[[#This Row],[Field ID]],#REF!, 5, FALSE)</f>
        <v>#REF!</v>
      </c>
      <c r="F25" s="4" t="e">
        <f>VLOOKUP(Initial_report19[[#This Row],[Field ID]],#REF!, 7, FALSE)</f>
        <v>#REF!</v>
      </c>
      <c r="G25" s="4" t="e">
        <f>VLOOKUP(Initial_report19[[#This Row],[Field ID]],#REF!, 9, FALSE)</f>
        <v>#REF!</v>
      </c>
      <c r="H25" s="4" t="e">
        <f>VLOOKUP(Initial_report19[[#This Row],[Field ID]],#REF!, 10, FALSE)</f>
        <v>#REF!</v>
      </c>
    </row>
    <row r="26" spans="1:12" x14ac:dyDescent="0.25">
      <c r="A26" s="6" t="s">
        <v>263</v>
      </c>
      <c r="B26" s="7" t="e">
        <f>VLOOKUP(Initial_report19[[#This Row],[Field ID]],#REF!, 2, FALSE)</f>
        <v>#REF!</v>
      </c>
      <c r="C26" s="7" t="e">
        <f>VLOOKUP(Initial_report19[[#This Row],[Field ID]],#REF!, 3, FALSE)</f>
        <v>#REF!</v>
      </c>
      <c r="D26" s="4" t="e">
        <f>VLOOKUP(Initial_report19[[#This Row],[Field ID]],#REF!, 4, FALSE)</f>
        <v>#REF!</v>
      </c>
      <c r="E26" s="4" t="e">
        <f>VLOOKUP(Initial_report19[[#This Row],[Field ID]],#REF!, 5, FALSE)</f>
        <v>#REF!</v>
      </c>
      <c r="F26" s="4" t="e">
        <f>VLOOKUP(Initial_report19[[#This Row],[Field ID]],#REF!, 7, FALSE)</f>
        <v>#REF!</v>
      </c>
      <c r="G26" s="4" t="e">
        <f>VLOOKUP(Initial_report19[[#This Row],[Field ID]],#REF!, 9, FALSE)</f>
        <v>#REF!</v>
      </c>
      <c r="H26" s="4" t="e">
        <f>VLOOKUP(Initial_report19[[#This Row],[Field ID]],#REF!, 10, FALSE)</f>
        <v>#REF!</v>
      </c>
    </row>
    <row r="27" spans="1:12" ht="15.75" thickBot="1" x14ac:dyDescent="0.3">
      <c r="A27" s="7" t="s">
        <v>279</v>
      </c>
      <c r="B27" s="7" t="e">
        <f>VLOOKUP(Initial_report19[[#This Row],[Field ID]],#REF!, 2, FALSE)</f>
        <v>#REF!</v>
      </c>
      <c r="C27" s="7" t="e">
        <f>VLOOKUP(Initial_report19[[#This Row],[Field ID]],#REF!, 3, FALSE)</f>
        <v>#REF!</v>
      </c>
      <c r="D27" s="4" t="e">
        <f>VLOOKUP(Initial_report19[[#This Row],[Field ID]],#REF!, 4, FALSE)</f>
        <v>#REF!</v>
      </c>
      <c r="E27" s="4" t="e">
        <f>VLOOKUP(Initial_report19[[#This Row],[Field ID]],#REF!, 5, FALSE)</f>
        <v>#REF!</v>
      </c>
      <c r="F27" s="4" t="e">
        <f>VLOOKUP(Initial_report19[[#This Row],[Field ID]],#REF!, 7, FALSE)</f>
        <v>#REF!</v>
      </c>
      <c r="G27" s="4" t="e">
        <f>VLOOKUP(Initial_report19[[#This Row],[Field ID]],#REF!, 9, FALSE)</f>
        <v>#REF!</v>
      </c>
      <c r="H27" s="4" t="e">
        <f>VLOOKUP(Initial_report19[[#This Row],[Field ID]],#REF!, 10, FALSE)</f>
        <v>#REF!</v>
      </c>
    </row>
    <row r="28" spans="1:12" x14ac:dyDescent="0.25">
      <c r="A28" s="7" t="s">
        <v>264</v>
      </c>
      <c r="B28" s="7" t="e">
        <f>VLOOKUP(Initial_report19[[#This Row],[Field ID]],#REF!, 2, FALSE)</f>
        <v>#REF!</v>
      </c>
      <c r="C28" s="7" t="e">
        <f>VLOOKUP(Initial_report19[[#This Row],[Field ID]],#REF!, 3, FALSE)</f>
        <v>#REF!</v>
      </c>
      <c r="D28" s="9" t="e">
        <f>VLOOKUP(Initial_report19[[#This Row],[Field ID]],#REF!, 4, FALSE)</f>
        <v>#REF!</v>
      </c>
      <c r="E28" s="10" t="e">
        <f>VLOOKUP(Initial_report19[[#This Row],[Field ID]],#REF!, 5, FALSE)</f>
        <v>#REF!</v>
      </c>
      <c r="F28" s="24" t="e">
        <f>VLOOKUP(Initial_report19[[#This Row],[Field ID]],#REF!, 7, FALSE)</f>
        <v>#REF!</v>
      </c>
      <c r="G28" s="4" t="e">
        <f>VLOOKUP(Initial_report19[[#This Row],[Field ID]],#REF!, 9, FALSE)</f>
        <v>#REF!</v>
      </c>
      <c r="H28" s="4" t="e">
        <f>VLOOKUP(Initial_report19[[#This Row],[Field ID]],#REF!, 10, FALSE)</f>
        <v>#REF!</v>
      </c>
    </row>
    <row r="29" spans="1:12" x14ac:dyDescent="0.25">
      <c r="A29" s="7" t="s">
        <v>265</v>
      </c>
      <c r="B29" s="7" t="e">
        <f>VLOOKUP(Initial_report19[[#This Row],[Field ID]],#REF!, 2, FALSE)</f>
        <v>#REF!</v>
      </c>
      <c r="C29" s="7" t="e">
        <f>VLOOKUP(Initial_report19[[#This Row],[Field ID]],#REF!, 3, FALSE)</f>
        <v>#REF!</v>
      </c>
      <c r="D29" s="31" t="e">
        <f>VLOOKUP(Initial_report19[[#This Row],[Field ID]],#REF!, 4, FALSE)</f>
        <v>#REF!</v>
      </c>
      <c r="E29" s="4" t="e">
        <f>VLOOKUP(Initial_report19[[#This Row],[Field ID]],#REF!, 5, FALSE)</f>
        <v>#REF!</v>
      </c>
      <c r="F29" s="25" t="e">
        <f>VLOOKUP(Initial_report19[[#This Row],[Field ID]],#REF!, 7, FALSE)</f>
        <v>#REF!</v>
      </c>
      <c r="G29" s="4" t="e">
        <f>VLOOKUP(Initial_report19[[#This Row],[Field ID]],#REF!, 9, FALSE)</f>
        <v>#REF!</v>
      </c>
      <c r="H29" s="4" t="e">
        <f>VLOOKUP(Initial_report19[[#This Row],[Field ID]],#REF!, 10, FALSE)</f>
        <v>#REF!</v>
      </c>
    </row>
    <row r="30" spans="1:12" x14ac:dyDescent="0.25">
      <c r="A30" s="7" t="s">
        <v>266</v>
      </c>
      <c r="B30" s="7" t="e">
        <f>VLOOKUP(Initial_report19[[#This Row],[Field ID]],#REF!, 2, FALSE)</f>
        <v>#REF!</v>
      </c>
      <c r="C30" s="7" t="e">
        <f>VLOOKUP(Initial_report19[[#This Row],[Field ID]],#REF!, 3, FALSE)</f>
        <v>#REF!</v>
      </c>
      <c r="D30" s="31" t="e">
        <f>VLOOKUP(Initial_report19[[#This Row],[Field ID]],#REF!, 4, FALSE)</f>
        <v>#REF!</v>
      </c>
      <c r="E30" s="4" t="e">
        <f>VLOOKUP(Initial_report19[[#This Row],[Field ID]],#REF!, 5, FALSE)</f>
        <v>#REF!</v>
      </c>
      <c r="F30" s="25" t="e">
        <f>VLOOKUP(Initial_report19[[#This Row],[Field ID]],#REF!, 7, FALSE)</f>
        <v>#REF!</v>
      </c>
      <c r="G30" s="4" t="e">
        <f>VLOOKUP(Initial_report19[[#This Row],[Field ID]],#REF!, 9, FALSE)</f>
        <v>#REF!</v>
      </c>
      <c r="H30" s="4" t="e">
        <f>VLOOKUP(Initial_report19[[#This Row],[Field ID]],#REF!, 10, FALSE)</f>
        <v>#REF!</v>
      </c>
    </row>
    <row r="31" spans="1:12" x14ac:dyDescent="0.25">
      <c r="A31" s="7" t="s">
        <v>267</v>
      </c>
      <c r="B31" s="7" t="e">
        <f>VLOOKUP(Initial_report19[[#This Row],[Field ID]],#REF!, 2, FALSE)</f>
        <v>#REF!</v>
      </c>
      <c r="C31" s="7" t="e">
        <f>VLOOKUP(Initial_report19[[#This Row],[Field ID]],#REF!, 3, FALSE)</f>
        <v>#REF!</v>
      </c>
      <c r="D31" s="31" t="e">
        <f>VLOOKUP(Initial_report19[[#This Row],[Field ID]],#REF!, 4, FALSE)</f>
        <v>#REF!</v>
      </c>
      <c r="E31" s="4" t="e">
        <f>VLOOKUP(Initial_report19[[#This Row],[Field ID]],#REF!, 5, FALSE)</f>
        <v>#REF!</v>
      </c>
      <c r="F31" s="25" t="e">
        <f>VLOOKUP(Initial_report19[[#This Row],[Field ID]],#REF!, 7, FALSE)</f>
        <v>#REF!</v>
      </c>
      <c r="G31" s="4" t="e">
        <f>VLOOKUP(Initial_report19[[#This Row],[Field ID]],#REF!, 9, FALSE)</f>
        <v>#REF!</v>
      </c>
      <c r="H31" s="4" t="e">
        <f>VLOOKUP(Initial_report19[[#This Row],[Field ID]],#REF!, 10, FALSE)</f>
        <v>#REF!</v>
      </c>
    </row>
    <row r="32" spans="1:12" ht="15.75" thickBot="1" x14ac:dyDescent="0.3">
      <c r="A32" s="7" t="s">
        <v>268</v>
      </c>
      <c r="B32" s="7" t="e">
        <f>VLOOKUP(Initial_report19[[#This Row],[Field ID]],#REF!, 2, FALSE)</f>
        <v>#REF!</v>
      </c>
      <c r="C32" s="7" t="e">
        <f>VLOOKUP(Initial_report19[[#This Row],[Field ID]],#REF!, 3, FALSE)</f>
        <v>#REF!</v>
      </c>
      <c r="D32" s="32" t="e">
        <f>VLOOKUP(Initial_report19[[#This Row],[Field ID]],#REF!, 4, FALSE)</f>
        <v>#REF!</v>
      </c>
      <c r="E32" s="8" t="e">
        <f>VLOOKUP(Initial_report19[[#This Row],[Field ID]],#REF!, 5, FALSE)</f>
        <v>#REF!</v>
      </c>
      <c r="F32" s="26" t="e">
        <f>VLOOKUP(Initial_report19[[#This Row],[Field ID]],#REF!, 7, FALSE)</f>
        <v>#REF!</v>
      </c>
      <c r="G32" s="4" t="e">
        <f>VLOOKUP(Initial_report19[[#This Row],[Field ID]],#REF!, 9, FALSE)</f>
        <v>#REF!</v>
      </c>
      <c r="H32" s="4" t="e">
        <f>VLOOKUP(Initial_report19[[#This Row],[Field ID]],#REF!, 10, FALSE)</f>
        <v>#REF!</v>
      </c>
    </row>
    <row r="33" spans="1:8" x14ac:dyDescent="0.25">
      <c r="A33" s="7" t="s">
        <v>280</v>
      </c>
      <c r="B33" s="7" t="e">
        <f>VLOOKUP(Initial_report19[[#This Row],[Field ID]],#REF!, 2, FALSE)</f>
        <v>#REF!</v>
      </c>
      <c r="C33" s="7" t="e">
        <f>VLOOKUP(Initial_report19[[#This Row],[Field ID]],#REF!, 3, FALSE)</f>
        <v>#REF!</v>
      </c>
      <c r="D33" s="9" t="e">
        <f>VLOOKUP(Initial_report19[[#This Row],[Field ID]],#REF!, 4, FALSE)</f>
        <v>#REF!</v>
      </c>
      <c r="E33" s="10" t="e">
        <f>VLOOKUP(Initial_report19[[#This Row],[Field ID]],#REF!, 5, FALSE)</f>
        <v>#REF!</v>
      </c>
      <c r="F33" s="24" t="e">
        <f>VLOOKUP(Initial_report19[[#This Row],[Field ID]],#REF!, 7, FALSE)</f>
        <v>#REF!</v>
      </c>
      <c r="G33" s="4" t="e">
        <f>VLOOKUP(Initial_report19[[#This Row],[Field ID]],#REF!, 9, FALSE)</f>
        <v>#REF!</v>
      </c>
      <c r="H33" s="4" t="e">
        <f>VLOOKUP(Initial_report19[[#This Row],[Field ID]],#REF!, 10, FALSE)</f>
        <v>#REF!</v>
      </c>
    </row>
    <row r="34" spans="1:8" x14ac:dyDescent="0.25">
      <c r="A34" s="7" t="s">
        <v>281</v>
      </c>
      <c r="B34" s="7" t="e">
        <f>VLOOKUP(Initial_report19[[#This Row],[Field ID]],#REF!, 2, FALSE)</f>
        <v>#REF!</v>
      </c>
      <c r="C34" s="7" t="e">
        <f>VLOOKUP(Initial_report19[[#This Row],[Field ID]],#REF!, 3, FALSE)</f>
        <v>#REF!</v>
      </c>
      <c r="D34" s="31" t="e">
        <f>VLOOKUP(Initial_report19[[#This Row],[Field ID]],#REF!, 4, FALSE)</f>
        <v>#REF!</v>
      </c>
      <c r="E34" s="4" t="e">
        <f>VLOOKUP(Initial_report19[[#This Row],[Field ID]],#REF!, 5, FALSE)</f>
        <v>#REF!</v>
      </c>
      <c r="F34" s="25" t="e">
        <f>VLOOKUP(Initial_report19[[#This Row],[Field ID]],#REF!, 7, FALSE)</f>
        <v>#REF!</v>
      </c>
      <c r="G34" s="4" t="e">
        <f>VLOOKUP(Initial_report19[[#This Row],[Field ID]],#REF!, 9, FALSE)</f>
        <v>#REF!</v>
      </c>
      <c r="H34" s="4" t="e">
        <f>VLOOKUP(Initial_report19[[#This Row],[Field ID]],#REF!, 10, FALSE)</f>
        <v>#REF!</v>
      </c>
    </row>
    <row r="35" spans="1:8" x14ac:dyDescent="0.25">
      <c r="A35" s="7" t="s">
        <v>282</v>
      </c>
      <c r="B35" s="7" t="e">
        <f>VLOOKUP(Initial_report19[[#This Row],[Field ID]],#REF!, 2, FALSE)</f>
        <v>#REF!</v>
      </c>
      <c r="C35" s="7" t="e">
        <f>VLOOKUP(Initial_report19[[#This Row],[Field ID]],#REF!, 3, FALSE)</f>
        <v>#REF!</v>
      </c>
      <c r="D35" s="31" t="e">
        <f>VLOOKUP(Initial_report19[[#This Row],[Field ID]],#REF!, 4, FALSE)</f>
        <v>#REF!</v>
      </c>
      <c r="E35" s="4" t="e">
        <f>VLOOKUP(Initial_report19[[#This Row],[Field ID]],#REF!, 5, FALSE)</f>
        <v>#REF!</v>
      </c>
      <c r="F35" s="25" t="e">
        <f>VLOOKUP(Initial_report19[[#This Row],[Field ID]],#REF!, 7, FALSE)</f>
        <v>#REF!</v>
      </c>
      <c r="G35" s="4" t="e">
        <f>VLOOKUP(Initial_report19[[#This Row],[Field ID]],#REF!, 9, FALSE)</f>
        <v>#REF!</v>
      </c>
      <c r="H35" s="4" t="e">
        <f>VLOOKUP(Initial_report19[[#This Row],[Field ID]],#REF!, 10, FALSE)</f>
        <v>#REF!</v>
      </c>
    </row>
    <row r="36" spans="1:8" x14ac:dyDescent="0.25">
      <c r="A36" s="7" t="s">
        <v>283</v>
      </c>
      <c r="B36" s="7" t="e">
        <f>VLOOKUP(Initial_report19[[#This Row],[Field ID]],#REF!, 2, FALSE)</f>
        <v>#REF!</v>
      </c>
      <c r="C36" s="7" t="e">
        <f>VLOOKUP(Initial_report19[[#This Row],[Field ID]],#REF!, 3, FALSE)</f>
        <v>#REF!</v>
      </c>
      <c r="D36" s="31" t="e">
        <f>VLOOKUP(Initial_report19[[#This Row],[Field ID]],#REF!, 4, FALSE)</f>
        <v>#REF!</v>
      </c>
      <c r="E36" s="4" t="e">
        <f>VLOOKUP(Initial_report19[[#This Row],[Field ID]],#REF!, 5, FALSE)</f>
        <v>#REF!</v>
      </c>
      <c r="F36" s="25" t="e">
        <f>VLOOKUP(Initial_report19[[#This Row],[Field ID]],#REF!, 7, FALSE)</f>
        <v>#REF!</v>
      </c>
      <c r="G36" s="4" t="e">
        <f>VLOOKUP(Initial_report19[[#This Row],[Field ID]],#REF!, 9, FALSE)</f>
        <v>#REF!</v>
      </c>
      <c r="H36" s="4" t="e">
        <f>VLOOKUP(Initial_report19[[#This Row],[Field ID]],#REF!, 10, FALSE)</f>
        <v>#REF!</v>
      </c>
    </row>
    <row r="37" spans="1:8" x14ac:dyDescent="0.25">
      <c r="A37" s="7" t="s">
        <v>284</v>
      </c>
      <c r="B37" s="7" t="e">
        <f>VLOOKUP(Initial_report19[[#This Row],[Field ID]],#REF!, 2, FALSE)</f>
        <v>#REF!</v>
      </c>
      <c r="C37" s="7" t="e">
        <f>VLOOKUP(Initial_report19[[#This Row],[Field ID]],#REF!, 3, FALSE)</f>
        <v>#REF!</v>
      </c>
      <c r="D37" s="31" t="e">
        <f>VLOOKUP(Initial_report19[[#This Row],[Field ID]],#REF!, 4, FALSE)</f>
        <v>#REF!</v>
      </c>
      <c r="E37" s="4" t="e">
        <f>VLOOKUP(Initial_report19[[#This Row],[Field ID]],#REF!, 5, FALSE)</f>
        <v>#REF!</v>
      </c>
      <c r="F37" s="25" t="e">
        <f>VLOOKUP(Initial_report19[[#This Row],[Field ID]],#REF!, 7, FALSE)</f>
        <v>#REF!</v>
      </c>
      <c r="G37" s="4" t="e">
        <f>VLOOKUP(Initial_report19[[#This Row],[Field ID]],#REF!, 9, FALSE)</f>
        <v>#REF!</v>
      </c>
      <c r="H37" s="4" t="e">
        <f>VLOOKUP(Initial_report19[[#This Row],[Field ID]],#REF!, 10, FALSE)</f>
        <v>#REF!</v>
      </c>
    </row>
    <row r="38" spans="1:8" ht="15.75" thickBot="1" x14ac:dyDescent="0.3">
      <c r="A38" s="7" t="s">
        <v>285</v>
      </c>
      <c r="B38" s="7" t="e">
        <f>VLOOKUP(Initial_report19[[#This Row],[Field ID]],#REF!, 2, FALSE)</f>
        <v>#REF!</v>
      </c>
      <c r="C38" s="7" t="e">
        <f>VLOOKUP(Initial_report19[[#This Row],[Field ID]],#REF!, 3, FALSE)</f>
        <v>#REF!</v>
      </c>
      <c r="D38" s="32" t="e">
        <f>VLOOKUP(Initial_report19[[#This Row],[Field ID]],#REF!, 4, FALSE)</f>
        <v>#REF!</v>
      </c>
      <c r="E38" s="8" t="e">
        <f>VLOOKUP(Initial_report19[[#This Row],[Field ID]],#REF!, 5, FALSE)</f>
        <v>#REF!</v>
      </c>
      <c r="F38" s="26" t="e">
        <f>VLOOKUP(Initial_report19[[#This Row],[Field ID]],#REF!, 7, FALSE)</f>
        <v>#REF!</v>
      </c>
      <c r="G38" s="4" t="e">
        <f>VLOOKUP(Initial_report19[[#This Row],[Field ID]],#REF!, 9, FALSE)</f>
        <v>#REF!</v>
      </c>
      <c r="H38" s="4" t="e">
        <f>VLOOKUP(Initial_report19[[#This Row],[Field ID]],#REF!, 10, FALSE)</f>
        <v>#REF!</v>
      </c>
    </row>
    <row r="39" spans="1:8" x14ac:dyDescent="0.25">
      <c r="A39" s="7" t="s">
        <v>286</v>
      </c>
      <c r="B39" s="7" t="e">
        <f>VLOOKUP(Initial_report19[[#This Row],[Field ID]],#REF!, 2, FALSE)</f>
        <v>#REF!</v>
      </c>
      <c r="C39" s="7" t="e">
        <f>VLOOKUP(Initial_report19[[#This Row],[Field ID]],#REF!, 3, FALSE)</f>
        <v>#REF!</v>
      </c>
      <c r="D39" s="4" t="e">
        <f>VLOOKUP(Initial_report19[[#This Row],[Field ID]],#REF!, 4, FALSE)</f>
        <v>#REF!</v>
      </c>
      <c r="E39" s="4" t="e">
        <f>VLOOKUP(Initial_report19[[#This Row],[Field ID]],#REF!, 5, FALSE)</f>
        <v>#REF!</v>
      </c>
      <c r="F39" s="4" t="e">
        <f>VLOOKUP(Initial_report19[[#This Row],[Field ID]],#REF!, 7, FALSE)</f>
        <v>#REF!</v>
      </c>
      <c r="G39" s="4" t="e">
        <f>VLOOKUP(Initial_report19[[#This Row],[Field ID]],#REF!, 9, FALSE)</f>
        <v>#REF!</v>
      </c>
      <c r="H39" s="4" t="e">
        <f>VLOOKUP(Initial_report19[[#This Row],[Field ID]],#REF!, 10, FALSE)</f>
        <v>#REF!</v>
      </c>
    </row>
    <row r="40" spans="1:8" x14ac:dyDescent="0.25">
      <c r="A40" s="7" t="s">
        <v>287</v>
      </c>
      <c r="B40" s="7" t="e">
        <f>VLOOKUP(Initial_report19[[#This Row],[Field ID]],#REF!, 2, FALSE)</f>
        <v>#REF!</v>
      </c>
      <c r="C40" s="7" t="e">
        <f>VLOOKUP(Initial_report19[[#This Row],[Field ID]],#REF!, 3, FALSE)</f>
        <v>#REF!</v>
      </c>
      <c r="D40" s="4" t="e">
        <f>VLOOKUP(Initial_report19[[#This Row],[Field ID]],#REF!, 4, FALSE)</f>
        <v>#REF!</v>
      </c>
      <c r="E40" s="4" t="e">
        <f>VLOOKUP(Initial_report19[[#This Row],[Field ID]],#REF!, 5, FALSE)</f>
        <v>#REF!</v>
      </c>
      <c r="F40" s="4" t="e">
        <f>VLOOKUP(Initial_report19[[#This Row],[Field ID]],#REF!, 7, FALSE)</f>
        <v>#REF!</v>
      </c>
      <c r="G40" s="4" t="e">
        <f>VLOOKUP(Initial_report19[[#This Row],[Field ID]],#REF!, 9, FALSE)</f>
        <v>#REF!</v>
      </c>
      <c r="H40" s="4" t="e">
        <f>VLOOKUP(Initial_report19[[#This Row],[Field ID]],#REF!, 10, FALSE)</f>
        <v>#REF!</v>
      </c>
    </row>
    <row r="41" spans="1:8" x14ac:dyDescent="0.25">
      <c r="A41" s="7" t="s">
        <v>288</v>
      </c>
      <c r="B41" s="7" t="e">
        <f>VLOOKUP(Initial_report19[[#This Row],[Field ID]],#REF!, 2, FALSE)</f>
        <v>#REF!</v>
      </c>
      <c r="C41" s="7" t="e">
        <f>VLOOKUP(Initial_report19[[#This Row],[Field ID]],#REF!, 3, FALSE)</f>
        <v>#REF!</v>
      </c>
      <c r="D41" s="4" t="e">
        <f>VLOOKUP(Initial_report19[[#This Row],[Field ID]],#REF!, 4, FALSE)</f>
        <v>#REF!</v>
      </c>
      <c r="E41" s="4" t="e">
        <f>VLOOKUP(Initial_report19[[#This Row],[Field ID]],#REF!, 5, FALSE)</f>
        <v>#REF!</v>
      </c>
      <c r="F41" s="4" t="e">
        <f>VLOOKUP(Initial_report19[[#This Row],[Field ID]],#REF!, 7, FALSE)</f>
        <v>#REF!</v>
      </c>
      <c r="G41" s="4" t="e">
        <f>VLOOKUP(Initial_report19[[#This Row],[Field ID]],#REF!, 9, FALSE)</f>
        <v>#REF!</v>
      </c>
      <c r="H41" s="4" t="e">
        <f>VLOOKUP(Initial_report19[[#This Row],[Field ID]],#REF!, 10, FALSE)</f>
        <v>#REF!</v>
      </c>
    </row>
    <row r="42" spans="1:8" x14ac:dyDescent="0.25">
      <c r="A42" s="7" t="s">
        <v>289</v>
      </c>
      <c r="B42" s="7" t="e">
        <f>VLOOKUP(Initial_report19[[#This Row],[Field ID]],#REF!, 2, FALSE)</f>
        <v>#REF!</v>
      </c>
      <c r="C42" s="7" t="e">
        <f>VLOOKUP(Initial_report19[[#This Row],[Field ID]],#REF!, 3, FALSE)</f>
        <v>#REF!</v>
      </c>
      <c r="D42" s="4" t="e">
        <f>VLOOKUP(Initial_report19[[#This Row],[Field ID]],#REF!, 4, FALSE)</f>
        <v>#REF!</v>
      </c>
      <c r="E42" s="4" t="e">
        <f>VLOOKUP(Initial_report19[[#This Row],[Field ID]],#REF!, 5, FALSE)</f>
        <v>#REF!</v>
      </c>
      <c r="F42" s="4" t="e">
        <f>VLOOKUP(Initial_report19[[#This Row],[Field ID]],#REF!, 7, FALSE)</f>
        <v>#REF!</v>
      </c>
      <c r="G42" s="4" t="e">
        <f>VLOOKUP(Initial_report19[[#This Row],[Field ID]],#REF!, 9, FALSE)</f>
        <v>#REF!</v>
      </c>
      <c r="H42" s="4" t="e">
        <f>VLOOKUP(Initial_report19[[#This Row],[Field ID]],#REF!, 10, FALSE)</f>
        <v>#REF!</v>
      </c>
    </row>
    <row r="43" spans="1:8" x14ac:dyDescent="0.25">
      <c r="A43" s="7" t="s">
        <v>269</v>
      </c>
      <c r="B43" s="7" t="e">
        <f>VLOOKUP(Initial_report19[[#This Row],[Field ID]],#REF!, 2, FALSE)</f>
        <v>#REF!</v>
      </c>
      <c r="C43" s="7" t="e">
        <f>VLOOKUP(Initial_report19[[#This Row],[Field ID]],#REF!, 3, FALSE)</f>
        <v>#REF!</v>
      </c>
      <c r="D43" s="4" t="e">
        <f>VLOOKUP(Initial_report19[[#This Row],[Field ID]],#REF!, 4, FALSE)</f>
        <v>#REF!</v>
      </c>
      <c r="E43" s="4" t="e">
        <f>VLOOKUP(Initial_report19[[#This Row],[Field ID]],#REF!, 5, FALSE)</f>
        <v>#REF!</v>
      </c>
      <c r="F43" s="4" t="e">
        <f>VLOOKUP(Initial_report19[[#This Row],[Field ID]],#REF!, 7, FALSE)</f>
        <v>#REF!</v>
      </c>
      <c r="G43" s="4" t="e">
        <f>VLOOKUP(Initial_report19[[#This Row],[Field ID]],#REF!, 9, FALSE)</f>
        <v>#REF!</v>
      </c>
      <c r="H43" s="4" t="e">
        <f>VLOOKUP(Initial_report19[[#This Row],[Field ID]],#REF!, 10, FALSE)</f>
        <v>#REF!</v>
      </c>
    </row>
    <row r="44" spans="1:8" x14ac:dyDescent="0.25">
      <c r="A44" s="7" t="s">
        <v>290</v>
      </c>
      <c r="B44" s="7" t="e">
        <f>VLOOKUP(Initial_report19[[#This Row],[Field ID]],#REF!, 2, FALSE)</f>
        <v>#REF!</v>
      </c>
      <c r="C44" s="7" t="e">
        <f>VLOOKUP(Initial_report19[[#This Row],[Field ID]],#REF!, 3, FALSE)</f>
        <v>#REF!</v>
      </c>
      <c r="D44" s="4" t="e">
        <f>VLOOKUP(Initial_report19[[#This Row],[Field ID]],#REF!, 4, FALSE)</f>
        <v>#REF!</v>
      </c>
      <c r="E44" s="4" t="e">
        <f>VLOOKUP(Initial_report19[[#This Row],[Field ID]],#REF!, 5, FALSE)</f>
        <v>#REF!</v>
      </c>
      <c r="F44" s="4" t="e">
        <f>VLOOKUP(Initial_report19[[#This Row],[Field ID]],#REF!, 7, FALSE)</f>
        <v>#REF!</v>
      </c>
      <c r="G44" s="4" t="e">
        <f>VLOOKUP(Initial_report19[[#This Row],[Field ID]],#REF!, 9, FALSE)</f>
        <v>#REF!</v>
      </c>
      <c r="H44" s="4" t="e">
        <f>VLOOKUP(Initial_report19[[#This Row],[Field ID]],#REF!, 10, FALSE)</f>
        <v>#REF!</v>
      </c>
    </row>
    <row r="45" spans="1:8" x14ac:dyDescent="0.25">
      <c r="A45" s="7" t="s">
        <v>291</v>
      </c>
      <c r="B45" s="7" t="e">
        <f>VLOOKUP(Initial_report19[[#This Row],[Field ID]],#REF!, 2, FALSE)</f>
        <v>#REF!</v>
      </c>
      <c r="C45" s="7" t="e">
        <f>VLOOKUP(Initial_report19[[#This Row],[Field ID]],#REF!, 3, FALSE)</f>
        <v>#REF!</v>
      </c>
      <c r="D45" s="4" t="e">
        <f>VLOOKUP(Initial_report19[[#This Row],[Field ID]],#REF!, 4, FALSE)</f>
        <v>#REF!</v>
      </c>
      <c r="E45" s="4" t="e">
        <f>VLOOKUP(Initial_report19[[#This Row],[Field ID]],#REF!, 5, FALSE)</f>
        <v>#REF!</v>
      </c>
      <c r="F45" s="4" t="e">
        <f>VLOOKUP(Initial_report19[[#This Row],[Field ID]],#REF!, 7, FALSE)</f>
        <v>#REF!</v>
      </c>
      <c r="G45" s="4" t="e">
        <f>VLOOKUP(Initial_report19[[#This Row],[Field ID]],#REF!, 9, FALSE)</f>
        <v>#REF!</v>
      </c>
      <c r="H45" s="4" t="e">
        <f>VLOOKUP(Initial_report19[[#This Row],[Field ID]],#REF!, 10, FALSE)</f>
        <v>#REF!</v>
      </c>
    </row>
    <row r="46" spans="1:8" x14ac:dyDescent="0.25">
      <c r="A46" s="7" t="s">
        <v>292</v>
      </c>
      <c r="B46" s="7" t="e">
        <f>VLOOKUP(Initial_report19[[#This Row],[Field ID]],#REF!, 2, FALSE)</f>
        <v>#REF!</v>
      </c>
      <c r="C46" s="7" t="e">
        <f>VLOOKUP(Initial_report19[[#This Row],[Field ID]],#REF!, 3, FALSE)</f>
        <v>#REF!</v>
      </c>
      <c r="D46" s="4" t="e">
        <f>VLOOKUP(Initial_report19[[#This Row],[Field ID]],#REF!, 4, FALSE)</f>
        <v>#REF!</v>
      </c>
      <c r="E46" s="4" t="e">
        <f>VLOOKUP(Initial_report19[[#This Row],[Field ID]],#REF!, 5, FALSE)</f>
        <v>#REF!</v>
      </c>
      <c r="F46" s="4" t="e">
        <f>VLOOKUP(Initial_report19[[#This Row],[Field ID]],#REF!, 7, FALSE)</f>
        <v>#REF!</v>
      </c>
      <c r="G46" s="4" t="e">
        <f>VLOOKUP(Initial_report19[[#This Row],[Field ID]],#REF!, 9, FALSE)</f>
        <v>#REF!</v>
      </c>
      <c r="H46" s="4" t="e">
        <f>VLOOKUP(Initial_report19[[#This Row],[Field ID]],#REF!, 10, FALSE)</f>
        <v>#REF!</v>
      </c>
    </row>
    <row r="47" spans="1:8" x14ac:dyDescent="0.25">
      <c r="A47" s="7" t="s">
        <v>293</v>
      </c>
      <c r="B47" s="7" t="e">
        <f>VLOOKUP(Initial_report19[[#This Row],[Field ID]],#REF!, 2, FALSE)</f>
        <v>#REF!</v>
      </c>
      <c r="C47" s="7" t="e">
        <f>VLOOKUP(Initial_report19[[#This Row],[Field ID]],#REF!, 3, FALSE)</f>
        <v>#REF!</v>
      </c>
      <c r="D47" s="4" t="e">
        <f>VLOOKUP(Initial_report19[[#This Row],[Field ID]],#REF!, 4, FALSE)</f>
        <v>#REF!</v>
      </c>
      <c r="E47" s="4" t="e">
        <f>VLOOKUP(Initial_report19[[#This Row],[Field ID]],#REF!, 5, FALSE)</f>
        <v>#REF!</v>
      </c>
      <c r="F47" s="4" t="e">
        <f>VLOOKUP(Initial_report19[[#This Row],[Field ID]],#REF!, 7, FALSE)</f>
        <v>#REF!</v>
      </c>
      <c r="G47" s="4" t="e">
        <f>VLOOKUP(Initial_report19[[#This Row],[Field ID]],#REF!, 9, FALSE)</f>
        <v>#REF!</v>
      </c>
      <c r="H47" s="4" t="e">
        <f>VLOOKUP(Initial_report19[[#This Row],[Field ID]],#REF!, 10, FALSE)</f>
        <v>#REF!</v>
      </c>
    </row>
    <row r="48" spans="1:8" x14ac:dyDescent="0.25">
      <c r="A48" s="7" t="s">
        <v>294</v>
      </c>
      <c r="B48" s="7" t="e">
        <f>VLOOKUP(Initial_report19[[#This Row],[Field ID]],#REF!, 2, FALSE)</f>
        <v>#REF!</v>
      </c>
      <c r="C48" s="7" t="e">
        <f>VLOOKUP(Initial_report19[[#This Row],[Field ID]],#REF!, 3, FALSE)</f>
        <v>#REF!</v>
      </c>
      <c r="D48" s="4" t="e">
        <f>VLOOKUP(Initial_report19[[#This Row],[Field ID]],#REF!, 4, FALSE)</f>
        <v>#REF!</v>
      </c>
      <c r="E48" s="4" t="e">
        <f>VLOOKUP(Initial_report19[[#This Row],[Field ID]],#REF!, 5, FALSE)</f>
        <v>#REF!</v>
      </c>
      <c r="F48" s="4" t="e">
        <f>VLOOKUP(Initial_report19[[#This Row],[Field ID]],#REF!, 7, FALSE)</f>
        <v>#REF!</v>
      </c>
      <c r="G48" s="4" t="e">
        <f>VLOOKUP(Initial_report19[[#This Row],[Field ID]],#REF!, 9, FALSE)</f>
        <v>#REF!</v>
      </c>
      <c r="H48" s="4" t="e">
        <f>VLOOKUP(Initial_report19[[#This Row],[Field ID]],#REF!, 10, FALSE)</f>
        <v>#REF!</v>
      </c>
    </row>
    <row r="49" spans="1:8" x14ac:dyDescent="0.25">
      <c r="A49" s="7" t="s">
        <v>295</v>
      </c>
      <c r="B49" s="7" t="e">
        <f>VLOOKUP(Initial_report19[[#This Row],[Field ID]],#REF!, 2, FALSE)</f>
        <v>#REF!</v>
      </c>
      <c r="C49" s="7" t="e">
        <f>VLOOKUP(Initial_report19[[#This Row],[Field ID]],#REF!, 3, FALSE)</f>
        <v>#REF!</v>
      </c>
      <c r="D49" s="4" t="e">
        <f>VLOOKUP(Initial_report19[[#This Row],[Field ID]],#REF!, 4, FALSE)</f>
        <v>#REF!</v>
      </c>
      <c r="E49" s="4" t="e">
        <f>VLOOKUP(Initial_report19[[#This Row],[Field ID]],#REF!, 5, FALSE)</f>
        <v>#REF!</v>
      </c>
      <c r="F49" s="4" t="e">
        <f>VLOOKUP(Initial_report19[[#This Row],[Field ID]],#REF!, 7, FALSE)</f>
        <v>#REF!</v>
      </c>
      <c r="G49" s="4" t="e">
        <f>VLOOKUP(Initial_report19[[#This Row],[Field ID]],#REF!, 9, FALSE)</f>
        <v>#REF!</v>
      </c>
      <c r="H49" s="4" t="e">
        <f>VLOOKUP(Initial_report19[[#This Row],[Field ID]],#REF!, 10, FALSE)</f>
        <v>#REF!</v>
      </c>
    </row>
  </sheetData>
  <pageMargins left="0.7" right="0.7" top="0.75" bottom="0.75" header="0.3" footer="0.3"/>
  <pageSetup paperSize="9"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05BCE52CCDA64A96317896D0D113FF" ma:contentTypeVersion="4" ma:contentTypeDescription="Create a new document." ma:contentTypeScope="" ma:versionID="9230dc53b761cd07bf913c1d527ceeff">
  <xsd:schema xmlns:xsd="http://www.w3.org/2001/XMLSchema" xmlns:xs="http://www.w3.org/2001/XMLSchema" xmlns:p="http://schemas.microsoft.com/office/2006/metadata/properties" xmlns:ns2="20e9be53-7502-4d00-a680-bed0afab1ecb" targetNamespace="http://schemas.microsoft.com/office/2006/metadata/properties" ma:root="true" ma:fieldsID="b66198e3f9610bc5b66442b07594b513" ns2:_="">
    <xsd:import namespace="20e9be53-7502-4d00-a680-bed0afab1ec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e9be53-7502-4d00-a680-bed0afab1e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E 8 E A A B Q S w M E F A A C A A g A T 3 U k V 0 V N e 7 2 l A A A A 9 w A A A B I A H A B D b 2 5 m a W c v U G F j a 2 F n Z S 5 4 b W w g o h g A K K A U A A A A A A A A A A A A A A A A A A A A A A A A A A A A h Y + 9 D o I w G E V f h X S n f z g Y U k q i g 4 s k J i b G t a k V G u H D 0 G J 5 N w c f y V c Q o 6 i b 4 z 3 3 D P f e r z e R D 0 0 d X U z n b A s Z Y p i i y I B u D x b K D P X + G M 9 R L s V G 6 Z M q T T T K 4 N L B H T J U e X 9 O C Q k h 4 J D g t i s J p 5 S R f b H e 6 s o 0 C n 1 k + 1 + O L T i v Q B s k x e 4 1 R n L M 2 A x z z h N M B Z m o K C x 8 D T 4 O f r Y / U C z 7 2 v e d k Q b i 1 U K Q K Q r y P i E f U E s D B B Q A A g A I A E 9 1 J F d 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B P d S R X B R t u B V E B A A C l A w A A E w A c A E Z v c m 1 1 b G F z L 1 N l Y 3 R p b 2 4 x L m 0 g o h g A K K A U A A A A A A A A A A A A A A A A A A A A A A A A A A A A 7 V F N a 4 N A F L w L / o f H 5 q J g J B r S h h Y P r f m o 0 D Q h S U 8 x h 6 0 + E 0 F 3 Z X c t L S H / v a v 5 g E I P v R a 6 l 4 W Z 2 d k 3 8 y Q m K u c M V q f b u z c N 0 5 B 7 K j C F D l n T t w K 9 w Q C s B d 0 h D P 3 u s G 8 T C K B A Z R q g z 4 r X I k G N L N L M b e X S m u Q F u i F n C p m S F g n v 4 l e J Q s b P 8 5 f Z 0 8 C P 5 w x H I n 9 H 6 M L i A b R Q 1 o X K 2 Q 6 m g t d V P E W G g h b x I x 9 D Y y X j M F p q 7 Y S L k i r I u I C I J X m q 3 W G J F R f t 2 / F H s q d M D 2 l N o u X Y h h l K S X c N s 6 o w y b M 8 o W 3 Q L v g 9 3 + / d 9 G 7 B S g X N l O 1 W a U Z s B z Z R W R V Y a t t W G R D P 7 Z O t 7 Z y C X q s I z p k P m y g N r g 2 R 7 X E z o o p u z / I O C d t x U l h / V t h U 1 i r d t a B M 6 g h l y I u 6 Z A 0 p r Y u J c z i Q E + 4 R B 5 T m Q O G H O j p w w f 1 v + N E 2 j Z z 9 + O E v 9 g i W / 7 / L P 7 H L L 1 B L A Q I t A B Q A A g A I A E 9 1 J F d F T X u 9 p Q A A A P c A A A A S A A A A A A A A A A A A A A A A A A A A A A B D b 2 5 m a W c v U G F j a 2 F n Z S 5 4 b W x Q S w E C L Q A U A A I A C A B P d S R X U 3 I 4 L J s A A A D h A A A A E w A A A A A A A A A A A A A A A A D x A A A A W 0 N v b n R l b n R f V H l w Z X N d L n h t b F B L A Q I t A B Q A A g A I A E 9 1 J F c F G 2 4 F U Q E A A K U D A A A T A A A A A A A A A A A A A A A A A N k B A A B G b 3 J t d W x h c y 9 T Z W N 0 a W 9 u M S 5 t U E s F B g A A A A A D A A M A w g A A A H c 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o c R A A A A A A A A Z R E A A O + 7 v z w / e G 1 s I H Z l c n N p b 2 4 9 I j E u M C I g Z W 5 j b 2 R p b m c 9 I n V 0 Z i 0 4 I j 8 + P E x v Y 2 F s U G F j a 2 F n Z U 1 l d G F k Y X R h R m l s Z S B 4 b W x u c z p 4 c 2 Q 9 I m h 0 d H A 6 L y 9 3 d 3 c u d z M u b 3 J n L z I w M D E v W E 1 M U 2 N o Z W 1 h I i B 4 b W x u c z p 4 c 2 k 9 I m h 0 d H A 6 L y 9 3 d 3 c u d z M u b 3 J n L z I w M D E v W E 1 M U 2 N o Z W 1 h L W l u c 3 R h b m N l I j 4 8 S X R l b X M + P E l 0 Z W 0 + P E l 0 Z W 1 M b 2 N h d G l v b j 4 8 S X R l b V R 5 c G U + R m 9 y b X V s Y T w v S X R l b V R 5 c G U + P E l 0 Z W 1 Q Y X R o P l N l Y 3 R p b 2 4 x L 1 R h Y m x l M T U 1 J T I w K F B h Z 2 U l M j A 4 M i 0 4 M y k 8 L 0 l 0 Z W 1 Q Y X R o P j w v S X R l b U x v Y 2 F 0 a W 9 u P j x T d G F i b G V F b n R y a W V z P j x F b n R y e S B U e X B l P S J B Z G R l Z F R v R G F 0 Y U 1 v Z G V s I i B W Y W x 1 Z T 0 i b D A i I C 8 + P E V u d H J 5 I F R 5 c G U 9 I k 5 h b W V V c G R h d G V k Q W Z 0 Z X J G a W x s I i B W Y W x 1 Z T 0 i b D A i I C 8 + P E V u d H J 5 I F R 5 c G U 9 I k Z p b G x F b m F i b G V k I i B W Y W x 1 Z T 0 i b D A i I C 8 + P E V u d H J 5 I F R 5 c G U 9 I k Z p b G x F c n J v c k N v Z G U i I F Z h b H V l P S J z V W 5 r b m 9 3 b i I g L z 4 8 R W 5 0 c n k g V H l w Z T 0 i R m l s b E V y c m 9 y Q 2 9 1 b n Q i I F Z h b H V l P S J s M C I g L z 4 8 R W 5 0 c n k g V H l w Z T 0 i R m l s b E x h c 3 R V c G R h d G V k I i B W Y W x 1 Z T 0 i Z D I w M j M t M D Y t M T N U M D c 6 N T g 6 M j Y u M T U 4 M z I 5 M 1 o i I C 8 + P E V u d H J 5 I F R 5 c G U 9 I k Z p b G x D b 2 x 1 b W 5 U e X B l c y I g V m F s d W U 9 I n N C Z 1 k 9 I i A v P j x F b n R y e S B U e X B l P S J G a W x s Q 2 9 s d W 1 u T m F t Z X M i I F Z h b H V l P S J z W y Z x d W 9 0 O 0 N v b H V t b j E m c X V v d D s s J n F 1 b 3 Q 7 Q 2 9 s d W 1 u M 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m V s Y X R p b 2 5 z a G l w S W 5 m b 0 N v b n R h a W 5 l c i I g V m F s d W U 9 I n N 7 J n F 1 b 3 Q 7 Y 2 9 s d W 1 u Q 2 9 1 b n Q m c X V v d D s 6 M i w m c X V v d D t r Z X l D b 2 x 1 b W 5 O Y W 1 l c y Z x d W 9 0 O z p b X S w m c X V v d D t x d W V y e V J l b G F 0 a W 9 u c 2 h p c H M m c X V v d D s 6 W 1 0 s J n F 1 b 3 Q 7 Y 2 9 s d W 1 u S W R l b n R p d G l l c y Z x d W 9 0 O z p b J n F 1 b 3 Q 7 U 2 V j d G l v b j E v V G F i b G U x N T U g K F B h Z 2 U g O D I t O D M p L 0 F 1 d G 9 S Z W 1 v d m V k Q 2 9 s d W 1 u c z E u e 0 N v b H V t b j E s M H 0 m c X V v d D s s J n F 1 b 3 Q 7 U 2 V j d G l v b j E v V G F i b G U x N T U g K F B h Z 2 U g O D I t O D M p L 0 F 1 d G 9 S Z W 1 v d m V k Q 2 9 s d W 1 u c z E u e 0 N v b H V t b j I s M X 0 m c X V v d D t d L C Z x d W 9 0 O 0 N v b H V t b k N v d W 5 0 J n F 1 b 3 Q 7 O j I s J n F 1 b 3 Q 7 S 2 V 5 Q 2 9 s d W 1 u T m F t Z X M m c X V v d D s 6 W 1 0 s J n F 1 b 3 Q 7 Q 2 9 s d W 1 u S W R l b n R p d G l l c y Z x d W 9 0 O z p b J n F 1 b 3 Q 7 U 2 V j d G l v b j E v V G F i b G U x N T U g K F B h Z 2 U g O D I t O D M p L 0 F 1 d G 9 S Z W 1 v d m V k Q 2 9 s d W 1 u c z E u e 0 N v b H V t b j E s M H 0 m c X V v d D s s J n F 1 b 3 Q 7 U 2 V j d G l v b j E v V G F i b G U x N T U g K F B h Z 2 U g O D I t O D M p L 0 F 1 d G 9 S Z W 1 v d m V k Q 2 9 s d W 1 u c z E u e 0 N v b H V t b j I s M X 0 m c X V v d D t d L C Z x d W 9 0 O 1 J l b G F 0 a W 9 u c 2 h p c E l u Z m 8 m c X V v d D s 6 W 1 1 9 I i A v P j x F b n R y e S B U e X B l P S J S Z X N 1 b H R U e X B l I i B W Y W x 1 Z T 0 i c 0 V 4 Y 2 V w d G l v b i I g L z 4 8 R W 5 0 c n k g V H l w Z T 0 i R m l s b E 9 i a m V j d F R 5 c G U i I F Z h b H V l P S J z Q 2 9 u b m V j d G l v b k 9 u b H k i I C 8 + P E V u d H J 5 I F R 5 c G U 9 I k J 1 Z m Z l c k 5 l e H R S Z W Z y Z X N o I i B W Y W x 1 Z T 0 i b D E i I C 8 + P C 9 T d G F i b G V F b n R y a W V z P j w v S X R l b T 4 8 S X R l b T 4 8 S X R l b U x v Y 2 F 0 a W 9 u P j x J d G V t V H l w Z T 5 G b 3 J t d W x h P C 9 J d G V t V H l w Z T 4 8 S X R l b V B h d G g + U 2 V j d G l v b j E v V G F i b G U x N T U l M j A o U G F n Z S U y M D g y L T g z K S 9 T b 3 V y Y 2 U 8 L 0 l 0 Z W 1 Q Y X R o P j w v S X R l b U x v Y 2 F 0 a W 9 u P j x T d G F i b G V F b n R y a W V z I C 8 + P C 9 J d G V t P j x J d G V t P j x J d G V t T G 9 j Y X R p b 2 4 + P E l 0 Z W 1 U e X B l P k Z v c m 1 1 b G E 8 L 0 l 0 Z W 1 U e X B l P j x J d G V t U G F 0 a D 5 T Z W N 0 a W 9 u M S 9 U Y W J s Z T E 1 N S U y M C h Q Y W d l J T I w O D I t O D M p L 1 R h Y m x l M T U 1 P C 9 J d G V t U G F 0 a D 4 8 L 0 l 0 Z W 1 M b 2 N h d G l v b j 4 8 U 3 R h Y m x l R W 5 0 c m l l c y A v P j w v S X R l b T 4 8 S X R l b T 4 8 S X R l b U x v Y 2 F 0 a W 9 u P j x J d G V t V H l w Z T 5 G b 3 J t d W x h P C 9 J d G V t V H l w Z T 4 8 S X R l b V B h d G g + U 2 V j d G l v b j E v V G F i b G U x N T U l M j A o U G F n Z S U y M D g y L T g z K S 9 D a G F u Z 2 V k J T I w V H l w Z T w v S X R l b V B h d G g + P C 9 J d G V t T G 9 j Y X R p b 2 4 + P F N 0 Y W J s Z U V u d H J p Z X M g L z 4 8 L 0 l 0 Z W 0 + P E l 0 Z W 0 + P E l 0 Z W 1 M b 2 N h d G l v b j 4 8 S X R l b V R 5 c G U + Q W x s R m 9 y b X V s Y X M 8 L 0 l 0 Z W 1 U e X B l P j x J d G V t U G F 0 a C A v P j w v S X R l b U x v Y 2 F 0 a W 9 u P j x T d G F i b G V F b n R y a W V z P j x F b n R y e S B U e X B l P S J R d W V y e U d y b 3 V w c y I g V m F s d W U 9 I n N B Q U F B Q U E 9 P S I g L z 4 8 R W 5 0 c n k g V H l w Z T 0 i U m V s Y X R p b 2 5 z a G l w c y I g V m F s d W U 9 I n N B Q U F B Q U E 9 P S I g L z 4 8 L 1 N 0 Y W J s Z U V u d H J p Z X M + P C 9 J d G V t P j x J d G V t P j x J d G V t T G 9 j Y X R p b 2 4 + P E l 0 Z W 1 U e X B l P k Z v c m 1 1 b G E 8 L 0 l 0 Z W 1 U e X B l P j x J d G V t U G F 0 a D 5 T Z W N 0 a W 9 u M S 9 U Y W J s Z T E 1 N S U y M C h Q Y W d l J T I w O D I t O D M p J T I w K D I p 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5 h b W V V c G R h d G V k Q W Z 0 Z X J G a W x s I i B W Y W x 1 Z T 0 i b D A i I C 8 + P E V u d H J 5 I F R 5 c G U 9 I l J l c 3 V s d F R 5 c G U i I F Z h b H V l P S J z R X h j Z X B 0 a W 9 u I i A v P j x F b n R y e S B U e X B l P S J C d W Z m Z X J O Z X h 0 U m V m c m V z a C I g V m F s d W U 9 I m w x I i A v P j x F b n R y e S B U e X B l P S J G a W x s V G F y Z 2 V 0 I i B W Y W x 1 Z T 0 i c 1 R h Y m x l M T U 1 X 1 9 Q Y W d l X z g y X z g z I i A v P j x F b n R y e S B U e X B l P S J G a W x s Z W R D b 2 1 w b G V 0 Z V J l c 3 V s d F R v V 2 9 y a 3 N o Z W V 0 I i B W Y W x 1 Z T 0 i b D E i I C 8 + P E V u d H J 5 I F R 5 c G U 9 I k Z p b G x T d G F 0 d X M i I F Z h b H V l P S J z Q 2 9 t c G x l d G U i I C 8 + P E V u d H J 5 I F R 5 c G U 9 I k Z p b G x D b 2 x 1 b W 5 O Y W 1 l c y I g V m F s d W U 9 I n N b J n F 1 b 3 Q 7 Q 2 9 s d W 1 u M S Z x d W 9 0 O y w m c X V v d D t D b 2 x 1 b W 4 y J n F 1 b 3 Q 7 X S I g L z 4 8 R W 5 0 c n k g V H l w Z T 0 i R m l s b E N v b H V t b l R 5 c G V z I i B W Y W x 1 Z T 0 i c 0 J n W T 0 i I C 8 + P E V u d H J 5 I F R 5 c G U 9 I k Z p b G x M Y X N 0 V X B k Y X R l Z C I g V m F s d W U 9 I m Q y M D I z L T A 2 L T E z V D A 3 O j U 4 O j I 2 L j E 1 O D M y O T N a I i A v P j x F b n R y e S B U e X B l P S J G a W x s R X J y b 3 J D b 3 V u d C I g V m F s d W U 9 I m w w I i A v P j x F b n R y e S B U e X B l P S J G a W x s R X J y b 3 J D b 2 R l I i B W Y W x 1 Z T 0 i c 1 V u a 2 5 v d 2 4 i I C 8 + P E V u d H J 5 I F R 5 c G U 9 I k Z p b G x D b 3 V u d C I g V m F s d W U 9 I m w 1 N i I g L z 4 8 R W 5 0 c n k g V H l w Z T 0 i Q W R k Z W R U b 0 R h d G F N b 2 R l b C I g V m F s d W U 9 I m w w I i A v P j x F b n R y e S B U e X B l P S J S Z W x h d G l v b n N o a X B J b m Z v Q 2 9 u d G F p b m V y I i B W Y W x 1 Z T 0 i c 3 s m c X V v d D t j b 2 x 1 b W 5 D b 3 V u d C Z x d W 9 0 O z o y L C Z x d W 9 0 O 2 t l e U N v b H V t b k 5 h b W V z J n F 1 b 3 Q 7 O l t d L C Z x d W 9 0 O 3 F 1 Z X J 5 U m V s Y X R p b 2 5 z a G l w c y Z x d W 9 0 O z p b X S w m c X V v d D t j b 2 x 1 b W 5 J Z G V u d G l 0 a W V z J n F 1 b 3 Q 7 O l s m c X V v d D t T Z W N 0 a W 9 u M S 9 U Y W J s Z T E 1 N S A o U G F n Z S A 4 M i 0 4 M y k v Q X V 0 b 1 J l b W 9 2 Z W R D b 2 x 1 b W 5 z M S 5 7 Q 2 9 s d W 1 u M S w w f S Z x d W 9 0 O y w m c X V v d D t T Z W N 0 a W 9 u M S 9 U Y W J s Z T E 1 N S A o U G F n Z S A 4 M i 0 4 M y k v Q X V 0 b 1 J l b W 9 2 Z W R D b 2 x 1 b W 5 z M S 5 7 Q 2 9 s d W 1 u M i w x f S Z x d W 9 0 O 1 0 s J n F 1 b 3 Q 7 Q 2 9 s d W 1 u Q 2 9 1 b n Q m c X V v d D s 6 M i w m c X V v d D t L Z X l D b 2 x 1 b W 5 O Y W 1 l c y Z x d W 9 0 O z p b X S w m c X V v d D t D b 2 x 1 b W 5 J Z G V u d G l 0 a W V z J n F 1 b 3 Q 7 O l s m c X V v d D t T Z W N 0 a W 9 u M S 9 U Y W J s Z T E 1 N S A o U G F n Z S A 4 M i 0 4 M y k v Q X V 0 b 1 J l b W 9 2 Z W R D b 2 x 1 b W 5 z M S 5 7 Q 2 9 s d W 1 u M S w w f S Z x d W 9 0 O y w m c X V v d D t T Z W N 0 a W 9 u M S 9 U Y W J s Z T E 1 N S A o U G F n Z S A 4 M i 0 4 M y k v Q X V 0 b 1 J l b W 9 2 Z W R D b 2 x 1 b W 5 z M S 5 7 Q 2 9 s d W 1 u M i w x f S Z x d W 9 0 O 1 0 s J n F 1 b 3 Q 7 U m V s Y X R p b 2 5 z a G l w S W 5 m b y Z x d W 9 0 O z p b X X 0 i I C 8 + P C 9 T d G F i b G V F b n R y a W V z P j w v S X R l b T 4 8 S X R l b T 4 8 S X R l b U x v Y 2 F 0 a W 9 u P j x J d G V t V H l w Z T 5 G b 3 J t d W x h P C 9 J d G V t V H l w Z T 4 8 S X R l b V B h d G g + U 2 V j d G l v b j E v V G F i b G U x N T U l M j A o U G F n Z S U y M D g y L T g z K S U y M C g y K S 9 T b 3 V y Y 2 U 8 L 0 l 0 Z W 1 Q Y X R o P j w v S X R l b U x v Y 2 F 0 a W 9 u P j x T d G F i b G V F b n R y a W V z I C 8 + P C 9 J d G V t P j x J d G V t P j x J d G V t T G 9 j Y X R p b 2 4 + P E l 0 Z W 1 U e X B l P k Z v c m 1 1 b G E 8 L 0 l 0 Z W 1 U e X B l P j x J d G V t U G F 0 a D 5 T Z W N 0 a W 9 u M S 9 U Y W J s Z T E 1 N S U y M C h Q Y W d l J T I w O D I t O D M p J T I w K D I p L 1 R h Y m x l M T U 1 P C 9 J d G V t U G F 0 a D 4 8 L 0 l 0 Z W 1 M b 2 N h d G l v b j 4 8 U 3 R h Y m x l R W 5 0 c m l l c y A v P j w v S X R l b T 4 8 S X R l b T 4 8 S X R l b U x v Y 2 F 0 a W 9 u P j x J d G V t V H l w Z T 5 G b 3 J t d W x h P C 9 J d G V t V H l w Z T 4 8 S X R l b V B h d G g + U 2 V j d G l v b j E v V G F i b G U x N T U l M j A o U G F n Z S U y M D g y L T g z K S U y M C g y K S 9 D a G F u Z 2 V k J T I w V H l w Z T w v S X R l b V B h d G g + P C 9 J d G V t T G 9 j Y X R p b 2 4 + P F N 0 Y W J s Z U V u d H J p Z X M g L z 4 8 L 0 l 0 Z W 0 + P C 9 J d G V t c z 4 8 L 0 x v Y 2 F s U G F j a 2 F n Z U 1 l d G F k Y X R h R m l s Z T 4 W A A A A U E s F B g A A A A A A A A A A A A A A A A A A A A A A A N o A A A A B A A A A 0 I y d 3 w E V 0 R G M e g D A T 8 K X 6 w E A A A B l w 7 0 N o d h Q T r m e I + r i S 6 O U A A A A A A I A A A A A A A N m A A D A A A A A E A A A A B + 0 d 8 n M + 3 5 + I K M s l z p E P s s A A A A A B I A A A K A A A A A Q A A A A 0 H f l r j h e B F w T D 0 P e A m 5 V 7 l A A A A C w e d t c 9 l J N v 1 e y Z D T V D 7 M S 4 s A H d v 4 L p 4 / Y B 3 x y P v + J j C T S q 0 i k I Y 2 R F O R w a i x n N L U L f F D 3 U x O Y 7 f T k T L Y I V 1 n W l e N j H 6 x p E q 1 Y 5 i Z V N s y A U x Q A A A C i 6 2 r d E 8 W g k / x z / H / A 0 N M N r / E g F w = = < / D a t a M a s h u p > 
</file>

<file path=customXml/itemProps1.xml><?xml version="1.0" encoding="utf-8"?>
<ds:datastoreItem xmlns:ds="http://schemas.openxmlformats.org/officeDocument/2006/customXml" ds:itemID="{F2FB3DA4-3E12-403F-B3EC-69919C70E544}">
  <ds:schemaRefs>
    <ds:schemaRef ds:uri="http://schemas.microsoft.com/office/2006/documentManagement/types"/>
    <ds:schemaRef ds:uri="http://purl.org/dc/elements/1.1/"/>
    <ds:schemaRef ds:uri="http://purl.org/dc/dcmitype/"/>
    <ds:schemaRef ds:uri="http://schemas.microsoft.com/office/2006/metadata/properties"/>
    <ds:schemaRef ds:uri="http://schemas.microsoft.com/office/infopath/2007/PartnerControls"/>
    <ds:schemaRef ds:uri="20e9be53-7502-4d00-a680-bed0afab1ecb"/>
    <ds:schemaRef ds:uri="http://www.w3.org/XML/1998/namespac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1EA857FA-F661-4897-8F04-10CA4E374F25}">
  <ds:schemaRefs>
    <ds:schemaRef ds:uri="http://schemas.microsoft.com/sharepoint/v3/contenttype/forms"/>
  </ds:schemaRefs>
</ds:datastoreItem>
</file>

<file path=customXml/itemProps3.xml><?xml version="1.0" encoding="utf-8"?>
<ds:datastoreItem xmlns:ds="http://schemas.openxmlformats.org/officeDocument/2006/customXml" ds:itemID="{51738AF0-84C8-4765-B4E0-55D8089E1A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e9be53-7502-4d00-a680-bed0afab1e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4D219DD-5981-43AA-85E7-11CB3BF418C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Data model guide</vt:lpstr>
      <vt:lpstr>Title</vt:lpstr>
      <vt:lpstr>Covering form</vt:lpstr>
      <vt:lpstr>Initial form</vt:lpstr>
      <vt:lpstr>Intermediate form</vt:lpstr>
      <vt:lpstr>Final form</vt:lpstr>
      <vt:lpstr>DM CHANGES TRACKER</vt:lpstr>
      <vt:lpstr>Initial report</vt:lpstr>
      <vt:lpstr>Intermediate report</vt:lpstr>
      <vt:lpstr>Final report</vt:lpstr>
      <vt:lpstr>Authority initiated ad hoc</vt:lpstr>
      <vt:lpstr>Periodic report</vt:lpstr>
      <vt:lpstr>TAX CHANGES TRACKER</vt:lpstr>
      <vt:lpstr>Annex B - Entity type</vt:lpstr>
      <vt:lpstr>Annex - PRA Firm types</vt:lpstr>
      <vt:lpstr>Annex C - Country codes</vt:lpstr>
      <vt:lpstr>Annex E - Incident Type</vt:lpstr>
      <vt:lpstr>Annex H - Actor Intent</vt:lpstr>
      <vt:lpstr>Annex - Service Type</vt:lpstr>
      <vt:lpstr>Annex F - Inc Discovery Method</vt:lpstr>
      <vt:lpstr>Annex G - Actor Type</vt:lpstr>
      <vt:lpstr>Annex I - Service Type</vt:lpstr>
      <vt:lpstr>Annex A - Service Category</vt:lpstr>
      <vt:lpstr>Annex B - Disruption type</vt:lpstr>
      <vt:lpstr>Annex K - Resource Type</vt:lpstr>
      <vt:lpstr>Annex M - ISO 20022 Bus Areas</vt:lpstr>
      <vt:lpstr>Annex N - Impact Lvls &amp; Desc's</vt:lpstr>
      <vt:lpstr>Annex C - Root Cause Tags</vt:lpstr>
      <vt:lpstr>Sheet1</vt:lpstr>
      <vt:lpstr>Annex D- Incident discovery met</vt:lpstr>
      <vt:lpstr>Annex E - Severity desc </vt:lpstr>
      <vt:lpstr>Annex F - Rep Impact </vt:lpstr>
      <vt:lpstr>Annex G - Resource Type </vt:lpstr>
      <vt:lpstr>Annex H - Resource Prop </vt:lpstr>
      <vt:lpstr>Annex O - UNDRR Hazard Scheme</vt:lpstr>
      <vt:lpstr>Annex P - Human Causal Factors</vt:lpstr>
      <vt:lpstr>Annex Q - IS &amp; Proc Failures</vt:lpstr>
      <vt:lpstr>Annex R - Threat Families</vt:lpstr>
      <vt:lpstr>Annex S - MITE ATT@CK Matrix</vt:lpstr>
      <vt:lpstr>Annex T - Reporting triggers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Incident reporting fields template</dc:title>
  <dc:subject/>
  <dc:creator/>
  <cp:keywords/>
  <dc:description/>
  <cp:lastModifiedBy/>
  <cp:revision>1</cp:revision>
  <dcterms:created xsi:type="dcterms:W3CDTF">2024-11-22T11:29:47Z</dcterms:created>
  <dcterms:modified xsi:type="dcterms:W3CDTF">2024-12-11T11:30:08Z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-1145892930</vt:i4>
  </property>
  <property fmtid="{D5CDD505-2E9C-101B-9397-08002B2CF9AE}" pid="3" name="_NewReviewCycle">
    <vt:lpwstr/>
  </property>
  <property fmtid="{D5CDD505-2E9C-101B-9397-08002B2CF9AE}" pid="4" name="_ReviewingToolsShownOnce">
    <vt:lpwstr/>
  </property>
  <property fmtid="{D5CDD505-2E9C-101B-9397-08002B2CF9AE}" pid="5" name="ContentTypeId">
    <vt:lpwstr>0x0101004005BCE52CCDA64A96317896D0D113FF</vt:lpwstr>
  </property>
</Properties>
</file>