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05" windowWidth="14415" windowHeight="10320" tabRatio="840"/>
  </bookViews>
  <sheets>
    <sheet name="Controls" sheetId="2" r:id="rId1"/>
    <sheet name="Disclaimer" sheetId="106" r:id="rId2"/>
    <sheet name="BankRatePathScenarios" sheetId="82" r:id="rId3"/>
    <sheet name="Balance Sheet" sheetId="99" r:id="rId4"/>
    <sheet name="Cash Transfers" sheetId="84" r:id="rId5"/>
    <sheet name="CumulativeTransfers" sheetId="48" r:id="rId6"/>
    <sheet name="RAW DATA --&gt;" sheetId="98" r:id="rId7"/>
    <sheet name="Bank rate paths" sheetId="97" r:id="rId8"/>
    <sheet name="Scenario 1" sheetId="86" r:id="rId9"/>
    <sheet name="Scenario 2" sheetId="102" r:id="rId10"/>
    <sheet name="Scenario 3" sheetId="104" r:id="rId11"/>
    <sheet name="Scenario 4" sheetId="105" r:id="rId12"/>
    <sheet name="Scenario 5" sheetId="87" r:id="rId13"/>
    <sheet name="Scenario 6" sheetId="88" r:id="rId14"/>
    <sheet name="Scenario 7" sheetId="89" r:id="rId15"/>
    <sheet name="Scenario 8" sheetId="90" r:id="rId16"/>
    <sheet name="FAME Persistence2" sheetId="77" state="veryHidden" r:id="rId17"/>
    <sheet name="Scenario 9" sheetId="91" r:id="rId18"/>
    <sheet name="Scenario 10" sheetId="92" r:id="rId19"/>
    <sheet name="Scenario 11" sheetId="93" r:id="rId20"/>
    <sheet name="Scenario 12" sheetId="94" r:id="rId21"/>
    <sheet name="Scenario 13" sheetId="95" r:id="rId22"/>
    <sheet name="Scenario 14" sheetId="96" r:id="rId23"/>
  </sheets>
  <definedNames>
    <definedName name="_xlnm._FilterDatabase" localSheetId="0" hidden="1">Controls!$C$9</definedName>
    <definedName name="FirstRateRise">Controls!#REF!</definedName>
    <definedName name="FirstSale">Controls!#REF!</definedName>
    <definedName name="PaceOfRateRises">Controls!#REF!</definedName>
    <definedName name="PaceOfSales">Controls!#REF!</definedName>
    <definedName name="SelectedScenario">Controls!$D$8</definedName>
    <definedName name="StartDate" localSheetId="2">Controls!#REF!</definedName>
    <definedName name="StartDate" localSheetId="4">Controls!#REF!</definedName>
    <definedName name="StartDate">Controls!#REF!</definedName>
    <definedName name="StartingCash" localSheetId="2">Controls!#REF!</definedName>
    <definedName name="StartingCash" localSheetId="4">Controls!#REF!</definedName>
    <definedName name="StartingCash">Controls!#REF!</definedName>
    <definedName name="TargetRate">Controls!#REF!</definedName>
    <definedName name="UseMarketPath">Controls!$D$9</definedName>
    <definedName name="YieldImpact">Controls!#REF!</definedName>
  </definedNames>
  <calcPr calcId="145621"/>
</workbook>
</file>

<file path=xl/calcChain.xml><?xml version="1.0" encoding="utf-8"?>
<calcChain xmlns="http://schemas.openxmlformats.org/spreadsheetml/2006/main">
  <c r="D61" i="97" l="1"/>
  <c r="D60" i="97"/>
  <c r="D59" i="97"/>
  <c r="D58" i="97"/>
  <c r="D57" i="97"/>
  <c r="D56" i="97"/>
  <c r="D55" i="97"/>
  <c r="D54" i="97"/>
  <c r="D53" i="97"/>
  <c r="D52" i="97"/>
  <c r="D51" i="97"/>
  <c r="D50" i="97"/>
  <c r="D49" i="97"/>
  <c r="D48" i="97"/>
  <c r="D47" i="97"/>
  <c r="D46" i="97"/>
  <c r="D45" i="97"/>
  <c r="D44" i="97"/>
  <c r="D43" i="97"/>
  <c r="D42" i="97"/>
  <c r="D41" i="97"/>
  <c r="D40" i="97"/>
  <c r="D39" i="97"/>
  <c r="D38" i="97"/>
  <c r="D37" i="97"/>
  <c r="D36" i="97"/>
  <c r="D35" i="97"/>
  <c r="D34" i="97"/>
  <c r="D33" i="97"/>
  <c r="D32" i="97"/>
  <c r="D31" i="97"/>
  <c r="D30" i="97"/>
  <c r="D29" i="97"/>
  <c r="D28" i="97"/>
  <c r="D27" i="97"/>
  <c r="D26" i="97"/>
  <c r="D25" i="97"/>
  <c r="D24" i="97"/>
  <c r="D23" i="97"/>
  <c r="D22" i="97"/>
  <c r="D21" i="97"/>
  <c r="D20" i="97"/>
  <c r="D19" i="97"/>
  <c r="D18" i="97"/>
  <c r="D17" i="97"/>
  <c r="D16" i="97"/>
  <c r="D15" i="97"/>
  <c r="D14" i="97"/>
  <c r="D13" i="97"/>
  <c r="D12" i="97"/>
  <c r="D11" i="97"/>
  <c r="D10" i="97"/>
  <c r="D9" i="97"/>
  <c r="D8" i="97"/>
  <c r="D7" i="97"/>
  <c r="D6" i="97"/>
  <c r="D5" i="97"/>
  <c r="D4" i="97"/>
  <c r="D3" i="97"/>
  <c r="D2" i="97"/>
  <c r="BB7" i="102" l="1"/>
  <c r="H19" i="102"/>
  <c r="I19" i="102"/>
  <c r="J19" i="102"/>
  <c r="K19" i="102"/>
  <c r="L19" i="102"/>
  <c r="M19" i="102"/>
  <c r="N19" i="102"/>
  <c r="O19" i="102"/>
  <c r="P19" i="102"/>
  <c r="Q19" i="102"/>
  <c r="R19" i="102"/>
  <c r="S19" i="102"/>
  <c r="T19" i="102"/>
  <c r="U19" i="102"/>
  <c r="V19" i="102"/>
  <c r="W19" i="102"/>
  <c r="X19" i="102"/>
  <c r="Y19" i="102"/>
  <c r="Z19" i="102"/>
  <c r="AA19" i="102"/>
  <c r="AB19" i="102"/>
  <c r="AC19" i="102"/>
  <c r="AD19" i="102"/>
  <c r="AE19" i="102"/>
  <c r="AF19" i="102"/>
  <c r="AG19" i="102"/>
  <c r="AH19" i="102"/>
  <c r="AI19" i="102"/>
  <c r="AJ19" i="102"/>
  <c r="AK19" i="102"/>
  <c r="AL19" i="102"/>
  <c r="AM19" i="102"/>
  <c r="AN19" i="102"/>
  <c r="AO19" i="102"/>
  <c r="AP19" i="102"/>
  <c r="AQ19" i="102"/>
  <c r="AR19" i="102"/>
  <c r="AS19" i="102"/>
  <c r="AT19" i="102"/>
  <c r="AU19" i="102"/>
  <c r="AV19" i="102"/>
  <c r="AW19" i="102"/>
  <c r="AX19" i="102"/>
  <c r="AY19" i="102"/>
  <c r="AZ19" i="102"/>
  <c r="H20" i="102"/>
  <c r="I20" i="102"/>
  <c r="J20" i="102"/>
  <c r="K20" i="102"/>
  <c r="L20" i="102"/>
  <c r="M20" i="102"/>
  <c r="N20" i="102"/>
  <c r="O20" i="102"/>
  <c r="P20" i="102"/>
  <c r="Q20" i="102"/>
  <c r="R20" i="102"/>
  <c r="S20" i="102"/>
  <c r="T20" i="102"/>
  <c r="U20" i="102"/>
  <c r="V20" i="102"/>
  <c r="W20" i="102"/>
  <c r="X20" i="102"/>
  <c r="Y20" i="102"/>
  <c r="Z20" i="102"/>
  <c r="AA20" i="102"/>
  <c r="AB20" i="102"/>
  <c r="AC20" i="102"/>
  <c r="AD20" i="102"/>
  <c r="AE20" i="102"/>
  <c r="AF20" i="102"/>
  <c r="AG20" i="102"/>
  <c r="AH20" i="102"/>
  <c r="AI20" i="102"/>
  <c r="AJ20" i="102"/>
  <c r="AK20" i="102"/>
  <c r="AL20" i="102"/>
  <c r="AM20" i="102"/>
  <c r="AN20" i="102"/>
  <c r="AO20" i="102"/>
  <c r="AP20" i="102"/>
  <c r="AQ20" i="102"/>
  <c r="AR20" i="102"/>
  <c r="AS20" i="102"/>
  <c r="AT20" i="102"/>
  <c r="AU20" i="102"/>
  <c r="AV20" i="102"/>
  <c r="AW20" i="102"/>
  <c r="AX20" i="102"/>
  <c r="AY20" i="102"/>
  <c r="AZ20" i="102"/>
  <c r="H21" i="102"/>
  <c r="I21" i="102"/>
  <c r="J21" i="102"/>
  <c r="K21" i="102"/>
  <c r="L21" i="102"/>
  <c r="M21" i="102"/>
  <c r="N21" i="102"/>
  <c r="O21" i="102"/>
  <c r="P21" i="102"/>
  <c r="Q21" i="102"/>
  <c r="R21" i="102"/>
  <c r="S21" i="102"/>
  <c r="T21" i="102"/>
  <c r="U21" i="102"/>
  <c r="V21" i="102"/>
  <c r="W21" i="102"/>
  <c r="X21" i="102"/>
  <c r="Y21" i="102"/>
  <c r="Z21" i="102"/>
  <c r="AA21" i="102"/>
  <c r="AB21" i="102"/>
  <c r="AC21" i="102"/>
  <c r="AD21" i="102"/>
  <c r="AE21" i="102"/>
  <c r="AF21" i="102"/>
  <c r="AG21" i="102"/>
  <c r="AH21" i="102"/>
  <c r="AI21" i="102"/>
  <c r="AJ21" i="102"/>
  <c r="AK21" i="102"/>
  <c r="AL21" i="102"/>
  <c r="AM21" i="102"/>
  <c r="AN21" i="102"/>
  <c r="AO21" i="102"/>
  <c r="AP21" i="102"/>
  <c r="AQ21" i="102"/>
  <c r="AR21" i="102"/>
  <c r="AS21" i="102"/>
  <c r="AT21" i="102"/>
  <c r="AU21" i="102"/>
  <c r="AV21" i="102"/>
  <c r="AW21" i="102"/>
  <c r="AX21" i="102"/>
  <c r="AY21" i="102"/>
  <c r="AZ21" i="102"/>
  <c r="H23" i="102"/>
  <c r="I23" i="102"/>
  <c r="J23" i="102"/>
  <c r="K23" i="102"/>
  <c r="L23" i="102"/>
  <c r="M23" i="102"/>
  <c r="N23" i="102"/>
  <c r="O23" i="102"/>
  <c r="P23" i="102"/>
  <c r="Q23" i="102"/>
  <c r="R23" i="102"/>
  <c r="S23" i="102"/>
  <c r="T23" i="102"/>
  <c r="U23" i="102"/>
  <c r="V23" i="102"/>
  <c r="W23" i="102"/>
  <c r="X23" i="102"/>
  <c r="Y23" i="102"/>
  <c r="Z23" i="102"/>
  <c r="AA23" i="102"/>
  <c r="AB23" i="102"/>
  <c r="AC23" i="102"/>
  <c r="AD23" i="102"/>
  <c r="AE23" i="102"/>
  <c r="AF23" i="102"/>
  <c r="AG23" i="102"/>
  <c r="AH23" i="102"/>
  <c r="AI23" i="102"/>
  <c r="AJ23" i="102"/>
  <c r="AK23" i="102"/>
  <c r="AL23" i="102"/>
  <c r="AM23" i="102"/>
  <c r="AN23" i="102"/>
  <c r="AO23" i="102"/>
  <c r="AP23" i="102"/>
  <c r="AQ23" i="102"/>
  <c r="AR23" i="102"/>
  <c r="AS23" i="102"/>
  <c r="AT23" i="102"/>
  <c r="AU23" i="102"/>
  <c r="AV23" i="102"/>
  <c r="AW23" i="102"/>
  <c r="AX23" i="102"/>
  <c r="AY23" i="102"/>
  <c r="AZ23" i="102"/>
  <c r="H24" i="102"/>
  <c r="I24" i="102"/>
  <c r="J24" i="102"/>
  <c r="K24" i="102"/>
  <c r="L24" i="102"/>
  <c r="M24" i="102"/>
  <c r="N24" i="102"/>
  <c r="O24" i="102"/>
  <c r="P24" i="102"/>
  <c r="Q24" i="102"/>
  <c r="R24" i="102"/>
  <c r="S24" i="102"/>
  <c r="T24" i="102"/>
  <c r="U24" i="102"/>
  <c r="V24" i="102"/>
  <c r="W24" i="102"/>
  <c r="X24" i="102"/>
  <c r="Y24" i="102"/>
  <c r="Z24" i="102"/>
  <c r="AA24" i="102"/>
  <c r="AB24" i="102"/>
  <c r="AC24" i="102"/>
  <c r="AD24" i="102"/>
  <c r="AE24" i="102"/>
  <c r="AF24" i="102"/>
  <c r="AG24" i="102"/>
  <c r="AH24" i="102"/>
  <c r="AI24" i="102"/>
  <c r="AJ24" i="102"/>
  <c r="AK24" i="102"/>
  <c r="AL24" i="102"/>
  <c r="AM24" i="102"/>
  <c r="AN24" i="102"/>
  <c r="AO24" i="102"/>
  <c r="AP24" i="102"/>
  <c r="AQ24" i="102"/>
  <c r="AR24" i="102"/>
  <c r="AS24" i="102"/>
  <c r="AT24" i="102"/>
  <c r="AU24" i="102"/>
  <c r="AV24" i="102"/>
  <c r="AW24" i="102"/>
  <c r="AX24" i="102"/>
  <c r="AY24" i="102"/>
  <c r="AZ24" i="102"/>
  <c r="C19" i="102"/>
  <c r="D19" i="102"/>
  <c r="E19" i="102"/>
  <c r="F19" i="102"/>
  <c r="G19" i="102"/>
  <c r="C20" i="102"/>
  <c r="D20" i="102"/>
  <c r="E20" i="102"/>
  <c r="F20" i="102"/>
  <c r="G20" i="102"/>
  <c r="C21" i="102"/>
  <c r="D21" i="102"/>
  <c r="E21" i="102"/>
  <c r="F21" i="102"/>
  <c r="G21" i="102"/>
  <c r="C23" i="102"/>
  <c r="D23" i="102"/>
  <c r="E23" i="102"/>
  <c r="F23" i="102"/>
  <c r="G23" i="102"/>
  <c r="C24" i="102"/>
  <c r="D24" i="102"/>
  <c r="E24" i="102"/>
  <c r="F24" i="102"/>
  <c r="G24" i="102"/>
  <c r="B23" i="102"/>
  <c r="B24" i="102"/>
  <c r="B20" i="102"/>
  <c r="B21" i="102"/>
  <c r="B19" i="102"/>
  <c r="T61" i="97" l="1"/>
  <c r="T60" i="97" l="1"/>
  <c r="T59" i="97"/>
  <c r="T58" i="97"/>
  <c r="T57" i="97"/>
  <c r="T56" i="97"/>
  <c r="T55" i="97"/>
  <c r="T54" i="97"/>
  <c r="T53" i="97"/>
  <c r="T52" i="97"/>
  <c r="T51" i="97"/>
  <c r="T50" i="97"/>
  <c r="T49" i="97"/>
  <c r="T48" i="97"/>
  <c r="T47" i="97"/>
  <c r="T46" i="97"/>
  <c r="T45" i="97"/>
  <c r="T44" i="97"/>
  <c r="T43" i="97"/>
  <c r="T42" i="97"/>
  <c r="T41" i="97"/>
  <c r="T40" i="97"/>
  <c r="T39" i="97"/>
  <c r="T38" i="97"/>
  <c r="T37" i="97"/>
  <c r="T36" i="97"/>
  <c r="T35" i="97"/>
  <c r="T34" i="97"/>
  <c r="T33" i="97"/>
  <c r="T32" i="97"/>
  <c r="T31" i="97"/>
  <c r="T30" i="97"/>
  <c r="T29" i="97"/>
  <c r="T28" i="97"/>
  <c r="T27" i="97"/>
  <c r="T26" i="97"/>
  <c r="T25" i="97"/>
  <c r="T24" i="97"/>
  <c r="T23" i="97"/>
  <c r="T22" i="97"/>
  <c r="T21" i="97"/>
  <c r="T20" i="97"/>
  <c r="T19" i="97"/>
  <c r="T18" i="97"/>
  <c r="T17" i="97"/>
  <c r="T16" i="97"/>
  <c r="T15" i="97"/>
  <c r="T14" i="97"/>
  <c r="T13" i="97"/>
  <c r="T12" i="97"/>
  <c r="T11" i="97"/>
  <c r="T10" i="97"/>
  <c r="T9" i="97"/>
  <c r="T8" i="97"/>
  <c r="T7" i="97"/>
  <c r="T6" i="97"/>
  <c r="T5" i="97"/>
  <c r="T4" i="97"/>
  <c r="T3" i="97"/>
  <c r="B56" i="48"/>
  <c r="E56" i="48" s="1"/>
  <c r="C56" i="48"/>
  <c r="D56" i="48"/>
  <c r="B57" i="48"/>
  <c r="E57" i="48" s="1"/>
  <c r="C57" i="48"/>
  <c r="D57" i="48"/>
  <c r="B58" i="48"/>
  <c r="E58" i="48" s="1"/>
  <c r="C58" i="48"/>
  <c r="D58" i="48"/>
  <c r="B59" i="48"/>
  <c r="E59" i="48" s="1"/>
  <c r="C59" i="48"/>
  <c r="D59" i="48"/>
  <c r="B60" i="48"/>
  <c r="E60" i="48" s="1"/>
  <c r="C60" i="48"/>
  <c r="D60" i="48"/>
  <c r="B61" i="48"/>
  <c r="E61" i="48" s="1"/>
  <c r="C61" i="48"/>
  <c r="D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95" i="48"/>
  <c r="B96" i="48" s="1"/>
  <c r="D62" i="97" l="1"/>
  <c r="D63" i="97" s="1"/>
  <c r="D64" i="97" s="1"/>
  <c r="D65" i="97" s="1"/>
  <c r="D66" i="97" s="1"/>
  <c r="D67" i="97" s="1"/>
  <c r="D68" i="97" s="1"/>
  <c r="D69" i="97" s="1"/>
  <c r="D70" i="97" s="1"/>
  <c r="D71" i="97" s="1"/>
  <c r="D72" i="97" s="1"/>
  <c r="D73" i="97" s="1"/>
  <c r="D74" i="97" s="1"/>
  <c r="D75" i="97" s="1"/>
  <c r="D76" i="97" s="1"/>
  <c r="D77" i="97" s="1"/>
  <c r="D78" i="97" s="1"/>
  <c r="D79" i="97" s="1"/>
  <c r="D80" i="97" s="1"/>
  <c r="D81" i="97" s="1"/>
  <c r="D82" i="97" s="1"/>
  <c r="D83" i="97" s="1"/>
  <c r="D84" i="97" s="1"/>
  <c r="D85" i="97" s="1"/>
  <c r="D86" i="97" s="1"/>
  <c r="D87" i="97" s="1"/>
  <c r="D88" i="97" s="1"/>
  <c r="D89" i="97" s="1"/>
  <c r="D90" i="97" s="1"/>
  <c r="D91" i="97" s="1"/>
  <c r="D92" i="97" s="1"/>
  <c r="D93" i="97" s="1"/>
  <c r="D94" i="97" s="1"/>
  <c r="D95" i="97" s="1"/>
  <c r="D96" i="97" s="1"/>
  <c r="D97" i="97" s="1"/>
  <c r="D98" i="97" s="1"/>
  <c r="D99" i="97" s="1"/>
  <c r="D100" i="97" s="1"/>
  <c r="D101" i="97" s="1"/>
  <c r="D102" i="97" s="1"/>
  <c r="D103" i="97" s="1"/>
  <c r="D104" i="97" s="1"/>
  <c r="D105" i="97" s="1"/>
  <c r="D106" i="97" s="1"/>
  <c r="D107" i="97" s="1"/>
  <c r="D108" i="97" s="1"/>
  <c r="D109" i="97" s="1"/>
  <c r="D110" i="97" s="1"/>
  <c r="D111" i="97" s="1"/>
  <c r="D112" i="97" s="1"/>
  <c r="D113" i="97" s="1"/>
  <c r="D114" i="97" s="1"/>
  <c r="D115" i="97" s="1"/>
  <c r="D116" i="97" s="1"/>
  <c r="D117" i="97" s="1"/>
  <c r="D118" i="97" s="1"/>
  <c r="D119" i="97" s="1"/>
  <c r="D120" i="97" s="1"/>
  <c r="D121" i="97" s="1"/>
  <c r="D122" i="97" s="1"/>
  <c r="D123" i="97" s="1"/>
  <c r="D124" i="97" s="1"/>
  <c r="D125" i="97" s="1"/>
  <c r="D126" i="97" s="1"/>
  <c r="D127" i="97" s="1"/>
  <c r="D128" i="97" s="1"/>
  <c r="D129" i="97" s="1"/>
  <c r="D130" i="97" s="1"/>
  <c r="D131" i="97" s="1"/>
  <c r="D132" i="97" s="1"/>
  <c r="D133" i="97" s="1"/>
  <c r="D134" i="97" s="1"/>
  <c r="D135" i="97" s="1"/>
  <c r="D136" i="97" s="1"/>
  <c r="D137" i="97" s="1"/>
  <c r="D138" i="97" s="1"/>
  <c r="D139" i="97" s="1"/>
  <c r="D140" i="97" s="1"/>
  <c r="D141" i="97" s="1"/>
  <c r="D142" i="97" s="1"/>
  <c r="D143" i="97" s="1"/>
  <c r="D144" i="97" s="1"/>
  <c r="D145" i="97" s="1"/>
  <c r="D146" i="97" s="1"/>
  <c r="D147" i="97" s="1"/>
  <c r="D148" i="97" s="1"/>
  <c r="D149" i="97" s="1"/>
  <c r="D150" i="97" s="1"/>
  <c r="D151" i="97" s="1"/>
  <c r="D152" i="97" s="1"/>
  <c r="D153" i="97" s="1"/>
  <c r="D154" i="97" s="1"/>
  <c r="D155" i="97" s="1"/>
  <c r="D156" i="97" s="1"/>
  <c r="D157" i="97" s="1"/>
  <c r="D158" i="97" s="1"/>
  <c r="D159" i="97" s="1"/>
  <c r="D160" i="97" s="1"/>
  <c r="D161" i="97" s="1"/>
  <c r="D162" i="97" s="1"/>
  <c r="D163" i="97" s="1"/>
  <c r="D164" i="97" s="1"/>
  <c r="D165" i="97" s="1"/>
  <c r="D166" i="97" s="1"/>
  <c r="D167" i="97" s="1"/>
  <c r="D168" i="97" s="1"/>
  <c r="D169" i="97" s="1"/>
  <c r="D170" i="97" s="1"/>
  <c r="D171" i="97" s="1"/>
  <c r="D172" i="97" s="1"/>
  <c r="D173" i="97" s="1"/>
  <c r="D174" i="97" s="1"/>
  <c r="D175" i="97" s="1"/>
  <c r="D176" i="97" s="1"/>
  <c r="D177" i="97" s="1"/>
  <c r="D178" i="97" s="1"/>
  <c r="D179" i="97" s="1"/>
  <c r="D180" i="97" s="1"/>
  <c r="D181" i="97" s="1"/>
  <c r="D182" i="97" s="1"/>
  <c r="D183" i="97" s="1"/>
  <c r="D184" i="97" s="1"/>
  <c r="D185" i="97" s="1"/>
  <c r="D186" i="97" s="1"/>
  <c r="D187" i="97" s="1"/>
  <c r="D188" i="97" s="1"/>
  <c r="D189" i="97" s="1"/>
  <c r="D190" i="97" s="1"/>
  <c r="D191" i="97" s="1"/>
  <c r="D192" i="97" s="1"/>
  <c r="D193" i="97" s="1"/>
  <c r="D194" i="97" s="1"/>
  <c r="D195" i="97" s="1"/>
  <c r="D196" i="97" s="1"/>
  <c r="D197" i="97" s="1"/>
  <c r="D198" i="97" s="1"/>
  <c r="D199" i="97" s="1"/>
  <c r="D200" i="97" s="1"/>
  <c r="D201" i="97" s="1"/>
  <c r="D202" i="97" s="1"/>
  <c r="D203" i="97" s="1"/>
  <c r="D204" i="97" s="1"/>
  <c r="D205" i="97" s="1"/>
  <c r="D206" i="97" s="1"/>
  <c r="D207" i="97" s="1"/>
  <c r="D208" i="97" s="1"/>
  <c r="D209" i="97" s="1"/>
  <c r="D210" i="97" s="1"/>
  <c r="D211" i="97" s="1"/>
  <c r="D212" i="97" s="1"/>
  <c r="D213" i="97" s="1"/>
  <c r="D214" i="97" s="1"/>
  <c r="D215" i="97" s="1"/>
  <c r="D216" i="97" s="1"/>
  <c r="D217" i="97" s="1"/>
  <c r="D218" i="97" s="1"/>
  <c r="D219" i="97" s="1"/>
  <c r="D220" i="97" s="1"/>
  <c r="D221" i="97" s="1"/>
  <c r="D222" i="97" s="1"/>
  <c r="D223" i="97" s="1"/>
  <c r="D224" i="97" s="1"/>
  <c r="D225" i="97" s="1"/>
  <c r="D226" i="97" s="1"/>
  <c r="D227" i="97" s="1"/>
  <c r="D228" i="97" s="1"/>
  <c r="D229" i="97" s="1"/>
  <c r="D230" i="97" s="1"/>
  <c r="D231" i="97" s="1"/>
  <c r="D232" i="97" s="1"/>
  <c r="D233" i="97" s="1"/>
  <c r="D234" i="97" s="1"/>
  <c r="D235" i="97" s="1"/>
  <c r="D236" i="97" s="1"/>
  <c r="D237" i="97" s="1"/>
  <c r="D238" i="97" s="1"/>
  <c r="D239" i="97" s="1"/>
  <c r="D240" i="97" s="1"/>
  <c r="D241" i="97" s="1"/>
  <c r="D242" i="97" s="1"/>
  <c r="D243" i="97" s="1"/>
  <c r="D244" i="97" s="1"/>
  <c r="D245" i="97" s="1"/>
  <c r="D246" i="97" s="1"/>
  <c r="D247" i="97" s="1"/>
  <c r="D248" i="97" s="1"/>
  <c r="D249" i="97" s="1"/>
  <c r="D250" i="97" s="1"/>
  <c r="D251" i="97" s="1"/>
  <c r="D252" i="97" s="1"/>
  <c r="D253" i="97" s="1"/>
  <c r="D254" i="97" s="1"/>
  <c r="D255" i="97" s="1"/>
  <c r="D256" i="97" s="1"/>
  <c r="D257" i="97" s="1"/>
  <c r="D258" i="97" s="1"/>
  <c r="D259" i="97" s="1"/>
  <c r="D260" i="97" s="1"/>
  <c r="D261" i="97" s="1"/>
  <c r="D262" i="97" s="1"/>
  <c r="D263" i="97" s="1"/>
  <c r="D264" i="97" s="1"/>
  <c r="D265" i="97" s="1"/>
  <c r="D266" i="97" s="1"/>
  <c r="D267" i="97" s="1"/>
  <c r="D268" i="97" s="1"/>
  <c r="D269" i="97" s="1"/>
  <c r="D270" i="97" s="1"/>
  <c r="D271" i="97" s="1"/>
  <c r="D272" i="97" s="1"/>
  <c r="D273" i="97" s="1"/>
  <c r="D274" i="97" s="1"/>
  <c r="D275" i="97" s="1"/>
  <c r="D276" i="97" s="1"/>
  <c r="D277" i="97" s="1"/>
  <c r="D278" i="97" s="1"/>
  <c r="D279" i="97" s="1"/>
  <c r="D280" i="97" s="1"/>
  <c r="D281" i="97" s="1"/>
  <c r="D282" i="97" s="1"/>
  <c r="D283" i="97" s="1"/>
  <c r="D284" i="97" s="1"/>
  <c r="D285" i="97" s="1"/>
  <c r="D286" i="97" s="1"/>
  <c r="D287" i="97" s="1"/>
  <c r="D288" i="97" s="1"/>
  <c r="D289" i="97" s="1"/>
  <c r="D290" i="97" s="1"/>
  <c r="D291" i="97" s="1"/>
  <c r="D292" i="97" s="1"/>
  <c r="D293" i="97" s="1"/>
  <c r="D294" i="97" s="1"/>
  <c r="D295" i="97" s="1"/>
  <c r="D296" i="97" s="1"/>
  <c r="D297" i="97" s="1"/>
  <c r="D298" i="97" s="1"/>
  <c r="D299" i="97" s="1"/>
  <c r="D300" i="97" s="1"/>
  <c r="D301" i="97" s="1"/>
  <c r="D302" i="97" s="1"/>
  <c r="D303" i="97" s="1"/>
  <c r="D304" i="97" s="1"/>
  <c r="D305" i="97" s="1"/>
  <c r="D306" i="97" s="1"/>
  <c r="D307" i="97" s="1"/>
  <c r="D308" i="97" s="1"/>
  <c r="D309" i="97" s="1"/>
  <c r="D310" i="97" s="1"/>
  <c r="D311" i="97" s="1"/>
  <c r="D312" i="97" s="1"/>
  <c r="D313" i="97" s="1"/>
  <c r="D314" i="97" s="1"/>
  <c r="D315" i="97" s="1"/>
  <c r="D316" i="97" s="1"/>
  <c r="D317" i="97" s="1"/>
  <c r="D318" i="97" s="1"/>
  <c r="D319" i="97" s="1"/>
  <c r="D320" i="97" s="1"/>
  <c r="D321" i="97" s="1"/>
  <c r="D322" i="97" s="1"/>
  <c r="D323" i="97" s="1"/>
  <c r="D324" i="97" s="1"/>
  <c r="D325" i="97" s="1"/>
  <c r="D326" i="97" s="1"/>
  <c r="D327" i="97" s="1"/>
  <c r="D328" i="97" s="1"/>
  <c r="D329" i="97" s="1"/>
  <c r="D330" i="97" s="1"/>
  <c r="D331" i="97" s="1"/>
  <c r="D332" i="97" s="1"/>
  <c r="D333" i="97" s="1"/>
  <c r="D334" i="97" s="1"/>
  <c r="D335" i="97" s="1"/>
  <c r="D336" i="97" s="1"/>
  <c r="D337" i="97" s="1"/>
  <c r="D338" i="97" s="1"/>
  <c r="D339" i="97" s="1"/>
  <c r="D340" i="97" s="1"/>
  <c r="D341" i="97" s="1"/>
  <c r="D342" i="97" s="1"/>
  <c r="D343" i="97" s="1"/>
  <c r="D344" i="97" s="1"/>
  <c r="D345" i="97" s="1"/>
  <c r="D346" i="97" s="1"/>
  <c r="D347" i="97" s="1"/>
  <c r="D348" i="97" s="1"/>
  <c r="D349" i="97" s="1"/>
  <c r="D350" i="97" s="1"/>
  <c r="D351" i="97" s="1"/>
  <c r="D352" i="97" s="1"/>
  <c r="D353" i="97" s="1"/>
  <c r="D354" i="97" s="1"/>
  <c r="D355" i="97" s="1"/>
  <c r="D356" i="97" s="1"/>
  <c r="D357" i="97" s="1"/>
  <c r="D358" i="97" s="1"/>
  <c r="D359" i="97" s="1"/>
  <c r="D360" i="97" s="1"/>
  <c r="D361" i="97" s="1"/>
  <c r="D362" i="97" s="1"/>
  <c r="D363" i="97" s="1"/>
  <c r="D364" i="97" s="1"/>
  <c r="D365" i="97" s="1"/>
  <c r="D366" i="97" s="1"/>
  <c r="D367" i="97" s="1"/>
  <c r="D368" i="97" s="1"/>
  <c r="D369" i="97" s="1"/>
  <c r="D370" i="97" s="1"/>
  <c r="D371" i="97" s="1"/>
  <c r="D372" i="97" s="1"/>
  <c r="D373" i="97" s="1"/>
  <c r="D374" i="97" s="1"/>
  <c r="D375" i="97" s="1"/>
  <c r="D376" i="97" s="1"/>
  <c r="D377" i="97" s="1"/>
  <c r="D378" i="97" s="1"/>
  <c r="D379" i="97" s="1"/>
  <c r="D380" i="97" s="1"/>
  <c r="D381" i="97" s="1"/>
  <c r="D382" i="97" s="1"/>
  <c r="D383" i="97" s="1"/>
  <c r="D384" i="97" s="1"/>
  <c r="D385" i="97" s="1"/>
  <c r="D386" i="97" s="1"/>
  <c r="D387" i="97" s="1"/>
  <c r="D388" i="97" s="1"/>
  <c r="D389" i="97" s="1"/>
  <c r="D390" i="97" s="1"/>
  <c r="D391" i="97" s="1"/>
  <c r="D392" i="97" s="1"/>
  <c r="D393" i="97" s="1"/>
  <c r="D394" i="97" s="1"/>
  <c r="D395" i="97" s="1"/>
  <c r="D396" i="97" s="1"/>
  <c r="D397" i="97" s="1"/>
  <c r="D398" i="97" s="1"/>
  <c r="D399" i="97" s="1"/>
  <c r="D400" i="97" s="1"/>
  <c r="D401" i="97" s="1"/>
  <c r="D402" i="97" s="1"/>
  <c r="D403" i="97" s="1"/>
  <c r="D404" i="97" s="1"/>
  <c r="D405" i="97" s="1"/>
  <c r="D406" i="97" s="1"/>
  <c r="D407" i="97" s="1"/>
  <c r="D408" i="97" s="1"/>
  <c r="D409" i="97" s="1"/>
  <c r="D410" i="97" s="1"/>
  <c r="D411" i="97" s="1"/>
  <c r="D412" i="97" s="1"/>
  <c r="D413" i="97" s="1"/>
  <c r="D414" i="97" s="1"/>
  <c r="D415" i="97" s="1"/>
  <c r="D416" i="97" s="1"/>
  <c r="D417" i="97" s="1"/>
  <c r="D418" i="97" s="1"/>
  <c r="D419" i="97" s="1"/>
  <c r="D420" i="97" s="1"/>
  <c r="D421" i="97" s="1"/>
  <c r="D422" i="97" s="1"/>
  <c r="D423" i="97" s="1"/>
  <c r="D424" i="97" s="1"/>
  <c r="D425" i="97" s="1"/>
  <c r="D426" i="97" s="1"/>
  <c r="D427" i="97" s="1"/>
  <c r="D428" i="97" s="1"/>
  <c r="D429" i="97" s="1"/>
  <c r="D430" i="97" s="1"/>
  <c r="D431" i="97" s="1"/>
  <c r="D432" i="97" s="1"/>
  <c r="D433" i="97" s="1"/>
  <c r="D434" i="97" s="1"/>
  <c r="D435" i="97" s="1"/>
  <c r="D436" i="97" s="1"/>
  <c r="D437" i="97" s="1"/>
  <c r="D438" i="97" s="1"/>
  <c r="D439" i="97" s="1"/>
  <c r="D440" i="97" s="1"/>
  <c r="D441" i="97" s="1"/>
  <c r="D442" i="97" s="1"/>
  <c r="D443" i="97" s="1"/>
  <c r="D444" i="97" s="1"/>
  <c r="D445" i="97" s="1"/>
  <c r="D446" i="97" s="1"/>
  <c r="D447" i="97" s="1"/>
  <c r="D448" i="97" s="1"/>
  <c r="D449" i="97" s="1"/>
  <c r="D450" i="97" s="1"/>
  <c r="D451" i="97" s="1"/>
  <c r="D452" i="97" s="1"/>
  <c r="D453" i="97" s="1"/>
  <c r="D454" i="97" s="1"/>
  <c r="D455" i="97" s="1"/>
  <c r="D456" i="97" s="1"/>
  <c r="D457" i="97" s="1"/>
  <c r="D458" i="97" s="1"/>
  <c r="D459" i="97" s="1"/>
  <c r="D460" i="97" s="1"/>
  <c r="D461" i="97" s="1"/>
  <c r="D462" i="97" s="1"/>
  <c r="D463" i="97" s="1"/>
  <c r="D464" i="97" s="1"/>
  <c r="D465" i="97" s="1"/>
  <c r="D466" i="97" s="1"/>
  <c r="D467" i="97" s="1"/>
  <c r="D468" i="97" s="1"/>
  <c r="D469" i="97" s="1"/>
  <c r="D470" i="97" s="1"/>
  <c r="D471" i="97" s="1"/>
  <c r="D472" i="97" s="1"/>
  <c r="D473" i="97" s="1"/>
  <c r="D474" i="97" s="1"/>
  <c r="D475" i="97" s="1"/>
  <c r="D476" i="97" s="1"/>
  <c r="D477" i="97" s="1"/>
  <c r="D478" i="97" s="1"/>
  <c r="D479" i="97" s="1"/>
  <c r="D480" i="97" s="1"/>
  <c r="D481" i="97" s="1"/>
  <c r="D482" i="97" s="1"/>
  <c r="D483" i="97" s="1"/>
  <c r="D484" i="97" s="1"/>
  <c r="D485" i="97" s="1"/>
  <c r="D486" i="97" s="1"/>
  <c r="D487" i="97" s="1"/>
  <c r="D488" i="97" s="1"/>
  <c r="D489" i="97" s="1"/>
  <c r="D490" i="97" s="1"/>
  <c r="D491" i="97" s="1"/>
  <c r="D492" i="97" s="1"/>
  <c r="D493" i="97" s="1"/>
  <c r="D494" i="97" s="1"/>
  <c r="D495" i="97" s="1"/>
  <c r="D496" i="97" s="1"/>
  <c r="D497" i="97" s="1"/>
  <c r="D498" i="97" s="1"/>
  <c r="D499" i="97" s="1"/>
  <c r="D500" i="97" s="1"/>
  <c r="D501" i="97" s="1"/>
  <c r="D502" i="97" s="1"/>
  <c r="D503" i="97" s="1"/>
  <c r="D504" i="97" s="1"/>
  <c r="D505" i="97" s="1"/>
  <c r="D506" i="97" s="1"/>
  <c r="D507" i="97" s="1"/>
  <c r="D508" i="97" s="1"/>
  <c r="D509" i="97" s="1"/>
  <c r="D510" i="97" s="1"/>
  <c r="D511" i="97" s="1"/>
  <c r="D512" i="97" s="1"/>
  <c r="D513" i="97" s="1"/>
  <c r="D514" i="97" s="1"/>
  <c r="D515" i="97" s="1"/>
  <c r="D516" i="97" s="1"/>
  <c r="D517" i="97" s="1"/>
  <c r="D518" i="97" s="1"/>
  <c r="D519" i="97" s="1"/>
  <c r="D520" i="97" s="1"/>
  <c r="D521" i="97" s="1"/>
  <c r="D522" i="97" s="1"/>
  <c r="D523" i="97" s="1"/>
  <c r="D524" i="97" s="1"/>
  <c r="D525" i="97" s="1"/>
  <c r="D526" i="97" s="1"/>
  <c r="D527" i="97" s="1"/>
  <c r="D528" i="97" s="1"/>
  <c r="D529" i="97" s="1"/>
  <c r="D530" i="97" s="1"/>
  <c r="D531" i="97" s="1"/>
  <c r="D532" i="97" s="1"/>
  <c r="D533" i="97" s="1"/>
  <c r="D534" i="97" s="1"/>
  <c r="D535" i="97" s="1"/>
  <c r="D536" i="97" s="1"/>
  <c r="D537" i="97" s="1"/>
  <c r="D538" i="97" s="1"/>
  <c r="D539" i="97" s="1"/>
  <c r="D540" i="97" s="1"/>
  <c r="D541" i="97" s="1"/>
  <c r="D542" i="97" s="1"/>
  <c r="D543" i="97" s="1"/>
  <c r="D544" i="97" s="1"/>
  <c r="D545" i="97" s="1"/>
  <c r="D546" i="97" s="1"/>
  <c r="D547" i="97" s="1"/>
  <c r="D548" i="97" s="1"/>
  <c r="D549" i="97" s="1"/>
  <c r="D550" i="97" s="1"/>
  <c r="D551" i="97" s="1"/>
  <c r="D552" i="97" s="1"/>
  <c r="D553" i="97" s="1"/>
  <c r="D554" i="97" s="1"/>
  <c r="D555" i="97" s="1"/>
  <c r="D556" i="97" s="1"/>
  <c r="D557" i="97" s="1"/>
  <c r="D558" i="97" s="1"/>
  <c r="D559" i="97" s="1"/>
  <c r="D560" i="97" s="1"/>
  <c r="D561" i="97" s="1"/>
  <c r="D562" i="97" s="1"/>
  <c r="D563" i="97" s="1"/>
  <c r="D564" i="97" s="1"/>
  <c r="D565" i="97" s="1"/>
  <c r="D566" i="97" s="1"/>
  <c r="D567" i="97" s="1"/>
  <c r="D568" i="97" s="1"/>
  <c r="D569" i="97" s="1"/>
  <c r="D570" i="97" s="1"/>
  <c r="D571" i="97" s="1"/>
  <c r="D572" i="97" s="1"/>
  <c r="D573" i="97" s="1"/>
  <c r="D574" i="97" s="1"/>
  <c r="D575" i="97" s="1"/>
  <c r="D576" i="97" s="1"/>
  <c r="D577" i="97" s="1"/>
  <c r="D578" i="97" s="1"/>
  <c r="D579" i="97" s="1"/>
  <c r="D580" i="97" s="1"/>
  <c r="D581" i="97" s="1"/>
  <c r="D582" i="97" s="1"/>
  <c r="D583" i="97" s="1"/>
  <c r="D584" i="97" s="1"/>
  <c r="D585" i="97" s="1"/>
  <c r="D586" i="97" s="1"/>
  <c r="D587" i="97" s="1"/>
  <c r="D588" i="97" s="1"/>
  <c r="D589" i="97" s="1"/>
  <c r="D590" i="97" s="1"/>
  <c r="D591" i="97" s="1"/>
  <c r="D592" i="97" s="1"/>
  <c r="D593" i="97" s="1"/>
  <c r="D594" i="97" s="1"/>
  <c r="D595" i="97" s="1"/>
  <c r="D596" i="97" s="1"/>
  <c r="D597" i="97" s="1"/>
  <c r="D598" i="97" s="1"/>
  <c r="D599" i="97" s="1"/>
  <c r="D600" i="97" s="1"/>
  <c r="D601" i="97" s="1"/>
  <c r="D602" i="97" s="1"/>
  <c r="D603" i="97" s="1"/>
  <c r="D604" i="97" s="1"/>
  <c r="D605" i="97" s="1"/>
  <c r="D606" i="97" s="1"/>
  <c r="D607" i="97" s="1"/>
  <c r="D608" i="97" s="1"/>
  <c r="D609" i="97" s="1"/>
  <c r="D610" i="97" s="1"/>
  <c r="D611" i="97" s="1"/>
  <c r="D612" i="97" s="1"/>
  <c r="D613" i="97" s="1"/>
  <c r="D614" i="97" s="1"/>
  <c r="D615" i="97" s="1"/>
  <c r="D616" i="97" s="1"/>
  <c r="D617" i="97" s="1"/>
  <c r="D618" i="97" s="1"/>
  <c r="D619" i="97" s="1"/>
  <c r="D620" i="97" s="1"/>
  <c r="D621" i="97" s="1"/>
  <c r="D622" i="97" s="1"/>
  <c r="D623" i="97" s="1"/>
  <c r="D624" i="97" s="1"/>
  <c r="D625" i="97" s="1"/>
  <c r="D626" i="97" s="1"/>
  <c r="D627" i="97" s="1"/>
  <c r="D628" i="97" s="1"/>
  <c r="D629" i="97" s="1"/>
  <c r="D630" i="97" s="1"/>
  <c r="D631" i="97" s="1"/>
  <c r="D632" i="97" s="1"/>
  <c r="D633" i="97" s="1"/>
  <c r="D634" i="97" s="1"/>
  <c r="D635" i="97" s="1"/>
  <c r="D636" i="97" s="1"/>
  <c r="D637" i="97" s="1"/>
  <c r="D638" i="97" s="1"/>
  <c r="D639" i="97" s="1"/>
  <c r="D640" i="97" s="1"/>
  <c r="D641" i="97" s="1"/>
  <c r="D642" i="97" s="1"/>
  <c r="D643" i="97" s="1"/>
  <c r="D644" i="97" s="1"/>
  <c r="D645" i="97" s="1"/>
  <c r="D646" i="97" s="1"/>
  <c r="D647" i="97" s="1"/>
  <c r="D648" i="97" s="1"/>
  <c r="D649" i="97" s="1"/>
  <c r="D650" i="97" s="1"/>
  <c r="D651" i="97" s="1"/>
  <c r="D652" i="97" s="1"/>
  <c r="D653" i="97" s="1"/>
  <c r="D654" i="97" s="1"/>
  <c r="D655" i="97" s="1"/>
  <c r="D656" i="97" s="1"/>
  <c r="D657" i="97" s="1"/>
  <c r="D658" i="97" s="1"/>
  <c r="D659" i="97" s="1"/>
  <c r="D660" i="97" s="1"/>
  <c r="D661" i="97" s="1"/>
  <c r="B97" i="48"/>
  <c r="B98" i="48" l="1"/>
  <c r="B99" i="48" l="1"/>
  <c r="B100" i="48" l="1"/>
  <c r="B101" i="48" l="1"/>
  <c r="B102" i="48" l="1"/>
  <c r="B103" i="48" l="1"/>
  <c r="B104" i="48" l="1"/>
  <c r="B105" i="48" l="1"/>
  <c r="B106" i="48" l="1"/>
  <c r="B107" i="48" l="1"/>
  <c r="B108" i="48" l="1"/>
  <c r="B109" i="48" l="1"/>
  <c r="B110" i="48" l="1"/>
  <c r="B111" i="48" l="1"/>
  <c r="B112" i="48" l="1"/>
  <c r="A111" i="48" l="1"/>
  <c r="A112" i="48"/>
  <c r="A108" i="48"/>
  <c r="A109" i="48"/>
  <c r="A110"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56" i="48"/>
  <c r="A57" i="48"/>
  <c r="A58" i="48"/>
  <c r="A59" i="48"/>
  <c r="A60" i="48"/>
  <c r="A61" i="48"/>
  <c r="A62" i="48"/>
  <c r="A63" i="48"/>
  <c r="A56" i="84"/>
  <c r="A57" i="84" s="1"/>
  <c r="A58" i="84" s="1"/>
  <c r="A59" i="84" s="1"/>
  <c r="A60" i="84" s="1"/>
  <c r="A61" i="84" s="1"/>
  <c r="C1" i="87" l="1"/>
  <c r="D1" i="87"/>
  <c r="E1" i="87"/>
  <c r="F1" i="87"/>
  <c r="G1" i="87"/>
  <c r="H1" i="87"/>
  <c r="I1" i="87"/>
  <c r="J1" i="87"/>
  <c r="K1" i="87"/>
  <c r="L1" i="87"/>
  <c r="M1" i="87"/>
  <c r="N1" i="87"/>
  <c r="O1" i="87"/>
  <c r="P1" i="87"/>
  <c r="Q1" i="87"/>
  <c r="R1" i="87"/>
  <c r="S1" i="87"/>
  <c r="T1" i="87"/>
  <c r="U1" i="87"/>
  <c r="V1" i="87"/>
  <c r="W1" i="87"/>
  <c r="X1" i="87"/>
  <c r="Y1" i="87"/>
  <c r="Z1" i="87"/>
  <c r="AA1" i="87"/>
  <c r="AB1" i="87"/>
  <c r="AC1" i="87"/>
  <c r="AD1" i="87"/>
  <c r="AE1" i="87"/>
  <c r="AF1" i="87"/>
  <c r="AG1" i="87"/>
  <c r="AH1" i="87"/>
  <c r="AI1" i="87"/>
  <c r="AJ1" i="87"/>
  <c r="AK1" i="87"/>
  <c r="AL1" i="87"/>
  <c r="AM1" i="87"/>
  <c r="AN1" i="87"/>
  <c r="AO1" i="87"/>
  <c r="AP1" i="87"/>
  <c r="AQ1" i="87"/>
  <c r="AR1" i="87"/>
  <c r="AS1" i="87"/>
  <c r="AT1" i="87"/>
  <c r="AU1" i="87"/>
  <c r="AV1" i="87"/>
  <c r="AW1" i="87"/>
  <c r="AX1" i="87"/>
  <c r="AY1" i="87"/>
  <c r="AZ1" i="87"/>
  <c r="C1" i="88"/>
  <c r="D1" i="88"/>
  <c r="E1" i="88"/>
  <c r="F1" i="88"/>
  <c r="G1" i="88"/>
  <c r="H1" i="88"/>
  <c r="I1" i="88"/>
  <c r="J1" i="88"/>
  <c r="K1" i="88"/>
  <c r="L1" i="88"/>
  <c r="M1" i="88"/>
  <c r="N1" i="88"/>
  <c r="O1" i="88"/>
  <c r="P1" i="88"/>
  <c r="Q1" i="88"/>
  <c r="R1" i="88"/>
  <c r="S1" i="88"/>
  <c r="T1" i="88"/>
  <c r="U1" i="88"/>
  <c r="V1" i="88"/>
  <c r="W1" i="88"/>
  <c r="X1" i="88"/>
  <c r="Y1" i="88"/>
  <c r="Z1" i="88"/>
  <c r="AA1" i="88"/>
  <c r="AB1" i="88"/>
  <c r="AC1" i="88"/>
  <c r="AD1" i="88"/>
  <c r="AE1" i="88"/>
  <c r="AF1" i="88"/>
  <c r="AG1" i="88"/>
  <c r="AH1" i="88"/>
  <c r="AI1" i="88"/>
  <c r="AJ1" i="88"/>
  <c r="AK1" i="88"/>
  <c r="AL1" i="88"/>
  <c r="AM1" i="88"/>
  <c r="AN1" i="88"/>
  <c r="AO1" i="88"/>
  <c r="AP1" i="88"/>
  <c r="AQ1" i="88"/>
  <c r="AR1" i="88"/>
  <c r="AS1" i="88"/>
  <c r="AT1" i="88"/>
  <c r="AU1" i="88"/>
  <c r="AV1" i="88"/>
  <c r="AW1" i="88"/>
  <c r="AX1" i="88"/>
  <c r="AY1" i="88"/>
  <c r="AZ1" i="88"/>
  <c r="C1" i="89"/>
  <c r="D1" i="89"/>
  <c r="E1" i="89"/>
  <c r="F1" i="89"/>
  <c r="G1" i="89"/>
  <c r="H1" i="89"/>
  <c r="I1" i="89"/>
  <c r="J1" i="89"/>
  <c r="K1" i="89"/>
  <c r="L1" i="89"/>
  <c r="M1" i="89"/>
  <c r="N1" i="89"/>
  <c r="O1" i="89"/>
  <c r="P1" i="89"/>
  <c r="Q1" i="89"/>
  <c r="R1" i="89"/>
  <c r="S1" i="89"/>
  <c r="T1" i="89"/>
  <c r="U1" i="89"/>
  <c r="V1" i="89"/>
  <c r="W1" i="89"/>
  <c r="X1" i="89"/>
  <c r="Y1" i="89"/>
  <c r="Z1" i="89"/>
  <c r="AA1" i="89"/>
  <c r="AB1" i="89"/>
  <c r="AC1" i="89"/>
  <c r="AD1" i="89"/>
  <c r="AE1" i="89"/>
  <c r="AF1" i="89"/>
  <c r="AG1" i="89"/>
  <c r="AH1" i="89"/>
  <c r="AI1" i="89"/>
  <c r="AJ1" i="89"/>
  <c r="AK1" i="89"/>
  <c r="AL1" i="89"/>
  <c r="AM1" i="89"/>
  <c r="AN1" i="89"/>
  <c r="AO1" i="89"/>
  <c r="AP1" i="89"/>
  <c r="AQ1" i="89"/>
  <c r="AR1" i="89"/>
  <c r="AS1" i="89"/>
  <c r="AT1" i="89"/>
  <c r="AU1" i="89"/>
  <c r="AV1" i="89"/>
  <c r="AW1" i="89"/>
  <c r="AX1" i="89"/>
  <c r="AY1" i="89"/>
  <c r="AZ1" i="89"/>
  <c r="C1" i="90"/>
  <c r="D1" i="90"/>
  <c r="E1" i="90"/>
  <c r="F1" i="90"/>
  <c r="G1" i="90"/>
  <c r="H1" i="90"/>
  <c r="I1" i="90"/>
  <c r="J1" i="90"/>
  <c r="K1" i="90"/>
  <c r="L1" i="90"/>
  <c r="M1" i="90"/>
  <c r="N1" i="90"/>
  <c r="O1" i="90"/>
  <c r="P1" i="90"/>
  <c r="Q1" i="90"/>
  <c r="R1" i="90"/>
  <c r="S1" i="90"/>
  <c r="T1" i="90"/>
  <c r="U1" i="90"/>
  <c r="V1" i="90"/>
  <c r="W1" i="90"/>
  <c r="X1" i="90"/>
  <c r="Y1" i="90"/>
  <c r="Z1" i="90"/>
  <c r="AA1" i="90"/>
  <c r="AB1" i="90"/>
  <c r="AC1" i="90"/>
  <c r="AD1" i="90"/>
  <c r="AE1" i="90"/>
  <c r="AF1" i="90"/>
  <c r="AG1" i="90"/>
  <c r="AH1" i="90"/>
  <c r="AI1" i="90"/>
  <c r="AJ1" i="90"/>
  <c r="AK1" i="90"/>
  <c r="AL1" i="90"/>
  <c r="AM1" i="90"/>
  <c r="AN1" i="90"/>
  <c r="AO1" i="90"/>
  <c r="AP1" i="90"/>
  <c r="AQ1" i="90"/>
  <c r="AR1" i="90"/>
  <c r="AS1" i="90"/>
  <c r="AT1" i="90"/>
  <c r="AU1" i="90"/>
  <c r="AV1" i="90"/>
  <c r="AW1" i="90"/>
  <c r="AX1" i="90"/>
  <c r="AY1" i="90"/>
  <c r="AZ1" i="90"/>
  <c r="C1" i="91"/>
  <c r="D1" i="91"/>
  <c r="E1" i="91"/>
  <c r="F1" i="91"/>
  <c r="G1" i="91"/>
  <c r="H1" i="91"/>
  <c r="I1" i="91"/>
  <c r="J1" i="91"/>
  <c r="K1" i="91"/>
  <c r="L1" i="91"/>
  <c r="M1" i="91"/>
  <c r="N1" i="91"/>
  <c r="O1" i="91"/>
  <c r="P1" i="91"/>
  <c r="Q1" i="91"/>
  <c r="R1" i="91"/>
  <c r="S1" i="91"/>
  <c r="T1" i="91"/>
  <c r="U1" i="91"/>
  <c r="V1" i="91"/>
  <c r="W1" i="91"/>
  <c r="X1" i="91"/>
  <c r="Y1" i="91"/>
  <c r="Z1" i="91"/>
  <c r="AA1" i="91"/>
  <c r="AB1" i="91"/>
  <c r="AC1" i="91"/>
  <c r="AD1" i="91"/>
  <c r="AE1" i="91"/>
  <c r="AF1" i="91"/>
  <c r="AG1" i="91"/>
  <c r="AH1" i="91"/>
  <c r="AI1" i="91"/>
  <c r="AJ1" i="91"/>
  <c r="AK1" i="91"/>
  <c r="AL1" i="91"/>
  <c r="AM1" i="91"/>
  <c r="AN1" i="91"/>
  <c r="AO1" i="91"/>
  <c r="AP1" i="91"/>
  <c r="AQ1" i="91"/>
  <c r="AR1" i="91"/>
  <c r="AS1" i="91"/>
  <c r="AT1" i="91"/>
  <c r="AU1" i="91"/>
  <c r="AV1" i="91"/>
  <c r="AW1" i="91"/>
  <c r="AX1" i="91"/>
  <c r="AY1" i="91"/>
  <c r="AZ1" i="91"/>
  <c r="C1" i="92"/>
  <c r="D1" i="92"/>
  <c r="E1" i="92"/>
  <c r="F1" i="92"/>
  <c r="G1" i="92"/>
  <c r="H1" i="92"/>
  <c r="I1" i="92"/>
  <c r="J1" i="92"/>
  <c r="K1" i="92"/>
  <c r="L1" i="92"/>
  <c r="M1" i="92"/>
  <c r="N1" i="92"/>
  <c r="O1" i="92"/>
  <c r="P1" i="92"/>
  <c r="Q1" i="92"/>
  <c r="R1" i="92"/>
  <c r="S1" i="92"/>
  <c r="T1" i="92"/>
  <c r="U1" i="92"/>
  <c r="V1" i="92"/>
  <c r="W1" i="92"/>
  <c r="X1" i="92"/>
  <c r="Y1" i="92"/>
  <c r="Z1" i="92"/>
  <c r="AA1" i="92"/>
  <c r="AB1" i="92"/>
  <c r="AC1" i="92"/>
  <c r="AD1" i="92"/>
  <c r="AE1" i="92"/>
  <c r="AF1" i="92"/>
  <c r="AG1" i="92"/>
  <c r="AH1" i="92"/>
  <c r="AI1" i="92"/>
  <c r="AJ1" i="92"/>
  <c r="AK1" i="92"/>
  <c r="AL1" i="92"/>
  <c r="AM1" i="92"/>
  <c r="AN1" i="92"/>
  <c r="AO1" i="92"/>
  <c r="AP1" i="92"/>
  <c r="AQ1" i="92"/>
  <c r="AR1" i="92"/>
  <c r="AS1" i="92"/>
  <c r="AT1" i="92"/>
  <c r="AU1" i="92"/>
  <c r="AV1" i="92"/>
  <c r="AW1" i="92"/>
  <c r="AX1" i="92"/>
  <c r="AY1" i="92"/>
  <c r="AZ1" i="92"/>
  <c r="C1" i="93"/>
  <c r="D1" i="93"/>
  <c r="E1" i="93"/>
  <c r="F1" i="93"/>
  <c r="G1" i="93"/>
  <c r="H1" i="93"/>
  <c r="I1" i="93"/>
  <c r="J1" i="93"/>
  <c r="K1" i="93"/>
  <c r="L1" i="93"/>
  <c r="M1" i="93"/>
  <c r="N1" i="93"/>
  <c r="O1" i="93"/>
  <c r="P1" i="93"/>
  <c r="Q1" i="93"/>
  <c r="R1" i="93"/>
  <c r="S1" i="93"/>
  <c r="T1" i="93"/>
  <c r="U1" i="93"/>
  <c r="V1" i="93"/>
  <c r="W1" i="93"/>
  <c r="X1" i="93"/>
  <c r="Y1" i="93"/>
  <c r="Z1" i="93"/>
  <c r="AA1" i="93"/>
  <c r="AB1" i="93"/>
  <c r="AC1" i="93"/>
  <c r="AD1" i="93"/>
  <c r="AE1" i="93"/>
  <c r="AF1" i="93"/>
  <c r="AG1" i="93"/>
  <c r="AH1" i="93"/>
  <c r="AI1" i="93"/>
  <c r="AJ1" i="93"/>
  <c r="AK1" i="93"/>
  <c r="AL1" i="93"/>
  <c r="AM1" i="93"/>
  <c r="AN1" i="93"/>
  <c r="AO1" i="93"/>
  <c r="AP1" i="93"/>
  <c r="AQ1" i="93"/>
  <c r="AR1" i="93"/>
  <c r="AS1" i="93"/>
  <c r="AT1" i="93"/>
  <c r="AU1" i="93"/>
  <c r="AV1" i="93"/>
  <c r="AW1" i="93"/>
  <c r="AX1" i="93"/>
  <c r="AY1" i="93"/>
  <c r="AZ1" i="93"/>
  <c r="C1" i="94"/>
  <c r="D1" i="94"/>
  <c r="E1" i="94"/>
  <c r="F1" i="94"/>
  <c r="G1" i="94"/>
  <c r="H1" i="94"/>
  <c r="I1" i="94"/>
  <c r="J1" i="94"/>
  <c r="K1" i="94"/>
  <c r="L1" i="94"/>
  <c r="M1" i="94"/>
  <c r="N1" i="94"/>
  <c r="O1" i="94"/>
  <c r="P1" i="94"/>
  <c r="Q1" i="94"/>
  <c r="R1" i="94"/>
  <c r="S1" i="94"/>
  <c r="T1" i="94"/>
  <c r="U1" i="94"/>
  <c r="V1" i="94"/>
  <c r="W1" i="94"/>
  <c r="X1" i="94"/>
  <c r="Y1" i="94"/>
  <c r="Z1" i="94"/>
  <c r="AA1" i="94"/>
  <c r="AB1" i="94"/>
  <c r="AC1" i="94"/>
  <c r="AD1" i="94"/>
  <c r="AE1" i="94"/>
  <c r="AF1" i="94"/>
  <c r="AG1" i="94"/>
  <c r="AH1" i="94"/>
  <c r="AI1" i="94"/>
  <c r="AJ1" i="94"/>
  <c r="AK1" i="94"/>
  <c r="AL1" i="94"/>
  <c r="AM1" i="94"/>
  <c r="AN1" i="94"/>
  <c r="AO1" i="94"/>
  <c r="AP1" i="94"/>
  <c r="AQ1" i="94"/>
  <c r="AR1" i="94"/>
  <c r="AS1" i="94"/>
  <c r="AT1" i="94"/>
  <c r="AU1" i="94"/>
  <c r="AV1" i="94"/>
  <c r="AW1" i="94"/>
  <c r="AX1" i="94"/>
  <c r="AY1" i="94"/>
  <c r="AZ1" i="94"/>
  <c r="C1" i="95"/>
  <c r="D1" i="95"/>
  <c r="E1" i="95"/>
  <c r="F1" i="95"/>
  <c r="G1" i="95"/>
  <c r="H1" i="95"/>
  <c r="I1" i="95"/>
  <c r="J1" i="95"/>
  <c r="K1" i="95"/>
  <c r="L1" i="95"/>
  <c r="M1" i="95"/>
  <c r="N1" i="95"/>
  <c r="O1" i="95"/>
  <c r="P1" i="95"/>
  <c r="Q1" i="95"/>
  <c r="R1" i="95"/>
  <c r="S1" i="95"/>
  <c r="T1" i="95"/>
  <c r="U1" i="95"/>
  <c r="V1" i="95"/>
  <c r="W1" i="95"/>
  <c r="X1" i="95"/>
  <c r="Y1" i="95"/>
  <c r="Z1" i="95"/>
  <c r="AA1" i="95"/>
  <c r="AB1" i="95"/>
  <c r="AC1" i="95"/>
  <c r="AD1" i="95"/>
  <c r="AE1" i="95"/>
  <c r="AF1" i="95"/>
  <c r="AG1" i="95"/>
  <c r="AH1" i="95"/>
  <c r="AI1" i="95"/>
  <c r="AJ1" i="95"/>
  <c r="AK1" i="95"/>
  <c r="AL1" i="95"/>
  <c r="AM1" i="95"/>
  <c r="AN1" i="95"/>
  <c r="AO1" i="95"/>
  <c r="AP1" i="95"/>
  <c r="AQ1" i="95"/>
  <c r="AR1" i="95"/>
  <c r="AS1" i="95"/>
  <c r="AT1" i="95"/>
  <c r="AU1" i="95"/>
  <c r="AV1" i="95"/>
  <c r="AW1" i="95"/>
  <c r="AX1" i="95"/>
  <c r="AY1" i="95"/>
  <c r="AZ1" i="95"/>
  <c r="C1" i="96"/>
  <c r="D1" i="96"/>
  <c r="E1" i="96"/>
  <c r="F1" i="96"/>
  <c r="G1" i="96"/>
  <c r="H1" i="96"/>
  <c r="I1" i="96"/>
  <c r="J1" i="96"/>
  <c r="K1" i="96"/>
  <c r="L1" i="96"/>
  <c r="M1" i="96"/>
  <c r="N1" i="96"/>
  <c r="O1" i="96"/>
  <c r="P1" i="96"/>
  <c r="Q1" i="96"/>
  <c r="R1" i="96"/>
  <c r="S1" i="96"/>
  <c r="T1" i="96"/>
  <c r="U1" i="96"/>
  <c r="V1" i="96"/>
  <c r="W1" i="96"/>
  <c r="X1" i="96"/>
  <c r="Y1" i="96"/>
  <c r="Z1" i="96"/>
  <c r="AA1" i="96"/>
  <c r="AB1" i="96"/>
  <c r="AC1" i="96"/>
  <c r="AD1" i="96"/>
  <c r="AE1" i="96"/>
  <c r="AF1" i="96"/>
  <c r="AG1" i="96"/>
  <c r="AH1" i="96"/>
  <c r="AI1" i="96"/>
  <c r="AJ1" i="96"/>
  <c r="AK1" i="96"/>
  <c r="AL1" i="96"/>
  <c r="AM1" i="96"/>
  <c r="AN1" i="96"/>
  <c r="AO1" i="96"/>
  <c r="AP1" i="96"/>
  <c r="AQ1" i="96"/>
  <c r="AR1" i="96"/>
  <c r="AS1" i="96"/>
  <c r="AT1" i="96"/>
  <c r="AU1" i="96"/>
  <c r="AV1" i="96"/>
  <c r="AW1" i="96"/>
  <c r="AX1" i="96"/>
  <c r="AY1" i="96"/>
  <c r="AZ1" i="96"/>
  <c r="C1" i="102"/>
  <c r="D1" i="102"/>
  <c r="E1" i="102"/>
  <c r="F1" i="102"/>
  <c r="G1" i="102"/>
  <c r="H1" i="102"/>
  <c r="I1" i="102"/>
  <c r="J1" i="102"/>
  <c r="K1" i="102"/>
  <c r="L1" i="102"/>
  <c r="M1" i="102"/>
  <c r="N1" i="102"/>
  <c r="O1" i="102"/>
  <c r="P1" i="102"/>
  <c r="Q1" i="102"/>
  <c r="R1" i="102"/>
  <c r="S1" i="102"/>
  <c r="T1" i="102"/>
  <c r="U1" i="102"/>
  <c r="V1" i="102"/>
  <c r="W1" i="102"/>
  <c r="X1" i="102"/>
  <c r="Y1" i="102"/>
  <c r="Z1" i="102"/>
  <c r="AA1" i="102"/>
  <c r="AB1" i="102"/>
  <c r="AC1" i="102"/>
  <c r="AD1" i="102"/>
  <c r="AE1" i="102"/>
  <c r="AF1" i="102"/>
  <c r="AG1" i="102"/>
  <c r="AH1" i="102"/>
  <c r="AI1" i="102"/>
  <c r="AJ1" i="102"/>
  <c r="AK1" i="102"/>
  <c r="AL1" i="102"/>
  <c r="AM1" i="102"/>
  <c r="AN1" i="102"/>
  <c r="AO1" i="102"/>
  <c r="AP1" i="102"/>
  <c r="AQ1" i="102"/>
  <c r="AR1" i="102"/>
  <c r="AS1" i="102"/>
  <c r="AT1" i="102"/>
  <c r="AU1" i="102"/>
  <c r="AV1" i="102"/>
  <c r="AW1" i="102"/>
  <c r="AX1" i="102"/>
  <c r="AY1" i="102"/>
  <c r="AZ1" i="102"/>
  <c r="C1" i="104"/>
  <c r="D1" i="104"/>
  <c r="E1" i="104"/>
  <c r="F1" i="104"/>
  <c r="G1" i="104"/>
  <c r="H1" i="104"/>
  <c r="I1" i="104"/>
  <c r="J1" i="104"/>
  <c r="K1" i="104"/>
  <c r="L1" i="104"/>
  <c r="M1" i="104"/>
  <c r="N1" i="104"/>
  <c r="O1" i="104"/>
  <c r="P1" i="104"/>
  <c r="Q1" i="104"/>
  <c r="R1" i="104"/>
  <c r="S1" i="104"/>
  <c r="T1" i="104"/>
  <c r="U1" i="104"/>
  <c r="V1" i="104"/>
  <c r="W1" i="104"/>
  <c r="X1" i="104"/>
  <c r="Y1" i="104"/>
  <c r="Z1" i="104"/>
  <c r="AA1" i="104"/>
  <c r="AB1" i="104"/>
  <c r="AC1" i="104"/>
  <c r="AD1" i="104"/>
  <c r="AE1" i="104"/>
  <c r="AF1" i="104"/>
  <c r="AG1" i="104"/>
  <c r="AH1" i="104"/>
  <c r="AI1" i="104"/>
  <c r="AJ1" i="104"/>
  <c r="AK1" i="104"/>
  <c r="AL1" i="104"/>
  <c r="AM1" i="104"/>
  <c r="AN1" i="104"/>
  <c r="AO1" i="104"/>
  <c r="AP1" i="104"/>
  <c r="AQ1" i="104"/>
  <c r="AR1" i="104"/>
  <c r="AS1" i="104"/>
  <c r="AT1" i="104"/>
  <c r="AU1" i="104"/>
  <c r="AV1" i="104"/>
  <c r="AW1" i="104"/>
  <c r="AX1" i="104"/>
  <c r="AY1" i="104"/>
  <c r="AZ1" i="104"/>
  <c r="C1" i="105"/>
  <c r="D1" i="105"/>
  <c r="E1" i="105"/>
  <c r="F1" i="105"/>
  <c r="G1" i="105"/>
  <c r="H1" i="105"/>
  <c r="I1" i="105"/>
  <c r="J1" i="105"/>
  <c r="K1" i="105"/>
  <c r="L1" i="105"/>
  <c r="M1" i="105"/>
  <c r="N1" i="105"/>
  <c r="O1" i="105"/>
  <c r="P1" i="105"/>
  <c r="Q1" i="105"/>
  <c r="R1" i="105"/>
  <c r="S1" i="105"/>
  <c r="T1" i="105"/>
  <c r="U1" i="105"/>
  <c r="V1" i="105"/>
  <c r="W1" i="105"/>
  <c r="X1" i="105"/>
  <c r="Y1" i="105"/>
  <c r="Z1" i="105"/>
  <c r="AA1" i="105"/>
  <c r="AB1" i="105"/>
  <c r="AC1" i="105"/>
  <c r="AD1" i="105"/>
  <c r="AE1" i="105"/>
  <c r="AF1" i="105"/>
  <c r="AG1" i="105"/>
  <c r="AH1" i="105"/>
  <c r="AI1" i="105"/>
  <c r="AJ1" i="105"/>
  <c r="AK1" i="105"/>
  <c r="AL1" i="105"/>
  <c r="AM1" i="105"/>
  <c r="AN1" i="105"/>
  <c r="AO1" i="105"/>
  <c r="AP1" i="105"/>
  <c r="AQ1" i="105"/>
  <c r="AR1" i="105"/>
  <c r="AS1" i="105"/>
  <c r="AT1" i="105"/>
  <c r="AU1" i="105"/>
  <c r="AV1" i="105"/>
  <c r="AW1" i="105"/>
  <c r="AX1" i="105"/>
  <c r="AY1" i="105"/>
  <c r="AZ1" i="105"/>
  <c r="C1" i="86"/>
  <c r="D1" i="86"/>
  <c r="E1" i="86"/>
  <c r="F1" i="86"/>
  <c r="G1" i="86"/>
  <c r="H1" i="86"/>
  <c r="I1" i="86"/>
  <c r="J1" i="86"/>
  <c r="K1" i="86"/>
  <c r="L1" i="86"/>
  <c r="M1" i="86"/>
  <c r="N1" i="86"/>
  <c r="O1" i="86"/>
  <c r="P1" i="86"/>
  <c r="Q1" i="86"/>
  <c r="R1" i="86"/>
  <c r="S1" i="86"/>
  <c r="T1" i="86"/>
  <c r="U1" i="86"/>
  <c r="V1" i="86"/>
  <c r="W1" i="86"/>
  <c r="X1" i="86"/>
  <c r="Y1" i="86"/>
  <c r="Z1" i="86"/>
  <c r="AA1" i="86"/>
  <c r="AB1" i="86"/>
  <c r="AC1" i="86"/>
  <c r="AD1" i="86"/>
  <c r="AE1" i="86"/>
  <c r="AF1" i="86"/>
  <c r="AG1" i="86"/>
  <c r="AH1" i="86"/>
  <c r="AI1" i="86"/>
  <c r="AJ1" i="86"/>
  <c r="AK1" i="86"/>
  <c r="AL1" i="86"/>
  <c r="AM1" i="86"/>
  <c r="AN1" i="86"/>
  <c r="AO1" i="86"/>
  <c r="AP1" i="86"/>
  <c r="AQ1" i="86"/>
  <c r="AR1" i="86"/>
  <c r="AS1" i="86"/>
  <c r="AT1" i="86"/>
  <c r="AU1" i="86"/>
  <c r="AV1" i="86"/>
  <c r="AW1" i="86"/>
  <c r="AX1" i="86"/>
  <c r="AY1" i="86"/>
  <c r="AZ1" i="86"/>
  <c r="B1" i="87"/>
  <c r="B1" i="88"/>
  <c r="B1" i="89"/>
  <c r="B1" i="90"/>
  <c r="B1" i="91"/>
  <c r="B1" i="92"/>
  <c r="B1" i="93"/>
  <c r="B1" i="94"/>
  <c r="B1" i="95"/>
  <c r="B1" i="96"/>
  <c r="B1" i="102"/>
  <c r="B1" i="104"/>
  <c r="B1" i="105"/>
  <c r="B1" i="86"/>
  <c r="P2" i="97" l="1"/>
  <c r="N2" i="97"/>
  <c r="O2" i="97"/>
  <c r="N3" i="97"/>
  <c r="O3" i="97"/>
  <c r="P3" i="97"/>
  <c r="N4" i="97"/>
  <c r="O4" i="97"/>
  <c r="P4" i="97"/>
  <c r="N5" i="97"/>
  <c r="O5" i="97"/>
  <c r="P5" i="97"/>
  <c r="N6" i="97"/>
  <c r="O6" i="97"/>
  <c r="P6" i="97"/>
  <c r="N7" i="97"/>
  <c r="O7" i="97"/>
  <c r="P7" i="97"/>
  <c r="N8" i="97"/>
  <c r="O8" i="97"/>
  <c r="P8" i="97"/>
  <c r="N9" i="97"/>
  <c r="O9" i="97"/>
  <c r="P9" i="97"/>
  <c r="N10" i="97"/>
  <c r="O10" i="97"/>
  <c r="P10" i="97"/>
  <c r="N11" i="97"/>
  <c r="O11" i="97"/>
  <c r="P11" i="97"/>
  <c r="N12" i="97"/>
  <c r="O12" i="97"/>
  <c r="P12" i="97"/>
  <c r="N13" i="97"/>
  <c r="O13" i="97"/>
  <c r="P13" i="97"/>
  <c r="N14" i="97"/>
  <c r="O14" i="97"/>
  <c r="P14" i="97"/>
  <c r="N15" i="97"/>
  <c r="O15" i="97"/>
  <c r="P15" i="97"/>
  <c r="N16" i="97"/>
  <c r="O16" i="97"/>
  <c r="P16" i="97"/>
  <c r="N17" i="97"/>
  <c r="O17" i="97"/>
  <c r="P17" i="97"/>
  <c r="N18" i="97"/>
  <c r="O18" i="97"/>
  <c r="P18" i="97"/>
  <c r="N19" i="97"/>
  <c r="O19" i="97"/>
  <c r="P19" i="97"/>
  <c r="N20" i="97"/>
  <c r="O20" i="97"/>
  <c r="P20" i="97"/>
  <c r="N21" i="97"/>
  <c r="O21" i="97"/>
  <c r="P21" i="97"/>
  <c r="N22" i="97"/>
  <c r="O22" i="97"/>
  <c r="P22" i="97"/>
  <c r="N23" i="97"/>
  <c r="O23" i="97"/>
  <c r="P23" i="97"/>
  <c r="N24" i="97"/>
  <c r="O24" i="97"/>
  <c r="P24" i="97"/>
  <c r="N25" i="97"/>
  <c r="O25" i="97"/>
  <c r="P25" i="97"/>
  <c r="N26" i="97"/>
  <c r="O26" i="97"/>
  <c r="P26" i="97"/>
  <c r="N27" i="97"/>
  <c r="O27" i="97"/>
  <c r="P27" i="97"/>
  <c r="N28" i="97"/>
  <c r="O28" i="97"/>
  <c r="P28" i="97"/>
  <c r="N29" i="97"/>
  <c r="O29" i="97"/>
  <c r="P29" i="97"/>
  <c r="N30" i="97"/>
  <c r="O30" i="97"/>
  <c r="P30" i="97"/>
  <c r="N31" i="97"/>
  <c r="O31" i="97"/>
  <c r="P31" i="97"/>
  <c r="N32" i="97"/>
  <c r="O32" i="97"/>
  <c r="P32" i="97"/>
  <c r="N33" i="97"/>
  <c r="O33" i="97"/>
  <c r="P33" i="97"/>
  <c r="N34" i="97"/>
  <c r="O34" i="97"/>
  <c r="P34" i="97"/>
  <c r="N35" i="97"/>
  <c r="O35" i="97"/>
  <c r="P35" i="97"/>
  <c r="N36" i="97"/>
  <c r="O36" i="97"/>
  <c r="P36" i="97"/>
  <c r="N37" i="97"/>
  <c r="O37" i="97"/>
  <c r="P37" i="97"/>
  <c r="N38" i="97"/>
  <c r="O38" i="97"/>
  <c r="P38" i="97"/>
  <c r="N39" i="97"/>
  <c r="O39" i="97"/>
  <c r="P39" i="97"/>
  <c r="N40" i="97"/>
  <c r="O40" i="97"/>
  <c r="P40" i="97"/>
  <c r="N41" i="97"/>
  <c r="O41" i="97"/>
  <c r="P41" i="97"/>
  <c r="N42" i="97"/>
  <c r="O42" i="97"/>
  <c r="P42" i="97"/>
  <c r="N43" i="97"/>
  <c r="O43" i="97"/>
  <c r="P43" i="97"/>
  <c r="N44" i="97"/>
  <c r="O44" i="97"/>
  <c r="P44" i="97"/>
  <c r="N45" i="97"/>
  <c r="O45" i="97"/>
  <c r="P45" i="97"/>
  <c r="N46" i="97"/>
  <c r="O46" i="97"/>
  <c r="P46" i="97"/>
  <c r="N47" i="97"/>
  <c r="O47" i="97"/>
  <c r="P47" i="97"/>
  <c r="N48" i="97"/>
  <c r="O48" i="97"/>
  <c r="P48" i="97"/>
  <c r="N49" i="97"/>
  <c r="O49" i="97"/>
  <c r="P49" i="97"/>
  <c r="N50" i="97"/>
  <c r="O50" i="97"/>
  <c r="P50" i="97"/>
  <c r="N51" i="97"/>
  <c r="O51" i="97"/>
  <c r="P51" i="97"/>
  <c r="N52" i="97"/>
  <c r="O52" i="97"/>
  <c r="P52" i="97"/>
  <c r="N53" i="97"/>
  <c r="O53" i="97"/>
  <c r="P53" i="97"/>
  <c r="N54" i="97"/>
  <c r="O54" i="97"/>
  <c r="P54" i="97"/>
  <c r="N55" i="97"/>
  <c r="O55" i="97"/>
  <c r="P55" i="97"/>
  <c r="N56" i="97"/>
  <c r="O56" i="97"/>
  <c r="P56" i="97"/>
  <c r="N57" i="97"/>
  <c r="O57" i="97"/>
  <c r="P57" i="97"/>
  <c r="N58" i="97"/>
  <c r="O58" i="97"/>
  <c r="P58" i="97"/>
  <c r="N59" i="97"/>
  <c r="O59" i="97"/>
  <c r="P59" i="97"/>
  <c r="N60" i="97"/>
  <c r="O60" i="97"/>
  <c r="P60" i="97"/>
  <c r="N61" i="97"/>
  <c r="O61" i="97"/>
  <c r="P61" i="97"/>
  <c r="N62" i="97"/>
  <c r="O62" i="97"/>
  <c r="P62" i="97"/>
  <c r="N63" i="97"/>
  <c r="O63" i="97"/>
  <c r="P63" i="97"/>
  <c r="N64" i="97"/>
  <c r="O64" i="97"/>
  <c r="P64" i="97"/>
  <c r="N65" i="97"/>
  <c r="O65" i="97"/>
  <c r="P65" i="97"/>
  <c r="N66" i="97"/>
  <c r="O66" i="97"/>
  <c r="P66" i="97"/>
  <c r="N67" i="97"/>
  <c r="O67" i="97"/>
  <c r="P67" i="97"/>
  <c r="N68" i="97"/>
  <c r="O68" i="97"/>
  <c r="P68" i="97"/>
  <c r="N69" i="97"/>
  <c r="O69" i="97"/>
  <c r="P69" i="97"/>
  <c r="N70" i="97"/>
  <c r="O70" i="97"/>
  <c r="P70" i="97"/>
  <c r="N71" i="97"/>
  <c r="O71" i="97"/>
  <c r="P71" i="97"/>
  <c r="N72" i="97"/>
  <c r="O72" i="97"/>
  <c r="P72" i="97"/>
  <c r="N73" i="97"/>
  <c r="O73" i="97"/>
  <c r="P73" i="97"/>
  <c r="N74" i="97"/>
  <c r="O74" i="97"/>
  <c r="P74" i="97"/>
  <c r="N75" i="97"/>
  <c r="O75" i="97"/>
  <c r="P75" i="97"/>
  <c r="N76" i="97"/>
  <c r="O76" i="97"/>
  <c r="P76" i="97"/>
  <c r="N77" i="97"/>
  <c r="O77" i="97"/>
  <c r="P77" i="97"/>
  <c r="N78" i="97"/>
  <c r="O78" i="97"/>
  <c r="P78" i="97"/>
  <c r="N79" i="97"/>
  <c r="O79" i="97"/>
  <c r="P79" i="97"/>
  <c r="N80" i="97"/>
  <c r="O80" i="97"/>
  <c r="P80" i="97"/>
  <c r="N81" i="97"/>
  <c r="O81" i="97"/>
  <c r="P81" i="97"/>
  <c r="N82" i="97"/>
  <c r="O82" i="97"/>
  <c r="P82" i="97"/>
  <c r="N83" i="97"/>
  <c r="O83" i="97"/>
  <c r="P83" i="97"/>
  <c r="N84" i="97"/>
  <c r="O84" i="97"/>
  <c r="P84" i="97"/>
  <c r="N85" i="97"/>
  <c r="O85" i="97"/>
  <c r="P85" i="97"/>
  <c r="N86" i="97"/>
  <c r="O86" i="97"/>
  <c r="P86" i="97"/>
  <c r="N87" i="97"/>
  <c r="O87" i="97"/>
  <c r="P87" i="97"/>
  <c r="N88" i="97"/>
  <c r="O88" i="97"/>
  <c r="P88" i="97"/>
  <c r="N89" i="97"/>
  <c r="O89" i="97"/>
  <c r="P89" i="97"/>
  <c r="N90" i="97"/>
  <c r="O90" i="97"/>
  <c r="P90" i="97"/>
  <c r="N91" i="97"/>
  <c r="O91" i="97"/>
  <c r="P91" i="97"/>
  <c r="N92" i="97"/>
  <c r="O92" i="97"/>
  <c r="P92" i="97"/>
  <c r="N93" i="97"/>
  <c r="O93" i="97"/>
  <c r="P93" i="97"/>
  <c r="N94" i="97"/>
  <c r="O94" i="97"/>
  <c r="P94" i="97"/>
  <c r="N95" i="97"/>
  <c r="O95" i="97"/>
  <c r="P95" i="97"/>
  <c r="N96" i="97"/>
  <c r="O96" i="97"/>
  <c r="P96" i="97"/>
  <c r="N97" i="97"/>
  <c r="O97" i="97"/>
  <c r="P97" i="97"/>
  <c r="N98" i="97"/>
  <c r="O98" i="97"/>
  <c r="P98" i="97"/>
  <c r="N99" i="97"/>
  <c r="O99" i="97"/>
  <c r="P99" i="97"/>
  <c r="N100" i="97"/>
  <c r="O100" i="97"/>
  <c r="P100" i="97"/>
  <c r="N101" i="97"/>
  <c r="O101" i="97"/>
  <c r="P101" i="97"/>
  <c r="N102" i="97"/>
  <c r="O102" i="97"/>
  <c r="P102" i="97"/>
  <c r="N103" i="97"/>
  <c r="O103" i="97"/>
  <c r="P103" i="97"/>
  <c r="N104" i="97"/>
  <c r="O104" i="97"/>
  <c r="P104" i="97"/>
  <c r="N105" i="97"/>
  <c r="O105" i="97"/>
  <c r="P105" i="97"/>
  <c r="N106" i="97"/>
  <c r="O106" i="97"/>
  <c r="P106" i="97"/>
  <c r="N107" i="97"/>
  <c r="O107" i="97"/>
  <c r="P107" i="97"/>
  <c r="N108" i="97"/>
  <c r="O108" i="97"/>
  <c r="P108" i="97"/>
  <c r="N109" i="97"/>
  <c r="O109" i="97"/>
  <c r="P109" i="97"/>
  <c r="N110" i="97"/>
  <c r="O110" i="97"/>
  <c r="P110" i="97"/>
  <c r="N111" i="97"/>
  <c r="O111" i="97"/>
  <c r="P111" i="97"/>
  <c r="N112" i="97"/>
  <c r="O112" i="97"/>
  <c r="P112" i="97"/>
  <c r="N113" i="97"/>
  <c r="O113" i="97"/>
  <c r="P113" i="97"/>
  <c r="N114" i="97"/>
  <c r="O114" i="97"/>
  <c r="P114" i="97"/>
  <c r="N115" i="97"/>
  <c r="O115" i="97"/>
  <c r="P115" i="97"/>
  <c r="N116" i="97"/>
  <c r="O116" i="97"/>
  <c r="P116" i="97"/>
  <c r="N117" i="97"/>
  <c r="O117" i="97"/>
  <c r="P117" i="97"/>
  <c r="N118" i="97"/>
  <c r="O118" i="97"/>
  <c r="P118" i="97"/>
  <c r="N119" i="97"/>
  <c r="O119" i="97"/>
  <c r="P119" i="97"/>
  <c r="N120" i="97"/>
  <c r="O120" i="97"/>
  <c r="P120" i="97"/>
  <c r="N121" i="97"/>
  <c r="O121" i="97"/>
  <c r="P121" i="97"/>
  <c r="N122" i="97"/>
  <c r="O122" i="97"/>
  <c r="P122" i="97"/>
  <c r="N123" i="97"/>
  <c r="O123" i="97"/>
  <c r="P123" i="97"/>
  <c r="N124" i="97"/>
  <c r="O124" i="97"/>
  <c r="P124" i="97"/>
  <c r="N125" i="97"/>
  <c r="O125" i="97"/>
  <c r="P125" i="97"/>
  <c r="N126" i="97"/>
  <c r="O126" i="97"/>
  <c r="P126" i="97"/>
  <c r="N127" i="97"/>
  <c r="O127" i="97"/>
  <c r="P127" i="97"/>
  <c r="N128" i="97"/>
  <c r="O128" i="97"/>
  <c r="P128" i="97"/>
  <c r="N129" i="97"/>
  <c r="O129" i="97"/>
  <c r="P129" i="97"/>
  <c r="N130" i="97"/>
  <c r="O130" i="97"/>
  <c r="P130" i="97"/>
  <c r="N131" i="97"/>
  <c r="O131" i="97"/>
  <c r="P131" i="97"/>
  <c r="N132" i="97"/>
  <c r="O132" i="97"/>
  <c r="P132" i="97"/>
  <c r="N133" i="97"/>
  <c r="O133" i="97"/>
  <c r="P133" i="97"/>
  <c r="N134" i="97"/>
  <c r="O134" i="97"/>
  <c r="P134" i="97"/>
  <c r="N135" i="97"/>
  <c r="O135" i="97"/>
  <c r="P135" i="97"/>
  <c r="N136" i="97"/>
  <c r="O136" i="97"/>
  <c r="P136" i="97"/>
  <c r="N137" i="97"/>
  <c r="O137" i="97"/>
  <c r="P137" i="97"/>
  <c r="N138" i="97"/>
  <c r="O138" i="97"/>
  <c r="P138" i="97"/>
  <c r="N139" i="97"/>
  <c r="O139" i="97"/>
  <c r="P139" i="97"/>
  <c r="N140" i="97"/>
  <c r="O140" i="97"/>
  <c r="P140" i="97"/>
  <c r="N141" i="97"/>
  <c r="O141" i="97"/>
  <c r="P141" i="97"/>
  <c r="N142" i="97"/>
  <c r="O142" i="97"/>
  <c r="P142" i="97"/>
  <c r="N143" i="97"/>
  <c r="O143" i="97"/>
  <c r="P143" i="97"/>
  <c r="N144" i="97"/>
  <c r="O144" i="97"/>
  <c r="P144" i="97"/>
  <c r="N145" i="97"/>
  <c r="O145" i="97"/>
  <c r="P145" i="97"/>
  <c r="N146" i="97"/>
  <c r="O146" i="97"/>
  <c r="P146" i="97"/>
  <c r="N147" i="97"/>
  <c r="O147" i="97"/>
  <c r="P147" i="97"/>
  <c r="N148" i="97"/>
  <c r="O148" i="97"/>
  <c r="P148" i="97"/>
  <c r="N149" i="97"/>
  <c r="O149" i="97"/>
  <c r="P149" i="97"/>
  <c r="N150" i="97"/>
  <c r="O150" i="97"/>
  <c r="P150" i="97"/>
  <c r="N151" i="97"/>
  <c r="O151" i="97"/>
  <c r="P151" i="97"/>
  <c r="N152" i="97"/>
  <c r="O152" i="97"/>
  <c r="P152" i="97"/>
  <c r="N153" i="97"/>
  <c r="O153" i="97"/>
  <c r="P153" i="97"/>
  <c r="N154" i="97"/>
  <c r="O154" i="97"/>
  <c r="P154" i="97"/>
  <c r="N155" i="97"/>
  <c r="O155" i="97"/>
  <c r="P155" i="97"/>
  <c r="N156" i="97"/>
  <c r="O156" i="97"/>
  <c r="P156" i="97"/>
  <c r="N157" i="97"/>
  <c r="O157" i="97"/>
  <c r="P157" i="97"/>
  <c r="N158" i="97"/>
  <c r="O158" i="97"/>
  <c r="P158" i="97"/>
  <c r="N159" i="97"/>
  <c r="O159" i="97"/>
  <c r="P159" i="97"/>
  <c r="N160" i="97"/>
  <c r="O160" i="97"/>
  <c r="P160" i="97"/>
  <c r="N161" i="97"/>
  <c r="O161" i="97"/>
  <c r="P161" i="97"/>
  <c r="N162" i="97"/>
  <c r="O162" i="97"/>
  <c r="P162" i="97"/>
  <c r="N163" i="97"/>
  <c r="O163" i="97"/>
  <c r="P163" i="97"/>
  <c r="N164" i="97"/>
  <c r="O164" i="97"/>
  <c r="P164" i="97"/>
  <c r="N165" i="97"/>
  <c r="O165" i="97"/>
  <c r="P165" i="97"/>
  <c r="N166" i="97"/>
  <c r="O166" i="97"/>
  <c r="P166" i="97"/>
  <c r="N167" i="97"/>
  <c r="O167" i="97"/>
  <c r="P167" i="97"/>
  <c r="N168" i="97"/>
  <c r="O168" i="97"/>
  <c r="P168" i="97"/>
  <c r="N169" i="97"/>
  <c r="O169" i="97"/>
  <c r="P169" i="97"/>
  <c r="N170" i="97"/>
  <c r="O170" i="97"/>
  <c r="P170" i="97"/>
  <c r="N171" i="97"/>
  <c r="O171" i="97"/>
  <c r="P171" i="97"/>
  <c r="N172" i="97"/>
  <c r="O172" i="97"/>
  <c r="P172" i="97"/>
  <c r="N173" i="97"/>
  <c r="O173" i="97"/>
  <c r="P173" i="97"/>
  <c r="N174" i="97"/>
  <c r="O174" i="97"/>
  <c r="P174" i="97"/>
  <c r="N175" i="97"/>
  <c r="O175" i="97"/>
  <c r="P175" i="97"/>
  <c r="N176" i="97"/>
  <c r="O176" i="97"/>
  <c r="P176" i="97"/>
  <c r="N177" i="97"/>
  <c r="O177" i="97"/>
  <c r="P177" i="97"/>
  <c r="N178" i="97"/>
  <c r="O178" i="97"/>
  <c r="P178" i="97"/>
  <c r="N179" i="97"/>
  <c r="O179" i="97"/>
  <c r="P179" i="97"/>
  <c r="N180" i="97"/>
  <c r="O180" i="97"/>
  <c r="P180" i="97"/>
  <c r="N181" i="97"/>
  <c r="O181" i="97"/>
  <c r="P181" i="97"/>
  <c r="N182" i="97"/>
  <c r="O182" i="97"/>
  <c r="P182" i="97"/>
  <c r="N183" i="97"/>
  <c r="O183" i="97"/>
  <c r="P183" i="97"/>
  <c r="N184" i="97"/>
  <c r="O184" i="97"/>
  <c r="P184" i="97"/>
  <c r="N185" i="97"/>
  <c r="O185" i="97"/>
  <c r="P185" i="97"/>
  <c r="N186" i="97"/>
  <c r="O186" i="97"/>
  <c r="P186" i="97"/>
  <c r="N187" i="97"/>
  <c r="O187" i="97"/>
  <c r="P187" i="97"/>
  <c r="N188" i="97"/>
  <c r="O188" i="97"/>
  <c r="P188" i="97"/>
  <c r="N189" i="97"/>
  <c r="O189" i="97"/>
  <c r="P189" i="97"/>
  <c r="N190" i="97"/>
  <c r="O190" i="97"/>
  <c r="P190" i="97"/>
  <c r="N191" i="97"/>
  <c r="O191" i="97"/>
  <c r="P191" i="97"/>
  <c r="N192" i="97"/>
  <c r="O192" i="97"/>
  <c r="P192" i="97"/>
  <c r="N193" i="97"/>
  <c r="O193" i="97"/>
  <c r="P193" i="97"/>
  <c r="N194" i="97"/>
  <c r="O194" i="97"/>
  <c r="P194" i="97"/>
  <c r="N195" i="97"/>
  <c r="O195" i="97"/>
  <c r="P195" i="97"/>
  <c r="N196" i="97"/>
  <c r="O196" i="97"/>
  <c r="P196" i="97"/>
  <c r="N197" i="97"/>
  <c r="O197" i="97"/>
  <c r="P197" i="97"/>
  <c r="N198" i="97"/>
  <c r="O198" i="97"/>
  <c r="P198" i="97"/>
  <c r="N199" i="97"/>
  <c r="O199" i="97"/>
  <c r="P199" i="97"/>
  <c r="N200" i="97"/>
  <c r="O200" i="97"/>
  <c r="P200" i="97"/>
  <c r="N201" i="97"/>
  <c r="O201" i="97"/>
  <c r="P201" i="97"/>
  <c r="N202" i="97"/>
  <c r="O202" i="97"/>
  <c r="P202" i="97"/>
  <c r="N203" i="97"/>
  <c r="O203" i="97"/>
  <c r="P203" i="97"/>
  <c r="N204" i="97"/>
  <c r="O204" i="97"/>
  <c r="P204" i="97"/>
  <c r="N205" i="97"/>
  <c r="O205" i="97"/>
  <c r="P205" i="97"/>
  <c r="N206" i="97"/>
  <c r="O206" i="97"/>
  <c r="P206" i="97"/>
  <c r="N207" i="97"/>
  <c r="O207" i="97"/>
  <c r="P207" i="97"/>
  <c r="N208" i="97"/>
  <c r="O208" i="97"/>
  <c r="P208" i="97"/>
  <c r="N209" i="97"/>
  <c r="O209" i="97"/>
  <c r="P209" i="97"/>
  <c r="N210" i="97"/>
  <c r="O210" i="97"/>
  <c r="P210" i="97"/>
  <c r="N211" i="97"/>
  <c r="O211" i="97"/>
  <c r="P211" i="97"/>
  <c r="N212" i="97"/>
  <c r="O212" i="97"/>
  <c r="P212" i="97"/>
  <c r="N213" i="97"/>
  <c r="O213" i="97"/>
  <c r="P213" i="97"/>
  <c r="N214" i="97"/>
  <c r="O214" i="97"/>
  <c r="P214" i="97"/>
  <c r="N215" i="97"/>
  <c r="O215" i="97"/>
  <c r="P215" i="97"/>
  <c r="N216" i="97"/>
  <c r="O216" i="97"/>
  <c r="P216" i="97"/>
  <c r="N217" i="97"/>
  <c r="O217" i="97"/>
  <c r="P217" i="97"/>
  <c r="N218" i="97"/>
  <c r="O218" i="97"/>
  <c r="P218" i="97"/>
  <c r="N219" i="97"/>
  <c r="O219" i="97"/>
  <c r="P219" i="97"/>
  <c r="N220" i="97"/>
  <c r="O220" i="97"/>
  <c r="P220" i="97"/>
  <c r="N221" i="97"/>
  <c r="O221" i="97"/>
  <c r="P221" i="97"/>
  <c r="N222" i="97"/>
  <c r="O222" i="97"/>
  <c r="P222" i="97"/>
  <c r="N223" i="97"/>
  <c r="O223" i="97"/>
  <c r="P223" i="97"/>
  <c r="N224" i="97"/>
  <c r="O224" i="97"/>
  <c r="P224" i="97"/>
  <c r="N225" i="97"/>
  <c r="O225" i="97"/>
  <c r="P225" i="97"/>
  <c r="N226" i="97"/>
  <c r="O226" i="97"/>
  <c r="P226" i="97"/>
  <c r="N227" i="97"/>
  <c r="O227" i="97"/>
  <c r="P227" i="97"/>
  <c r="N228" i="97"/>
  <c r="O228" i="97"/>
  <c r="P228" i="97"/>
  <c r="N229" i="97"/>
  <c r="O229" i="97"/>
  <c r="P229" i="97"/>
  <c r="N230" i="97"/>
  <c r="O230" i="97"/>
  <c r="P230" i="97"/>
  <c r="N231" i="97"/>
  <c r="O231" i="97"/>
  <c r="P231" i="97"/>
  <c r="N232" i="97"/>
  <c r="O232" i="97"/>
  <c r="P232" i="97"/>
  <c r="N233" i="97"/>
  <c r="O233" i="97"/>
  <c r="P233" i="97"/>
  <c r="N234" i="97"/>
  <c r="O234" i="97"/>
  <c r="P234" i="97"/>
  <c r="N235" i="97"/>
  <c r="O235" i="97"/>
  <c r="P235" i="97"/>
  <c r="N236" i="97"/>
  <c r="O236" i="97"/>
  <c r="P236" i="97"/>
  <c r="N237" i="97"/>
  <c r="O237" i="97"/>
  <c r="P237" i="97"/>
  <c r="N238" i="97"/>
  <c r="O238" i="97"/>
  <c r="P238" i="97"/>
  <c r="N239" i="97"/>
  <c r="O239" i="97"/>
  <c r="P239" i="97"/>
  <c r="N240" i="97"/>
  <c r="O240" i="97"/>
  <c r="P240" i="97"/>
  <c r="N241" i="97"/>
  <c r="O241" i="97"/>
  <c r="P241" i="97"/>
  <c r="N242" i="97"/>
  <c r="O242" i="97"/>
  <c r="P242" i="97"/>
  <c r="N243" i="97"/>
  <c r="O243" i="97"/>
  <c r="P243" i="97"/>
  <c r="N244" i="97"/>
  <c r="O244" i="97"/>
  <c r="P244" i="97"/>
  <c r="N245" i="97"/>
  <c r="O245" i="97"/>
  <c r="P245" i="97"/>
  <c r="N246" i="97"/>
  <c r="O246" i="97"/>
  <c r="P246" i="97"/>
  <c r="N247" i="97"/>
  <c r="O247" i="97"/>
  <c r="P247" i="97"/>
  <c r="N248" i="97"/>
  <c r="O248" i="97"/>
  <c r="P248" i="97"/>
  <c r="N249" i="97"/>
  <c r="O249" i="97"/>
  <c r="P249" i="97"/>
  <c r="N250" i="97"/>
  <c r="O250" i="97"/>
  <c r="P250" i="97"/>
  <c r="N251" i="97"/>
  <c r="O251" i="97"/>
  <c r="P251" i="97"/>
  <c r="N252" i="97"/>
  <c r="O252" i="97"/>
  <c r="P252" i="97"/>
  <c r="N253" i="97"/>
  <c r="O253" i="97"/>
  <c r="P253" i="97"/>
  <c r="N254" i="97"/>
  <c r="O254" i="97"/>
  <c r="P254" i="97"/>
  <c r="N255" i="97"/>
  <c r="O255" i="97"/>
  <c r="P255" i="97"/>
  <c r="N256" i="97"/>
  <c r="O256" i="97"/>
  <c r="P256" i="97"/>
  <c r="N257" i="97"/>
  <c r="O257" i="97"/>
  <c r="P257" i="97"/>
  <c r="N258" i="97"/>
  <c r="O258" i="97"/>
  <c r="P258" i="97"/>
  <c r="N259" i="97"/>
  <c r="O259" i="97"/>
  <c r="P259" i="97"/>
  <c r="N260" i="97"/>
  <c r="O260" i="97"/>
  <c r="P260" i="97"/>
  <c r="N261" i="97"/>
  <c r="O261" i="97"/>
  <c r="P261" i="97"/>
  <c r="N262" i="97"/>
  <c r="O262" i="97"/>
  <c r="P262" i="97"/>
  <c r="N263" i="97"/>
  <c r="O263" i="97"/>
  <c r="P263" i="97"/>
  <c r="N264" i="97"/>
  <c r="O264" i="97"/>
  <c r="P264" i="97"/>
  <c r="N265" i="97"/>
  <c r="O265" i="97"/>
  <c r="P265" i="97"/>
  <c r="N266" i="97"/>
  <c r="O266" i="97"/>
  <c r="P266" i="97"/>
  <c r="N267" i="97"/>
  <c r="O267" i="97"/>
  <c r="P267" i="97"/>
  <c r="N268" i="97"/>
  <c r="O268" i="97"/>
  <c r="P268" i="97"/>
  <c r="N269" i="97"/>
  <c r="O269" i="97"/>
  <c r="P269" i="97"/>
  <c r="N270" i="97"/>
  <c r="O270" i="97"/>
  <c r="P270" i="97"/>
  <c r="N271" i="97"/>
  <c r="O271" i="97"/>
  <c r="P271" i="97"/>
  <c r="N272" i="97"/>
  <c r="O272" i="97"/>
  <c r="P272" i="97"/>
  <c r="N273" i="97"/>
  <c r="O273" i="97"/>
  <c r="P273" i="97"/>
  <c r="N274" i="97"/>
  <c r="O274" i="97"/>
  <c r="P274" i="97"/>
  <c r="N275" i="97"/>
  <c r="O275" i="97"/>
  <c r="P275" i="97"/>
  <c r="N276" i="97"/>
  <c r="O276" i="97"/>
  <c r="P276" i="97"/>
  <c r="N277" i="97"/>
  <c r="O277" i="97"/>
  <c r="P277" i="97"/>
  <c r="N278" i="97"/>
  <c r="O278" i="97"/>
  <c r="P278" i="97"/>
  <c r="N279" i="97"/>
  <c r="O279" i="97"/>
  <c r="P279" i="97"/>
  <c r="N280" i="97"/>
  <c r="O280" i="97"/>
  <c r="P280" i="97"/>
  <c r="N281" i="97"/>
  <c r="O281" i="97"/>
  <c r="P281" i="97"/>
  <c r="N282" i="97"/>
  <c r="O282" i="97"/>
  <c r="P282" i="97"/>
  <c r="N283" i="97"/>
  <c r="O283" i="97"/>
  <c r="P283" i="97"/>
  <c r="N284" i="97"/>
  <c r="O284" i="97"/>
  <c r="P284" i="97"/>
  <c r="N285" i="97"/>
  <c r="O285" i="97"/>
  <c r="P285" i="97"/>
  <c r="N286" i="97"/>
  <c r="O286" i="97"/>
  <c r="P286" i="97"/>
  <c r="N287" i="97"/>
  <c r="O287" i="97"/>
  <c r="P287" i="97"/>
  <c r="N288" i="97"/>
  <c r="O288" i="97"/>
  <c r="P288" i="97"/>
  <c r="N289" i="97"/>
  <c r="O289" i="97"/>
  <c r="P289" i="97"/>
  <c r="N290" i="97"/>
  <c r="O290" i="97"/>
  <c r="P290" i="97"/>
  <c r="N291" i="97"/>
  <c r="O291" i="97"/>
  <c r="P291" i="97"/>
  <c r="N292" i="97"/>
  <c r="O292" i="97"/>
  <c r="P292" i="97"/>
  <c r="N293" i="97"/>
  <c r="O293" i="97"/>
  <c r="P293" i="97"/>
  <c r="N294" i="97"/>
  <c r="O294" i="97"/>
  <c r="P294" i="97"/>
  <c r="N295" i="97"/>
  <c r="O295" i="97"/>
  <c r="P295" i="97"/>
  <c r="N296" i="97"/>
  <c r="O296" i="97"/>
  <c r="P296" i="97"/>
  <c r="N297" i="97"/>
  <c r="O297" i="97"/>
  <c r="P297" i="97"/>
  <c r="N298" i="97"/>
  <c r="O298" i="97"/>
  <c r="P298" i="97"/>
  <c r="N299" i="97"/>
  <c r="O299" i="97"/>
  <c r="P299" i="97"/>
  <c r="N300" i="97"/>
  <c r="O300" i="97"/>
  <c r="P300" i="97"/>
  <c r="N301" i="97"/>
  <c r="O301" i="97"/>
  <c r="P301" i="97"/>
  <c r="N302" i="97"/>
  <c r="O302" i="97"/>
  <c r="P302" i="97"/>
  <c r="N303" i="97"/>
  <c r="O303" i="97"/>
  <c r="P303" i="97"/>
  <c r="N304" i="97"/>
  <c r="O304" i="97"/>
  <c r="P304" i="97"/>
  <c r="N305" i="97"/>
  <c r="O305" i="97"/>
  <c r="P305" i="97"/>
  <c r="N306" i="97"/>
  <c r="O306" i="97"/>
  <c r="P306" i="97"/>
  <c r="N307" i="97"/>
  <c r="O307" i="97"/>
  <c r="P307" i="97"/>
  <c r="N308" i="97"/>
  <c r="O308" i="97"/>
  <c r="P308" i="97"/>
  <c r="N309" i="97"/>
  <c r="O309" i="97"/>
  <c r="P309" i="97"/>
  <c r="N310" i="97"/>
  <c r="O310" i="97"/>
  <c r="P310" i="97"/>
  <c r="N311" i="97"/>
  <c r="O311" i="97"/>
  <c r="P311" i="97"/>
  <c r="N312" i="97"/>
  <c r="O312" i="97"/>
  <c r="P312" i="97"/>
  <c r="N313" i="97"/>
  <c r="O313" i="97"/>
  <c r="P313" i="97"/>
  <c r="N314" i="97"/>
  <c r="O314" i="97"/>
  <c r="P314" i="97"/>
  <c r="N315" i="97"/>
  <c r="O315" i="97"/>
  <c r="P315" i="97"/>
  <c r="N316" i="97"/>
  <c r="O316" i="97"/>
  <c r="P316" i="97"/>
  <c r="N317" i="97"/>
  <c r="O317" i="97"/>
  <c r="P317" i="97"/>
  <c r="N318" i="97"/>
  <c r="O318" i="97"/>
  <c r="P318" i="97"/>
  <c r="N319" i="97"/>
  <c r="O319" i="97"/>
  <c r="P319" i="97"/>
  <c r="N320" i="97"/>
  <c r="O320" i="97"/>
  <c r="P320" i="97"/>
  <c r="N321" i="97"/>
  <c r="O321" i="97"/>
  <c r="P321" i="97"/>
  <c r="N322" i="97"/>
  <c r="O322" i="97"/>
  <c r="P322" i="97"/>
  <c r="N323" i="97"/>
  <c r="O323" i="97"/>
  <c r="P323" i="97"/>
  <c r="N324" i="97"/>
  <c r="O324" i="97"/>
  <c r="P324" i="97"/>
  <c r="N325" i="97"/>
  <c r="O325" i="97"/>
  <c r="P325" i="97"/>
  <c r="N326" i="97"/>
  <c r="O326" i="97"/>
  <c r="P326" i="97"/>
  <c r="N327" i="97"/>
  <c r="O327" i="97"/>
  <c r="P327" i="97"/>
  <c r="N328" i="97"/>
  <c r="O328" i="97"/>
  <c r="P328" i="97"/>
  <c r="N329" i="97"/>
  <c r="O329" i="97"/>
  <c r="P329" i="97"/>
  <c r="N330" i="97"/>
  <c r="O330" i="97"/>
  <c r="P330" i="97"/>
  <c r="N331" i="97"/>
  <c r="O331" i="97"/>
  <c r="P331" i="97"/>
  <c r="N332" i="97"/>
  <c r="O332" i="97"/>
  <c r="P332" i="97"/>
  <c r="N333" i="97"/>
  <c r="O333" i="97"/>
  <c r="P333" i="97"/>
  <c r="N334" i="97"/>
  <c r="O334" i="97"/>
  <c r="P334" i="97"/>
  <c r="N335" i="97"/>
  <c r="O335" i="97"/>
  <c r="P335" i="97"/>
  <c r="N336" i="97"/>
  <c r="O336" i="97"/>
  <c r="P336" i="97"/>
  <c r="N337" i="97"/>
  <c r="O337" i="97"/>
  <c r="P337" i="97"/>
  <c r="N338" i="97"/>
  <c r="O338" i="97"/>
  <c r="P338" i="97"/>
  <c r="N339" i="97"/>
  <c r="O339" i="97"/>
  <c r="P339" i="97"/>
  <c r="N340" i="97"/>
  <c r="O340" i="97"/>
  <c r="P340" i="97"/>
  <c r="N341" i="97"/>
  <c r="O341" i="97"/>
  <c r="P341" i="97"/>
  <c r="N342" i="97"/>
  <c r="O342" i="97"/>
  <c r="P342" i="97"/>
  <c r="N343" i="97"/>
  <c r="O343" i="97"/>
  <c r="P343" i="97"/>
  <c r="N344" i="97"/>
  <c r="O344" i="97"/>
  <c r="P344" i="97"/>
  <c r="N345" i="97"/>
  <c r="O345" i="97"/>
  <c r="P345" i="97"/>
  <c r="N346" i="97"/>
  <c r="O346" i="97"/>
  <c r="P346" i="97"/>
  <c r="N347" i="97"/>
  <c r="O347" i="97"/>
  <c r="P347" i="97"/>
  <c r="N348" i="97"/>
  <c r="O348" i="97"/>
  <c r="P348" i="97"/>
  <c r="N349" i="97"/>
  <c r="O349" i="97"/>
  <c r="P349" i="97"/>
  <c r="N350" i="97"/>
  <c r="O350" i="97"/>
  <c r="P350" i="97"/>
  <c r="N351" i="97"/>
  <c r="O351" i="97"/>
  <c r="P351" i="97"/>
  <c r="N352" i="97"/>
  <c r="O352" i="97"/>
  <c r="P352" i="97"/>
  <c r="N353" i="97"/>
  <c r="O353" i="97"/>
  <c r="P353" i="97"/>
  <c r="N354" i="97"/>
  <c r="O354" i="97"/>
  <c r="P354" i="97"/>
  <c r="N355" i="97"/>
  <c r="O355" i="97"/>
  <c r="P355" i="97"/>
  <c r="N356" i="97"/>
  <c r="O356" i="97"/>
  <c r="P356" i="97"/>
  <c r="N357" i="97"/>
  <c r="O357" i="97"/>
  <c r="P357" i="97"/>
  <c r="N358" i="97"/>
  <c r="O358" i="97"/>
  <c r="P358" i="97"/>
  <c r="N359" i="97"/>
  <c r="O359" i="97"/>
  <c r="P359" i="97"/>
  <c r="N360" i="97"/>
  <c r="O360" i="97"/>
  <c r="P360" i="97"/>
  <c r="N361" i="97"/>
  <c r="O361" i="97"/>
  <c r="P361" i="97"/>
  <c r="N362" i="97"/>
  <c r="O362" i="97"/>
  <c r="P362" i="97"/>
  <c r="N363" i="97"/>
  <c r="O363" i="97"/>
  <c r="P363" i="97"/>
  <c r="N364" i="97"/>
  <c r="O364" i="97"/>
  <c r="P364" i="97"/>
  <c r="N365" i="97"/>
  <c r="O365" i="97"/>
  <c r="P365" i="97"/>
  <c r="N366" i="97"/>
  <c r="O366" i="97"/>
  <c r="P366" i="97"/>
  <c r="N367" i="97"/>
  <c r="O367" i="97"/>
  <c r="P367" i="97"/>
  <c r="N368" i="97"/>
  <c r="O368" i="97"/>
  <c r="P368" i="97"/>
  <c r="N369" i="97"/>
  <c r="O369" i="97"/>
  <c r="P369" i="97"/>
  <c r="N370" i="97"/>
  <c r="O370" i="97"/>
  <c r="P370" i="97"/>
  <c r="N371" i="97"/>
  <c r="O371" i="97"/>
  <c r="P371" i="97"/>
  <c r="N372" i="97"/>
  <c r="O372" i="97"/>
  <c r="P372" i="97"/>
  <c r="N373" i="97"/>
  <c r="O373" i="97"/>
  <c r="P373" i="97"/>
  <c r="N374" i="97"/>
  <c r="O374" i="97"/>
  <c r="P374" i="97"/>
  <c r="N375" i="97"/>
  <c r="O375" i="97"/>
  <c r="P375" i="97"/>
  <c r="N376" i="97"/>
  <c r="O376" i="97"/>
  <c r="P376" i="97"/>
  <c r="N377" i="97"/>
  <c r="O377" i="97"/>
  <c r="P377" i="97"/>
  <c r="N378" i="97"/>
  <c r="O378" i="97"/>
  <c r="P378" i="97"/>
  <c r="N379" i="97"/>
  <c r="O379" i="97"/>
  <c r="P379" i="97"/>
  <c r="N380" i="97"/>
  <c r="O380" i="97"/>
  <c r="P380" i="97"/>
  <c r="N381" i="97"/>
  <c r="O381" i="97"/>
  <c r="P381" i="97"/>
  <c r="N382" i="97"/>
  <c r="O382" i="97"/>
  <c r="P382" i="97"/>
  <c r="N383" i="97"/>
  <c r="O383" i="97"/>
  <c r="P383" i="97"/>
  <c r="N384" i="97"/>
  <c r="O384" i="97"/>
  <c r="P384" i="97"/>
  <c r="N385" i="97"/>
  <c r="O385" i="97"/>
  <c r="P385" i="97"/>
  <c r="N386" i="97"/>
  <c r="O386" i="97"/>
  <c r="P386" i="97"/>
  <c r="N387" i="97"/>
  <c r="O387" i="97"/>
  <c r="P387" i="97"/>
  <c r="N388" i="97"/>
  <c r="O388" i="97"/>
  <c r="P388" i="97"/>
  <c r="N389" i="97"/>
  <c r="O389" i="97"/>
  <c r="P389" i="97"/>
  <c r="N390" i="97"/>
  <c r="O390" i="97"/>
  <c r="P390" i="97"/>
  <c r="N391" i="97"/>
  <c r="O391" i="97"/>
  <c r="P391" i="97"/>
  <c r="N392" i="97"/>
  <c r="O392" i="97"/>
  <c r="P392" i="97"/>
  <c r="N393" i="97"/>
  <c r="O393" i="97"/>
  <c r="P393" i="97"/>
  <c r="N394" i="97"/>
  <c r="O394" i="97"/>
  <c r="P394" i="97"/>
  <c r="N395" i="97"/>
  <c r="O395" i="97"/>
  <c r="P395" i="97"/>
  <c r="N396" i="97"/>
  <c r="O396" i="97"/>
  <c r="P396" i="97"/>
  <c r="N397" i="97"/>
  <c r="O397" i="97"/>
  <c r="P397" i="97"/>
  <c r="N398" i="97"/>
  <c r="O398" i="97"/>
  <c r="P398" i="97"/>
  <c r="N399" i="97"/>
  <c r="O399" i="97"/>
  <c r="P399" i="97"/>
  <c r="N400" i="97"/>
  <c r="O400" i="97"/>
  <c r="P400" i="97"/>
  <c r="N401" i="97"/>
  <c r="O401" i="97"/>
  <c r="P401" i="97"/>
  <c r="N402" i="97"/>
  <c r="O402" i="97"/>
  <c r="P402" i="97"/>
  <c r="N403" i="97"/>
  <c r="O403" i="97"/>
  <c r="P403" i="97"/>
  <c r="N404" i="97"/>
  <c r="O404" i="97"/>
  <c r="P404" i="97"/>
  <c r="N405" i="97"/>
  <c r="O405" i="97"/>
  <c r="P405" i="97"/>
  <c r="N406" i="97"/>
  <c r="O406" i="97"/>
  <c r="P406" i="97"/>
  <c r="N407" i="97"/>
  <c r="O407" i="97"/>
  <c r="P407" i="97"/>
  <c r="N408" i="97"/>
  <c r="O408" i="97"/>
  <c r="P408" i="97"/>
  <c r="N409" i="97"/>
  <c r="O409" i="97"/>
  <c r="P409" i="97"/>
  <c r="N410" i="97"/>
  <c r="O410" i="97"/>
  <c r="P410" i="97"/>
  <c r="N411" i="97"/>
  <c r="O411" i="97"/>
  <c r="P411" i="97"/>
  <c r="N412" i="97"/>
  <c r="O412" i="97"/>
  <c r="P412" i="97"/>
  <c r="N413" i="97"/>
  <c r="O413" i="97"/>
  <c r="P413" i="97"/>
  <c r="N414" i="97"/>
  <c r="O414" i="97"/>
  <c r="P414" i="97"/>
  <c r="N415" i="97"/>
  <c r="O415" i="97"/>
  <c r="P415" i="97"/>
  <c r="N416" i="97"/>
  <c r="O416" i="97"/>
  <c r="P416" i="97"/>
  <c r="N417" i="97"/>
  <c r="O417" i="97"/>
  <c r="P417" i="97"/>
  <c r="N418" i="97"/>
  <c r="O418" i="97"/>
  <c r="P418" i="97"/>
  <c r="N419" i="97"/>
  <c r="O419" i="97"/>
  <c r="P419" i="97"/>
  <c r="N420" i="97"/>
  <c r="O420" i="97"/>
  <c r="P420" i="97"/>
  <c r="N421" i="97"/>
  <c r="O421" i="97"/>
  <c r="P421" i="97"/>
  <c r="N422" i="97"/>
  <c r="O422" i="97"/>
  <c r="P422" i="97"/>
  <c r="N423" i="97"/>
  <c r="O423" i="97"/>
  <c r="P423" i="97"/>
  <c r="N424" i="97"/>
  <c r="O424" i="97"/>
  <c r="P424" i="97"/>
  <c r="N425" i="97"/>
  <c r="O425" i="97"/>
  <c r="P425" i="97"/>
  <c r="N426" i="97"/>
  <c r="O426" i="97"/>
  <c r="P426" i="97"/>
  <c r="N427" i="97"/>
  <c r="O427" i="97"/>
  <c r="P427" i="97"/>
  <c r="N428" i="97"/>
  <c r="O428" i="97"/>
  <c r="P428" i="97"/>
  <c r="N429" i="97"/>
  <c r="O429" i="97"/>
  <c r="P429" i="97"/>
  <c r="N430" i="97"/>
  <c r="O430" i="97"/>
  <c r="P430" i="97"/>
  <c r="N431" i="97"/>
  <c r="O431" i="97"/>
  <c r="P431" i="97"/>
  <c r="N432" i="97"/>
  <c r="O432" i="97"/>
  <c r="P432" i="97"/>
  <c r="N433" i="97"/>
  <c r="O433" i="97"/>
  <c r="P433" i="97"/>
  <c r="N434" i="97"/>
  <c r="O434" i="97"/>
  <c r="P434" i="97"/>
  <c r="N435" i="97"/>
  <c r="O435" i="97"/>
  <c r="P435" i="97"/>
  <c r="N436" i="97"/>
  <c r="O436" i="97"/>
  <c r="P436" i="97"/>
  <c r="N437" i="97"/>
  <c r="O437" i="97"/>
  <c r="P437" i="97"/>
  <c r="N438" i="97"/>
  <c r="O438" i="97"/>
  <c r="P438" i="97"/>
  <c r="N439" i="97"/>
  <c r="O439" i="97"/>
  <c r="P439" i="97"/>
  <c r="N440" i="97"/>
  <c r="O440" i="97"/>
  <c r="P440" i="97"/>
  <c r="N441" i="97"/>
  <c r="O441" i="97"/>
  <c r="P441" i="97"/>
  <c r="N442" i="97"/>
  <c r="O442" i="97"/>
  <c r="P442" i="97"/>
  <c r="N443" i="97"/>
  <c r="O443" i="97"/>
  <c r="P443" i="97"/>
  <c r="N444" i="97"/>
  <c r="O444" i="97"/>
  <c r="P444" i="97"/>
  <c r="N445" i="97"/>
  <c r="O445" i="97"/>
  <c r="P445" i="97"/>
  <c r="N446" i="97"/>
  <c r="O446" i="97"/>
  <c r="P446" i="97"/>
  <c r="N447" i="97"/>
  <c r="O447" i="97"/>
  <c r="P447" i="97"/>
  <c r="N448" i="97"/>
  <c r="O448" i="97"/>
  <c r="P448" i="97"/>
  <c r="N449" i="97"/>
  <c r="O449" i="97"/>
  <c r="P449" i="97"/>
  <c r="N450" i="97"/>
  <c r="O450" i="97"/>
  <c r="P450" i="97"/>
  <c r="N451" i="97"/>
  <c r="O451" i="97"/>
  <c r="P451" i="97"/>
  <c r="N452" i="97"/>
  <c r="O452" i="97"/>
  <c r="P452" i="97"/>
  <c r="N453" i="97"/>
  <c r="O453" i="97"/>
  <c r="P453" i="97"/>
  <c r="N454" i="97"/>
  <c r="O454" i="97"/>
  <c r="P454" i="97"/>
  <c r="N455" i="97"/>
  <c r="O455" i="97"/>
  <c r="P455" i="97"/>
  <c r="N456" i="97"/>
  <c r="O456" i="97"/>
  <c r="P456" i="97"/>
  <c r="N457" i="97"/>
  <c r="O457" i="97"/>
  <c r="P457" i="97"/>
  <c r="N458" i="97"/>
  <c r="O458" i="97"/>
  <c r="P458" i="97"/>
  <c r="N459" i="97"/>
  <c r="O459" i="97"/>
  <c r="P459" i="97"/>
  <c r="N460" i="97"/>
  <c r="O460" i="97"/>
  <c r="P460" i="97"/>
  <c r="N461" i="97"/>
  <c r="O461" i="97"/>
  <c r="P461" i="97"/>
  <c r="N462" i="97"/>
  <c r="O462" i="97"/>
  <c r="P462" i="97"/>
  <c r="N463" i="97"/>
  <c r="O463" i="97"/>
  <c r="P463" i="97"/>
  <c r="N464" i="97"/>
  <c r="O464" i="97"/>
  <c r="P464" i="97"/>
  <c r="N465" i="97"/>
  <c r="O465" i="97"/>
  <c r="P465" i="97"/>
  <c r="N466" i="97"/>
  <c r="O466" i="97"/>
  <c r="P466" i="97"/>
  <c r="N467" i="97"/>
  <c r="O467" i="97"/>
  <c r="P467" i="97"/>
  <c r="N468" i="97"/>
  <c r="O468" i="97"/>
  <c r="P468" i="97"/>
  <c r="N469" i="97"/>
  <c r="O469" i="97"/>
  <c r="P469" i="97"/>
  <c r="N470" i="97"/>
  <c r="O470" i="97"/>
  <c r="P470" i="97"/>
  <c r="N471" i="97"/>
  <c r="O471" i="97"/>
  <c r="P471" i="97"/>
  <c r="N472" i="97"/>
  <c r="O472" i="97"/>
  <c r="P472" i="97"/>
  <c r="N473" i="97"/>
  <c r="O473" i="97"/>
  <c r="P473" i="97"/>
  <c r="N474" i="97"/>
  <c r="O474" i="97"/>
  <c r="P474" i="97"/>
  <c r="N475" i="97"/>
  <c r="O475" i="97"/>
  <c r="P475" i="97"/>
  <c r="N476" i="97"/>
  <c r="O476" i="97"/>
  <c r="P476" i="97"/>
  <c r="N477" i="97"/>
  <c r="O477" i="97"/>
  <c r="P477" i="97"/>
  <c r="N478" i="97"/>
  <c r="O478" i="97"/>
  <c r="P478" i="97"/>
  <c r="N479" i="97"/>
  <c r="O479" i="97"/>
  <c r="P479" i="97"/>
  <c r="N480" i="97"/>
  <c r="O480" i="97"/>
  <c r="P480" i="97"/>
  <c r="N481" i="97"/>
  <c r="O481" i="97"/>
  <c r="P481" i="97"/>
  <c r="N482" i="97"/>
  <c r="O482" i="97"/>
  <c r="P482" i="97"/>
  <c r="N483" i="97"/>
  <c r="O483" i="97"/>
  <c r="P483" i="97"/>
  <c r="N484" i="97"/>
  <c r="O484" i="97"/>
  <c r="P484" i="97"/>
  <c r="N485" i="97"/>
  <c r="O485" i="97"/>
  <c r="P485" i="97"/>
  <c r="N486" i="97"/>
  <c r="O486" i="97"/>
  <c r="P486" i="97"/>
  <c r="N487" i="97"/>
  <c r="O487" i="97"/>
  <c r="P487" i="97"/>
  <c r="N488" i="97"/>
  <c r="O488" i="97"/>
  <c r="P488" i="97"/>
  <c r="N489" i="97"/>
  <c r="O489" i="97"/>
  <c r="P489" i="97"/>
  <c r="N490" i="97"/>
  <c r="O490" i="97"/>
  <c r="P490" i="97"/>
  <c r="N491" i="97"/>
  <c r="O491" i="97"/>
  <c r="P491" i="97"/>
  <c r="N492" i="97"/>
  <c r="O492" i="97"/>
  <c r="P492" i="97"/>
  <c r="N493" i="97"/>
  <c r="O493" i="97"/>
  <c r="P493" i="97"/>
  <c r="N494" i="97"/>
  <c r="O494" i="97"/>
  <c r="P494" i="97"/>
  <c r="N495" i="97"/>
  <c r="O495" i="97"/>
  <c r="P495" i="97"/>
  <c r="N496" i="97"/>
  <c r="O496" i="97"/>
  <c r="P496" i="97"/>
  <c r="N497" i="97"/>
  <c r="O497" i="97"/>
  <c r="P497" i="97"/>
  <c r="N498" i="97"/>
  <c r="O498" i="97"/>
  <c r="P498" i="97"/>
  <c r="N499" i="97"/>
  <c r="O499" i="97"/>
  <c r="P499" i="97"/>
  <c r="N500" i="97"/>
  <c r="O500" i="97"/>
  <c r="P500" i="97"/>
  <c r="N501" i="97"/>
  <c r="O501" i="97"/>
  <c r="P501" i="97"/>
  <c r="N502" i="97"/>
  <c r="O502" i="97"/>
  <c r="P502" i="97"/>
  <c r="N503" i="97"/>
  <c r="O503" i="97"/>
  <c r="P503" i="97"/>
  <c r="N504" i="97"/>
  <c r="O504" i="97"/>
  <c r="P504" i="97"/>
  <c r="N505" i="97"/>
  <c r="O505" i="97"/>
  <c r="P505" i="97"/>
  <c r="N506" i="97"/>
  <c r="O506" i="97"/>
  <c r="P506" i="97"/>
  <c r="N507" i="97"/>
  <c r="O507" i="97"/>
  <c r="P507" i="97"/>
  <c r="N508" i="97"/>
  <c r="O508" i="97"/>
  <c r="P508" i="97"/>
  <c r="N509" i="97"/>
  <c r="O509" i="97"/>
  <c r="P509" i="97"/>
  <c r="N510" i="97"/>
  <c r="O510" i="97"/>
  <c r="P510" i="97"/>
  <c r="N511" i="97"/>
  <c r="O511" i="97"/>
  <c r="P511" i="97"/>
  <c r="N512" i="97"/>
  <c r="O512" i="97"/>
  <c r="P512" i="97"/>
  <c r="N513" i="97"/>
  <c r="O513" i="97"/>
  <c r="P513" i="97"/>
  <c r="N514" i="97"/>
  <c r="O514" i="97"/>
  <c r="P514" i="97"/>
  <c r="N515" i="97"/>
  <c r="O515" i="97"/>
  <c r="P515" i="97"/>
  <c r="N516" i="97"/>
  <c r="O516" i="97"/>
  <c r="P516" i="97"/>
  <c r="N517" i="97"/>
  <c r="O517" i="97"/>
  <c r="P517" i="97"/>
  <c r="N518" i="97"/>
  <c r="O518" i="97"/>
  <c r="P518" i="97"/>
  <c r="N519" i="97"/>
  <c r="O519" i="97"/>
  <c r="P519" i="97"/>
  <c r="N520" i="97"/>
  <c r="O520" i="97"/>
  <c r="P520" i="97"/>
  <c r="N521" i="97"/>
  <c r="O521" i="97"/>
  <c r="P521" i="97"/>
  <c r="N522" i="97"/>
  <c r="O522" i="97"/>
  <c r="P522" i="97"/>
  <c r="N523" i="97"/>
  <c r="O523" i="97"/>
  <c r="P523" i="97"/>
  <c r="N524" i="97"/>
  <c r="O524" i="97"/>
  <c r="P524" i="97"/>
  <c r="N525" i="97"/>
  <c r="O525" i="97"/>
  <c r="P525" i="97"/>
  <c r="N526" i="97"/>
  <c r="O526" i="97"/>
  <c r="P526" i="97"/>
  <c r="N527" i="97"/>
  <c r="O527" i="97"/>
  <c r="P527" i="97"/>
  <c r="N528" i="97"/>
  <c r="O528" i="97"/>
  <c r="P528" i="97"/>
  <c r="N529" i="97"/>
  <c r="O529" i="97"/>
  <c r="P529" i="97"/>
  <c r="N530" i="97"/>
  <c r="O530" i="97"/>
  <c r="P530" i="97"/>
  <c r="N531" i="97"/>
  <c r="O531" i="97"/>
  <c r="P531" i="97"/>
  <c r="N532" i="97"/>
  <c r="O532" i="97"/>
  <c r="P532" i="97"/>
  <c r="N533" i="97"/>
  <c r="O533" i="97"/>
  <c r="P533" i="97"/>
  <c r="N534" i="97"/>
  <c r="O534" i="97"/>
  <c r="P534" i="97"/>
  <c r="N535" i="97"/>
  <c r="O535" i="97"/>
  <c r="P535" i="97"/>
  <c r="N536" i="97"/>
  <c r="O536" i="97"/>
  <c r="P536" i="97"/>
  <c r="N537" i="97"/>
  <c r="O537" i="97"/>
  <c r="P537" i="97"/>
  <c r="N538" i="97"/>
  <c r="O538" i="97"/>
  <c r="P538" i="97"/>
  <c r="N539" i="97"/>
  <c r="O539" i="97"/>
  <c r="P539" i="97"/>
  <c r="N540" i="97"/>
  <c r="O540" i="97"/>
  <c r="P540" i="97"/>
  <c r="N541" i="97"/>
  <c r="O541" i="97"/>
  <c r="P541" i="97"/>
  <c r="N542" i="97"/>
  <c r="O542" i="97"/>
  <c r="P542" i="97"/>
  <c r="N543" i="97"/>
  <c r="O543" i="97"/>
  <c r="P543" i="97"/>
  <c r="N544" i="97"/>
  <c r="O544" i="97"/>
  <c r="P544" i="97"/>
  <c r="N545" i="97"/>
  <c r="O545" i="97"/>
  <c r="P545" i="97"/>
  <c r="N546" i="97"/>
  <c r="O546" i="97"/>
  <c r="P546" i="97"/>
  <c r="N547" i="97"/>
  <c r="O547" i="97"/>
  <c r="P547" i="97"/>
  <c r="N548" i="97"/>
  <c r="O548" i="97"/>
  <c r="P548" i="97"/>
  <c r="N549" i="97"/>
  <c r="O549" i="97"/>
  <c r="P549" i="97"/>
  <c r="N550" i="97"/>
  <c r="O550" i="97"/>
  <c r="P550" i="97"/>
  <c r="N551" i="97"/>
  <c r="O551" i="97"/>
  <c r="P551" i="97"/>
  <c r="N552" i="97"/>
  <c r="O552" i="97"/>
  <c r="P552" i="97"/>
  <c r="N553" i="97"/>
  <c r="O553" i="97"/>
  <c r="P553" i="97"/>
  <c r="N554" i="97"/>
  <c r="O554" i="97"/>
  <c r="P554" i="97"/>
  <c r="N555" i="97"/>
  <c r="O555" i="97"/>
  <c r="P555" i="97"/>
  <c r="N556" i="97"/>
  <c r="O556" i="97"/>
  <c r="P556" i="97"/>
  <c r="N557" i="97"/>
  <c r="O557" i="97"/>
  <c r="P557" i="97"/>
  <c r="N558" i="97"/>
  <c r="O558" i="97"/>
  <c r="P558" i="97"/>
  <c r="N559" i="97"/>
  <c r="O559" i="97"/>
  <c r="P559" i="97"/>
  <c r="N560" i="97"/>
  <c r="O560" i="97"/>
  <c r="P560" i="97"/>
  <c r="N561" i="97"/>
  <c r="O561" i="97"/>
  <c r="P561" i="97"/>
  <c r="N562" i="97"/>
  <c r="O562" i="97"/>
  <c r="P562" i="97"/>
  <c r="N563" i="97"/>
  <c r="O563" i="97"/>
  <c r="P563" i="97"/>
  <c r="N564" i="97"/>
  <c r="O564" i="97"/>
  <c r="P564" i="97"/>
  <c r="N565" i="97"/>
  <c r="O565" i="97"/>
  <c r="P565" i="97"/>
  <c r="N566" i="97"/>
  <c r="O566" i="97"/>
  <c r="P566" i="97"/>
  <c r="N567" i="97"/>
  <c r="O567" i="97"/>
  <c r="P567" i="97"/>
  <c r="N568" i="97"/>
  <c r="O568" i="97"/>
  <c r="P568" i="97"/>
  <c r="N569" i="97"/>
  <c r="O569" i="97"/>
  <c r="P569" i="97"/>
  <c r="N570" i="97"/>
  <c r="O570" i="97"/>
  <c r="P570" i="97"/>
  <c r="N571" i="97"/>
  <c r="O571" i="97"/>
  <c r="P571" i="97"/>
  <c r="N572" i="97"/>
  <c r="O572" i="97"/>
  <c r="P572" i="97"/>
  <c r="N573" i="97"/>
  <c r="O573" i="97"/>
  <c r="P573" i="97"/>
  <c r="N574" i="97"/>
  <c r="O574" i="97"/>
  <c r="P574" i="97"/>
  <c r="N575" i="97"/>
  <c r="O575" i="97"/>
  <c r="P575" i="97"/>
  <c r="N576" i="97"/>
  <c r="O576" i="97"/>
  <c r="P576" i="97"/>
  <c r="N577" i="97"/>
  <c r="O577" i="97"/>
  <c r="P577" i="97"/>
  <c r="N578" i="97"/>
  <c r="O578" i="97"/>
  <c r="P578" i="97"/>
  <c r="N579" i="97"/>
  <c r="O579" i="97"/>
  <c r="P579" i="97"/>
  <c r="N580" i="97"/>
  <c r="O580" i="97"/>
  <c r="P580" i="97"/>
  <c r="N581" i="97"/>
  <c r="O581" i="97"/>
  <c r="P581" i="97"/>
  <c r="N582" i="97"/>
  <c r="O582" i="97"/>
  <c r="P582" i="97"/>
  <c r="N583" i="97"/>
  <c r="O583" i="97"/>
  <c r="P583" i="97"/>
  <c r="N584" i="97"/>
  <c r="O584" i="97"/>
  <c r="P584" i="97"/>
  <c r="N585" i="97"/>
  <c r="O585" i="97"/>
  <c r="P585" i="97"/>
  <c r="N586" i="97"/>
  <c r="O586" i="97"/>
  <c r="P586" i="97"/>
  <c r="N587" i="97"/>
  <c r="O587" i="97"/>
  <c r="P587" i="97"/>
  <c r="N588" i="97"/>
  <c r="O588" i="97"/>
  <c r="P588" i="97"/>
  <c r="N589" i="97"/>
  <c r="O589" i="97"/>
  <c r="P589" i="97"/>
  <c r="N590" i="97"/>
  <c r="O590" i="97"/>
  <c r="P590" i="97"/>
  <c r="N591" i="97"/>
  <c r="O591" i="97"/>
  <c r="P591" i="97"/>
  <c r="N592" i="97"/>
  <c r="O592" i="97"/>
  <c r="P592" i="97"/>
  <c r="N593" i="97"/>
  <c r="O593" i="97"/>
  <c r="P593" i="97"/>
  <c r="N594" i="97"/>
  <c r="O594" i="97"/>
  <c r="P594" i="97"/>
  <c r="N595" i="97"/>
  <c r="O595" i="97"/>
  <c r="P595" i="97"/>
  <c r="N596" i="97"/>
  <c r="O596" i="97"/>
  <c r="P596" i="97"/>
  <c r="N597" i="97"/>
  <c r="O597" i="97"/>
  <c r="P597" i="97"/>
  <c r="N598" i="97"/>
  <c r="O598" i="97"/>
  <c r="P598" i="97"/>
  <c r="N599" i="97"/>
  <c r="O599" i="97"/>
  <c r="P599" i="97"/>
  <c r="N600" i="97"/>
  <c r="O600" i="97"/>
  <c r="P600" i="97"/>
  <c r="N601" i="97"/>
  <c r="O601" i="97"/>
  <c r="P601" i="97"/>
  <c r="N602" i="97"/>
  <c r="O602" i="97"/>
  <c r="P602" i="97"/>
  <c r="N603" i="97"/>
  <c r="O603" i="97"/>
  <c r="P603" i="97"/>
  <c r="N604" i="97"/>
  <c r="O604" i="97"/>
  <c r="P604" i="97"/>
  <c r="N605" i="97"/>
  <c r="O605" i="97"/>
  <c r="P605" i="97"/>
  <c r="N606" i="97"/>
  <c r="O606" i="97"/>
  <c r="P606" i="97"/>
  <c r="N607" i="97"/>
  <c r="O607" i="97"/>
  <c r="P607" i="97"/>
  <c r="N608" i="97"/>
  <c r="O608" i="97"/>
  <c r="P608" i="97"/>
  <c r="N609" i="97"/>
  <c r="O609" i="97"/>
  <c r="P609" i="97"/>
  <c r="N610" i="97"/>
  <c r="O610" i="97"/>
  <c r="P610" i="97"/>
  <c r="N611" i="97"/>
  <c r="O611" i="97"/>
  <c r="P611" i="97"/>
  <c r="N612" i="97"/>
  <c r="O612" i="97"/>
  <c r="P612" i="97"/>
  <c r="N613" i="97"/>
  <c r="O613" i="97"/>
  <c r="P613" i="97"/>
  <c r="N614" i="97"/>
  <c r="O614" i="97"/>
  <c r="P614" i="97"/>
  <c r="N615" i="97"/>
  <c r="O615" i="97"/>
  <c r="P615" i="97"/>
  <c r="N616" i="97"/>
  <c r="O616" i="97"/>
  <c r="P616" i="97"/>
  <c r="N617" i="97"/>
  <c r="O617" i="97"/>
  <c r="P617" i="97"/>
  <c r="N618" i="97"/>
  <c r="O618" i="97"/>
  <c r="P618" i="97"/>
  <c r="N619" i="97"/>
  <c r="O619" i="97"/>
  <c r="P619" i="97"/>
  <c r="N620" i="97"/>
  <c r="O620" i="97"/>
  <c r="P620" i="97"/>
  <c r="N621" i="97"/>
  <c r="O621" i="97"/>
  <c r="P621" i="97"/>
  <c r="N622" i="97"/>
  <c r="O622" i="97"/>
  <c r="P622" i="97"/>
  <c r="N623" i="97"/>
  <c r="O623" i="97"/>
  <c r="P623" i="97"/>
  <c r="N624" i="97"/>
  <c r="O624" i="97"/>
  <c r="P624" i="97"/>
  <c r="N625" i="97"/>
  <c r="O625" i="97"/>
  <c r="P625" i="97"/>
  <c r="N626" i="97"/>
  <c r="O626" i="97"/>
  <c r="P626" i="97"/>
  <c r="N627" i="97"/>
  <c r="O627" i="97"/>
  <c r="P627" i="97"/>
  <c r="N628" i="97"/>
  <c r="O628" i="97"/>
  <c r="P628" i="97"/>
  <c r="N629" i="97"/>
  <c r="O629" i="97"/>
  <c r="P629" i="97"/>
  <c r="N630" i="97"/>
  <c r="O630" i="97"/>
  <c r="P630" i="97"/>
  <c r="N631" i="97"/>
  <c r="O631" i="97"/>
  <c r="P631" i="97"/>
  <c r="N632" i="97"/>
  <c r="O632" i="97"/>
  <c r="P632" i="97"/>
  <c r="N633" i="97"/>
  <c r="O633" i="97"/>
  <c r="P633" i="97"/>
  <c r="N634" i="97"/>
  <c r="O634" i="97"/>
  <c r="P634" i="97"/>
  <c r="N635" i="97"/>
  <c r="O635" i="97"/>
  <c r="P635" i="97"/>
  <c r="N636" i="97"/>
  <c r="O636" i="97"/>
  <c r="P636" i="97"/>
  <c r="N637" i="97"/>
  <c r="O637" i="97"/>
  <c r="P637" i="97"/>
  <c r="N638" i="97"/>
  <c r="O638" i="97"/>
  <c r="P638" i="97"/>
  <c r="N639" i="97"/>
  <c r="O639" i="97"/>
  <c r="P639" i="97"/>
  <c r="N640" i="97"/>
  <c r="O640" i="97"/>
  <c r="P640" i="97"/>
  <c r="N641" i="97"/>
  <c r="O641" i="97"/>
  <c r="P641" i="97"/>
  <c r="N642" i="97"/>
  <c r="O642" i="97"/>
  <c r="P642" i="97"/>
  <c r="N643" i="97"/>
  <c r="O643" i="97"/>
  <c r="P643" i="97"/>
  <c r="N644" i="97"/>
  <c r="O644" i="97"/>
  <c r="P644" i="97"/>
  <c r="N645" i="97"/>
  <c r="O645" i="97"/>
  <c r="P645" i="97"/>
  <c r="N646" i="97"/>
  <c r="O646" i="97"/>
  <c r="P646" i="97"/>
  <c r="N647" i="97"/>
  <c r="O647" i="97"/>
  <c r="P647" i="97"/>
  <c r="N648" i="97"/>
  <c r="O648" i="97"/>
  <c r="P648" i="97"/>
  <c r="N649" i="97"/>
  <c r="O649" i="97"/>
  <c r="P649" i="97"/>
  <c r="N650" i="97"/>
  <c r="O650" i="97"/>
  <c r="P650" i="97"/>
  <c r="N651" i="97"/>
  <c r="O651" i="97"/>
  <c r="P651" i="97"/>
  <c r="N652" i="97"/>
  <c r="O652" i="97"/>
  <c r="P652" i="97"/>
  <c r="N653" i="97"/>
  <c r="O653" i="97"/>
  <c r="P653" i="97"/>
  <c r="N654" i="97"/>
  <c r="O654" i="97"/>
  <c r="P654" i="97"/>
  <c r="N655" i="97"/>
  <c r="O655" i="97"/>
  <c r="P655" i="97"/>
  <c r="N656" i="97"/>
  <c r="O656" i="97"/>
  <c r="P656" i="97"/>
  <c r="N657" i="97"/>
  <c r="O657" i="97"/>
  <c r="P657" i="97"/>
  <c r="N658" i="97"/>
  <c r="O658" i="97"/>
  <c r="P658" i="97"/>
  <c r="N659" i="97"/>
  <c r="O659" i="97"/>
  <c r="P659" i="97"/>
  <c r="N660" i="97"/>
  <c r="O660" i="97"/>
  <c r="P660" i="97"/>
  <c r="N661" i="97"/>
  <c r="O661" i="97"/>
  <c r="P661" i="97"/>
  <c r="M3" i="97"/>
  <c r="M4" i="97"/>
  <c r="M5" i="97"/>
  <c r="M6" i="97"/>
  <c r="M7" i="97"/>
  <c r="M8" i="97"/>
  <c r="M9" i="97"/>
  <c r="M10" i="97"/>
  <c r="M11" i="97"/>
  <c r="M12" i="97"/>
  <c r="M13" i="97"/>
  <c r="M14" i="97"/>
  <c r="M15" i="97"/>
  <c r="M16" i="97"/>
  <c r="M17" i="97"/>
  <c r="M18" i="97"/>
  <c r="M19" i="97"/>
  <c r="M20" i="97"/>
  <c r="M21" i="97"/>
  <c r="M22" i="97"/>
  <c r="M23" i="97"/>
  <c r="M24" i="97"/>
  <c r="M25" i="97"/>
  <c r="M26" i="97"/>
  <c r="M27" i="97"/>
  <c r="M28" i="97"/>
  <c r="M29" i="97"/>
  <c r="M30" i="97"/>
  <c r="M31" i="97"/>
  <c r="M32" i="97"/>
  <c r="M33" i="97"/>
  <c r="M34" i="97"/>
  <c r="M35" i="97"/>
  <c r="M36" i="97"/>
  <c r="M37" i="97"/>
  <c r="M38" i="97"/>
  <c r="M39" i="97"/>
  <c r="M40" i="97"/>
  <c r="M41" i="97"/>
  <c r="M42" i="97"/>
  <c r="M43" i="97"/>
  <c r="M44" i="97"/>
  <c r="M45" i="97"/>
  <c r="M46" i="97"/>
  <c r="M47" i="97"/>
  <c r="M48" i="97"/>
  <c r="M49" i="97"/>
  <c r="M50" i="97"/>
  <c r="M51" i="97"/>
  <c r="M52" i="97"/>
  <c r="M53" i="97"/>
  <c r="M54" i="97"/>
  <c r="M55" i="97"/>
  <c r="M56" i="97"/>
  <c r="M57" i="97"/>
  <c r="M58" i="97"/>
  <c r="M59" i="97"/>
  <c r="M60" i="97"/>
  <c r="M61" i="97"/>
  <c r="M62" i="97"/>
  <c r="M63" i="97"/>
  <c r="M64" i="97"/>
  <c r="M65" i="97"/>
  <c r="M66" i="97"/>
  <c r="M67" i="97"/>
  <c r="M68" i="97"/>
  <c r="M69" i="97"/>
  <c r="M70" i="97"/>
  <c r="M71" i="97"/>
  <c r="M72" i="97"/>
  <c r="M73" i="97"/>
  <c r="M74" i="97"/>
  <c r="M75" i="97"/>
  <c r="M76" i="97"/>
  <c r="M77" i="97"/>
  <c r="M78" i="97"/>
  <c r="M79" i="97"/>
  <c r="M80" i="97"/>
  <c r="M81" i="97"/>
  <c r="M82" i="97"/>
  <c r="M83" i="97"/>
  <c r="M84" i="97"/>
  <c r="M85" i="97"/>
  <c r="M86" i="97"/>
  <c r="M87" i="97"/>
  <c r="M88" i="97"/>
  <c r="M89" i="97"/>
  <c r="M90" i="97"/>
  <c r="M91" i="97"/>
  <c r="M92" i="97"/>
  <c r="M93" i="97"/>
  <c r="M94" i="97"/>
  <c r="M95" i="97"/>
  <c r="M96" i="97"/>
  <c r="M97" i="97"/>
  <c r="M98" i="97"/>
  <c r="M99" i="97"/>
  <c r="M100" i="97"/>
  <c r="M101" i="97"/>
  <c r="M102" i="97"/>
  <c r="M103" i="97"/>
  <c r="M104" i="97"/>
  <c r="M105" i="97"/>
  <c r="M106" i="97"/>
  <c r="M107" i="97"/>
  <c r="M108" i="97"/>
  <c r="M109" i="97"/>
  <c r="M110" i="97"/>
  <c r="M111" i="97"/>
  <c r="M112" i="97"/>
  <c r="M113" i="97"/>
  <c r="M114" i="97"/>
  <c r="M115" i="97"/>
  <c r="M116" i="97"/>
  <c r="M117" i="97"/>
  <c r="M118" i="97"/>
  <c r="M119" i="97"/>
  <c r="M120" i="97"/>
  <c r="M121" i="97"/>
  <c r="M122" i="97"/>
  <c r="M123" i="97"/>
  <c r="M124" i="97"/>
  <c r="M125" i="97"/>
  <c r="M126" i="97"/>
  <c r="M127" i="97"/>
  <c r="M128" i="97"/>
  <c r="M129" i="97"/>
  <c r="M130" i="97"/>
  <c r="M131" i="97"/>
  <c r="M132" i="97"/>
  <c r="M133" i="97"/>
  <c r="M134" i="97"/>
  <c r="M135" i="97"/>
  <c r="M136" i="97"/>
  <c r="M137" i="97"/>
  <c r="M138" i="97"/>
  <c r="M139" i="97"/>
  <c r="M140" i="97"/>
  <c r="M141" i="97"/>
  <c r="M142" i="97"/>
  <c r="M143" i="97"/>
  <c r="M144" i="97"/>
  <c r="M145" i="97"/>
  <c r="M146" i="97"/>
  <c r="M147" i="97"/>
  <c r="M148" i="97"/>
  <c r="M149" i="97"/>
  <c r="M150" i="97"/>
  <c r="M151" i="97"/>
  <c r="M152" i="97"/>
  <c r="M153" i="97"/>
  <c r="M154" i="97"/>
  <c r="M155" i="97"/>
  <c r="M156" i="97"/>
  <c r="M157" i="97"/>
  <c r="M158" i="97"/>
  <c r="M159" i="97"/>
  <c r="M160" i="97"/>
  <c r="M161" i="97"/>
  <c r="M162" i="97"/>
  <c r="M163" i="97"/>
  <c r="M164" i="97"/>
  <c r="M165" i="97"/>
  <c r="M166" i="97"/>
  <c r="M167" i="97"/>
  <c r="M168" i="97"/>
  <c r="M169" i="97"/>
  <c r="M170" i="97"/>
  <c r="M171" i="97"/>
  <c r="M172" i="97"/>
  <c r="M173" i="97"/>
  <c r="M174" i="97"/>
  <c r="M175" i="97"/>
  <c r="M176" i="97"/>
  <c r="M177" i="97"/>
  <c r="M178" i="97"/>
  <c r="M179" i="97"/>
  <c r="M180" i="97"/>
  <c r="M181" i="97"/>
  <c r="M182" i="97"/>
  <c r="M183" i="97"/>
  <c r="M184" i="97"/>
  <c r="M185" i="97"/>
  <c r="M186" i="97"/>
  <c r="M187" i="97"/>
  <c r="M188" i="97"/>
  <c r="M189" i="97"/>
  <c r="M190" i="97"/>
  <c r="M191" i="97"/>
  <c r="M192" i="97"/>
  <c r="M193" i="97"/>
  <c r="M194" i="97"/>
  <c r="M195" i="97"/>
  <c r="M196" i="97"/>
  <c r="M197" i="97"/>
  <c r="M198" i="97"/>
  <c r="M199" i="97"/>
  <c r="M200" i="97"/>
  <c r="M201" i="97"/>
  <c r="M202" i="97"/>
  <c r="M203" i="97"/>
  <c r="M204" i="97"/>
  <c r="M205" i="97"/>
  <c r="M206" i="97"/>
  <c r="M207" i="97"/>
  <c r="M208" i="97"/>
  <c r="M209" i="97"/>
  <c r="M210" i="97"/>
  <c r="M211" i="97"/>
  <c r="M212" i="97"/>
  <c r="M213" i="97"/>
  <c r="M214" i="97"/>
  <c r="M215" i="97"/>
  <c r="M216" i="97"/>
  <c r="M217" i="97"/>
  <c r="M218" i="97"/>
  <c r="M219" i="97"/>
  <c r="M220" i="97"/>
  <c r="M221" i="97"/>
  <c r="M222" i="97"/>
  <c r="M223" i="97"/>
  <c r="M224" i="97"/>
  <c r="M225" i="97"/>
  <c r="M226" i="97"/>
  <c r="M227" i="97"/>
  <c r="M228" i="97"/>
  <c r="M229" i="97"/>
  <c r="M230" i="97"/>
  <c r="M231" i="97"/>
  <c r="M232" i="97"/>
  <c r="M233" i="97"/>
  <c r="M234" i="97"/>
  <c r="M235" i="97"/>
  <c r="M236" i="97"/>
  <c r="M237" i="97"/>
  <c r="M238" i="97"/>
  <c r="M239" i="97"/>
  <c r="M240" i="97"/>
  <c r="M241" i="97"/>
  <c r="M242" i="97"/>
  <c r="M243" i="97"/>
  <c r="M244" i="97"/>
  <c r="M245" i="97"/>
  <c r="M246" i="97"/>
  <c r="M247" i="97"/>
  <c r="M248" i="97"/>
  <c r="M249" i="97"/>
  <c r="M250" i="97"/>
  <c r="M251" i="97"/>
  <c r="M252" i="97"/>
  <c r="M253" i="97"/>
  <c r="M254" i="97"/>
  <c r="M255" i="97"/>
  <c r="M256" i="97"/>
  <c r="M257" i="97"/>
  <c r="M258" i="97"/>
  <c r="M259" i="97"/>
  <c r="M260" i="97"/>
  <c r="M261" i="97"/>
  <c r="M262" i="97"/>
  <c r="M263" i="97"/>
  <c r="M264" i="97"/>
  <c r="M265" i="97"/>
  <c r="M266" i="97"/>
  <c r="M267" i="97"/>
  <c r="M268" i="97"/>
  <c r="M269" i="97"/>
  <c r="M270" i="97"/>
  <c r="M271" i="97"/>
  <c r="M272" i="97"/>
  <c r="M273" i="97"/>
  <c r="M274" i="97"/>
  <c r="M275" i="97"/>
  <c r="M276" i="97"/>
  <c r="M277" i="97"/>
  <c r="M278" i="97"/>
  <c r="M279" i="97"/>
  <c r="M280" i="97"/>
  <c r="M281" i="97"/>
  <c r="M282" i="97"/>
  <c r="M283" i="97"/>
  <c r="M284" i="97"/>
  <c r="M285" i="97"/>
  <c r="M286" i="97"/>
  <c r="M287" i="97"/>
  <c r="M288" i="97"/>
  <c r="M289" i="97"/>
  <c r="M290" i="97"/>
  <c r="M291" i="97"/>
  <c r="M292" i="97"/>
  <c r="M293" i="97"/>
  <c r="M294" i="97"/>
  <c r="M295" i="97"/>
  <c r="M296" i="97"/>
  <c r="M297" i="97"/>
  <c r="M298" i="97"/>
  <c r="M299" i="97"/>
  <c r="M300" i="97"/>
  <c r="M301" i="97"/>
  <c r="M302" i="97"/>
  <c r="M303" i="97"/>
  <c r="M304" i="97"/>
  <c r="M305" i="97"/>
  <c r="M306" i="97"/>
  <c r="M307" i="97"/>
  <c r="M308" i="97"/>
  <c r="M309" i="97"/>
  <c r="M310" i="97"/>
  <c r="M311" i="97"/>
  <c r="M312" i="97"/>
  <c r="M313" i="97"/>
  <c r="M314" i="97"/>
  <c r="M315" i="97"/>
  <c r="M316" i="97"/>
  <c r="M317" i="97"/>
  <c r="M318" i="97"/>
  <c r="M319" i="97"/>
  <c r="M320" i="97"/>
  <c r="M321" i="97"/>
  <c r="M322" i="97"/>
  <c r="M323" i="97"/>
  <c r="M324" i="97"/>
  <c r="M325" i="97"/>
  <c r="M326" i="97"/>
  <c r="M327" i="97"/>
  <c r="M328" i="97"/>
  <c r="M329" i="97"/>
  <c r="M330" i="97"/>
  <c r="M331" i="97"/>
  <c r="M332" i="97"/>
  <c r="M333" i="97"/>
  <c r="M334" i="97"/>
  <c r="M335" i="97"/>
  <c r="M336" i="97"/>
  <c r="M337" i="97"/>
  <c r="M338" i="97"/>
  <c r="M339" i="97"/>
  <c r="M340" i="97"/>
  <c r="M341" i="97"/>
  <c r="M342" i="97"/>
  <c r="M343" i="97"/>
  <c r="M344" i="97"/>
  <c r="M345" i="97"/>
  <c r="M346" i="97"/>
  <c r="M347" i="97"/>
  <c r="M348" i="97"/>
  <c r="M349" i="97"/>
  <c r="M350" i="97"/>
  <c r="M351" i="97"/>
  <c r="M352" i="97"/>
  <c r="M353" i="97"/>
  <c r="M354" i="97"/>
  <c r="M355" i="97"/>
  <c r="M356" i="97"/>
  <c r="M357" i="97"/>
  <c r="M358" i="97"/>
  <c r="M359" i="97"/>
  <c r="M360" i="97"/>
  <c r="M361" i="97"/>
  <c r="M362" i="97"/>
  <c r="M363" i="97"/>
  <c r="M364" i="97"/>
  <c r="M365" i="97"/>
  <c r="M366" i="97"/>
  <c r="M367" i="97"/>
  <c r="M368" i="97"/>
  <c r="M369" i="97"/>
  <c r="M370" i="97"/>
  <c r="M371" i="97"/>
  <c r="M372" i="97"/>
  <c r="M373" i="97"/>
  <c r="M374" i="97"/>
  <c r="M375" i="97"/>
  <c r="M376" i="97"/>
  <c r="M377" i="97"/>
  <c r="M378" i="97"/>
  <c r="M379" i="97"/>
  <c r="M380" i="97"/>
  <c r="M381" i="97"/>
  <c r="M382" i="97"/>
  <c r="M383" i="97"/>
  <c r="M384" i="97"/>
  <c r="M385" i="97"/>
  <c r="M386" i="97"/>
  <c r="M387" i="97"/>
  <c r="M388" i="97"/>
  <c r="M389" i="97"/>
  <c r="M390" i="97"/>
  <c r="M391" i="97"/>
  <c r="M392" i="97"/>
  <c r="M393" i="97"/>
  <c r="M394" i="97"/>
  <c r="M395" i="97"/>
  <c r="M396" i="97"/>
  <c r="M397" i="97"/>
  <c r="M398" i="97"/>
  <c r="M399" i="97"/>
  <c r="M400" i="97"/>
  <c r="M401" i="97"/>
  <c r="M402" i="97"/>
  <c r="M403" i="97"/>
  <c r="M404" i="97"/>
  <c r="M405" i="97"/>
  <c r="M406" i="97"/>
  <c r="M407" i="97"/>
  <c r="M408" i="97"/>
  <c r="M409" i="97"/>
  <c r="M410" i="97"/>
  <c r="M411" i="97"/>
  <c r="M412" i="97"/>
  <c r="M413" i="97"/>
  <c r="M414" i="97"/>
  <c r="M415" i="97"/>
  <c r="M416" i="97"/>
  <c r="M417" i="97"/>
  <c r="M418" i="97"/>
  <c r="M419" i="97"/>
  <c r="M420" i="97"/>
  <c r="M421" i="97"/>
  <c r="M422" i="97"/>
  <c r="M423" i="97"/>
  <c r="M424" i="97"/>
  <c r="M425" i="97"/>
  <c r="M426" i="97"/>
  <c r="M427" i="97"/>
  <c r="M428" i="97"/>
  <c r="M429" i="97"/>
  <c r="M430" i="97"/>
  <c r="M431" i="97"/>
  <c r="M432" i="97"/>
  <c r="M433" i="97"/>
  <c r="M434" i="97"/>
  <c r="M435" i="97"/>
  <c r="M436" i="97"/>
  <c r="M437" i="97"/>
  <c r="M438" i="97"/>
  <c r="M439" i="97"/>
  <c r="M440" i="97"/>
  <c r="M441" i="97"/>
  <c r="M442" i="97"/>
  <c r="M443" i="97"/>
  <c r="M444" i="97"/>
  <c r="M445" i="97"/>
  <c r="M446" i="97"/>
  <c r="M447" i="97"/>
  <c r="M448" i="97"/>
  <c r="M449" i="97"/>
  <c r="M450" i="97"/>
  <c r="M451" i="97"/>
  <c r="M452" i="97"/>
  <c r="M453" i="97"/>
  <c r="M454" i="97"/>
  <c r="M455" i="97"/>
  <c r="M456" i="97"/>
  <c r="M457" i="97"/>
  <c r="M458" i="97"/>
  <c r="M459" i="97"/>
  <c r="M460" i="97"/>
  <c r="M461" i="97"/>
  <c r="M462" i="97"/>
  <c r="M463" i="97"/>
  <c r="M464" i="97"/>
  <c r="M465" i="97"/>
  <c r="M466" i="97"/>
  <c r="M467" i="97"/>
  <c r="M468" i="97"/>
  <c r="M469" i="97"/>
  <c r="M470" i="97"/>
  <c r="M471" i="97"/>
  <c r="M472" i="97"/>
  <c r="M473" i="97"/>
  <c r="M474" i="97"/>
  <c r="M475" i="97"/>
  <c r="M476" i="97"/>
  <c r="M477" i="97"/>
  <c r="M478" i="97"/>
  <c r="M479" i="97"/>
  <c r="M480" i="97"/>
  <c r="M481" i="97"/>
  <c r="M482" i="97"/>
  <c r="M483" i="97"/>
  <c r="M484" i="97"/>
  <c r="M485" i="97"/>
  <c r="M486" i="97"/>
  <c r="M487" i="97"/>
  <c r="M488" i="97"/>
  <c r="M489" i="97"/>
  <c r="M490" i="97"/>
  <c r="M491" i="97"/>
  <c r="M492" i="97"/>
  <c r="M493" i="97"/>
  <c r="M494" i="97"/>
  <c r="M495" i="97"/>
  <c r="M496" i="97"/>
  <c r="M497" i="97"/>
  <c r="M498" i="97"/>
  <c r="M499" i="97"/>
  <c r="M500" i="97"/>
  <c r="M501" i="97"/>
  <c r="M502" i="97"/>
  <c r="M503" i="97"/>
  <c r="M504" i="97"/>
  <c r="M505" i="97"/>
  <c r="M506" i="97"/>
  <c r="M507" i="97"/>
  <c r="M508" i="97"/>
  <c r="M509" i="97"/>
  <c r="M510" i="97"/>
  <c r="M511" i="97"/>
  <c r="M512" i="97"/>
  <c r="M513" i="97"/>
  <c r="M514" i="97"/>
  <c r="M515" i="97"/>
  <c r="M516" i="97"/>
  <c r="M517" i="97"/>
  <c r="M518" i="97"/>
  <c r="M519" i="97"/>
  <c r="M520" i="97"/>
  <c r="M521" i="97"/>
  <c r="M522" i="97"/>
  <c r="M523" i="97"/>
  <c r="M524" i="97"/>
  <c r="M525" i="97"/>
  <c r="M526" i="97"/>
  <c r="M527" i="97"/>
  <c r="M528" i="97"/>
  <c r="M529" i="97"/>
  <c r="M530" i="97"/>
  <c r="M531" i="97"/>
  <c r="M532" i="97"/>
  <c r="M533" i="97"/>
  <c r="M534" i="97"/>
  <c r="M535" i="97"/>
  <c r="M536" i="97"/>
  <c r="M537" i="97"/>
  <c r="M538" i="97"/>
  <c r="M539" i="97"/>
  <c r="M540" i="97"/>
  <c r="M541" i="97"/>
  <c r="M542" i="97"/>
  <c r="M543" i="97"/>
  <c r="M544" i="97"/>
  <c r="M545" i="97"/>
  <c r="M546" i="97"/>
  <c r="M547" i="97"/>
  <c r="M548" i="97"/>
  <c r="M549" i="97"/>
  <c r="M550" i="97"/>
  <c r="M551" i="97"/>
  <c r="M552" i="97"/>
  <c r="M553" i="97"/>
  <c r="M554" i="97"/>
  <c r="M555" i="97"/>
  <c r="M556" i="97"/>
  <c r="M557" i="97"/>
  <c r="M558" i="97"/>
  <c r="M559" i="97"/>
  <c r="M560" i="97"/>
  <c r="M561" i="97"/>
  <c r="M562" i="97"/>
  <c r="M563" i="97"/>
  <c r="M564" i="97"/>
  <c r="M565" i="97"/>
  <c r="M566" i="97"/>
  <c r="M567" i="97"/>
  <c r="M568" i="97"/>
  <c r="M569" i="97"/>
  <c r="M570" i="97"/>
  <c r="M571" i="97"/>
  <c r="M572" i="97"/>
  <c r="M573" i="97"/>
  <c r="M574" i="97"/>
  <c r="M575" i="97"/>
  <c r="M576" i="97"/>
  <c r="M577" i="97"/>
  <c r="M578" i="97"/>
  <c r="M579" i="97"/>
  <c r="M580" i="97"/>
  <c r="M581" i="97"/>
  <c r="M582" i="97"/>
  <c r="M583" i="97"/>
  <c r="M584" i="97"/>
  <c r="M585" i="97"/>
  <c r="M586" i="97"/>
  <c r="M587" i="97"/>
  <c r="M588" i="97"/>
  <c r="M589" i="97"/>
  <c r="M590" i="97"/>
  <c r="M591" i="97"/>
  <c r="M592" i="97"/>
  <c r="M593" i="97"/>
  <c r="M594" i="97"/>
  <c r="M595" i="97"/>
  <c r="M596" i="97"/>
  <c r="M597" i="97"/>
  <c r="M598" i="97"/>
  <c r="M599" i="97"/>
  <c r="M600" i="97"/>
  <c r="M601" i="97"/>
  <c r="M602" i="97"/>
  <c r="M603" i="97"/>
  <c r="M604" i="97"/>
  <c r="M605" i="97"/>
  <c r="M606" i="97"/>
  <c r="M607" i="97"/>
  <c r="M608" i="97"/>
  <c r="M609" i="97"/>
  <c r="M610" i="97"/>
  <c r="M611" i="97"/>
  <c r="M612" i="97"/>
  <c r="M613" i="97"/>
  <c r="M614" i="97"/>
  <c r="M615" i="97"/>
  <c r="M616" i="97"/>
  <c r="M617" i="97"/>
  <c r="M618" i="97"/>
  <c r="M619" i="97"/>
  <c r="M620" i="97"/>
  <c r="M621" i="97"/>
  <c r="M622" i="97"/>
  <c r="M623" i="97"/>
  <c r="M624" i="97"/>
  <c r="M625" i="97"/>
  <c r="M626" i="97"/>
  <c r="M627" i="97"/>
  <c r="M628" i="97"/>
  <c r="M629" i="97"/>
  <c r="M630" i="97"/>
  <c r="M631" i="97"/>
  <c r="M632" i="97"/>
  <c r="M633" i="97"/>
  <c r="M634" i="97"/>
  <c r="M635" i="97"/>
  <c r="M636" i="97"/>
  <c r="M637" i="97"/>
  <c r="M638" i="97"/>
  <c r="M639" i="97"/>
  <c r="M640" i="97"/>
  <c r="M641" i="97"/>
  <c r="M642" i="97"/>
  <c r="M643" i="97"/>
  <c r="M644" i="97"/>
  <c r="M645" i="97"/>
  <c r="M646" i="97"/>
  <c r="M647" i="97"/>
  <c r="M648" i="97"/>
  <c r="M649" i="97"/>
  <c r="M650" i="97"/>
  <c r="M651" i="97"/>
  <c r="M652" i="97"/>
  <c r="M653" i="97"/>
  <c r="M654" i="97"/>
  <c r="M655" i="97"/>
  <c r="M656" i="97"/>
  <c r="M657" i="97"/>
  <c r="M658" i="97"/>
  <c r="M659" i="97"/>
  <c r="M660" i="97"/>
  <c r="M661" i="97"/>
  <c r="M2" i="97"/>
  <c r="G3" i="97"/>
  <c r="H3" i="97"/>
  <c r="I3" i="97"/>
  <c r="J3" i="97"/>
  <c r="K3" i="97"/>
  <c r="G4" i="97"/>
  <c r="H4" i="97"/>
  <c r="I4" i="97"/>
  <c r="J4" i="97"/>
  <c r="K4" i="97"/>
  <c r="G5" i="97"/>
  <c r="H5" i="97"/>
  <c r="I5" i="97"/>
  <c r="J5" i="97"/>
  <c r="K5" i="97"/>
  <c r="G6" i="97"/>
  <c r="H6" i="97"/>
  <c r="I6" i="97"/>
  <c r="J6" i="97"/>
  <c r="K6" i="97"/>
  <c r="G7" i="97"/>
  <c r="H7" i="97"/>
  <c r="I7" i="97"/>
  <c r="J7" i="97"/>
  <c r="K7" i="97"/>
  <c r="G8" i="97"/>
  <c r="H8" i="97"/>
  <c r="I8" i="97"/>
  <c r="J8" i="97"/>
  <c r="K8" i="97"/>
  <c r="G9" i="97"/>
  <c r="H9" i="97"/>
  <c r="I9" i="97"/>
  <c r="J9" i="97"/>
  <c r="K9" i="97"/>
  <c r="G10" i="97"/>
  <c r="H10" i="97"/>
  <c r="I10" i="97"/>
  <c r="J10" i="97"/>
  <c r="K10" i="97"/>
  <c r="G11" i="97"/>
  <c r="H11" i="97"/>
  <c r="I11" i="97"/>
  <c r="J11" i="97"/>
  <c r="K11" i="97"/>
  <c r="G12" i="97"/>
  <c r="H12" i="97"/>
  <c r="I12" i="97"/>
  <c r="J12" i="97"/>
  <c r="K12" i="97"/>
  <c r="G13" i="97"/>
  <c r="H13" i="97"/>
  <c r="I13" i="97"/>
  <c r="J13" i="97"/>
  <c r="K13" i="97"/>
  <c r="G14" i="97"/>
  <c r="H14" i="97"/>
  <c r="I14" i="97"/>
  <c r="J14" i="97"/>
  <c r="K14" i="97"/>
  <c r="G15" i="97"/>
  <c r="H15" i="97"/>
  <c r="I15" i="97"/>
  <c r="J15" i="97"/>
  <c r="K15" i="97"/>
  <c r="G16" i="97"/>
  <c r="H16" i="97"/>
  <c r="I16" i="97"/>
  <c r="J16" i="97"/>
  <c r="K16" i="97"/>
  <c r="G17" i="97"/>
  <c r="H17" i="97"/>
  <c r="I17" i="97"/>
  <c r="J17" i="97"/>
  <c r="K17" i="97"/>
  <c r="G18" i="97"/>
  <c r="H18" i="97"/>
  <c r="I18" i="97"/>
  <c r="J18" i="97"/>
  <c r="K18" i="97"/>
  <c r="G19" i="97"/>
  <c r="H19" i="97"/>
  <c r="I19" i="97"/>
  <c r="J19" i="97"/>
  <c r="K19" i="97"/>
  <c r="G20" i="97"/>
  <c r="H20" i="97"/>
  <c r="I20" i="97"/>
  <c r="J20" i="97"/>
  <c r="K20" i="97"/>
  <c r="G21" i="97"/>
  <c r="H21" i="97"/>
  <c r="I21" i="97"/>
  <c r="J21" i="97"/>
  <c r="K21" i="97"/>
  <c r="G22" i="97"/>
  <c r="H22" i="97"/>
  <c r="I22" i="97"/>
  <c r="J22" i="97"/>
  <c r="K22" i="97"/>
  <c r="G23" i="97"/>
  <c r="H23" i="97"/>
  <c r="I23" i="97"/>
  <c r="J23" i="97"/>
  <c r="K23" i="97"/>
  <c r="G24" i="97"/>
  <c r="H24" i="97"/>
  <c r="I24" i="97"/>
  <c r="J24" i="97"/>
  <c r="K24" i="97"/>
  <c r="G25" i="97"/>
  <c r="H25" i="97"/>
  <c r="I25" i="97"/>
  <c r="J25" i="97"/>
  <c r="K25" i="97"/>
  <c r="G26" i="97"/>
  <c r="H26" i="97"/>
  <c r="I26" i="97"/>
  <c r="J26" i="97"/>
  <c r="K26" i="97"/>
  <c r="G27" i="97"/>
  <c r="H27" i="97"/>
  <c r="I27" i="97"/>
  <c r="J27" i="97"/>
  <c r="K27" i="97"/>
  <c r="G28" i="97"/>
  <c r="H28" i="97"/>
  <c r="I28" i="97"/>
  <c r="J28" i="97"/>
  <c r="K28" i="97"/>
  <c r="G29" i="97"/>
  <c r="H29" i="97"/>
  <c r="I29" i="97"/>
  <c r="J29" i="97"/>
  <c r="K29" i="97"/>
  <c r="G30" i="97"/>
  <c r="H30" i="97"/>
  <c r="I30" i="97"/>
  <c r="J30" i="97"/>
  <c r="K30" i="97"/>
  <c r="G31" i="97"/>
  <c r="H31" i="97"/>
  <c r="I31" i="97"/>
  <c r="J31" i="97"/>
  <c r="K31" i="97"/>
  <c r="G32" i="97"/>
  <c r="H32" i="97"/>
  <c r="I32" i="97"/>
  <c r="J32" i="97"/>
  <c r="K32" i="97"/>
  <c r="G33" i="97"/>
  <c r="H33" i="97"/>
  <c r="I33" i="97"/>
  <c r="J33" i="97"/>
  <c r="K33" i="97"/>
  <c r="G34" i="97"/>
  <c r="H34" i="97"/>
  <c r="I34" i="97"/>
  <c r="J34" i="97"/>
  <c r="K34" i="97"/>
  <c r="G35" i="97"/>
  <c r="H35" i="97"/>
  <c r="I35" i="97"/>
  <c r="J35" i="97"/>
  <c r="K35" i="97"/>
  <c r="G36" i="97"/>
  <c r="H36" i="97"/>
  <c r="I36" i="97"/>
  <c r="J36" i="97"/>
  <c r="K36" i="97"/>
  <c r="G37" i="97"/>
  <c r="H37" i="97"/>
  <c r="I37" i="97"/>
  <c r="J37" i="97"/>
  <c r="K37" i="97"/>
  <c r="G38" i="97"/>
  <c r="H38" i="97"/>
  <c r="I38" i="97"/>
  <c r="J38" i="97"/>
  <c r="K38" i="97"/>
  <c r="G39" i="97"/>
  <c r="H39" i="97"/>
  <c r="I39" i="97"/>
  <c r="J39" i="97"/>
  <c r="K39" i="97"/>
  <c r="G40" i="97"/>
  <c r="H40" i="97"/>
  <c r="I40" i="97"/>
  <c r="J40" i="97"/>
  <c r="K40" i="97"/>
  <c r="G41" i="97"/>
  <c r="H41" i="97"/>
  <c r="I41" i="97"/>
  <c r="J41" i="97"/>
  <c r="K41" i="97"/>
  <c r="G42" i="97"/>
  <c r="H42" i="97"/>
  <c r="I42" i="97"/>
  <c r="J42" i="97"/>
  <c r="K42" i="97"/>
  <c r="G43" i="97"/>
  <c r="H43" i="97"/>
  <c r="I43" i="97"/>
  <c r="J43" i="97"/>
  <c r="K43" i="97"/>
  <c r="G44" i="97"/>
  <c r="H44" i="97"/>
  <c r="I44" i="97"/>
  <c r="J44" i="97"/>
  <c r="K44" i="97"/>
  <c r="G45" i="97"/>
  <c r="H45" i="97"/>
  <c r="I45" i="97"/>
  <c r="J45" i="97"/>
  <c r="K45" i="97"/>
  <c r="G46" i="97"/>
  <c r="H46" i="97"/>
  <c r="I46" i="97"/>
  <c r="J46" i="97"/>
  <c r="K46" i="97"/>
  <c r="G47" i="97"/>
  <c r="H47" i="97"/>
  <c r="I47" i="97"/>
  <c r="J47" i="97"/>
  <c r="K47" i="97"/>
  <c r="G48" i="97"/>
  <c r="H48" i="97"/>
  <c r="I48" i="97"/>
  <c r="J48" i="97"/>
  <c r="K48" i="97"/>
  <c r="G49" i="97"/>
  <c r="H49" i="97"/>
  <c r="I49" i="97"/>
  <c r="J49" i="97"/>
  <c r="K49" i="97"/>
  <c r="G50" i="97"/>
  <c r="H50" i="97"/>
  <c r="I50" i="97"/>
  <c r="J50" i="97"/>
  <c r="K50" i="97"/>
  <c r="G51" i="97"/>
  <c r="H51" i="97"/>
  <c r="I51" i="97"/>
  <c r="J51" i="97"/>
  <c r="K51" i="97"/>
  <c r="G52" i="97"/>
  <c r="H52" i="97"/>
  <c r="I52" i="97"/>
  <c r="J52" i="97"/>
  <c r="K52" i="97"/>
  <c r="G53" i="97"/>
  <c r="H53" i="97"/>
  <c r="I53" i="97"/>
  <c r="J53" i="97"/>
  <c r="K53" i="97"/>
  <c r="G54" i="97"/>
  <c r="H54" i="97"/>
  <c r="I54" i="97"/>
  <c r="J54" i="97"/>
  <c r="K54" i="97"/>
  <c r="G55" i="97"/>
  <c r="H55" i="97"/>
  <c r="I55" i="97"/>
  <c r="J55" i="97"/>
  <c r="K55" i="97"/>
  <c r="G56" i="97"/>
  <c r="H56" i="97"/>
  <c r="I56" i="97"/>
  <c r="J56" i="97"/>
  <c r="K56" i="97"/>
  <c r="G57" i="97"/>
  <c r="H57" i="97"/>
  <c r="I57" i="97"/>
  <c r="J57" i="97"/>
  <c r="K57" i="97"/>
  <c r="G58" i="97"/>
  <c r="H58" i="97"/>
  <c r="I58" i="97"/>
  <c r="J58" i="97"/>
  <c r="K58" i="97"/>
  <c r="G59" i="97"/>
  <c r="H59" i="97"/>
  <c r="I59" i="97"/>
  <c r="J59" i="97"/>
  <c r="K59" i="97"/>
  <c r="G60" i="97"/>
  <c r="H60" i="97"/>
  <c r="I60" i="97"/>
  <c r="J60" i="97"/>
  <c r="K60" i="97"/>
  <c r="G61" i="97"/>
  <c r="H61" i="97"/>
  <c r="I61" i="97"/>
  <c r="J61" i="97"/>
  <c r="K61" i="97"/>
  <c r="G62" i="97"/>
  <c r="H62" i="97"/>
  <c r="I62" i="97"/>
  <c r="J62" i="97"/>
  <c r="K62" i="97"/>
  <c r="G63" i="97"/>
  <c r="H63" i="97"/>
  <c r="I63" i="97"/>
  <c r="J63" i="97"/>
  <c r="K63" i="97"/>
  <c r="G64" i="97"/>
  <c r="H64" i="97"/>
  <c r="I64" i="97"/>
  <c r="J64" i="97"/>
  <c r="K64" i="97"/>
  <c r="G65" i="97"/>
  <c r="H65" i="97"/>
  <c r="I65" i="97"/>
  <c r="J65" i="97"/>
  <c r="K65" i="97"/>
  <c r="G66" i="97"/>
  <c r="H66" i="97"/>
  <c r="I66" i="97"/>
  <c r="J66" i="97"/>
  <c r="K66" i="97"/>
  <c r="G67" i="97"/>
  <c r="H67" i="97"/>
  <c r="I67" i="97"/>
  <c r="J67" i="97"/>
  <c r="K67" i="97"/>
  <c r="G68" i="97"/>
  <c r="H68" i="97"/>
  <c r="I68" i="97"/>
  <c r="J68" i="97"/>
  <c r="K68" i="97"/>
  <c r="G69" i="97"/>
  <c r="H69" i="97"/>
  <c r="I69" i="97"/>
  <c r="J69" i="97"/>
  <c r="K69" i="97"/>
  <c r="G70" i="97"/>
  <c r="H70" i="97"/>
  <c r="I70" i="97"/>
  <c r="J70" i="97"/>
  <c r="K70" i="97"/>
  <c r="G71" i="97"/>
  <c r="H71" i="97"/>
  <c r="I71" i="97"/>
  <c r="J71" i="97"/>
  <c r="K71" i="97"/>
  <c r="G72" i="97"/>
  <c r="H72" i="97"/>
  <c r="I72" i="97"/>
  <c r="J72" i="97"/>
  <c r="K72" i="97"/>
  <c r="G73" i="97"/>
  <c r="H73" i="97"/>
  <c r="I73" i="97"/>
  <c r="J73" i="97"/>
  <c r="K73" i="97"/>
  <c r="G74" i="97"/>
  <c r="H74" i="97"/>
  <c r="I74" i="97"/>
  <c r="J74" i="97"/>
  <c r="K74" i="97"/>
  <c r="G75" i="97"/>
  <c r="H75" i="97"/>
  <c r="I75" i="97"/>
  <c r="J75" i="97"/>
  <c r="K75" i="97"/>
  <c r="G76" i="97"/>
  <c r="H76" i="97"/>
  <c r="I76" i="97"/>
  <c r="J76" i="97"/>
  <c r="K76" i="97"/>
  <c r="G77" i="97"/>
  <c r="H77" i="97"/>
  <c r="I77" i="97"/>
  <c r="J77" i="97"/>
  <c r="K77" i="97"/>
  <c r="G78" i="97"/>
  <c r="H78" i="97"/>
  <c r="I78" i="97"/>
  <c r="J78" i="97"/>
  <c r="K78" i="97"/>
  <c r="G79" i="97"/>
  <c r="H79" i="97"/>
  <c r="I79" i="97"/>
  <c r="J79" i="97"/>
  <c r="K79" i="97"/>
  <c r="G80" i="97"/>
  <c r="H80" i="97"/>
  <c r="I80" i="97"/>
  <c r="J80" i="97"/>
  <c r="K80" i="97"/>
  <c r="G81" i="97"/>
  <c r="H81" i="97"/>
  <c r="I81" i="97"/>
  <c r="J81" i="97"/>
  <c r="K81" i="97"/>
  <c r="G82" i="97"/>
  <c r="H82" i="97"/>
  <c r="I82" i="97"/>
  <c r="J82" i="97"/>
  <c r="K82" i="97"/>
  <c r="G83" i="97"/>
  <c r="H83" i="97"/>
  <c r="I83" i="97"/>
  <c r="J83" i="97"/>
  <c r="K83" i="97"/>
  <c r="G84" i="97"/>
  <c r="H84" i="97"/>
  <c r="I84" i="97"/>
  <c r="J84" i="97"/>
  <c r="K84" i="97"/>
  <c r="G85" i="97"/>
  <c r="H85" i="97"/>
  <c r="I85" i="97"/>
  <c r="J85" i="97"/>
  <c r="K85" i="97"/>
  <c r="G86" i="97"/>
  <c r="H86" i="97"/>
  <c r="I86" i="97"/>
  <c r="J86" i="97"/>
  <c r="K86" i="97"/>
  <c r="G87" i="97"/>
  <c r="H87" i="97"/>
  <c r="I87" i="97"/>
  <c r="J87" i="97"/>
  <c r="K87" i="97"/>
  <c r="G88" i="97"/>
  <c r="H88" i="97"/>
  <c r="I88" i="97"/>
  <c r="J88" i="97"/>
  <c r="K88" i="97"/>
  <c r="G89" i="97"/>
  <c r="H89" i="97"/>
  <c r="I89" i="97"/>
  <c r="J89" i="97"/>
  <c r="K89" i="97"/>
  <c r="G90" i="97"/>
  <c r="H90" i="97"/>
  <c r="I90" i="97"/>
  <c r="J90" i="97"/>
  <c r="K90" i="97"/>
  <c r="G91" i="97"/>
  <c r="H91" i="97"/>
  <c r="I91" i="97"/>
  <c r="J91" i="97"/>
  <c r="K91" i="97"/>
  <c r="G92" i="97"/>
  <c r="H92" i="97"/>
  <c r="I92" i="97"/>
  <c r="J92" i="97"/>
  <c r="K92" i="97"/>
  <c r="G93" i="97"/>
  <c r="H93" i="97"/>
  <c r="I93" i="97"/>
  <c r="J93" i="97"/>
  <c r="K93" i="97"/>
  <c r="G94" i="97"/>
  <c r="H94" i="97"/>
  <c r="I94" i="97"/>
  <c r="J94" i="97"/>
  <c r="K94" i="97"/>
  <c r="G95" i="97"/>
  <c r="H95" i="97"/>
  <c r="I95" i="97"/>
  <c r="J95" i="97"/>
  <c r="K95" i="97"/>
  <c r="G96" i="97"/>
  <c r="H96" i="97"/>
  <c r="I96" i="97"/>
  <c r="J96" i="97"/>
  <c r="K96" i="97"/>
  <c r="G97" i="97"/>
  <c r="H97" i="97"/>
  <c r="I97" i="97"/>
  <c r="J97" i="97"/>
  <c r="K97" i="97"/>
  <c r="G98" i="97"/>
  <c r="H98" i="97"/>
  <c r="I98" i="97"/>
  <c r="J98" i="97"/>
  <c r="K98" i="97"/>
  <c r="G99" i="97"/>
  <c r="H99" i="97"/>
  <c r="I99" i="97"/>
  <c r="J99" i="97"/>
  <c r="K99" i="97"/>
  <c r="G100" i="97"/>
  <c r="H100" i="97"/>
  <c r="I100" i="97"/>
  <c r="J100" i="97"/>
  <c r="K100" i="97"/>
  <c r="G101" i="97"/>
  <c r="H101" i="97"/>
  <c r="I101" i="97"/>
  <c r="J101" i="97"/>
  <c r="K101" i="97"/>
  <c r="G102" i="97"/>
  <c r="H102" i="97"/>
  <c r="I102" i="97"/>
  <c r="J102" i="97"/>
  <c r="K102" i="97"/>
  <c r="G103" i="97"/>
  <c r="H103" i="97"/>
  <c r="I103" i="97"/>
  <c r="J103" i="97"/>
  <c r="K103" i="97"/>
  <c r="G104" i="97"/>
  <c r="H104" i="97"/>
  <c r="I104" i="97"/>
  <c r="J104" i="97"/>
  <c r="K104" i="97"/>
  <c r="G105" i="97"/>
  <c r="H105" i="97"/>
  <c r="I105" i="97"/>
  <c r="J105" i="97"/>
  <c r="K105" i="97"/>
  <c r="G106" i="97"/>
  <c r="H106" i="97"/>
  <c r="I106" i="97"/>
  <c r="J106" i="97"/>
  <c r="K106" i="97"/>
  <c r="G107" i="97"/>
  <c r="H107" i="97"/>
  <c r="I107" i="97"/>
  <c r="J107" i="97"/>
  <c r="K107" i="97"/>
  <c r="G108" i="97"/>
  <c r="H108" i="97"/>
  <c r="I108" i="97"/>
  <c r="J108" i="97"/>
  <c r="K108" i="97"/>
  <c r="G109" i="97"/>
  <c r="H109" i="97"/>
  <c r="I109" i="97"/>
  <c r="J109" i="97"/>
  <c r="K109" i="97"/>
  <c r="G110" i="97"/>
  <c r="H110" i="97"/>
  <c r="I110" i="97"/>
  <c r="J110" i="97"/>
  <c r="K110" i="97"/>
  <c r="G111" i="97"/>
  <c r="H111" i="97"/>
  <c r="I111" i="97"/>
  <c r="J111" i="97"/>
  <c r="K111" i="97"/>
  <c r="G112" i="97"/>
  <c r="H112" i="97"/>
  <c r="I112" i="97"/>
  <c r="J112" i="97"/>
  <c r="K112" i="97"/>
  <c r="G113" i="97"/>
  <c r="H113" i="97"/>
  <c r="I113" i="97"/>
  <c r="J113" i="97"/>
  <c r="K113" i="97"/>
  <c r="G114" i="97"/>
  <c r="H114" i="97"/>
  <c r="I114" i="97"/>
  <c r="J114" i="97"/>
  <c r="K114" i="97"/>
  <c r="G115" i="97"/>
  <c r="H115" i="97"/>
  <c r="I115" i="97"/>
  <c r="J115" i="97"/>
  <c r="K115" i="97"/>
  <c r="G116" i="97"/>
  <c r="H116" i="97"/>
  <c r="I116" i="97"/>
  <c r="J116" i="97"/>
  <c r="K116" i="97"/>
  <c r="G117" i="97"/>
  <c r="H117" i="97"/>
  <c r="I117" i="97"/>
  <c r="J117" i="97"/>
  <c r="K117" i="97"/>
  <c r="G118" i="97"/>
  <c r="H118" i="97"/>
  <c r="I118" i="97"/>
  <c r="J118" i="97"/>
  <c r="K118" i="97"/>
  <c r="G119" i="97"/>
  <c r="H119" i="97"/>
  <c r="I119" i="97"/>
  <c r="J119" i="97"/>
  <c r="K119" i="97"/>
  <c r="G120" i="97"/>
  <c r="H120" i="97"/>
  <c r="I120" i="97"/>
  <c r="J120" i="97"/>
  <c r="K120" i="97"/>
  <c r="G121" i="97"/>
  <c r="H121" i="97"/>
  <c r="I121" i="97"/>
  <c r="J121" i="97"/>
  <c r="K121" i="97"/>
  <c r="G122" i="97"/>
  <c r="H122" i="97"/>
  <c r="I122" i="97"/>
  <c r="J122" i="97"/>
  <c r="K122" i="97"/>
  <c r="G123" i="97"/>
  <c r="H123" i="97"/>
  <c r="I123" i="97"/>
  <c r="J123" i="97"/>
  <c r="K123" i="97"/>
  <c r="G124" i="97"/>
  <c r="H124" i="97"/>
  <c r="I124" i="97"/>
  <c r="J124" i="97"/>
  <c r="K124" i="97"/>
  <c r="G125" i="97"/>
  <c r="H125" i="97"/>
  <c r="I125" i="97"/>
  <c r="J125" i="97"/>
  <c r="K125" i="97"/>
  <c r="G126" i="97"/>
  <c r="H126" i="97"/>
  <c r="I126" i="97"/>
  <c r="J126" i="97"/>
  <c r="K126" i="97"/>
  <c r="G127" i="97"/>
  <c r="H127" i="97"/>
  <c r="I127" i="97"/>
  <c r="J127" i="97"/>
  <c r="K127" i="97"/>
  <c r="G128" i="97"/>
  <c r="H128" i="97"/>
  <c r="I128" i="97"/>
  <c r="J128" i="97"/>
  <c r="K128" i="97"/>
  <c r="G129" i="97"/>
  <c r="H129" i="97"/>
  <c r="I129" i="97"/>
  <c r="J129" i="97"/>
  <c r="K129" i="97"/>
  <c r="G130" i="97"/>
  <c r="H130" i="97"/>
  <c r="I130" i="97"/>
  <c r="J130" i="97"/>
  <c r="K130" i="97"/>
  <c r="G131" i="97"/>
  <c r="H131" i="97"/>
  <c r="I131" i="97"/>
  <c r="J131" i="97"/>
  <c r="K131" i="97"/>
  <c r="G132" i="97"/>
  <c r="H132" i="97"/>
  <c r="I132" i="97"/>
  <c r="J132" i="97"/>
  <c r="K132" i="97"/>
  <c r="G133" i="97"/>
  <c r="H133" i="97"/>
  <c r="I133" i="97"/>
  <c r="J133" i="97"/>
  <c r="K133" i="97"/>
  <c r="G134" i="97"/>
  <c r="H134" i="97"/>
  <c r="I134" i="97"/>
  <c r="J134" i="97"/>
  <c r="K134" i="97"/>
  <c r="G135" i="97"/>
  <c r="H135" i="97"/>
  <c r="I135" i="97"/>
  <c r="J135" i="97"/>
  <c r="K135" i="97"/>
  <c r="G136" i="97"/>
  <c r="H136" i="97"/>
  <c r="I136" i="97"/>
  <c r="J136" i="97"/>
  <c r="K136" i="97"/>
  <c r="G137" i="97"/>
  <c r="H137" i="97"/>
  <c r="I137" i="97"/>
  <c r="J137" i="97"/>
  <c r="K137" i="97"/>
  <c r="G138" i="97"/>
  <c r="H138" i="97"/>
  <c r="I138" i="97"/>
  <c r="J138" i="97"/>
  <c r="K138" i="97"/>
  <c r="G139" i="97"/>
  <c r="H139" i="97"/>
  <c r="I139" i="97"/>
  <c r="J139" i="97"/>
  <c r="K139" i="97"/>
  <c r="G140" i="97"/>
  <c r="H140" i="97"/>
  <c r="I140" i="97"/>
  <c r="J140" i="97"/>
  <c r="K140" i="97"/>
  <c r="G141" i="97"/>
  <c r="H141" i="97"/>
  <c r="I141" i="97"/>
  <c r="J141" i="97"/>
  <c r="K141" i="97"/>
  <c r="G142" i="97"/>
  <c r="H142" i="97"/>
  <c r="I142" i="97"/>
  <c r="J142" i="97"/>
  <c r="K142" i="97"/>
  <c r="G143" i="97"/>
  <c r="H143" i="97"/>
  <c r="I143" i="97"/>
  <c r="J143" i="97"/>
  <c r="K143" i="97"/>
  <c r="G144" i="97"/>
  <c r="H144" i="97"/>
  <c r="I144" i="97"/>
  <c r="J144" i="97"/>
  <c r="K144" i="97"/>
  <c r="G145" i="97"/>
  <c r="H145" i="97"/>
  <c r="I145" i="97"/>
  <c r="J145" i="97"/>
  <c r="K145" i="97"/>
  <c r="G146" i="97"/>
  <c r="H146" i="97"/>
  <c r="I146" i="97"/>
  <c r="J146" i="97"/>
  <c r="K146" i="97"/>
  <c r="G147" i="97"/>
  <c r="H147" i="97"/>
  <c r="I147" i="97"/>
  <c r="J147" i="97"/>
  <c r="K147" i="97"/>
  <c r="G148" i="97"/>
  <c r="H148" i="97"/>
  <c r="I148" i="97"/>
  <c r="J148" i="97"/>
  <c r="K148" i="97"/>
  <c r="G149" i="97"/>
  <c r="H149" i="97"/>
  <c r="I149" i="97"/>
  <c r="J149" i="97"/>
  <c r="K149" i="97"/>
  <c r="G150" i="97"/>
  <c r="H150" i="97"/>
  <c r="I150" i="97"/>
  <c r="J150" i="97"/>
  <c r="K150" i="97"/>
  <c r="G151" i="97"/>
  <c r="H151" i="97"/>
  <c r="I151" i="97"/>
  <c r="J151" i="97"/>
  <c r="K151" i="97"/>
  <c r="G152" i="97"/>
  <c r="H152" i="97"/>
  <c r="I152" i="97"/>
  <c r="J152" i="97"/>
  <c r="K152" i="97"/>
  <c r="G153" i="97"/>
  <c r="H153" i="97"/>
  <c r="I153" i="97"/>
  <c r="J153" i="97"/>
  <c r="K153" i="97"/>
  <c r="G154" i="97"/>
  <c r="H154" i="97"/>
  <c r="I154" i="97"/>
  <c r="J154" i="97"/>
  <c r="K154" i="97"/>
  <c r="G155" i="97"/>
  <c r="H155" i="97"/>
  <c r="I155" i="97"/>
  <c r="J155" i="97"/>
  <c r="K155" i="97"/>
  <c r="G156" i="97"/>
  <c r="H156" i="97"/>
  <c r="I156" i="97"/>
  <c r="J156" i="97"/>
  <c r="K156" i="97"/>
  <c r="G157" i="97"/>
  <c r="H157" i="97"/>
  <c r="I157" i="97"/>
  <c r="J157" i="97"/>
  <c r="K157" i="97"/>
  <c r="G158" i="97"/>
  <c r="H158" i="97"/>
  <c r="I158" i="97"/>
  <c r="J158" i="97"/>
  <c r="K158" i="97"/>
  <c r="G159" i="97"/>
  <c r="H159" i="97"/>
  <c r="I159" i="97"/>
  <c r="J159" i="97"/>
  <c r="K159" i="97"/>
  <c r="G160" i="97"/>
  <c r="H160" i="97"/>
  <c r="I160" i="97"/>
  <c r="J160" i="97"/>
  <c r="K160" i="97"/>
  <c r="G161" i="97"/>
  <c r="H161" i="97"/>
  <c r="I161" i="97"/>
  <c r="J161" i="97"/>
  <c r="K161" i="97"/>
  <c r="G162" i="97"/>
  <c r="H162" i="97"/>
  <c r="I162" i="97"/>
  <c r="J162" i="97"/>
  <c r="K162" i="97"/>
  <c r="G163" i="97"/>
  <c r="H163" i="97"/>
  <c r="I163" i="97"/>
  <c r="J163" i="97"/>
  <c r="K163" i="97"/>
  <c r="G164" i="97"/>
  <c r="H164" i="97"/>
  <c r="I164" i="97"/>
  <c r="J164" i="97"/>
  <c r="K164" i="97"/>
  <c r="G165" i="97"/>
  <c r="H165" i="97"/>
  <c r="I165" i="97"/>
  <c r="J165" i="97"/>
  <c r="K165" i="97"/>
  <c r="G166" i="97"/>
  <c r="H166" i="97"/>
  <c r="I166" i="97"/>
  <c r="J166" i="97"/>
  <c r="K166" i="97"/>
  <c r="G167" i="97"/>
  <c r="H167" i="97"/>
  <c r="I167" i="97"/>
  <c r="J167" i="97"/>
  <c r="K167" i="97"/>
  <c r="G168" i="97"/>
  <c r="H168" i="97"/>
  <c r="I168" i="97"/>
  <c r="J168" i="97"/>
  <c r="K168" i="97"/>
  <c r="G169" i="97"/>
  <c r="H169" i="97"/>
  <c r="I169" i="97"/>
  <c r="J169" i="97"/>
  <c r="K169" i="97"/>
  <c r="G170" i="97"/>
  <c r="H170" i="97"/>
  <c r="I170" i="97"/>
  <c r="J170" i="97"/>
  <c r="K170" i="97"/>
  <c r="G171" i="97"/>
  <c r="H171" i="97"/>
  <c r="I171" i="97"/>
  <c r="J171" i="97"/>
  <c r="K171" i="97"/>
  <c r="G172" i="97"/>
  <c r="H172" i="97"/>
  <c r="I172" i="97"/>
  <c r="J172" i="97"/>
  <c r="K172" i="97"/>
  <c r="G173" i="97"/>
  <c r="H173" i="97"/>
  <c r="I173" i="97"/>
  <c r="J173" i="97"/>
  <c r="K173" i="97"/>
  <c r="G174" i="97"/>
  <c r="H174" i="97"/>
  <c r="I174" i="97"/>
  <c r="J174" i="97"/>
  <c r="K174" i="97"/>
  <c r="G175" i="97"/>
  <c r="H175" i="97"/>
  <c r="I175" i="97"/>
  <c r="J175" i="97"/>
  <c r="K175" i="97"/>
  <c r="G176" i="97"/>
  <c r="H176" i="97"/>
  <c r="I176" i="97"/>
  <c r="J176" i="97"/>
  <c r="K176" i="97"/>
  <c r="G177" i="97"/>
  <c r="H177" i="97"/>
  <c r="I177" i="97"/>
  <c r="J177" i="97"/>
  <c r="K177" i="97"/>
  <c r="G178" i="97"/>
  <c r="H178" i="97"/>
  <c r="I178" i="97"/>
  <c r="J178" i="97"/>
  <c r="K178" i="97"/>
  <c r="G179" i="97"/>
  <c r="H179" i="97"/>
  <c r="I179" i="97"/>
  <c r="J179" i="97"/>
  <c r="K179" i="97"/>
  <c r="G180" i="97"/>
  <c r="H180" i="97"/>
  <c r="I180" i="97"/>
  <c r="J180" i="97"/>
  <c r="K180" i="97"/>
  <c r="G181" i="97"/>
  <c r="H181" i="97"/>
  <c r="I181" i="97"/>
  <c r="J181" i="97"/>
  <c r="K181" i="97"/>
  <c r="G182" i="97"/>
  <c r="H182" i="97"/>
  <c r="I182" i="97"/>
  <c r="J182" i="97"/>
  <c r="K182" i="97"/>
  <c r="G183" i="97"/>
  <c r="H183" i="97"/>
  <c r="I183" i="97"/>
  <c r="J183" i="97"/>
  <c r="K183" i="97"/>
  <c r="G184" i="97"/>
  <c r="H184" i="97"/>
  <c r="I184" i="97"/>
  <c r="J184" i="97"/>
  <c r="K184" i="97"/>
  <c r="G185" i="97"/>
  <c r="H185" i="97"/>
  <c r="I185" i="97"/>
  <c r="J185" i="97"/>
  <c r="K185" i="97"/>
  <c r="G186" i="97"/>
  <c r="H186" i="97"/>
  <c r="I186" i="97"/>
  <c r="J186" i="97"/>
  <c r="K186" i="97"/>
  <c r="G187" i="97"/>
  <c r="H187" i="97"/>
  <c r="I187" i="97"/>
  <c r="J187" i="97"/>
  <c r="K187" i="97"/>
  <c r="G188" i="97"/>
  <c r="H188" i="97"/>
  <c r="I188" i="97"/>
  <c r="J188" i="97"/>
  <c r="K188" i="97"/>
  <c r="G189" i="97"/>
  <c r="H189" i="97"/>
  <c r="I189" i="97"/>
  <c r="J189" i="97"/>
  <c r="K189" i="97"/>
  <c r="G190" i="97"/>
  <c r="H190" i="97"/>
  <c r="I190" i="97"/>
  <c r="J190" i="97"/>
  <c r="K190" i="97"/>
  <c r="G191" i="97"/>
  <c r="H191" i="97"/>
  <c r="I191" i="97"/>
  <c r="J191" i="97"/>
  <c r="K191" i="97"/>
  <c r="G192" i="97"/>
  <c r="H192" i="97"/>
  <c r="I192" i="97"/>
  <c r="J192" i="97"/>
  <c r="K192" i="97"/>
  <c r="G193" i="97"/>
  <c r="H193" i="97"/>
  <c r="I193" i="97"/>
  <c r="J193" i="97"/>
  <c r="K193" i="97"/>
  <c r="G194" i="97"/>
  <c r="H194" i="97"/>
  <c r="I194" i="97"/>
  <c r="J194" i="97"/>
  <c r="K194" i="97"/>
  <c r="G195" i="97"/>
  <c r="H195" i="97"/>
  <c r="I195" i="97"/>
  <c r="J195" i="97"/>
  <c r="K195" i="97"/>
  <c r="G196" i="97"/>
  <c r="H196" i="97"/>
  <c r="I196" i="97"/>
  <c r="J196" i="97"/>
  <c r="K196" i="97"/>
  <c r="G197" i="97"/>
  <c r="H197" i="97"/>
  <c r="I197" i="97"/>
  <c r="J197" i="97"/>
  <c r="K197" i="97"/>
  <c r="G198" i="97"/>
  <c r="H198" i="97"/>
  <c r="I198" i="97"/>
  <c r="J198" i="97"/>
  <c r="K198" i="97"/>
  <c r="G199" i="97"/>
  <c r="H199" i="97"/>
  <c r="I199" i="97"/>
  <c r="J199" i="97"/>
  <c r="K199" i="97"/>
  <c r="G200" i="97"/>
  <c r="H200" i="97"/>
  <c r="I200" i="97"/>
  <c r="J200" i="97"/>
  <c r="K200" i="97"/>
  <c r="G201" i="97"/>
  <c r="H201" i="97"/>
  <c r="I201" i="97"/>
  <c r="J201" i="97"/>
  <c r="K201" i="97"/>
  <c r="G202" i="97"/>
  <c r="H202" i="97"/>
  <c r="I202" i="97"/>
  <c r="J202" i="97"/>
  <c r="K202" i="97"/>
  <c r="G203" i="97"/>
  <c r="H203" i="97"/>
  <c r="I203" i="97"/>
  <c r="J203" i="97"/>
  <c r="K203" i="97"/>
  <c r="G204" i="97"/>
  <c r="H204" i="97"/>
  <c r="I204" i="97"/>
  <c r="J204" i="97"/>
  <c r="K204" i="97"/>
  <c r="G205" i="97"/>
  <c r="H205" i="97"/>
  <c r="I205" i="97"/>
  <c r="J205" i="97"/>
  <c r="K205" i="97"/>
  <c r="G206" i="97"/>
  <c r="H206" i="97"/>
  <c r="I206" i="97"/>
  <c r="J206" i="97"/>
  <c r="K206" i="97"/>
  <c r="G207" i="97"/>
  <c r="H207" i="97"/>
  <c r="I207" i="97"/>
  <c r="J207" i="97"/>
  <c r="K207" i="97"/>
  <c r="G208" i="97"/>
  <c r="H208" i="97"/>
  <c r="I208" i="97"/>
  <c r="J208" i="97"/>
  <c r="K208" i="97"/>
  <c r="G209" i="97"/>
  <c r="H209" i="97"/>
  <c r="I209" i="97"/>
  <c r="J209" i="97"/>
  <c r="K209" i="97"/>
  <c r="G210" i="97"/>
  <c r="H210" i="97"/>
  <c r="I210" i="97"/>
  <c r="J210" i="97"/>
  <c r="K210" i="97"/>
  <c r="G211" i="97"/>
  <c r="H211" i="97"/>
  <c r="I211" i="97"/>
  <c r="J211" i="97"/>
  <c r="K211" i="97"/>
  <c r="G212" i="97"/>
  <c r="H212" i="97"/>
  <c r="I212" i="97"/>
  <c r="J212" i="97"/>
  <c r="K212" i="97"/>
  <c r="G213" i="97"/>
  <c r="H213" i="97"/>
  <c r="I213" i="97"/>
  <c r="J213" i="97"/>
  <c r="K213" i="97"/>
  <c r="G214" i="97"/>
  <c r="H214" i="97"/>
  <c r="I214" i="97"/>
  <c r="J214" i="97"/>
  <c r="K214" i="97"/>
  <c r="G215" i="97"/>
  <c r="H215" i="97"/>
  <c r="I215" i="97"/>
  <c r="J215" i="97"/>
  <c r="K215" i="97"/>
  <c r="G216" i="97"/>
  <c r="H216" i="97"/>
  <c r="I216" i="97"/>
  <c r="J216" i="97"/>
  <c r="K216" i="97"/>
  <c r="G217" i="97"/>
  <c r="H217" i="97"/>
  <c r="I217" i="97"/>
  <c r="J217" i="97"/>
  <c r="K217" i="97"/>
  <c r="G218" i="97"/>
  <c r="H218" i="97"/>
  <c r="I218" i="97"/>
  <c r="J218" i="97"/>
  <c r="K218" i="97"/>
  <c r="G219" i="97"/>
  <c r="H219" i="97"/>
  <c r="I219" i="97"/>
  <c r="J219" i="97"/>
  <c r="K219" i="97"/>
  <c r="G220" i="97"/>
  <c r="H220" i="97"/>
  <c r="I220" i="97"/>
  <c r="J220" i="97"/>
  <c r="K220" i="97"/>
  <c r="G221" i="97"/>
  <c r="H221" i="97"/>
  <c r="I221" i="97"/>
  <c r="J221" i="97"/>
  <c r="K221" i="97"/>
  <c r="G222" i="97"/>
  <c r="H222" i="97"/>
  <c r="I222" i="97"/>
  <c r="J222" i="97"/>
  <c r="K222" i="97"/>
  <c r="G223" i="97"/>
  <c r="H223" i="97"/>
  <c r="I223" i="97"/>
  <c r="J223" i="97"/>
  <c r="K223" i="97"/>
  <c r="G224" i="97"/>
  <c r="H224" i="97"/>
  <c r="I224" i="97"/>
  <c r="J224" i="97"/>
  <c r="K224" i="97"/>
  <c r="G225" i="97"/>
  <c r="H225" i="97"/>
  <c r="I225" i="97"/>
  <c r="J225" i="97"/>
  <c r="K225" i="97"/>
  <c r="G226" i="97"/>
  <c r="H226" i="97"/>
  <c r="I226" i="97"/>
  <c r="J226" i="97"/>
  <c r="K226" i="97"/>
  <c r="G227" i="97"/>
  <c r="H227" i="97"/>
  <c r="I227" i="97"/>
  <c r="J227" i="97"/>
  <c r="K227" i="97"/>
  <c r="G228" i="97"/>
  <c r="H228" i="97"/>
  <c r="I228" i="97"/>
  <c r="J228" i="97"/>
  <c r="K228" i="97"/>
  <c r="G229" i="97"/>
  <c r="H229" i="97"/>
  <c r="I229" i="97"/>
  <c r="J229" i="97"/>
  <c r="K229" i="97"/>
  <c r="G230" i="97"/>
  <c r="H230" i="97"/>
  <c r="I230" i="97"/>
  <c r="J230" i="97"/>
  <c r="K230" i="97"/>
  <c r="G231" i="97"/>
  <c r="H231" i="97"/>
  <c r="I231" i="97"/>
  <c r="J231" i="97"/>
  <c r="K231" i="97"/>
  <c r="G232" i="97"/>
  <c r="H232" i="97"/>
  <c r="I232" i="97"/>
  <c r="J232" i="97"/>
  <c r="K232" i="97"/>
  <c r="G233" i="97"/>
  <c r="H233" i="97"/>
  <c r="I233" i="97"/>
  <c r="J233" i="97"/>
  <c r="K233" i="97"/>
  <c r="G234" i="97"/>
  <c r="H234" i="97"/>
  <c r="I234" i="97"/>
  <c r="J234" i="97"/>
  <c r="K234" i="97"/>
  <c r="G235" i="97"/>
  <c r="H235" i="97"/>
  <c r="I235" i="97"/>
  <c r="J235" i="97"/>
  <c r="K235" i="97"/>
  <c r="G236" i="97"/>
  <c r="H236" i="97"/>
  <c r="I236" i="97"/>
  <c r="J236" i="97"/>
  <c r="K236" i="97"/>
  <c r="G237" i="97"/>
  <c r="H237" i="97"/>
  <c r="I237" i="97"/>
  <c r="J237" i="97"/>
  <c r="K237" i="97"/>
  <c r="G238" i="97"/>
  <c r="H238" i="97"/>
  <c r="I238" i="97"/>
  <c r="J238" i="97"/>
  <c r="K238" i="97"/>
  <c r="G239" i="97"/>
  <c r="H239" i="97"/>
  <c r="I239" i="97"/>
  <c r="J239" i="97"/>
  <c r="K239" i="97"/>
  <c r="G240" i="97"/>
  <c r="H240" i="97"/>
  <c r="I240" i="97"/>
  <c r="J240" i="97"/>
  <c r="K240" i="97"/>
  <c r="G241" i="97"/>
  <c r="H241" i="97"/>
  <c r="I241" i="97"/>
  <c r="J241" i="97"/>
  <c r="K241" i="97"/>
  <c r="G242" i="97"/>
  <c r="H242" i="97"/>
  <c r="I242" i="97"/>
  <c r="J242" i="97"/>
  <c r="K242" i="97"/>
  <c r="G243" i="97"/>
  <c r="H243" i="97"/>
  <c r="I243" i="97"/>
  <c r="J243" i="97"/>
  <c r="K243" i="97"/>
  <c r="G244" i="97"/>
  <c r="H244" i="97"/>
  <c r="I244" i="97"/>
  <c r="J244" i="97"/>
  <c r="K244" i="97"/>
  <c r="G245" i="97"/>
  <c r="H245" i="97"/>
  <c r="I245" i="97"/>
  <c r="J245" i="97"/>
  <c r="K245" i="97"/>
  <c r="G246" i="97"/>
  <c r="H246" i="97"/>
  <c r="I246" i="97"/>
  <c r="J246" i="97"/>
  <c r="K246" i="97"/>
  <c r="G247" i="97"/>
  <c r="H247" i="97"/>
  <c r="I247" i="97"/>
  <c r="J247" i="97"/>
  <c r="K247" i="97"/>
  <c r="G248" i="97"/>
  <c r="H248" i="97"/>
  <c r="I248" i="97"/>
  <c r="J248" i="97"/>
  <c r="K248" i="97"/>
  <c r="G249" i="97"/>
  <c r="H249" i="97"/>
  <c r="I249" i="97"/>
  <c r="J249" i="97"/>
  <c r="K249" i="97"/>
  <c r="G250" i="97"/>
  <c r="H250" i="97"/>
  <c r="I250" i="97"/>
  <c r="J250" i="97"/>
  <c r="K250" i="97"/>
  <c r="G251" i="97"/>
  <c r="H251" i="97"/>
  <c r="I251" i="97"/>
  <c r="J251" i="97"/>
  <c r="K251" i="97"/>
  <c r="G252" i="97"/>
  <c r="H252" i="97"/>
  <c r="I252" i="97"/>
  <c r="J252" i="97"/>
  <c r="K252" i="97"/>
  <c r="G253" i="97"/>
  <c r="H253" i="97"/>
  <c r="I253" i="97"/>
  <c r="J253" i="97"/>
  <c r="K253" i="97"/>
  <c r="G254" i="97"/>
  <c r="H254" i="97"/>
  <c r="I254" i="97"/>
  <c r="J254" i="97"/>
  <c r="K254" i="97"/>
  <c r="G255" i="97"/>
  <c r="H255" i="97"/>
  <c r="I255" i="97"/>
  <c r="J255" i="97"/>
  <c r="K255" i="97"/>
  <c r="G256" i="97"/>
  <c r="H256" i="97"/>
  <c r="I256" i="97"/>
  <c r="J256" i="97"/>
  <c r="K256" i="97"/>
  <c r="G257" i="97"/>
  <c r="H257" i="97"/>
  <c r="I257" i="97"/>
  <c r="J257" i="97"/>
  <c r="K257" i="97"/>
  <c r="G258" i="97"/>
  <c r="H258" i="97"/>
  <c r="I258" i="97"/>
  <c r="J258" i="97"/>
  <c r="K258" i="97"/>
  <c r="G259" i="97"/>
  <c r="H259" i="97"/>
  <c r="I259" i="97"/>
  <c r="J259" i="97"/>
  <c r="K259" i="97"/>
  <c r="G260" i="97"/>
  <c r="H260" i="97"/>
  <c r="I260" i="97"/>
  <c r="J260" i="97"/>
  <c r="K260" i="97"/>
  <c r="G261" i="97"/>
  <c r="H261" i="97"/>
  <c r="I261" i="97"/>
  <c r="J261" i="97"/>
  <c r="K261" i="97"/>
  <c r="G262" i="97"/>
  <c r="H262" i="97"/>
  <c r="I262" i="97"/>
  <c r="J262" i="97"/>
  <c r="K262" i="97"/>
  <c r="G263" i="97"/>
  <c r="H263" i="97"/>
  <c r="I263" i="97"/>
  <c r="J263" i="97"/>
  <c r="K263" i="97"/>
  <c r="G264" i="97"/>
  <c r="H264" i="97"/>
  <c r="I264" i="97"/>
  <c r="J264" i="97"/>
  <c r="K264" i="97"/>
  <c r="G265" i="97"/>
  <c r="H265" i="97"/>
  <c r="I265" i="97"/>
  <c r="J265" i="97"/>
  <c r="K265" i="97"/>
  <c r="G266" i="97"/>
  <c r="H266" i="97"/>
  <c r="I266" i="97"/>
  <c r="J266" i="97"/>
  <c r="K266" i="97"/>
  <c r="G267" i="97"/>
  <c r="H267" i="97"/>
  <c r="I267" i="97"/>
  <c r="J267" i="97"/>
  <c r="K267" i="97"/>
  <c r="G268" i="97"/>
  <c r="H268" i="97"/>
  <c r="I268" i="97"/>
  <c r="J268" i="97"/>
  <c r="K268" i="97"/>
  <c r="G269" i="97"/>
  <c r="H269" i="97"/>
  <c r="I269" i="97"/>
  <c r="J269" i="97"/>
  <c r="K269" i="97"/>
  <c r="G270" i="97"/>
  <c r="H270" i="97"/>
  <c r="I270" i="97"/>
  <c r="J270" i="97"/>
  <c r="K270" i="97"/>
  <c r="G271" i="97"/>
  <c r="H271" i="97"/>
  <c r="I271" i="97"/>
  <c r="J271" i="97"/>
  <c r="K271" i="97"/>
  <c r="G272" i="97"/>
  <c r="H272" i="97"/>
  <c r="I272" i="97"/>
  <c r="J272" i="97"/>
  <c r="K272" i="97"/>
  <c r="G273" i="97"/>
  <c r="H273" i="97"/>
  <c r="I273" i="97"/>
  <c r="J273" i="97"/>
  <c r="K273" i="97"/>
  <c r="G274" i="97"/>
  <c r="H274" i="97"/>
  <c r="I274" i="97"/>
  <c r="J274" i="97"/>
  <c r="K274" i="97"/>
  <c r="G275" i="97"/>
  <c r="H275" i="97"/>
  <c r="I275" i="97"/>
  <c r="J275" i="97"/>
  <c r="K275" i="97"/>
  <c r="G276" i="97"/>
  <c r="H276" i="97"/>
  <c r="I276" i="97"/>
  <c r="J276" i="97"/>
  <c r="K276" i="97"/>
  <c r="G277" i="97"/>
  <c r="H277" i="97"/>
  <c r="I277" i="97"/>
  <c r="J277" i="97"/>
  <c r="K277" i="97"/>
  <c r="G278" i="97"/>
  <c r="H278" i="97"/>
  <c r="I278" i="97"/>
  <c r="J278" i="97"/>
  <c r="K278" i="97"/>
  <c r="G279" i="97"/>
  <c r="H279" i="97"/>
  <c r="I279" i="97"/>
  <c r="J279" i="97"/>
  <c r="K279" i="97"/>
  <c r="G280" i="97"/>
  <c r="H280" i="97"/>
  <c r="I280" i="97"/>
  <c r="J280" i="97"/>
  <c r="K280" i="97"/>
  <c r="G281" i="97"/>
  <c r="H281" i="97"/>
  <c r="I281" i="97"/>
  <c r="J281" i="97"/>
  <c r="K281" i="97"/>
  <c r="G282" i="97"/>
  <c r="H282" i="97"/>
  <c r="I282" i="97"/>
  <c r="J282" i="97"/>
  <c r="K282" i="97"/>
  <c r="G283" i="97"/>
  <c r="H283" i="97"/>
  <c r="I283" i="97"/>
  <c r="J283" i="97"/>
  <c r="K283" i="97"/>
  <c r="G284" i="97"/>
  <c r="H284" i="97"/>
  <c r="I284" i="97"/>
  <c r="J284" i="97"/>
  <c r="K284" i="97"/>
  <c r="G285" i="97"/>
  <c r="H285" i="97"/>
  <c r="I285" i="97"/>
  <c r="J285" i="97"/>
  <c r="K285" i="97"/>
  <c r="G286" i="97"/>
  <c r="H286" i="97"/>
  <c r="I286" i="97"/>
  <c r="J286" i="97"/>
  <c r="K286" i="97"/>
  <c r="G287" i="97"/>
  <c r="H287" i="97"/>
  <c r="I287" i="97"/>
  <c r="J287" i="97"/>
  <c r="K287" i="97"/>
  <c r="G288" i="97"/>
  <c r="H288" i="97"/>
  <c r="I288" i="97"/>
  <c r="J288" i="97"/>
  <c r="K288" i="97"/>
  <c r="G289" i="97"/>
  <c r="H289" i="97"/>
  <c r="I289" i="97"/>
  <c r="J289" i="97"/>
  <c r="K289" i="97"/>
  <c r="G290" i="97"/>
  <c r="H290" i="97"/>
  <c r="I290" i="97"/>
  <c r="J290" i="97"/>
  <c r="K290" i="97"/>
  <c r="G291" i="97"/>
  <c r="H291" i="97"/>
  <c r="I291" i="97"/>
  <c r="J291" i="97"/>
  <c r="K291" i="97"/>
  <c r="G292" i="97"/>
  <c r="H292" i="97"/>
  <c r="I292" i="97"/>
  <c r="J292" i="97"/>
  <c r="K292" i="97"/>
  <c r="G293" i="97"/>
  <c r="H293" i="97"/>
  <c r="I293" i="97"/>
  <c r="J293" i="97"/>
  <c r="K293" i="97"/>
  <c r="G294" i="97"/>
  <c r="H294" i="97"/>
  <c r="I294" i="97"/>
  <c r="J294" i="97"/>
  <c r="K294" i="97"/>
  <c r="G295" i="97"/>
  <c r="H295" i="97"/>
  <c r="I295" i="97"/>
  <c r="J295" i="97"/>
  <c r="K295" i="97"/>
  <c r="G296" i="97"/>
  <c r="H296" i="97"/>
  <c r="I296" i="97"/>
  <c r="J296" i="97"/>
  <c r="K296" i="97"/>
  <c r="G297" i="97"/>
  <c r="H297" i="97"/>
  <c r="I297" i="97"/>
  <c r="J297" i="97"/>
  <c r="K297" i="97"/>
  <c r="G298" i="97"/>
  <c r="H298" i="97"/>
  <c r="I298" i="97"/>
  <c r="J298" i="97"/>
  <c r="K298" i="97"/>
  <c r="G299" i="97"/>
  <c r="H299" i="97"/>
  <c r="I299" i="97"/>
  <c r="J299" i="97"/>
  <c r="K299" i="97"/>
  <c r="G300" i="97"/>
  <c r="H300" i="97"/>
  <c r="I300" i="97"/>
  <c r="J300" i="97"/>
  <c r="K300" i="97"/>
  <c r="G301" i="97"/>
  <c r="H301" i="97"/>
  <c r="I301" i="97"/>
  <c r="J301" i="97"/>
  <c r="K301" i="97"/>
  <c r="G302" i="97"/>
  <c r="H302" i="97"/>
  <c r="I302" i="97"/>
  <c r="J302" i="97"/>
  <c r="K302" i="97"/>
  <c r="G303" i="97"/>
  <c r="H303" i="97"/>
  <c r="I303" i="97"/>
  <c r="J303" i="97"/>
  <c r="K303" i="97"/>
  <c r="G304" i="97"/>
  <c r="H304" i="97"/>
  <c r="I304" i="97"/>
  <c r="J304" i="97"/>
  <c r="K304" i="97"/>
  <c r="G305" i="97"/>
  <c r="H305" i="97"/>
  <c r="I305" i="97"/>
  <c r="J305" i="97"/>
  <c r="K305" i="97"/>
  <c r="G306" i="97"/>
  <c r="H306" i="97"/>
  <c r="I306" i="97"/>
  <c r="J306" i="97"/>
  <c r="K306" i="97"/>
  <c r="G307" i="97"/>
  <c r="H307" i="97"/>
  <c r="I307" i="97"/>
  <c r="J307" i="97"/>
  <c r="K307" i="97"/>
  <c r="G308" i="97"/>
  <c r="H308" i="97"/>
  <c r="I308" i="97"/>
  <c r="J308" i="97"/>
  <c r="K308" i="97"/>
  <c r="G309" i="97"/>
  <c r="H309" i="97"/>
  <c r="I309" i="97"/>
  <c r="J309" i="97"/>
  <c r="K309" i="97"/>
  <c r="G310" i="97"/>
  <c r="H310" i="97"/>
  <c r="I310" i="97"/>
  <c r="J310" i="97"/>
  <c r="K310" i="97"/>
  <c r="G311" i="97"/>
  <c r="H311" i="97"/>
  <c r="I311" i="97"/>
  <c r="J311" i="97"/>
  <c r="K311" i="97"/>
  <c r="G312" i="97"/>
  <c r="H312" i="97"/>
  <c r="I312" i="97"/>
  <c r="J312" i="97"/>
  <c r="K312" i="97"/>
  <c r="G313" i="97"/>
  <c r="H313" i="97"/>
  <c r="I313" i="97"/>
  <c r="J313" i="97"/>
  <c r="K313" i="97"/>
  <c r="G314" i="97"/>
  <c r="H314" i="97"/>
  <c r="I314" i="97"/>
  <c r="J314" i="97"/>
  <c r="K314" i="97"/>
  <c r="G315" i="97"/>
  <c r="H315" i="97"/>
  <c r="I315" i="97"/>
  <c r="J315" i="97"/>
  <c r="K315" i="97"/>
  <c r="G316" i="97"/>
  <c r="H316" i="97"/>
  <c r="I316" i="97"/>
  <c r="J316" i="97"/>
  <c r="K316" i="97"/>
  <c r="G317" i="97"/>
  <c r="H317" i="97"/>
  <c r="I317" i="97"/>
  <c r="J317" i="97"/>
  <c r="K317" i="97"/>
  <c r="G318" i="97"/>
  <c r="H318" i="97"/>
  <c r="I318" i="97"/>
  <c r="J318" i="97"/>
  <c r="K318" i="97"/>
  <c r="G319" i="97"/>
  <c r="H319" i="97"/>
  <c r="I319" i="97"/>
  <c r="J319" i="97"/>
  <c r="K319" i="97"/>
  <c r="G320" i="97"/>
  <c r="H320" i="97"/>
  <c r="I320" i="97"/>
  <c r="J320" i="97"/>
  <c r="K320" i="97"/>
  <c r="G321" i="97"/>
  <c r="H321" i="97"/>
  <c r="I321" i="97"/>
  <c r="J321" i="97"/>
  <c r="K321" i="97"/>
  <c r="G322" i="97"/>
  <c r="H322" i="97"/>
  <c r="I322" i="97"/>
  <c r="J322" i="97"/>
  <c r="K322" i="97"/>
  <c r="G323" i="97"/>
  <c r="H323" i="97"/>
  <c r="I323" i="97"/>
  <c r="J323" i="97"/>
  <c r="K323" i="97"/>
  <c r="G324" i="97"/>
  <c r="H324" i="97"/>
  <c r="I324" i="97"/>
  <c r="J324" i="97"/>
  <c r="K324" i="97"/>
  <c r="G325" i="97"/>
  <c r="H325" i="97"/>
  <c r="I325" i="97"/>
  <c r="J325" i="97"/>
  <c r="K325" i="97"/>
  <c r="G326" i="97"/>
  <c r="H326" i="97"/>
  <c r="I326" i="97"/>
  <c r="J326" i="97"/>
  <c r="K326" i="97"/>
  <c r="G327" i="97"/>
  <c r="H327" i="97"/>
  <c r="I327" i="97"/>
  <c r="J327" i="97"/>
  <c r="K327" i="97"/>
  <c r="G328" i="97"/>
  <c r="H328" i="97"/>
  <c r="I328" i="97"/>
  <c r="J328" i="97"/>
  <c r="K328" i="97"/>
  <c r="G329" i="97"/>
  <c r="H329" i="97"/>
  <c r="I329" i="97"/>
  <c r="J329" i="97"/>
  <c r="K329" i="97"/>
  <c r="G330" i="97"/>
  <c r="H330" i="97"/>
  <c r="I330" i="97"/>
  <c r="J330" i="97"/>
  <c r="K330" i="97"/>
  <c r="G331" i="97"/>
  <c r="H331" i="97"/>
  <c r="I331" i="97"/>
  <c r="J331" i="97"/>
  <c r="K331" i="97"/>
  <c r="G332" i="97"/>
  <c r="H332" i="97"/>
  <c r="I332" i="97"/>
  <c r="J332" i="97"/>
  <c r="K332" i="97"/>
  <c r="G333" i="97"/>
  <c r="H333" i="97"/>
  <c r="I333" i="97"/>
  <c r="J333" i="97"/>
  <c r="K333" i="97"/>
  <c r="G334" i="97"/>
  <c r="H334" i="97"/>
  <c r="I334" i="97"/>
  <c r="J334" i="97"/>
  <c r="K334" i="97"/>
  <c r="G335" i="97"/>
  <c r="H335" i="97"/>
  <c r="I335" i="97"/>
  <c r="J335" i="97"/>
  <c r="K335" i="97"/>
  <c r="G336" i="97"/>
  <c r="H336" i="97"/>
  <c r="I336" i="97"/>
  <c r="J336" i="97"/>
  <c r="K336" i="97"/>
  <c r="G337" i="97"/>
  <c r="H337" i="97"/>
  <c r="I337" i="97"/>
  <c r="J337" i="97"/>
  <c r="K337" i="97"/>
  <c r="G338" i="97"/>
  <c r="H338" i="97"/>
  <c r="I338" i="97"/>
  <c r="J338" i="97"/>
  <c r="K338" i="97"/>
  <c r="G339" i="97"/>
  <c r="H339" i="97"/>
  <c r="I339" i="97"/>
  <c r="J339" i="97"/>
  <c r="K339" i="97"/>
  <c r="G340" i="97"/>
  <c r="H340" i="97"/>
  <c r="I340" i="97"/>
  <c r="J340" i="97"/>
  <c r="K340" i="97"/>
  <c r="G341" i="97"/>
  <c r="H341" i="97"/>
  <c r="I341" i="97"/>
  <c r="J341" i="97"/>
  <c r="K341" i="97"/>
  <c r="G342" i="97"/>
  <c r="H342" i="97"/>
  <c r="I342" i="97"/>
  <c r="J342" i="97"/>
  <c r="K342" i="97"/>
  <c r="G343" i="97"/>
  <c r="H343" i="97"/>
  <c r="I343" i="97"/>
  <c r="J343" i="97"/>
  <c r="K343" i="97"/>
  <c r="G344" i="97"/>
  <c r="H344" i="97"/>
  <c r="I344" i="97"/>
  <c r="J344" i="97"/>
  <c r="K344" i="97"/>
  <c r="G345" i="97"/>
  <c r="H345" i="97"/>
  <c r="I345" i="97"/>
  <c r="J345" i="97"/>
  <c r="K345" i="97"/>
  <c r="G346" i="97"/>
  <c r="H346" i="97"/>
  <c r="I346" i="97"/>
  <c r="J346" i="97"/>
  <c r="K346" i="97"/>
  <c r="G347" i="97"/>
  <c r="H347" i="97"/>
  <c r="I347" i="97"/>
  <c r="J347" i="97"/>
  <c r="K347" i="97"/>
  <c r="G348" i="97"/>
  <c r="H348" i="97"/>
  <c r="I348" i="97"/>
  <c r="J348" i="97"/>
  <c r="K348" i="97"/>
  <c r="G349" i="97"/>
  <c r="H349" i="97"/>
  <c r="I349" i="97"/>
  <c r="J349" i="97"/>
  <c r="K349" i="97"/>
  <c r="G350" i="97"/>
  <c r="H350" i="97"/>
  <c r="I350" i="97"/>
  <c r="J350" i="97"/>
  <c r="K350" i="97"/>
  <c r="G351" i="97"/>
  <c r="H351" i="97"/>
  <c r="I351" i="97"/>
  <c r="J351" i="97"/>
  <c r="K351" i="97"/>
  <c r="G352" i="97"/>
  <c r="H352" i="97"/>
  <c r="I352" i="97"/>
  <c r="J352" i="97"/>
  <c r="K352" i="97"/>
  <c r="G353" i="97"/>
  <c r="H353" i="97"/>
  <c r="I353" i="97"/>
  <c r="J353" i="97"/>
  <c r="K353" i="97"/>
  <c r="G354" i="97"/>
  <c r="H354" i="97"/>
  <c r="I354" i="97"/>
  <c r="J354" i="97"/>
  <c r="K354" i="97"/>
  <c r="G355" i="97"/>
  <c r="H355" i="97"/>
  <c r="I355" i="97"/>
  <c r="J355" i="97"/>
  <c r="K355" i="97"/>
  <c r="G356" i="97"/>
  <c r="H356" i="97"/>
  <c r="I356" i="97"/>
  <c r="J356" i="97"/>
  <c r="K356" i="97"/>
  <c r="G357" i="97"/>
  <c r="H357" i="97"/>
  <c r="I357" i="97"/>
  <c r="J357" i="97"/>
  <c r="K357" i="97"/>
  <c r="G358" i="97"/>
  <c r="H358" i="97"/>
  <c r="I358" i="97"/>
  <c r="J358" i="97"/>
  <c r="K358" i="97"/>
  <c r="G359" i="97"/>
  <c r="H359" i="97"/>
  <c r="I359" i="97"/>
  <c r="J359" i="97"/>
  <c r="K359" i="97"/>
  <c r="G360" i="97"/>
  <c r="H360" i="97"/>
  <c r="I360" i="97"/>
  <c r="J360" i="97"/>
  <c r="K360" i="97"/>
  <c r="G361" i="97"/>
  <c r="H361" i="97"/>
  <c r="I361" i="97"/>
  <c r="J361" i="97"/>
  <c r="K361" i="97"/>
  <c r="G362" i="97"/>
  <c r="H362" i="97"/>
  <c r="I362" i="97"/>
  <c r="J362" i="97"/>
  <c r="K362" i="97"/>
  <c r="G363" i="97"/>
  <c r="H363" i="97"/>
  <c r="I363" i="97"/>
  <c r="J363" i="97"/>
  <c r="K363" i="97"/>
  <c r="G364" i="97"/>
  <c r="H364" i="97"/>
  <c r="I364" i="97"/>
  <c r="J364" i="97"/>
  <c r="K364" i="97"/>
  <c r="G365" i="97"/>
  <c r="H365" i="97"/>
  <c r="I365" i="97"/>
  <c r="J365" i="97"/>
  <c r="K365" i="97"/>
  <c r="G366" i="97"/>
  <c r="H366" i="97"/>
  <c r="I366" i="97"/>
  <c r="J366" i="97"/>
  <c r="K366" i="97"/>
  <c r="G367" i="97"/>
  <c r="H367" i="97"/>
  <c r="I367" i="97"/>
  <c r="J367" i="97"/>
  <c r="K367" i="97"/>
  <c r="G368" i="97"/>
  <c r="H368" i="97"/>
  <c r="I368" i="97"/>
  <c r="J368" i="97"/>
  <c r="K368" i="97"/>
  <c r="G369" i="97"/>
  <c r="H369" i="97"/>
  <c r="I369" i="97"/>
  <c r="J369" i="97"/>
  <c r="K369" i="97"/>
  <c r="G370" i="97"/>
  <c r="H370" i="97"/>
  <c r="I370" i="97"/>
  <c r="J370" i="97"/>
  <c r="K370" i="97"/>
  <c r="G371" i="97"/>
  <c r="H371" i="97"/>
  <c r="I371" i="97"/>
  <c r="J371" i="97"/>
  <c r="K371" i="97"/>
  <c r="G372" i="97"/>
  <c r="H372" i="97"/>
  <c r="I372" i="97"/>
  <c r="J372" i="97"/>
  <c r="K372" i="97"/>
  <c r="G373" i="97"/>
  <c r="H373" i="97"/>
  <c r="I373" i="97"/>
  <c r="J373" i="97"/>
  <c r="K373" i="97"/>
  <c r="G374" i="97"/>
  <c r="H374" i="97"/>
  <c r="I374" i="97"/>
  <c r="J374" i="97"/>
  <c r="K374" i="97"/>
  <c r="G375" i="97"/>
  <c r="H375" i="97"/>
  <c r="I375" i="97"/>
  <c r="J375" i="97"/>
  <c r="K375" i="97"/>
  <c r="G376" i="97"/>
  <c r="H376" i="97"/>
  <c r="I376" i="97"/>
  <c r="J376" i="97"/>
  <c r="K376" i="97"/>
  <c r="G377" i="97"/>
  <c r="H377" i="97"/>
  <c r="I377" i="97"/>
  <c r="J377" i="97"/>
  <c r="K377" i="97"/>
  <c r="G378" i="97"/>
  <c r="H378" i="97"/>
  <c r="I378" i="97"/>
  <c r="J378" i="97"/>
  <c r="K378" i="97"/>
  <c r="G379" i="97"/>
  <c r="H379" i="97"/>
  <c r="I379" i="97"/>
  <c r="J379" i="97"/>
  <c r="K379" i="97"/>
  <c r="G380" i="97"/>
  <c r="H380" i="97"/>
  <c r="I380" i="97"/>
  <c r="J380" i="97"/>
  <c r="K380" i="97"/>
  <c r="G381" i="97"/>
  <c r="H381" i="97"/>
  <c r="I381" i="97"/>
  <c r="J381" i="97"/>
  <c r="K381" i="97"/>
  <c r="G382" i="97"/>
  <c r="H382" i="97"/>
  <c r="I382" i="97"/>
  <c r="J382" i="97"/>
  <c r="K382" i="97"/>
  <c r="G383" i="97"/>
  <c r="H383" i="97"/>
  <c r="I383" i="97"/>
  <c r="J383" i="97"/>
  <c r="K383" i="97"/>
  <c r="G384" i="97"/>
  <c r="H384" i="97"/>
  <c r="I384" i="97"/>
  <c r="J384" i="97"/>
  <c r="K384" i="97"/>
  <c r="G385" i="97"/>
  <c r="H385" i="97"/>
  <c r="I385" i="97"/>
  <c r="J385" i="97"/>
  <c r="K385" i="97"/>
  <c r="G386" i="97"/>
  <c r="H386" i="97"/>
  <c r="I386" i="97"/>
  <c r="J386" i="97"/>
  <c r="K386" i="97"/>
  <c r="G387" i="97"/>
  <c r="H387" i="97"/>
  <c r="I387" i="97"/>
  <c r="J387" i="97"/>
  <c r="K387" i="97"/>
  <c r="G388" i="97"/>
  <c r="H388" i="97"/>
  <c r="I388" i="97"/>
  <c r="J388" i="97"/>
  <c r="K388" i="97"/>
  <c r="G389" i="97"/>
  <c r="H389" i="97"/>
  <c r="I389" i="97"/>
  <c r="J389" i="97"/>
  <c r="K389" i="97"/>
  <c r="G390" i="97"/>
  <c r="H390" i="97"/>
  <c r="I390" i="97"/>
  <c r="J390" i="97"/>
  <c r="K390" i="97"/>
  <c r="G391" i="97"/>
  <c r="H391" i="97"/>
  <c r="I391" i="97"/>
  <c r="J391" i="97"/>
  <c r="K391" i="97"/>
  <c r="G392" i="97"/>
  <c r="H392" i="97"/>
  <c r="I392" i="97"/>
  <c r="J392" i="97"/>
  <c r="K392" i="97"/>
  <c r="G393" i="97"/>
  <c r="H393" i="97"/>
  <c r="I393" i="97"/>
  <c r="J393" i="97"/>
  <c r="K393" i="97"/>
  <c r="G394" i="97"/>
  <c r="H394" i="97"/>
  <c r="I394" i="97"/>
  <c r="J394" i="97"/>
  <c r="K394" i="97"/>
  <c r="G395" i="97"/>
  <c r="H395" i="97"/>
  <c r="I395" i="97"/>
  <c r="J395" i="97"/>
  <c r="K395" i="97"/>
  <c r="G396" i="97"/>
  <c r="H396" i="97"/>
  <c r="I396" i="97"/>
  <c r="J396" i="97"/>
  <c r="K396" i="97"/>
  <c r="G397" i="97"/>
  <c r="H397" i="97"/>
  <c r="I397" i="97"/>
  <c r="J397" i="97"/>
  <c r="K397" i="97"/>
  <c r="G398" i="97"/>
  <c r="H398" i="97"/>
  <c r="I398" i="97"/>
  <c r="J398" i="97"/>
  <c r="K398" i="97"/>
  <c r="G399" i="97"/>
  <c r="H399" i="97"/>
  <c r="I399" i="97"/>
  <c r="J399" i="97"/>
  <c r="K399" i="97"/>
  <c r="G400" i="97"/>
  <c r="H400" i="97"/>
  <c r="I400" i="97"/>
  <c r="J400" i="97"/>
  <c r="K400" i="97"/>
  <c r="G401" i="97"/>
  <c r="H401" i="97"/>
  <c r="I401" i="97"/>
  <c r="J401" i="97"/>
  <c r="K401" i="97"/>
  <c r="G402" i="97"/>
  <c r="H402" i="97"/>
  <c r="I402" i="97"/>
  <c r="J402" i="97"/>
  <c r="K402" i="97"/>
  <c r="G403" i="97"/>
  <c r="H403" i="97"/>
  <c r="I403" i="97"/>
  <c r="J403" i="97"/>
  <c r="K403" i="97"/>
  <c r="G404" i="97"/>
  <c r="H404" i="97"/>
  <c r="I404" i="97"/>
  <c r="J404" i="97"/>
  <c r="K404" i="97"/>
  <c r="G405" i="97"/>
  <c r="H405" i="97"/>
  <c r="I405" i="97"/>
  <c r="J405" i="97"/>
  <c r="K405" i="97"/>
  <c r="G406" i="97"/>
  <c r="H406" i="97"/>
  <c r="I406" i="97"/>
  <c r="J406" i="97"/>
  <c r="K406" i="97"/>
  <c r="G407" i="97"/>
  <c r="H407" i="97"/>
  <c r="I407" i="97"/>
  <c r="J407" i="97"/>
  <c r="K407" i="97"/>
  <c r="G408" i="97"/>
  <c r="H408" i="97"/>
  <c r="I408" i="97"/>
  <c r="J408" i="97"/>
  <c r="K408" i="97"/>
  <c r="G409" i="97"/>
  <c r="H409" i="97"/>
  <c r="I409" i="97"/>
  <c r="J409" i="97"/>
  <c r="K409" i="97"/>
  <c r="G410" i="97"/>
  <c r="H410" i="97"/>
  <c r="I410" i="97"/>
  <c r="J410" i="97"/>
  <c r="K410" i="97"/>
  <c r="G411" i="97"/>
  <c r="H411" i="97"/>
  <c r="I411" i="97"/>
  <c r="J411" i="97"/>
  <c r="K411" i="97"/>
  <c r="G412" i="97"/>
  <c r="H412" i="97"/>
  <c r="I412" i="97"/>
  <c r="J412" i="97"/>
  <c r="K412" i="97"/>
  <c r="G413" i="97"/>
  <c r="H413" i="97"/>
  <c r="I413" i="97"/>
  <c r="J413" i="97"/>
  <c r="K413" i="97"/>
  <c r="G414" i="97"/>
  <c r="H414" i="97"/>
  <c r="I414" i="97"/>
  <c r="J414" i="97"/>
  <c r="K414" i="97"/>
  <c r="G415" i="97"/>
  <c r="H415" i="97"/>
  <c r="I415" i="97"/>
  <c r="J415" i="97"/>
  <c r="K415" i="97"/>
  <c r="G416" i="97"/>
  <c r="H416" i="97"/>
  <c r="I416" i="97"/>
  <c r="J416" i="97"/>
  <c r="K416" i="97"/>
  <c r="G417" i="97"/>
  <c r="H417" i="97"/>
  <c r="I417" i="97"/>
  <c r="J417" i="97"/>
  <c r="K417" i="97"/>
  <c r="G418" i="97"/>
  <c r="H418" i="97"/>
  <c r="I418" i="97"/>
  <c r="J418" i="97"/>
  <c r="K418" i="97"/>
  <c r="G419" i="97"/>
  <c r="H419" i="97"/>
  <c r="I419" i="97"/>
  <c r="J419" i="97"/>
  <c r="K419" i="97"/>
  <c r="G420" i="97"/>
  <c r="H420" i="97"/>
  <c r="I420" i="97"/>
  <c r="J420" i="97"/>
  <c r="K420" i="97"/>
  <c r="G421" i="97"/>
  <c r="H421" i="97"/>
  <c r="I421" i="97"/>
  <c r="J421" i="97"/>
  <c r="K421" i="97"/>
  <c r="G422" i="97"/>
  <c r="H422" i="97"/>
  <c r="I422" i="97"/>
  <c r="J422" i="97"/>
  <c r="K422" i="97"/>
  <c r="G423" i="97"/>
  <c r="H423" i="97"/>
  <c r="I423" i="97"/>
  <c r="J423" i="97"/>
  <c r="K423" i="97"/>
  <c r="G424" i="97"/>
  <c r="H424" i="97"/>
  <c r="I424" i="97"/>
  <c r="J424" i="97"/>
  <c r="K424" i="97"/>
  <c r="G425" i="97"/>
  <c r="H425" i="97"/>
  <c r="I425" i="97"/>
  <c r="J425" i="97"/>
  <c r="K425" i="97"/>
  <c r="G426" i="97"/>
  <c r="H426" i="97"/>
  <c r="I426" i="97"/>
  <c r="J426" i="97"/>
  <c r="K426" i="97"/>
  <c r="G427" i="97"/>
  <c r="H427" i="97"/>
  <c r="I427" i="97"/>
  <c r="J427" i="97"/>
  <c r="K427" i="97"/>
  <c r="G428" i="97"/>
  <c r="H428" i="97"/>
  <c r="I428" i="97"/>
  <c r="J428" i="97"/>
  <c r="K428" i="97"/>
  <c r="G429" i="97"/>
  <c r="H429" i="97"/>
  <c r="I429" i="97"/>
  <c r="J429" i="97"/>
  <c r="K429" i="97"/>
  <c r="G430" i="97"/>
  <c r="H430" i="97"/>
  <c r="I430" i="97"/>
  <c r="J430" i="97"/>
  <c r="K430" i="97"/>
  <c r="G431" i="97"/>
  <c r="H431" i="97"/>
  <c r="I431" i="97"/>
  <c r="J431" i="97"/>
  <c r="K431" i="97"/>
  <c r="G432" i="97"/>
  <c r="H432" i="97"/>
  <c r="I432" i="97"/>
  <c r="J432" i="97"/>
  <c r="K432" i="97"/>
  <c r="G433" i="97"/>
  <c r="H433" i="97"/>
  <c r="I433" i="97"/>
  <c r="J433" i="97"/>
  <c r="K433" i="97"/>
  <c r="G434" i="97"/>
  <c r="H434" i="97"/>
  <c r="I434" i="97"/>
  <c r="J434" i="97"/>
  <c r="K434" i="97"/>
  <c r="G435" i="97"/>
  <c r="H435" i="97"/>
  <c r="I435" i="97"/>
  <c r="J435" i="97"/>
  <c r="K435" i="97"/>
  <c r="G436" i="97"/>
  <c r="H436" i="97"/>
  <c r="I436" i="97"/>
  <c r="J436" i="97"/>
  <c r="K436" i="97"/>
  <c r="G437" i="97"/>
  <c r="H437" i="97"/>
  <c r="I437" i="97"/>
  <c r="J437" i="97"/>
  <c r="K437" i="97"/>
  <c r="G438" i="97"/>
  <c r="H438" i="97"/>
  <c r="I438" i="97"/>
  <c r="J438" i="97"/>
  <c r="K438" i="97"/>
  <c r="G439" i="97"/>
  <c r="H439" i="97"/>
  <c r="I439" i="97"/>
  <c r="J439" i="97"/>
  <c r="K439" i="97"/>
  <c r="G440" i="97"/>
  <c r="H440" i="97"/>
  <c r="I440" i="97"/>
  <c r="J440" i="97"/>
  <c r="K440" i="97"/>
  <c r="G441" i="97"/>
  <c r="H441" i="97"/>
  <c r="I441" i="97"/>
  <c r="J441" i="97"/>
  <c r="K441" i="97"/>
  <c r="G442" i="97"/>
  <c r="H442" i="97"/>
  <c r="I442" i="97"/>
  <c r="J442" i="97"/>
  <c r="K442" i="97"/>
  <c r="G443" i="97"/>
  <c r="H443" i="97"/>
  <c r="I443" i="97"/>
  <c r="J443" i="97"/>
  <c r="K443" i="97"/>
  <c r="G444" i="97"/>
  <c r="H444" i="97"/>
  <c r="I444" i="97"/>
  <c r="J444" i="97"/>
  <c r="K444" i="97"/>
  <c r="G445" i="97"/>
  <c r="H445" i="97"/>
  <c r="I445" i="97"/>
  <c r="J445" i="97"/>
  <c r="K445" i="97"/>
  <c r="G446" i="97"/>
  <c r="H446" i="97"/>
  <c r="I446" i="97"/>
  <c r="J446" i="97"/>
  <c r="K446" i="97"/>
  <c r="G447" i="97"/>
  <c r="H447" i="97"/>
  <c r="I447" i="97"/>
  <c r="J447" i="97"/>
  <c r="K447" i="97"/>
  <c r="G448" i="97"/>
  <c r="H448" i="97"/>
  <c r="I448" i="97"/>
  <c r="J448" i="97"/>
  <c r="K448" i="97"/>
  <c r="G449" i="97"/>
  <c r="H449" i="97"/>
  <c r="I449" i="97"/>
  <c r="J449" i="97"/>
  <c r="K449" i="97"/>
  <c r="G450" i="97"/>
  <c r="H450" i="97"/>
  <c r="I450" i="97"/>
  <c r="J450" i="97"/>
  <c r="K450" i="97"/>
  <c r="G451" i="97"/>
  <c r="H451" i="97"/>
  <c r="I451" i="97"/>
  <c r="J451" i="97"/>
  <c r="K451" i="97"/>
  <c r="G452" i="97"/>
  <c r="H452" i="97"/>
  <c r="I452" i="97"/>
  <c r="J452" i="97"/>
  <c r="K452" i="97"/>
  <c r="G453" i="97"/>
  <c r="H453" i="97"/>
  <c r="I453" i="97"/>
  <c r="J453" i="97"/>
  <c r="K453" i="97"/>
  <c r="G454" i="97"/>
  <c r="H454" i="97"/>
  <c r="I454" i="97"/>
  <c r="J454" i="97"/>
  <c r="K454" i="97"/>
  <c r="G455" i="97"/>
  <c r="H455" i="97"/>
  <c r="I455" i="97"/>
  <c r="J455" i="97"/>
  <c r="K455" i="97"/>
  <c r="G456" i="97"/>
  <c r="H456" i="97"/>
  <c r="I456" i="97"/>
  <c r="J456" i="97"/>
  <c r="K456" i="97"/>
  <c r="G457" i="97"/>
  <c r="H457" i="97"/>
  <c r="I457" i="97"/>
  <c r="J457" i="97"/>
  <c r="K457" i="97"/>
  <c r="G458" i="97"/>
  <c r="H458" i="97"/>
  <c r="I458" i="97"/>
  <c r="J458" i="97"/>
  <c r="K458" i="97"/>
  <c r="G459" i="97"/>
  <c r="H459" i="97"/>
  <c r="I459" i="97"/>
  <c r="J459" i="97"/>
  <c r="K459" i="97"/>
  <c r="G460" i="97"/>
  <c r="H460" i="97"/>
  <c r="I460" i="97"/>
  <c r="J460" i="97"/>
  <c r="K460" i="97"/>
  <c r="G461" i="97"/>
  <c r="H461" i="97"/>
  <c r="I461" i="97"/>
  <c r="J461" i="97"/>
  <c r="K461" i="97"/>
  <c r="G462" i="97"/>
  <c r="H462" i="97"/>
  <c r="I462" i="97"/>
  <c r="J462" i="97"/>
  <c r="K462" i="97"/>
  <c r="G463" i="97"/>
  <c r="H463" i="97"/>
  <c r="I463" i="97"/>
  <c r="J463" i="97"/>
  <c r="K463" i="97"/>
  <c r="G464" i="97"/>
  <c r="H464" i="97"/>
  <c r="I464" i="97"/>
  <c r="J464" i="97"/>
  <c r="K464" i="97"/>
  <c r="G465" i="97"/>
  <c r="H465" i="97"/>
  <c r="I465" i="97"/>
  <c r="J465" i="97"/>
  <c r="K465" i="97"/>
  <c r="G466" i="97"/>
  <c r="H466" i="97"/>
  <c r="I466" i="97"/>
  <c r="J466" i="97"/>
  <c r="K466" i="97"/>
  <c r="G467" i="97"/>
  <c r="H467" i="97"/>
  <c r="I467" i="97"/>
  <c r="J467" i="97"/>
  <c r="K467" i="97"/>
  <c r="G468" i="97"/>
  <c r="H468" i="97"/>
  <c r="I468" i="97"/>
  <c r="J468" i="97"/>
  <c r="K468" i="97"/>
  <c r="G469" i="97"/>
  <c r="H469" i="97"/>
  <c r="I469" i="97"/>
  <c r="J469" i="97"/>
  <c r="K469" i="97"/>
  <c r="G470" i="97"/>
  <c r="H470" i="97"/>
  <c r="I470" i="97"/>
  <c r="J470" i="97"/>
  <c r="K470" i="97"/>
  <c r="G471" i="97"/>
  <c r="H471" i="97"/>
  <c r="I471" i="97"/>
  <c r="J471" i="97"/>
  <c r="K471" i="97"/>
  <c r="G472" i="97"/>
  <c r="H472" i="97"/>
  <c r="I472" i="97"/>
  <c r="J472" i="97"/>
  <c r="K472" i="97"/>
  <c r="G473" i="97"/>
  <c r="H473" i="97"/>
  <c r="I473" i="97"/>
  <c r="J473" i="97"/>
  <c r="K473" i="97"/>
  <c r="G474" i="97"/>
  <c r="H474" i="97"/>
  <c r="I474" i="97"/>
  <c r="J474" i="97"/>
  <c r="K474" i="97"/>
  <c r="G475" i="97"/>
  <c r="H475" i="97"/>
  <c r="I475" i="97"/>
  <c r="J475" i="97"/>
  <c r="K475" i="97"/>
  <c r="G476" i="97"/>
  <c r="H476" i="97"/>
  <c r="I476" i="97"/>
  <c r="J476" i="97"/>
  <c r="K476" i="97"/>
  <c r="G477" i="97"/>
  <c r="H477" i="97"/>
  <c r="I477" i="97"/>
  <c r="J477" i="97"/>
  <c r="K477" i="97"/>
  <c r="G478" i="97"/>
  <c r="H478" i="97"/>
  <c r="I478" i="97"/>
  <c r="J478" i="97"/>
  <c r="K478" i="97"/>
  <c r="G479" i="97"/>
  <c r="H479" i="97"/>
  <c r="I479" i="97"/>
  <c r="J479" i="97"/>
  <c r="K479" i="97"/>
  <c r="G480" i="97"/>
  <c r="H480" i="97"/>
  <c r="I480" i="97"/>
  <c r="J480" i="97"/>
  <c r="K480" i="97"/>
  <c r="G481" i="97"/>
  <c r="H481" i="97"/>
  <c r="I481" i="97"/>
  <c r="J481" i="97"/>
  <c r="K481" i="97"/>
  <c r="G482" i="97"/>
  <c r="H482" i="97"/>
  <c r="I482" i="97"/>
  <c r="J482" i="97"/>
  <c r="K482" i="97"/>
  <c r="G483" i="97"/>
  <c r="H483" i="97"/>
  <c r="I483" i="97"/>
  <c r="J483" i="97"/>
  <c r="K483" i="97"/>
  <c r="G484" i="97"/>
  <c r="H484" i="97"/>
  <c r="I484" i="97"/>
  <c r="J484" i="97"/>
  <c r="K484" i="97"/>
  <c r="G485" i="97"/>
  <c r="H485" i="97"/>
  <c r="I485" i="97"/>
  <c r="J485" i="97"/>
  <c r="K485" i="97"/>
  <c r="G486" i="97"/>
  <c r="H486" i="97"/>
  <c r="I486" i="97"/>
  <c r="J486" i="97"/>
  <c r="K486" i="97"/>
  <c r="G487" i="97"/>
  <c r="H487" i="97"/>
  <c r="I487" i="97"/>
  <c r="J487" i="97"/>
  <c r="K487" i="97"/>
  <c r="G488" i="97"/>
  <c r="H488" i="97"/>
  <c r="I488" i="97"/>
  <c r="J488" i="97"/>
  <c r="K488" i="97"/>
  <c r="G489" i="97"/>
  <c r="H489" i="97"/>
  <c r="I489" i="97"/>
  <c r="J489" i="97"/>
  <c r="K489" i="97"/>
  <c r="G490" i="97"/>
  <c r="H490" i="97"/>
  <c r="I490" i="97"/>
  <c r="J490" i="97"/>
  <c r="K490" i="97"/>
  <c r="G491" i="97"/>
  <c r="H491" i="97"/>
  <c r="I491" i="97"/>
  <c r="J491" i="97"/>
  <c r="K491" i="97"/>
  <c r="G492" i="97"/>
  <c r="H492" i="97"/>
  <c r="I492" i="97"/>
  <c r="J492" i="97"/>
  <c r="K492" i="97"/>
  <c r="G493" i="97"/>
  <c r="H493" i="97"/>
  <c r="I493" i="97"/>
  <c r="J493" i="97"/>
  <c r="K493" i="97"/>
  <c r="G494" i="97"/>
  <c r="H494" i="97"/>
  <c r="I494" i="97"/>
  <c r="J494" i="97"/>
  <c r="K494" i="97"/>
  <c r="G495" i="97"/>
  <c r="H495" i="97"/>
  <c r="I495" i="97"/>
  <c r="J495" i="97"/>
  <c r="K495" i="97"/>
  <c r="G496" i="97"/>
  <c r="H496" i="97"/>
  <c r="I496" i="97"/>
  <c r="J496" i="97"/>
  <c r="K496" i="97"/>
  <c r="G497" i="97"/>
  <c r="H497" i="97"/>
  <c r="I497" i="97"/>
  <c r="J497" i="97"/>
  <c r="K497" i="97"/>
  <c r="G498" i="97"/>
  <c r="H498" i="97"/>
  <c r="I498" i="97"/>
  <c r="J498" i="97"/>
  <c r="K498" i="97"/>
  <c r="G499" i="97"/>
  <c r="H499" i="97"/>
  <c r="I499" i="97"/>
  <c r="J499" i="97"/>
  <c r="K499" i="97"/>
  <c r="G500" i="97"/>
  <c r="H500" i="97"/>
  <c r="I500" i="97"/>
  <c r="J500" i="97"/>
  <c r="K500" i="97"/>
  <c r="G501" i="97"/>
  <c r="H501" i="97"/>
  <c r="I501" i="97"/>
  <c r="J501" i="97"/>
  <c r="K501" i="97"/>
  <c r="G502" i="97"/>
  <c r="H502" i="97"/>
  <c r="I502" i="97"/>
  <c r="J502" i="97"/>
  <c r="K502" i="97"/>
  <c r="G503" i="97"/>
  <c r="H503" i="97"/>
  <c r="I503" i="97"/>
  <c r="J503" i="97"/>
  <c r="K503" i="97"/>
  <c r="G504" i="97"/>
  <c r="H504" i="97"/>
  <c r="I504" i="97"/>
  <c r="J504" i="97"/>
  <c r="K504" i="97"/>
  <c r="G505" i="97"/>
  <c r="H505" i="97"/>
  <c r="I505" i="97"/>
  <c r="J505" i="97"/>
  <c r="K505" i="97"/>
  <c r="G506" i="97"/>
  <c r="H506" i="97"/>
  <c r="I506" i="97"/>
  <c r="J506" i="97"/>
  <c r="K506" i="97"/>
  <c r="G507" i="97"/>
  <c r="H507" i="97"/>
  <c r="I507" i="97"/>
  <c r="J507" i="97"/>
  <c r="K507" i="97"/>
  <c r="G508" i="97"/>
  <c r="H508" i="97"/>
  <c r="I508" i="97"/>
  <c r="J508" i="97"/>
  <c r="K508" i="97"/>
  <c r="G509" i="97"/>
  <c r="H509" i="97"/>
  <c r="I509" i="97"/>
  <c r="J509" i="97"/>
  <c r="K509" i="97"/>
  <c r="G510" i="97"/>
  <c r="H510" i="97"/>
  <c r="I510" i="97"/>
  <c r="J510" i="97"/>
  <c r="K510" i="97"/>
  <c r="G511" i="97"/>
  <c r="H511" i="97"/>
  <c r="I511" i="97"/>
  <c r="J511" i="97"/>
  <c r="K511" i="97"/>
  <c r="G512" i="97"/>
  <c r="H512" i="97"/>
  <c r="I512" i="97"/>
  <c r="J512" i="97"/>
  <c r="K512" i="97"/>
  <c r="G513" i="97"/>
  <c r="H513" i="97"/>
  <c r="I513" i="97"/>
  <c r="J513" i="97"/>
  <c r="K513" i="97"/>
  <c r="G514" i="97"/>
  <c r="H514" i="97"/>
  <c r="I514" i="97"/>
  <c r="J514" i="97"/>
  <c r="K514" i="97"/>
  <c r="G515" i="97"/>
  <c r="H515" i="97"/>
  <c r="I515" i="97"/>
  <c r="J515" i="97"/>
  <c r="K515" i="97"/>
  <c r="G516" i="97"/>
  <c r="H516" i="97"/>
  <c r="I516" i="97"/>
  <c r="J516" i="97"/>
  <c r="K516" i="97"/>
  <c r="G517" i="97"/>
  <c r="H517" i="97"/>
  <c r="I517" i="97"/>
  <c r="J517" i="97"/>
  <c r="K517" i="97"/>
  <c r="G518" i="97"/>
  <c r="H518" i="97"/>
  <c r="I518" i="97"/>
  <c r="J518" i="97"/>
  <c r="K518" i="97"/>
  <c r="G519" i="97"/>
  <c r="H519" i="97"/>
  <c r="I519" i="97"/>
  <c r="J519" i="97"/>
  <c r="K519" i="97"/>
  <c r="G520" i="97"/>
  <c r="H520" i="97"/>
  <c r="I520" i="97"/>
  <c r="J520" i="97"/>
  <c r="K520" i="97"/>
  <c r="G521" i="97"/>
  <c r="H521" i="97"/>
  <c r="I521" i="97"/>
  <c r="J521" i="97"/>
  <c r="K521" i="97"/>
  <c r="G522" i="97"/>
  <c r="H522" i="97"/>
  <c r="I522" i="97"/>
  <c r="J522" i="97"/>
  <c r="K522" i="97"/>
  <c r="G523" i="97"/>
  <c r="H523" i="97"/>
  <c r="I523" i="97"/>
  <c r="J523" i="97"/>
  <c r="K523" i="97"/>
  <c r="G524" i="97"/>
  <c r="H524" i="97"/>
  <c r="I524" i="97"/>
  <c r="J524" i="97"/>
  <c r="K524" i="97"/>
  <c r="G525" i="97"/>
  <c r="H525" i="97"/>
  <c r="I525" i="97"/>
  <c r="J525" i="97"/>
  <c r="K525" i="97"/>
  <c r="G526" i="97"/>
  <c r="H526" i="97"/>
  <c r="I526" i="97"/>
  <c r="J526" i="97"/>
  <c r="K526" i="97"/>
  <c r="G527" i="97"/>
  <c r="H527" i="97"/>
  <c r="I527" i="97"/>
  <c r="J527" i="97"/>
  <c r="K527" i="97"/>
  <c r="G528" i="97"/>
  <c r="H528" i="97"/>
  <c r="I528" i="97"/>
  <c r="J528" i="97"/>
  <c r="K528" i="97"/>
  <c r="G529" i="97"/>
  <c r="H529" i="97"/>
  <c r="I529" i="97"/>
  <c r="J529" i="97"/>
  <c r="K529" i="97"/>
  <c r="G530" i="97"/>
  <c r="H530" i="97"/>
  <c r="I530" i="97"/>
  <c r="J530" i="97"/>
  <c r="K530" i="97"/>
  <c r="G531" i="97"/>
  <c r="H531" i="97"/>
  <c r="I531" i="97"/>
  <c r="J531" i="97"/>
  <c r="K531" i="97"/>
  <c r="G532" i="97"/>
  <c r="H532" i="97"/>
  <c r="I532" i="97"/>
  <c r="J532" i="97"/>
  <c r="K532" i="97"/>
  <c r="G533" i="97"/>
  <c r="H533" i="97"/>
  <c r="I533" i="97"/>
  <c r="J533" i="97"/>
  <c r="K533" i="97"/>
  <c r="G534" i="97"/>
  <c r="H534" i="97"/>
  <c r="I534" i="97"/>
  <c r="J534" i="97"/>
  <c r="K534" i="97"/>
  <c r="G535" i="97"/>
  <c r="H535" i="97"/>
  <c r="I535" i="97"/>
  <c r="J535" i="97"/>
  <c r="K535" i="97"/>
  <c r="G536" i="97"/>
  <c r="H536" i="97"/>
  <c r="I536" i="97"/>
  <c r="J536" i="97"/>
  <c r="K536" i="97"/>
  <c r="G537" i="97"/>
  <c r="H537" i="97"/>
  <c r="I537" i="97"/>
  <c r="J537" i="97"/>
  <c r="K537" i="97"/>
  <c r="G538" i="97"/>
  <c r="H538" i="97"/>
  <c r="I538" i="97"/>
  <c r="J538" i="97"/>
  <c r="K538" i="97"/>
  <c r="G539" i="97"/>
  <c r="H539" i="97"/>
  <c r="I539" i="97"/>
  <c r="J539" i="97"/>
  <c r="K539" i="97"/>
  <c r="G540" i="97"/>
  <c r="H540" i="97"/>
  <c r="I540" i="97"/>
  <c r="J540" i="97"/>
  <c r="K540" i="97"/>
  <c r="G541" i="97"/>
  <c r="H541" i="97"/>
  <c r="I541" i="97"/>
  <c r="J541" i="97"/>
  <c r="K541" i="97"/>
  <c r="G542" i="97"/>
  <c r="H542" i="97"/>
  <c r="I542" i="97"/>
  <c r="J542" i="97"/>
  <c r="K542" i="97"/>
  <c r="G543" i="97"/>
  <c r="H543" i="97"/>
  <c r="I543" i="97"/>
  <c r="J543" i="97"/>
  <c r="K543" i="97"/>
  <c r="G544" i="97"/>
  <c r="H544" i="97"/>
  <c r="I544" i="97"/>
  <c r="J544" i="97"/>
  <c r="K544" i="97"/>
  <c r="G545" i="97"/>
  <c r="H545" i="97"/>
  <c r="I545" i="97"/>
  <c r="J545" i="97"/>
  <c r="K545" i="97"/>
  <c r="G546" i="97"/>
  <c r="H546" i="97"/>
  <c r="I546" i="97"/>
  <c r="J546" i="97"/>
  <c r="K546" i="97"/>
  <c r="G547" i="97"/>
  <c r="H547" i="97"/>
  <c r="I547" i="97"/>
  <c r="J547" i="97"/>
  <c r="K547" i="97"/>
  <c r="G548" i="97"/>
  <c r="H548" i="97"/>
  <c r="I548" i="97"/>
  <c r="J548" i="97"/>
  <c r="K548" i="97"/>
  <c r="G549" i="97"/>
  <c r="H549" i="97"/>
  <c r="I549" i="97"/>
  <c r="J549" i="97"/>
  <c r="K549" i="97"/>
  <c r="G550" i="97"/>
  <c r="H550" i="97"/>
  <c r="I550" i="97"/>
  <c r="J550" i="97"/>
  <c r="K550" i="97"/>
  <c r="G551" i="97"/>
  <c r="H551" i="97"/>
  <c r="I551" i="97"/>
  <c r="J551" i="97"/>
  <c r="K551" i="97"/>
  <c r="G552" i="97"/>
  <c r="H552" i="97"/>
  <c r="I552" i="97"/>
  <c r="J552" i="97"/>
  <c r="K552" i="97"/>
  <c r="G553" i="97"/>
  <c r="H553" i="97"/>
  <c r="I553" i="97"/>
  <c r="J553" i="97"/>
  <c r="K553" i="97"/>
  <c r="G554" i="97"/>
  <c r="H554" i="97"/>
  <c r="I554" i="97"/>
  <c r="J554" i="97"/>
  <c r="K554" i="97"/>
  <c r="G555" i="97"/>
  <c r="H555" i="97"/>
  <c r="I555" i="97"/>
  <c r="J555" i="97"/>
  <c r="K555" i="97"/>
  <c r="G556" i="97"/>
  <c r="H556" i="97"/>
  <c r="I556" i="97"/>
  <c r="J556" i="97"/>
  <c r="K556" i="97"/>
  <c r="G557" i="97"/>
  <c r="H557" i="97"/>
  <c r="I557" i="97"/>
  <c r="J557" i="97"/>
  <c r="K557" i="97"/>
  <c r="G558" i="97"/>
  <c r="H558" i="97"/>
  <c r="I558" i="97"/>
  <c r="J558" i="97"/>
  <c r="K558" i="97"/>
  <c r="G559" i="97"/>
  <c r="H559" i="97"/>
  <c r="I559" i="97"/>
  <c r="J559" i="97"/>
  <c r="K559" i="97"/>
  <c r="G560" i="97"/>
  <c r="H560" i="97"/>
  <c r="I560" i="97"/>
  <c r="J560" i="97"/>
  <c r="K560" i="97"/>
  <c r="G561" i="97"/>
  <c r="H561" i="97"/>
  <c r="I561" i="97"/>
  <c r="J561" i="97"/>
  <c r="K561" i="97"/>
  <c r="G562" i="97"/>
  <c r="H562" i="97"/>
  <c r="I562" i="97"/>
  <c r="J562" i="97"/>
  <c r="K562" i="97"/>
  <c r="G563" i="97"/>
  <c r="H563" i="97"/>
  <c r="I563" i="97"/>
  <c r="J563" i="97"/>
  <c r="K563" i="97"/>
  <c r="G564" i="97"/>
  <c r="H564" i="97"/>
  <c r="I564" i="97"/>
  <c r="J564" i="97"/>
  <c r="K564" i="97"/>
  <c r="G565" i="97"/>
  <c r="H565" i="97"/>
  <c r="I565" i="97"/>
  <c r="J565" i="97"/>
  <c r="K565" i="97"/>
  <c r="G566" i="97"/>
  <c r="H566" i="97"/>
  <c r="I566" i="97"/>
  <c r="J566" i="97"/>
  <c r="K566" i="97"/>
  <c r="G567" i="97"/>
  <c r="H567" i="97"/>
  <c r="I567" i="97"/>
  <c r="J567" i="97"/>
  <c r="K567" i="97"/>
  <c r="G568" i="97"/>
  <c r="H568" i="97"/>
  <c r="I568" i="97"/>
  <c r="J568" i="97"/>
  <c r="K568" i="97"/>
  <c r="G569" i="97"/>
  <c r="H569" i="97"/>
  <c r="I569" i="97"/>
  <c r="J569" i="97"/>
  <c r="K569" i="97"/>
  <c r="G570" i="97"/>
  <c r="H570" i="97"/>
  <c r="I570" i="97"/>
  <c r="J570" i="97"/>
  <c r="K570" i="97"/>
  <c r="G571" i="97"/>
  <c r="H571" i="97"/>
  <c r="I571" i="97"/>
  <c r="J571" i="97"/>
  <c r="K571" i="97"/>
  <c r="G572" i="97"/>
  <c r="H572" i="97"/>
  <c r="I572" i="97"/>
  <c r="J572" i="97"/>
  <c r="K572" i="97"/>
  <c r="G573" i="97"/>
  <c r="H573" i="97"/>
  <c r="I573" i="97"/>
  <c r="J573" i="97"/>
  <c r="K573" i="97"/>
  <c r="G574" i="97"/>
  <c r="H574" i="97"/>
  <c r="I574" i="97"/>
  <c r="J574" i="97"/>
  <c r="K574" i="97"/>
  <c r="G575" i="97"/>
  <c r="H575" i="97"/>
  <c r="I575" i="97"/>
  <c r="J575" i="97"/>
  <c r="K575" i="97"/>
  <c r="G576" i="97"/>
  <c r="H576" i="97"/>
  <c r="I576" i="97"/>
  <c r="J576" i="97"/>
  <c r="K576" i="97"/>
  <c r="G577" i="97"/>
  <c r="H577" i="97"/>
  <c r="I577" i="97"/>
  <c r="J577" i="97"/>
  <c r="K577" i="97"/>
  <c r="G578" i="97"/>
  <c r="H578" i="97"/>
  <c r="I578" i="97"/>
  <c r="J578" i="97"/>
  <c r="K578" i="97"/>
  <c r="G579" i="97"/>
  <c r="H579" i="97"/>
  <c r="I579" i="97"/>
  <c r="J579" i="97"/>
  <c r="K579" i="97"/>
  <c r="G580" i="97"/>
  <c r="H580" i="97"/>
  <c r="I580" i="97"/>
  <c r="J580" i="97"/>
  <c r="K580" i="97"/>
  <c r="G581" i="97"/>
  <c r="H581" i="97"/>
  <c r="I581" i="97"/>
  <c r="J581" i="97"/>
  <c r="K581" i="97"/>
  <c r="G582" i="97"/>
  <c r="H582" i="97"/>
  <c r="I582" i="97"/>
  <c r="J582" i="97"/>
  <c r="K582" i="97"/>
  <c r="G583" i="97"/>
  <c r="H583" i="97"/>
  <c r="I583" i="97"/>
  <c r="J583" i="97"/>
  <c r="K583" i="97"/>
  <c r="G584" i="97"/>
  <c r="H584" i="97"/>
  <c r="I584" i="97"/>
  <c r="J584" i="97"/>
  <c r="K584" i="97"/>
  <c r="G585" i="97"/>
  <c r="H585" i="97"/>
  <c r="I585" i="97"/>
  <c r="J585" i="97"/>
  <c r="K585" i="97"/>
  <c r="G586" i="97"/>
  <c r="H586" i="97"/>
  <c r="I586" i="97"/>
  <c r="J586" i="97"/>
  <c r="K586" i="97"/>
  <c r="G587" i="97"/>
  <c r="H587" i="97"/>
  <c r="I587" i="97"/>
  <c r="J587" i="97"/>
  <c r="K587" i="97"/>
  <c r="G588" i="97"/>
  <c r="H588" i="97"/>
  <c r="I588" i="97"/>
  <c r="J588" i="97"/>
  <c r="K588" i="97"/>
  <c r="G589" i="97"/>
  <c r="H589" i="97"/>
  <c r="I589" i="97"/>
  <c r="J589" i="97"/>
  <c r="K589" i="97"/>
  <c r="G590" i="97"/>
  <c r="H590" i="97"/>
  <c r="I590" i="97"/>
  <c r="J590" i="97"/>
  <c r="K590" i="97"/>
  <c r="G591" i="97"/>
  <c r="H591" i="97"/>
  <c r="I591" i="97"/>
  <c r="J591" i="97"/>
  <c r="K591" i="97"/>
  <c r="G592" i="97"/>
  <c r="H592" i="97"/>
  <c r="I592" i="97"/>
  <c r="J592" i="97"/>
  <c r="K592" i="97"/>
  <c r="G593" i="97"/>
  <c r="H593" i="97"/>
  <c r="I593" i="97"/>
  <c r="J593" i="97"/>
  <c r="K593" i="97"/>
  <c r="G594" i="97"/>
  <c r="H594" i="97"/>
  <c r="I594" i="97"/>
  <c r="J594" i="97"/>
  <c r="K594" i="97"/>
  <c r="G595" i="97"/>
  <c r="H595" i="97"/>
  <c r="I595" i="97"/>
  <c r="J595" i="97"/>
  <c r="K595" i="97"/>
  <c r="G596" i="97"/>
  <c r="H596" i="97"/>
  <c r="I596" i="97"/>
  <c r="J596" i="97"/>
  <c r="K596" i="97"/>
  <c r="G597" i="97"/>
  <c r="H597" i="97"/>
  <c r="I597" i="97"/>
  <c r="J597" i="97"/>
  <c r="K597" i="97"/>
  <c r="G598" i="97"/>
  <c r="H598" i="97"/>
  <c r="I598" i="97"/>
  <c r="J598" i="97"/>
  <c r="K598" i="97"/>
  <c r="G599" i="97"/>
  <c r="H599" i="97"/>
  <c r="I599" i="97"/>
  <c r="J599" i="97"/>
  <c r="K599" i="97"/>
  <c r="G600" i="97"/>
  <c r="H600" i="97"/>
  <c r="I600" i="97"/>
  <c r="J600" i="97"/>
  <c r="K600" i="97"/>
  <c r="G601" i="97"/>
  <c r="H601" i="97"/>
  <c r="I601" i="97"/>
  <c r="J601" i="97"/>
  <c r="K601" i="97"/>
  <c r="G602" i="97"/>
  <c r="H602" i="97"/>
  <c r="I602" i="97"/>
  <c r="J602" i="97"/>
  <c r="K602" i="97"/>
  <c r="G603" i="97"/>
  <c r="H603" i="97"/>
  <c r="I603" i="97"/>
  <c r="J603" i="97"/>
  <c r="K603" i="97"/>
  <c r="G604" i="97"/>
  <c r="H604" i="97"/>
  <c r="I604" i="97"/>
  <c r="J604" i="97"/>
  <c r="K604" i="97"/>
  <c r="G605" i="97"/>
  <c r="H605" i="97"/>
  <c r="I605" i="97"/>
  <c r="J605" i="97"/>
  <c r="K605" i="97"/>
  <c r="G606" i="97"/>
  <c r="H606" i="97"/>
  <c r="I606" i="97"/>
  <c r="J606" i="97"/>
  <c r="K606" i="97"/>
  <c r="G607" i="97"/>
  <c r="H607" i="97"/>
  <c r="I607" i="97"/>
  <c r="J607" i="97"/>
  <c r="K607" i="97"/>
  <c r="G608" i="97"/>
  <c r="H608" i="97"/>
  <c r="I608" i="97"/>
  <c r="J608" i="97"/>
  <c r="K608" i="97"/>
  <c r="G609" i="97"/>
  <c r="H609" i="97"/>
  <c r="I609" i="97"/>
  <c r="J609" i="97"/>
  <c r="K609" i="97"/>
  <c r="G610" i="97"/>
  <c r="H610" i="97"/>
  <c r="I610" i="97"/>
  <c r="J610" i="97"/>
  <c r="K610" i="97"/>
  <c r="G611" i="97"/>
  <c r="H611" i="97"/>
  <c r="I611" i="97"/>
  <c r="J611" i="97"/>
  <c r="K611" i="97"/>
  <c r="G612" i="97"/>
  <c r="H612" i="97"/>
  <c r="I612" i="97"/>
  <c r="J612" i="97"/>
  <c r="K612" i="97"/>
  <c r="G613" i="97"/>
  <c r="H613" i="97"/>
  <c r="I613" i="97"/>
  <c r="J613" i="97"/>
  <c r="K613" i="97"/>
  <c r="G614" i="97"/>
  <c r="H614" i="97"/>
  <c r="I614" i="97"/>
  <c r="J614" i="97"/>
  <c r="K614" i="97"/>
  <c r="G615" i="97"/>
  <c r="H615" i="97"/>
  <c r="I615" i="97"/>
  <c r="J615" i="97"/>
  <c r="K615" i="97"/>
  <c r="G616" i="97"/>
  <c r="H616" i="97"/>
  <c r="I616" i="97"/>
  <c r="J616" i="97"/>
  <c r="K616" i="97"/>
  <c r="G617" i="97"/>
  <c r="H617" i="97"/>
  <c r="I617" i="97"/>
  <c r="J617" i="97"/>
  <c r="K617" i="97"/>
  <c r="G618" i="97"/>
  <c r="H618" i="97"/>
  <c r="I618" i="97"/>
  <c r="J618" i="97"/>
  <c r="K618" i="97"/>
  <c r="G619" i="97"/>
  <c r="H619" i="97"/>
  <c r="I619" i="97"/>
  <c r="J619" i="97"/>
  <c r="K619" i="97"/>
  <c r="G620" i="97"/>
  <c r="H620" i="97"/>
  <c r="I620" i="97"/>
  <c r="J620" i="97"/>
  <c r="K620" i="97"/>
  <c r="G621" i="97"/>
  <c r="H621" i="97"/>
  <c r="I621" i="97"/>
  <c r="J621" i="97"/>
  <c r="K621" i="97"/>
  <c r="G622" i="97"/>
  <c r="H622" i="97"/>
  <c r="I622" i="97"/>
  <c r="J622" i="97"/>
  <c r="K622" i="97"/>
  <c r="G623" i="97"/>
  <c r="H623" i="97"/>
  <c r="I623" i="97"/>
  <c r="J623" i="97"/>
  <c r="K623" i="97"/>
  <c r="G624" i="97"/>
  <c r="H624" i="97"/>
  <c r="I624" i="97"/>
  <c r="J624" i="97"/>
  <c r="K624" i="97"/>
  <c r="G625" i="97"/>
  <c r="H625" i="97"/>
  <c r="I625" i="97"/>
  <c r="J625" i="97"/>
  <c r="K625" i="97"/>
  <c r="G626" i="97"/>
  <c r="H626" i="97"/>
  <c r="I626" i="97"/>
  <c r="J626" i="97"/>
  <c r="K626" i="97"/>
  <c r="G627" i="97"/>
  <c r="H627" i="97"/>
  <c r="I627" i="97"/>
  <c r="J627" i="97"/>
  <c r="K627" i="97"/>
  <c r="G628" i="97"/>
  <c r="H628" i="97"/>
  <c r="I628" i="97"/>
  <c r="J628" i="97"/>
  <c r="K628" i="97"/>
  <c r="G629" i="97"/>
  <c r="H629" i="97"/>
  <c r="I629" i="97"/>
  <c r="J629" i="97"/>
  <c r="K629" i="97"/>
  <c r="G630" i="97"/>
  <c r="H630" i="97"/>
  <c r="I630" i="97"/>
  <c r="J630" i="97"/>
  <c r="K630" i="97"/>
  <c r="G631" i="97"/>
  <c r="H631" i="97"/>
  <c r="I631" i="97"/>
  <c r="J631" i="97"/>
  <c r="K631" i="97"/>
  <c r="G632" i="97"/>
  <c r="H632" i="97"/>
  <c r="I632" i="97"/>
  <c r="J632" i="97"/>
  <c r="K632" i="97"/>
  <c r="G633" i="97"/>
  <c r="H633" i="97"/>
  <c r="I633" i="97"/>
  <c r="J633" i="97"/>
  <c r="K633" i="97"/>
  <c r="G634" i="97"/>
  <c r="H634" i="97"/>
  <c r="I634" i="97"/>
  <c r="J634" i="97"/>
  <c r="K634" i="97"/>
  <c r="G635" i="97"/>
  <c r="H635" i="97"/>
  <c r="I635" i="97"/>
  <c r="J635" i="97"/>
  <c r="K635" i="97"/>
  <c r="G636" i="97"/>
  <c r="H636" i="97"/>
  <c r="I636" i="97"/>
  <c r="J636" i="97"/>
  <c r="K636" i="97"/>
  <c r="G637" i="97"/>
  <c r="H637" i="97"/>
  <c r="I637" i="97"/>
  <c r="J637" i="97"/>
  <c r="K637" i="97"/>
  <c r="G638" i="97"/>
  <c r="H638" i="97"/>
  <c r="I638" i="97"/>
  <c r="J638" i="97"/>
  <c r="K638" i="97"/>
  <c r="G639" i="97"/>
  <c r="H639" i="97"/>
  <c r="I639" i="97"/>
  <c r="J639" i="97"/>
  <c r="K639" i="97"/>
  <c r="G640" i="97"/>
  <c r="H640" i="97"/>
  <c r="I640" i="97"/>
  <c r="J640" i="97"/>
  <c r="K640" i="97"/>
  <c r="G641" i="97"/>
  <c r="H641" i="97"/>
  <c r="I641" i="97"/>
  <c r="J641" i="97"/>
  <c r="K641" i="97"/>
  <c r="G642" i="97"/>
  <c r="H642" i="97"/>
  <c r="I642" i="97"/>
  <c r="J642" i="97"/>
  <c r="K642" i="97"/>
  <c r="G643" i="97"/>
  <c r="H643" i="97"/>
  <c r="I643" i="97"/>
  <c r="J643" i="97"/>
  <c r="K643" i="97"/>
  <c r="G644" i="97"/>
  <c r="H644" i="97"/>
  <c r="I644" i="97"/>
  <c r="J644" i="97"/>
  <c r="K644" i="97"/>
  <c r="G645" i="97"/>
  <c r="H645" i="97"/>
  <c r="I645" i="97"/>
  <c r="J645" i="97"/>
  <c r="K645" i="97"/>
  <c r="G646" i="97"/>
  <c r="H646" i="97"/>
  <c r="I646" i="97"/>
  <c r="J646" i="97"/>
  <c r="K646" i="97"/>
  <c r="G647" i="97"/>
  <c r="H647" i="97"/>
  <c r="I647" i="97"/>
  <c r="J647" i="97"/>
  <c r="K647" i="97"/>
  <c r="G648" i="97"/>
  <c r="H648" i="97"/>
  <c r="I648" i="97"/>
  <c r="J648" i="97"/>
  <c r="K648" i="97"/>
  <c r="G649" i="97"/>
  <c r="H649" i="97"/>
  <c r="I649" i="97"/>
  <c r="J649" i="97"/>
  <c r="K649" i="97"/>
  <c r="G650" i="97"/>
  <c r="H650" i="97"/>
  <c r="I650" i="97"/>
  <c r="J650" i="97"/>
  <c r="K650" i="97"/>
  <c r="G651" i="97"/>
  <c r="H651" i="97"/>
  <c r="I651" i="97"/>
  <c r="J651" i="97"/>
  <c r="K651" i="97"/>
  <c r="G652" i="97"/>
  <c r="H652" i="97"/>
  <c r="I652" i="97"/>
  <c r="J652" i="97"/>
  <c r="K652" i="97"/>
  <c r="G653" i="97"/>
  <c r="H653" i="97"/>
  <c r="I653" i="97"/>
  <c r="J653" i="97"/>
  <c r="K653" i="97"/>
  <c r="G654" i="97"/>
  <c r="H654" i="97"/>
  <c r="I654" i="97"/>
  <c r="J654" i="97"/>
  <c r="K654" i="97"/>
  <c r="G655" i="97"/>
  <c r="H655" i="97"/>
  <c r="I655" i="97"/>
  <c r="J655" i="97"/>
  <c r="K655" i="97"/>
  <c r="G656" i="97"/>
  <c r="H656" i="97"/>
  <c r="I656" i="97"/>
  <c r="J656" i="97"/>
  <c r="K656" i="97"/>
  <c r="G657" i="97"/>
  <c r="H657" i="97"/>
  <c r="I657" i="97"/>
  <c r="J657" i="97"/>
  <c r="K657" i="97"/>
  <c r="G658" i="97"/>
  <c r="H658" i="97"/>
  <c r="I658" i="97"/>
  <c r="J658" i="97"/>
  <c r="K658" i="97"/>
  <c r="G659" i="97"/>
  <c r="H659" i="97"/>
  <c r="I659" i="97"/>
  <c r="J659" i="97"/>
  <c r="K659" i="97"/>
  <c r="G660" i="97"/>
  <c r="H660" i="97"/>
  <c r="I660" i="97"/>
  <c r="J660" i="97"/>
  <c r="K660" i="97"/>
  <c r="G661" i="97"/>
  <c r="H661" i="97"/>
  <c r="I661" i="97"/>
  <c r="J661" i="97"/>
  <c r="K661" i="97"/>
  <c r="H2" i="97"/>
  <c r="I2" i="97"/>
  <c r="J2" i="97"/>
  <c r="K2" i="97"/>
  <c r="G2" i="97"/>
  <c r="E3" i="97" l="1"/>
  <c r="E4" i="97"/>
  <c r="E5" i="97"/>
  <c r="E6" i="97"/>
  <c r="E7" i="97"/>
  <c r="E8" i="97"/>
  <c r="E9" i="97"/>
  <c r="E10" i="97"/>
  <c r="E11" i="97"/>
  <c r="E12" i="97"/>
  <c r="E13" i="97"/>
  <c r="E14" i="97"/>
  <c r="E15" i="97"/>
  <c r="E16" i="97"/>
  <c r="E17" i="97"/>
  <c r="E18" i="97"/>
  <c r="E19" i="97"/>
  <c r="E20" i="97"/>
  <c r="E21" i="97"/>
  <c r="E22" i="97"/>
  <c r="E23" i="97"/>
  <c r="E24" i="97"/>
  <c r="E25" i="97"/>
  <c r="E26" i="97"/>
  <c r="E27" i="97"/>
  <c r="E28" i="97"/>
  <c r="E29" i="97"/>
  <c r="E30" i="97"/>
  <c r="E31" i="97"/>
  <c r="E32" i="97"/>
  <c r="E33" i="97"/>
  <c r="E34" i="97"/>
  <c r="E35" i="97"/>
  <c r="E36" i="97"/>
  <c r="E37" i="97"/>
  <c r="E38" i="97"/>
  <c r="E39" i="97"/>
  <c r="E40" i="97"/>
  <c r="E41" i="97"/>
  <c r="E42" i="97"/>
  <c r="E43" i="97"/>
  <c r="E44" i="97"/>
  <c r="E45" i="97"/>
  <c r="E46" i="97"/>
  <c r="E47" i="97"/>
  <c r="E48" i="97"/>
  <c r="E49" i="97"/>
  <c r="E50" i="97"/>
  <c r="E51" i="97"/>
  <c r="E52" i="97"/>
  <c r="E53" i="97"/>
  <c r="E54" i="97"/>
  <c r="E55" i="97"/>
  <c r="E56" i="97"/>
  <c r="E57" i="97"/>
  <c r="E58" i="97"/>
  <c r="E59" i="97"/>
  <c r="E60" i="97"/>
  <c r="E61" i="97"/>
  <c r="E62" i="97"/>
  <c r="E63" i="97"/>
  <c r="E64" i="97"/>
  <c r="E65" i="97"/>
  <c r="E66" i="97"/>
  <c r="E67" i="97"/>
  <c r="E68" i="97"/>
  <c r="E69" i="97"/>
  <c r="E70" i="97"/>
  <c r="E71" i="97"/>
  <c r="E72" i="97"/>
  <c r="E73" i="97"/>
  <c r="E74" i="97"/>
  <c r="E75" i="97"/>
  <c r="E76" i="97"/>
  <c r="E77" i="97"/>
  <c r="E78" i="97"/>
  <c r="E79" i="97"/>
  <c r="E80" i="97"/>
  <c r="E81" i="97"/>
  <c r="E82" i="97"/>
  <c r="E83" i="97"/>
  <c r="E84" i="97"/>
  <c r="E85" i="97"/>
  <c r="E86" i="97"/>
  <c r="E87" i="97"/>
  <c r="E88" i="97"/>
  <c r="E89" i="97"/>
  <c r="E90" i="97"/>
  <c r="E91" i="97"/>
  <c r="E92" i="97"/>
  <c r="E93" i="97"/>
  <c r="E94" i="97"/>
  <c r="E95" i="97"/>
  <c r="E96" i="97"/>
  <c r="E97" i="97"/>
  <c r="E98" i="97"/>
  <c r="E99" i="97"/>
  <c r="E100" i="97"/>
  <c r="E101" i="97"/>
  <c r="E102" i="97"/>
  <c r="E103" i="97"/>
  <c r="E104" i="97"/>
  <c r="E105" i="97"/>
  <c r="E106" i="97"/>
  <c r="E107" i="97"/>
  <c r="E108" i="97"/>
  <c r="E109" i="97"/>
  <c r="E110" i="97"/>
  <c r="E111" i="97"/>
  <c r="E112" i="97"/>
  <c r="E113" i="97"/>
  <c r="E114" i="97"/>
  <c r="E115" i="97"/>
  <c r="E116" i="97"/>
  <c r="E117" i="97"/>
  <c r="E118" i="97"/>
  <c r="E119" i="97"/>
  <c r="E120" i="97"/>
  <c r="E121" i="97"/>
  <c r="E122" i="97"/>
  <c r="E123" i="97"/>
  <c r="E124" i="97"/>
  <c r="E125" i="97"/>
  <c r="E126" i="97"/>
  <c r="E127" i="97"/>
  <c r="E128" i="97"/>
  <c r="E129" i="97"/>
  <c r="E130" i="97"/>
  <c r="E131" i="97"/>
  <c r="E132" i="97"/>
  <c r="E133" i="97"/>
  <c r="E134" i="97"/>
  <c r="E135" i="97"/>
  <c r="E136" i="97"/>
  <c r="E137" i="97"/>
  <c r="E138" i="97"/>
  <c r="E139" i="97"/>
  <c r="E140" i="97"/>
  <c r="E141" i="97"/>
  <c r="E142" i="97"/>
  <c r="E143" i="97"/>
  <c r="E144" i="97"/>
  <c r="E145" i="97"/>
  <c r="E146" i="97"/>
  <c r="E147" i="97"/>
  <c r="E148" i="97"/>
  <c r="E149" i="97"/>
  <c r="E150" i="97"/>
  <c r="E151" i="97"/>
  <c r="E152" i="97"/>
  <c r="E153" i="97"/>
  <c r="E154" i="97"/>
  <c r="E155" i="97"/>
  <c r="E156" i="97"/>
  <c r="E157" i="97"/>
  <c r="E158" i="97"/>
  <c r="E159" i="97"/>
  <c r="E160" i="97"/>
  <c r="E161" i="97"/>
  <c r="E162" i="97"/>
  <c r="E163" i="97"/>
  <c r="E164" i="97"/>
  <c r="E165" i="97"/>
  <c r="E166" i="97"/>
  <c r="E167" i="97"/>
  <c r="E168" i="97"/>
  <c r="E169" i="97"/>
  <c r="E170" i="97"/>
  <c r="E171" i="97"/>
  <c r="E172" i="97"/>
  <c r="E173" i="97"/>
  <c r="E174" i="97"/>
  <c r="E175" i="97"/>
  <c r="E176" i="97"/>
  <c r="E177" i="97"/>
  <c r="E178" i="97"/>
  <c r="E179" i="97"/>
  <c r="E180" i="97"/>
  <c r="E181" i="97"/>
  <c r="E182" i="97"/>
  <c r="E183" i="97"/>
  <c r="E184" i="97"/>
  <c r="E185" i="97"/>
  <c r="E186" i="97"/>
  <c r="E187" i="97"/>
  <c r="E188" i="97"/>
  <c r="E189" i="97"/>
  <c r="E190" i="97"/>
  <c r="E191" i="97"/>
  <c r="E192" i="97"/>
  <c r="E193" i="97"/>
  <c r="E194" i="97"/>
  <c r="E195" i="97"/>
  <c r="E196" i="97"/>
  <c r="E197" i="97"/>
  <c r="E198" i="97"/>
  <c r="E199" i="97"/>
  <c r="E200" i="97"/>
  <c r="E201" i="97"/>
  <c r="E202" i="97"/>
  <c r="E203" i="97"/>
  <c r="E204" i="97"/>
  <c r="E205" i="97"/>
  <c r="E206" i="97"/>
  <c r="E207" i="97"/>
  <c r="E208" i="97"/>
  <c r="E209" i="97"/>
  <c r="E210" i="97"/>
  <c r="E211" i="97"/>
  <c r="E212" i="97"/>
  <c r="E213" i="97"/>
  <c r="E214" i="97"/>
  <c r="E215" i="97"/>
  <c r="E216" i="97"/>
  <c r="E217" i="97"/>
  <c r="E218" i="97"/>
  <c r="E219" i="97"/>
  <c r="E220" i="97"/>
  <c r="E221" i="97"/>
  <c r="E222" i="97"/>
  <c r="E223" i="97"/>
  <c r="E224" i="97"/>
  <c r="E225" i="97"/>
  <c r="E226" i="97"/>
  <c r="E227" i="97"/>
  <c r="E228" i="97"/>
  <c r="E229" i="97"/>
  <c r="E230" i="97"/>
  <c r="E231" i="97"/>
  <c r="E232" i="97"/>
  <c r="E233" i="97"/>
  <c r="E234" i="97"/>
  <c r="E235" i="97"/>
  <c r="E236" i="97"/>
  <c r="E237" i="97"/>
  <c r="E238" i="97"/>
  <c r="E239" i="97"/>
  <c r="E240" i="97"/>
  <c r="E241" i="97"/>
  <c r="E242" i="97"/>
  <c r="E243" i="97"/>
  <c r="E244" i="97"/>
  <c r="E245" i="97"/>
  <c r="E246" i="97"/>
  <c r="E247" i="97"/>
  <c r="E248" i="97"/>
  <c r="E249" i="97"/>
  <c r="E250" i="97"/>
  <c r="E251" i="97"/>
  <c r="E252" i="97"/>
  <c r="E253" i="97"/>
  <c r="E254" i="97"/>
  <c r="E255" i="97"/>
  <c r="E256" i="97"/>
  <c r="E257" i="97"/>
  <c r="E258" i="97"/>
  <c r="E259" i="97"/>
  <c r="E260" i="97"/>
  <c r="E261" i="97"/>
  <c r="E262" i="97"/>
  <c r="E263" i="97"/>
  <c r="E264" i="97"/>
  <c r="E265" i="97"/>
  <c r="E266" i="97"/>
  <c r="E267" i="97"/>
  <c r="E268" i="97"/>
  <c r="E269" i="97"/>
  <c r="E270" i="97"/>
  <c r="E271" i="97"/>
  <c r="E272" i="97"/>
  <c r="E273" i="97"/>
  <c r="E274" i="97"/>
  <c r="E275" i="97"/>
  <c r="E276" i="97"/>
  <c r="E277" i="97"/>
  <c r="E278" i="97"/>
  <c r="E279" i="97"/>
  <c r="E280" i="97"/>
  <c r="E281" i="97"/>
  <c r="E282" i="97"/>
  <c r="E283" i="97"/>
  <c r="E284" i="97"/>
  <c r="E285" i="97"/>
  <c r="E286" i="97"/>
  <c r="E287" i="97"/>
  <c r="E288" i="97"/>
  <c r="E289" i="97"/>
  <c r="E290" i="97"/>
  <c r="E291" i="97"/>
  <c r="E292" i="97"/>
  <c r="E293" i="97"/>
  <c r="E294" i="97"/>
  <c r="E295" i="97"/>
  <c r="E296" i="97"/>
  <c r="E297" i="97"/>
  <c r="E298" i="97"/>
  <c r="E299" i="97"/>
  <c r="E300" i="97"/>
  <c r="E301" i="97"/>
  <c r="E302" i="97"/>
  <c r="E303" i="97"/>
  <c r="E304" i="97"/>
  <c r="E305" i="97"/>
  <c r="E306" i="97"/>
  <c r="E307" i="97"/>
  <c r="E308" i="97"/>
  <c r="E309" i="97"/>
  <c r="E310" i="97"/>
  <c r="E311" i="97"/>
  <c r="E312" i="97"/>
  <c r="E313" i="97"/>
  <c r="E314" i="97"/>
  <c r="E315" i="97"/>
  <c r="E316" i="97"/>
  <c r="E317" i="97"/>
  <c r="E318" i="97"/>
  <c r="E319" i="97"/>
  <c r="E320" i="97"/>
  <c r="E321" i="97"/>
  <c r="E322" i="97"/>
  <c r="E323" i="97"/>
  <c r="E324" i="97"/>
  <c r="E325" i="97"/>
  <c r="E326" i="97"/>
  <c r="E327" i="97"/>
  <c r="E328" i="97"/>
  <c r="E329" i="97"/>
  <c r="E330" i="97"/>
  <c r="E331" i="97"/>
  <c r="E332" i="97"/>
  <c r="E333" i="97"/>
  <c r="E334" i="97"/>
  <c r="E335" i="97"/>
  <c r="E336" i="97"/>
  <c r="E337" i="97"/>
  <c r="E338" i="97"/>
  <c r="E339" i="97"/>
  <c r="E340" i="97"/>
  <c r="E341" i="97"/>
  <c r="E342" i="97"/>
  <c r="E343" i="97"/>
  <c r="E344" i="97"/>
  <c r="E345" i="97"/>
  <c r="E346" i="97"/>
  <c r="E347" i="97"/>
  <c r="E348" i="97"/>
  <c r="E349" i="97"/>
  <c r="E350" i="97"/>
  <c r="E351" i="97"/>
  <c r="E352" i="97"/>
  <c r="E353" i="97"/>
  <c r="E354" i="97"/>
  <c r="E355" i="97"/>
  <c r="E356" i="97"/>
  <c r="E357" i="97"/>
  <c r="E358" i="97"/>
  <c r="E359" i="97"/>
  <c r="E360" i="97"/>
  <c r="E361" i="97"/>
  <c r="E362" i="97"/>
  <c r="E363" i="97"/>
  <c r="E364" i="97"/>
  <c r="E365" i="97"/>
  <c r="E366" i="97"/>
  <c r="E367" i="97"/>
  <c r="E368" i="97"/>
  <c r="E369" i="97"/>
  <c r="E370" i="97"/>
  <c r="E371" i="97"/>
  <c r="E372" i="97"/>
  <c r="E373" i="97"/>
  <c r="E374" i="97"/>
  <c r="E375" i="97"/>
  <c r="E376" i="97"/>
  <c r="E377" i="97"/>
  <c r="E378" i="97"/>
  <c r="E379" i="97"/>
  <c r="E380" i="97"/>
  <c r="E381" i="97"/>
  <c r="E382" i="97"/>
  <c r="E383" i="97"/>
  <c r="E384" i="97"/>
  <c r="E385" i="97"/>
  <c r="E386" i="97"/>
  <c r="E387" i="97"/>
  <c r="E388" i="97"/>
  <c r="E389" i="97"/>
  <c r="E390" i="97"/>
  <c r="E391" i="97"/>
  <c r="E392" i="97"/>
  <c r="E393" i="97"/>
  <c r="E394" i="97"/>
  <c r="E395" i="97"/>
  <c r="E396" i="97"/>
  <c r="E397" i="97"/>
  <c r="E398" i="97"/>
  <c r="E399" i="97"/>
  <c r="E400" i="97"/>
  <c r="E401" i="97"/>
  <c r="E402" i="97"/>
  <c r="E403" i="97"/>
  <c r="E404" i="97"/>
  <c r="E405" i="97"/>
  <c r="E406" i="97"/>
  <c r="E407" i="97"/>
  <c r="E408" i="97"/>
  <c r="E409" i="97"/>
  <c r="E410" i="97"/>
  <c r="E411" i="97"/>
  <c r="E412" i="97"/>
  <c r="E413" i="97"/>
  <c r="E414" i="97"/>
  <c r="E415" i="97"/>
  <c r="E416" i="97"/>
  <c r="E417" i="97"/>
  <c r="E418" i="97"/>
  <c r="E419" i="97"/>
  <c r="E420" i="97"/>
  <c r="E421" i="97"/>
  <c r="E422" i="97"/>
  <c r="E423" i="97"/>
  <c r="E424" i="97"/>
  <c r="E425" i="97"/>
  <c r="E426" i="97"/>
  <c r="E427" i="97"/>
  <c r="E428" i="97"/>
  <c r="E429" i="97"/>
  <c r="E430" i="97"/>
  <c r="E431" i="97"/>
  <c r="E432" i="97"/>
  <c r="E433" i="97"/>
  <c r="E434" i="97"/>
  <c r="E435" i="97"/>
  <c r="E436" i="97"/>
  <c r="E437" i="97"/>
  <c r="E438" i="97"/>
  <c r="E439" i="97"/>
  <c r="E440" i="97"/>
  <c r="E441" i="97"/>
  <c r="E442" i="97"/>
  <c r="E443" i="97"/>
  <c r="E444" i="97"/>
  <c r="E445" i="97"/>
  <c r="E446" i="97"/>
  <c r="E447" i="97"/>
  <c r="E448" i="97"/>
  <c r="E449" i="97"/>
  <c r="E450" i="97"/>
  <c r="E451" i="97"/>
  <c r="E452" i="97"/>
  <c r="E453" i="97"/>
  <c r="E454" i="97"/>
  <c r="E455" i="97"/>
  <c r="E456" i="97"/>
  <c r="E457" i="97"/>
  <c r="E458" i="97"/>
  <c r="E459" i="97"/>
  <c r="E460" i="97"/>
  <c r="E461" i="97"/>
  <c r="E462" i="97"/>
  <c r="E463" i="97"/>
  <c r="E464" i="97"/>
  <c r="E465" i="97"/>
  <c r="E466" i="97"/>
  <c r="E467" i="97"/>
  <c r="E468" i="97"/>
  <c r="E469" i="97"/>
  <c r="E470" i="97"/>
  <c r="E471" i="97"/>
  <c r="E472" i="97"/>
  <c r="E473" i="97"/>
  <c r="E474" i="97"/>
  <c r="E475" i="97"/>
  <c r="E476" i="97"/>
  <c r="E477" i="97"/>
  <c r="E478" i="97"/>
  <c r="E479" i="97"/>
  <c r="E480" i="97"/>
  <c r="E481" i="97"/>
  <c r="E482" i="97"/>
  <c r="E483" i="97"/>
  <c r="E484" i="97"/>
  <c r="E485" i="97"/>
  <c r="E486" i="97"/>
  <c r="E487" i="97"/>
  <c r="E488" i="97"/>
  <c r="E489" i="97"/>
  <c r="E490" i="97"/>
  <c r="E491" i="97"/>
  <c r="E492" i="97"/>
  <c r="E493" i="97"/>
  <c r="E494" i="97"/>
  <c r="E495" i="97"/>
  <c r="E496" i="97"/>
  <c r="E497" i="97"/>
  <c r="E498" i="97"/>
  <c r="E499" i="97"/>
  <c r="E500" i="97"/>
  <c r="E501" i="97"/>
  <c r="E502" i="97"/>
  <c r="E503" i="97"/>
  <c r="E504" i="97"/>
  <c r="E505" i="97"/>
  <c r="E506" i="97"/>
  <c r="E507" i="97"/>
  <c r="E508" i="97"/>
  <c r="E509" i="97"/>
  <c r="E510" i="97"/>
  <c r="E511" i="97"/>
  <c r="E512" i="97"/>
  <c r="E513" i="97"/>
  <c r="E514" i="97"/>
  <c r="E515" i="97"/>
  <c r="E516" i="97"/>
  <c r="E517" i="97"/>
  <c r="E518" i="97"/>
  <c r="E519" i="97"/>
  <c r="E520" i="97"/>
  <c r="E521" i="97"/>
  <c r="E522" i="97"/>
  <c r="E523" i="97"/>
  <c r="E524" i="97"/>
  <c r="E525" i="97"/>
  <c r="E526" i="97"/>
  <c r="E527" i="97"/>
  <c r="E528" i="97"/>
  <c r="E529" i="97"/>
  <c r="E530" i="97"/>
  <c r="E531" i="97"/>
  <c r="E532" i="97"/>
  <c r="E533" i="97"/>
  <c r="E534" i="97"/>
  <c r="E535" i="97"/>
  <c r="E536" i="97"/>
  <c r="E537" i="97"/>
  <c r="E538" i="97"/>
  <c r="E539" i="97"/>
  <c r="E540" i="97"/>
  <c r="E541" i="97"/>
  <c r="E542" i="97"/>
  <c r="E543" i="97"/>
  <c r="E544" i="97"/>
  <c r="E545" i="97"/>
  <c r="E546" i="97"/>
  <c r="E547" i="97"/>
  <c r="E548" i="97"/>
  <c r="E549" i="97"/>
  <c r="E550" i="97"/>
  <c r="E551" i="97"/>
  <c r="E552" i="97"/>
  <c r="E553" i="97"/>
  <c r="E554" i="97"/>
  <c r="E555" i="97"/>
  <c r="E556" i="97"/>
  <c r="E557" i="97"/>
  <c r="E558" i="97"/>
  <c r="E559" i="97"/>
  <c r="E560" i="97"/>
  <c r="E561" i="97"/>
  <c r="E562" i="97"/>
  <c r="E563" i="97"/>
  <c r="E564" i="97"/>
  <c r="E565" i="97"/>
  <c r="E566" i="97"/>
  <c r="E567" i="97"/>
  <c r="E568" i="97"/>
  <c r="E569" i="97"/>
  <c r="E570" i="97"/>
  <c r="E571" i="97"/>
  <c r="E572" i="97"/>
  <c r="E573" i="97"/>
  <c r="E574" i="97"/>
  <c r="E575" i="97"/>
  <c r="E576" i="97"/>
  <c r="E577" i="97"/>
  <c r="E578" i="97"/>
  <c r="E579" i="97"/>
  <c r="E580" i="97"/>
  <c r="E581" i="97"/>
  <c r="E582" i="97"/>
  <c r="E583" i="97"/>
  <c r="E584" i="97"/>
  <c r="E585" i="97"/>
  <c r="E586" i="97"/>
  <c r="E587" i="97"/>
  <c r="E588" i="97"/>
  <c r="E589" i="97"/>
  <c r="E590" i="97"/>
  <c r="E591" i="97"/>
  <c r="E592" i="97"/>
  <c r="E593" i="97"/>
  <c r="E594" i="97"/>
  <c r="E595" i="97"/>
  <c r="E596" i="97"/>
  <c r="E597" i="97"/>
  <c r="E598" i="97"/>
  <c r="E599" i="97"/>
  <c r="E600" i="97"/>
  <c r="E601" i="97"/>
  <c r="E602" i="97"/>
  <c r="E603" i="97"/>
  <c r="E604" i="97"/>
  <c r="E605" i="97"/>
  <c r="E606" i="97"/>
  <c r="E607" i="97"/>
  <c r="E608" i="97"/>
  <c r="E609" i="97"/>
  <c r="E610" i="97"/>
  <c r="E611" i="97"/>
  <c r="E612" i="97"/>
  <c r="E613" i="97"/>
  <c r="E614" i="97"/>
  <c r="E615" i="97"/>
  <c r="E616" i="97"/>
  <c r="E617" i="97"/>
  <c r="E618" i="97"/>
  <c r="E619" i="97"/>
  <c r="E620" i="97"/>
  <c r="E621" i="97"/>
  <c r="E622" i="97"/>
  <c r="E623" i="97"/>
  <c r="E624" i="97"/>
  <c r="E625" i="97"/>
  <c r="E626" i="97"/>
  <c r="E627" i="97"/>
  <c r="E628" i="97"/>
  <c r="E629" i="97"/>
  <c r="E630" i="97"/>
  <c r="E631" i="97"/>
  <c r="E632" i="97"/>
  <c r="E633" i="97"/>
  <c r="E634" i="97"/>
  <c r="E635" i="97"/>
  <c r="E636" i="97"/>
  <c r="E637" i="97"/>
  <c r="E638" i="97"/>
  <c r="E639" i="97"/>
  <c r="E640" i="97"/>
  <c r="E641" i="97"/>
  <c r="E642" i="97"/>
  <c r="E643" i="97"/>
  <c r="E644" i="97"/>
  <c r="E645" i="97"/>
  <c r="E646" i="97"/>
  <c r="E647" i="97"/>
  <c r="E648" i="97"/>
  <c r="E649" i="97"/>
  <c r="E650" i="97"/>
  <c r="E651" i="97"/>
  <c r="E652" i="97"/>
  <c r="E653" i="97"/>
  <c r="E654" i="97"/>
  <c r="E655" i="97"/>
  <c r="E656" i="97"/>
  <c r="E657" i="97"/>
  <c r="E658" i="97"/>
  <c r="E659" i="97"/>
  <c r="E660" i="97"/>
  <c r="E661" i="97"/>
  <c r="E2" i="97"/>
  <c r="F661" i="97"/>
  <c r="F660" i="97"/>
  <c r="F659" i="97"/>
  <c r="F658" i="97"/>
  <c r="F657" i="97"/>
  <c r="F656" i="97"/>
  <c r="F655" i="97"/>
  <c r="F654" i="97"/>
  <c r="F653" i="97"/>
  <c r="F652" i="97"/>
  <c r="F651" i="97"/>
  <c r="F650" i="97"/>
  <c r="F649" i="97"/>
  <c r="F648" i="97"/>
  <c r="F647" i="97"/>
  <c r="F646" i="97"/>
  <c r="F645" i="97"/>
  <c r="F644" i="97"/>
  <c r="F643" i="97"/>
  <c r="F642" i="97"/>
  <c r="F641" i="97"/>
  <c r="F640" i="97"/>
  <c r="F639" i="97"/>
  <c r="F638" i="97"/>
  <c r="F637" i="97"/>
  <c r="F636" i="97"/>
  <c r="F635" i="97"/>
  <c r="F634" i="97"/>
  <c r="F633" i="97"/>
  <c r="F632" i="97"/>
  <c r="F631" i="97"/>
  <c r="F630" i="97"/>
  <c r="F629" i="97"/>
  <c r="F628" i="97"/>
  <c r="F627" i="97"/>
  <c r="F626" i="97"/>
  <c r="F625" i="97"/>
  <c r="F624" i="97"/>
  <c r="F623" i="97"/>
  <c r="F622" i="97"/>
  <c r="F621" i="97"/>
  <c r="F620" i="97"/>
  <c r="F619" i="97"/>
  <c r="F618" i="97"/>
  <c r="F617" i="97"/>
  <c r="F616" i="97"/>
  <c r="F615" i="97"/>
  <c r="F614" i="97"/>
  <c r="F613" i="97"/>
  <c r="F612" i="97"/>
  <c r="F611" i="97"/>
  <c r="F610" i="97"/>
  <c r="F609" i="97"/>
  <c r="F608" i="97"/>
  <c r="F607" i="97"/>
  <c r="F606" i="97"/>
  <c r="F605" i="97"/>
  <c r="F604" i="97"/>
  <c r="F603" i="97"/>
  <c r="F602" i="97"/>
  <c r="F601" i="97"/>
  <c r="F600" i="97"/>
  <c r="F599" i="97"/>
  <c r="F598" i="97"/>
  <c r="F597" i="97"/>
  <c r="F596" i="97"/>
  <c r="F595" i="97"/>
  <c r="F594" i="97"/>
  <c r="F593" i="97"/>
  <c r="F592" i="97"/>
  <c r="F591" i="97"/>
  <c r="F590" i="97"/>
  <c r="F589" i="97"/>
  <c r="F588" i="97"/>
  <c r="F587" i="97"/>
  <c r="F586" i="97"/>
  <c r="F585" i="97"/>
  <c r="F584" i="97"/>
  <c r="F583" i="97"/>
  <c r="F582" i="97"/>
  <c r="F581" i="97"/>
  <c r="F580" i="97"/>
  <c r="F579" i="97"/>
  <c r="F578" i="97"/>
  <c r="F577" i="97"/>
  <c r="F576" i="97"/>
  <c r="F575" i="97"/>
  <c r="F574" i="97"/>
  <c r="F573" i="97"/>
  <c r="F572" i="97"/>
  <c r="F571" i="97"/>
  <c r="F570" i="97"/>
  <c r="F569" i="97"/>
  <c r="F568" i="97"/>
  <c r="F567" i="97"/>
  <c r="F566" i="97"/>
  <c r="F565" i="97"/>
  <c r="F564" i="97"/>
  <c r="F563" i="97"/>
  <c r="F562" i="97"/>
  <c r="F561" i="97"/>
  <c r="F560" i="97"/>
  <c r="F559" i="97"/>
  <c r="F558" i="97"/>
  <c r="F557" i="97"/>
  <c r="F556" i="97"/>
  <c r="F555" i="97"/>
  <c r="F554" i="97"/>
  <c r="F553" i="97"/>
  <c r="F552" i="97"/>
  <c r="F551" i="97"/>
  <c r="F550" i="97"/>
  <c r="F549" i="97"/>
  <c r="F548" i="97"/>
  <c r="F547" i="97"/>
  <c r="F546" i="97"/>
  <c r="F545" i="97"/>
  <c r="F544" i="97"/>
  <c r="F543" i="97"/>
  <c r="F542" i="97"/>
  <c r="F541" i="97"/>
  <c r="F540" i="97"/>
  <c r="F539" i="97"/>
  <c r="F538" i="97"/>
  <c r="F537" i="97"/>
  <c r="F536" i="97"/>
  <c r="F535" i="97"/>
  <c r="F534" i="97"/>
  <c r="F533" i="97"/>
  <c r="F532" i="97"/>
  <c r="F531" i="97"/>
  <c r="F530" i="97"/>
  <c r="F529" i="97"/>
  <c r="F528" i="97"/>
  <c r="F527" i="97"/>
  <c r="F526" i="97"/>
  <c r="F525" i="97"/>
  <c r="F524" i="97"/>
  <c r="F523" i="97"/>
  <c r="F522" i="97"/>
  <c r="F521" i="97"/>
  <c r="F520" i="97"/>
  <c r="F519" i="97"/>
  <c r="F518" i="97"/>
  <c r="F517" i="97"/>
  <c r="F516" i="97"/>
  <c r="F515" i="97"/>
  <c r="F514" i="97"/>
  <c r="F513" i="97"/>
  <c r="F512" i="97"/>
  <c r="F511" i="97"/>
  <c r="F510" i="97"/>
  <c r="F509" i="97"/>
  <c r="F508" i="97"/>
  <c r="F507" i="97"/>
  <c r="F506" i="97"/>
  <c r="F505" i="97"/>
  <c r="F504" i="97"/>
  <c r="F503" i="97"/>
  <c r="F502" i="97"/>
  <c r="F501" i="97"/>
  <c r="F500" i="97"/>
  <c r="F499" i="97"/>
  <c r="F498" i="97"/>
  <c r="F497" i="97"/>
  <c r="F496" i="97"/>
  <c r="F495" i="97"/>
  <c r="F494" i="97"/>
  <c r="F493" i="97"/>
  <c r="F492" i="97"/>
  <c r="F491" i="97"/>
  <c r="F490" i="97"/>
  <c r="F489" i="97"/>
  <c r="F488" i="97"/>
  <c r="F487" i="97"/>
  <c r="F486" i="97"/>
  <c r="F485" i="97"/>
  <c r="F484" i="97"/>
  <c r="F483" i="97"/>
  <c r="F482" i="97"/>
  <c r="F481" i="97"/>
  <c r="F480" i="97"/>
  <c r="F479" i="97"/>
  <c r="F478" i="97"/>
  <c r="F477" i="97"/>
  <c r="F476" i="97"/>
  <c r="F475" i="97"/>
  <c r="F474" i="97"/>
  <c r="F473" i="97"/>
  <c r="F472" i="97"/>
  <c r="F471" i="97"/>
  <c r="F470" i="97"/>
  <c r="F469" i="97"/>
  <c r="F468" i="97"/>
  <c r="F467" i="97"/>
  <c r="F466" i="97"/>
  <c r="F465" i="97"/>
  <c r="F464" i="97"/>
  <c r="F463" i="97"/>
  <c r="F462" i="97"/>
  <c r="F461" i="97"/>
  <c r="F460" i="97"/>
  <c r="F459" i="97"/>
  <c r="F458" i="97"/>
  <c r="F457" i="97"/>
  <c r="F456" i="97"/>
  <c r="F455" i="97"/>
  <c r="F454" i="97"/>
  <c r="F453" i="97"/>
  <c r="F452" i="97"/>
  <c r="F451" i="97"/>
  <c r="F450" i="97"/>
  <c r="F449" i="97"/>
  <c r="F448" i="97"/>
  <c r="F447" i="97"/>
  <c r="F446" i="97"/>
  <c r="F445" i="97"/>
  <c r="F444" i="97"/>
  <c r="F443" i="97"/>
  <c r="F442" i="97"/>
  <c r="F441" i="97"/>
  <c r="F440" i="97"/>
  <c r="F439" i="97"/>
  <c r="F438" i="97"/>
  <c r="F437" i="97"/>
  <c r="F436" i="97"/>
  <c r="F435" i="97"/>
  <c r="F434" i="97"/>
  <c r="F433" i="97"/>
  <c r="F432" i="97"/>
  <c r="F431" i="97"/>
  <c r="F430" i="97"/>
  <c r="F429" i="97"/>
  <c r="F428" i="97"/>
  <c r="F427" i="97"/>
  <c r="F426" i="97"/>
  <c r="F425" i="97"/>
  <c r="F424" i="97"/>
  <c r="F423" i="97"/>
  <c r="F422" i="97"/>
  <c r="F421" i="97"/>
  <c r="F420" i="97"/>
  <c r="F419" i="97"/>
  <c r="F418" i="97"/>
  <c r="F417" i="97"/>
  <c r="F416" i="97"/>
  <c r="F415" i="97"/>
  <c r="F414" i="97"/>
  <c r="F413" i="97"/>
  <c r="F412" i="97"/>
  <c r="F411" i="97"/>
  <c r="F410" i="97"/>
  <c r="F409" i="97"/>
  <c r="F408" i="97"/>
  <c r="F407" i="97"/>
  <c r="F406" i="97"/>
  <c r="F405" i="97"/>
  <c r="F404" i="97"/>
  <c r="F403" i="97"/>
  <c r="F402" i="97"/>
  <c r="F401" i="97"/>
  <c r="F400" i="97"/>
  <c r="F399" i="97"/>
  <c r="F398" i="97"/>
  <c r="F397" i="97"/>
  <c r="F396" i="97"/>
  <c r="F395" i="97"/>
  <c r="F394" i="97"/>
  <c r="F393" i="97"/>
  <c r="F392" i="97"/>
  <c r="F391" i="97"/>
  <c r="F390" i="97"/>
  <c r="F389" i="97"/>
  <c r="F388" i="97"/>
  <c r="F387" i="97"/>
  <c r="F386" i="97"/>
  <c r="F385" i="97"/>
  <c r="F384" i="97"/>
  <c r="F383" i="97"/>
  <c r="F382" i="97"/>
  <c r="F381" i="97"/>
  <c r="F380" i="97"/>
  <c r="F379" i="97"/>
  <c r="F378" i="97"/>
  <c r="F377" i="97"/>
  <c r="F376" i="97"/>
  <c r="F375" i="97"/>
  <c r="F374" i="97"/>
  <c r="F373" i="97"/>
  <c r="F372" i="97"/>
  <c r="F371" i="97"/>
  <c r="F370" i="97"/>
  <c r="F369" i="97"/>
  <c r="F368" i="97"/>
  <c r="F367" i="97"/>
  <c r="F366" i="97"/>
  <c r="F365" i="97"/>
  <c r="F364" i="97"/>
  <c r="F363" i="97"/>
  <c r="F362" i="97"/>
  <c r="F361" i="97"/>
  <c r="F360" i="97"/>
  <c r="F359" i="97"/>
  <c r="F358" i="97"/>
  <c r="F357" i="97"/>
  <c r="F356" i="97"/>
  <c r="F355" i="97"/>
  <c r="F354" i="97"/>
  <c r="F353" i="97"/>
  <c r="F352" i="97"/>
  <c r="F351" i="97"/>
  <c r="F350" i="97"/>
  <c r="F349" i="97"/>
  <c r="F348" i="97"/>
  <c r="F347" i="97"/>
  <c r="F346" i="97"/>
  <c r="F345" i="97"/>
  <c r="F344" i="97"/>
  <c r="F343" i="97"/>
  <c r="F342" i="97"/>
  <c r="F341" i="97"/>
  <c r="F340" i="97"/>
  <c r="F339" i="97"/>
  <c r="F338" i="97"/>
  <c r="F337" i="97"/>
  <c r="F336" i="97"/>
  <c r="F335" i="97"/>
  <c r="F334" i="97"/>
  <c r="F333" i="97"/>
  <c r="F332" i="97"/>
  <c r="F331" i="97"/>
  <c r="F330" i="97"/>
  <c r="F329" i="97"/>
  <c r="F328" i="97"/>
  <c r="F327" i="97"/>
  <c r="F326" i="97"/>
  <c r="F325" i="97"/>
  <c r="F324" i="97"/>
  <c r="F323" i="97"/>
  <c r="F322" i="97"/>
  <c r="F321" i="97"/>
  <c r="F320" i="97"/>
  <c r="F319" i="97"/>
  <c r="F318" i="97"/>
  <c r="F317" i="97"/>
  <c r="F316" i="97"/>
  <c r="F315" i="97"/>
  <c r="F314" i="97"/>
  <c r="F313" i="97"/>
  <c r="F312" i="97"/>
  <c r="F311" i="97"/>
  <c r="F310" i="97"/>
  <c r="F309" i="97"/>
  <c r="F308" i="97"/>
  <c r="F307" i="97"/>
  <c r="F306" i="97"/>
  <c r="F305" i="97"/>
  <c r="F304" i="97"/>
  <c r="F303" i="97"/>
  <c r="F302" i="97"/>
  <c r="F301" i="97"/>
  <c r="F300" i="97"/>
  <c r="F299" i="97"/>
  <c r="F298" i="97"/>
  <c r="F297" i="97"/>
  <c r="F296" i="97"/>
  <c r="F295" i="97"/>
  <c r="F294" i="97"/>
  <c r="F293" i="97"/>
  <c r="F292" i="97"/>
  <c r="F291" i="97"/>
  <c r="F290" i="97"/>
  <c r="F289" i="97"/>
  <c r="F288" i="97"/>
  <c r="F287" i="97"/>
  <c r="F286" i="97"/>
  <c r="F285" i="97"/>
  <c r="F284" i="97"/>
  <c r="F283" i="97"/>
  <c r="F282" i="97"/>
  <c r="F281" i="97"/>
  <c r="F280" i="97"/>
  <c r="F279" i="97"/>
  <c r="F278" i="97"/>
  <c r="F277" i="97"/>
  <c r="F276" i="97"/>
  <c r="F275" i="97"/>
  <c r="F274" i="97"/>
  <c r="F273" i="97"/>
  <c r="F272" i="97"/>
  <c r="F271" i="97"/>
  <c r="F270" i="97"/>
  <c r="F269" i="97"/>
  <c r="F268" i="97"/>
  <c r="F267" i="97"/>
  <c r="F266" i="97"/>
  <c r="F265" i="97"/>
  <c r="F264" i="97"/>
  <c r="F263" i="97"/>
  <c r="F262" i="97"/>
  <c r="F261" i="97"/>
  <c r="F260" i="97"/>
  <c r="F259" i="97"/>
  <c r="F258" i="97"/>
  <c r="F257" i="97"/>
  <c r="F256" i="97"/>
  <c r="F255" i="97"/>
  <c r="F254" i="97"/>
  <c r="F253" i="97"/>
  <c r="F252" i="97"/>
  <c r="F251" i="97"/>
  <c r="F250" i="97"/>
  <c r="F249" i="97"/>
  <c r="F248" i="97"/>
  <c r="F247" i="97"/>
  <c r="F246" i="97"/>
  <c r="F245" i="97"/>
  <c r="F244" i="97"/>
  <c r="F243" i="97"/>
  <c r="F242" i="97"/>
  <c r="F241" i="97"/>
  <c r="F240" i="97"/>
  <c r="F239" i="97"/>
  <c r="F238" i="97"/>
  <c r="F237" i="97"/>
  <c r="F236" i="97"/>
  <c r="F235" i="97"/>
  <c r="F234" i="97"/>
  <c r="F233" i="97"/>
  <c r="F232" i="97"/>
  <c r="F231" i="97"/>
  <c r="F230" i="97"/>
  <c r="F229" i="97"/>
  <c r="F228" i="97"/>
  <c r="F227" i="97"/>
  <c r="F226" i="97"/>
  <c r="F225" i="97"/>
  <c r="F224" i="97"/>
  <c r="F223" i="97"/>
  <c r="F222" i="97"/>
  <c r="F221" i="97"/>
  <c r="F220" i="97"/>
  <c r="F219" i="97"/>
  <c r="F218" i="97"/>
  <c r="F217" i="97"/>
  <c r="F216" i="97"/>
  <c r="F215" i="97"/>
  <c r="F214" i="97"/>
  <c r="F213" i="97"/>
  <c r="F212" i="97"/>
  <c r="F211" i="97"/>
  <c r="F210" i="97"/>
  <c r="F209" i="97"/>
  <c r="F208" i="97"/>
  <c r="F207" i="97"/>
  <c r="F206" i="97"/>
  <c r="F205" i="97"/>
  <c r="F204" i="97"/>
  <c r="F203" i="97"/>
  <c r="F202" i="97"/>
  <c r="F201" i="97"/>
  <c r="F200" i="97"/>
  <c r="F199" i="97"/>
  <c r="F198" i="97"/>
  <c r="F197" i="97"/>
  <c r="F196" i="97"/>
  <c r="F195" i="97"/>
  <c r="F194" i="97"/>
  <c r="F193" i="97"/>
  <c r="F192" i="97"/>
  <c r="F191" i="97"/>
  <c r="F190" i="97"/>
  <c r="F189" i="97"/>
  <c r="F188" i="97"/>
  <c r="F187" i="97"/>
  <c r="F186" i="97"/>
  <c r="F185" i="97"/>
  <c r="F184" i="97"/>
  <c r="F183" i="97"/>
  <c r="F182" i="97"/>
  <c r="F181" i="97"/>
  <c r="F180" i="97"/>
  <c r="F179" i="97"/>
  <c r="F178" i="97"/>
  <c r="F177" i="97"/>
  <c r="F176" i="97"/>
  <c r="F175" i="97"/>
  <c r="F174" i="97"/>
  <c r="F173" i="97"/>
  <c r="F172" i="97"/>
  <c r="F171" i="97"/>
  <c r="F170" i="97"/>
  <c r="F169" i="97"/>
  <c r="F168" i="97"/>
  <c r="F167" i="97"/>
  <c r="F166" i="97"/>
  <c r="F165" i="97"/>
  <c r="F164" i="97"/>
  <c r="F163" i="97"/>
  <c r="F162" i="97"/>
  <c r="F161" i="97"/>
  <c r="F160" i="97"/>
  <c r="F159" i="97"/>
  <c r="F158" i="97"/>
  <c r="F157" i="97"/>
  <c r="F156" i="97"/>
  <c r="F155" i="97"/>
  <c r="F154" i="97"/>
  <c r="F153" i="97"/>
  <c r="F152" i="97"/>
  <c r="F151" i="97"/>
  <c r="F150" i="97"/>
  <c r="F149" i="97"/>
  <c r="F148" i="97"/>
  <c r="F147" i="97"/>
  <c r="F146" i="97"/>
  <c r="F145" i="97"/>
  <c r="F144" i="97"/>
  <c r="F143" i="97"/>
  <c r="F142" i="97"/>
  <c r="F141" i="97"/>
  <c r="F140" i="97"/>
  <c r="F139" i="97"/>
  <c r="F138" i="97"/>
  <c r="F137" i="97"/>
  <c r="F136" i="97"/>
  <c r="F135" i="97"/>
  <c r="F134" i="97"/>
  <c r="F133" i="97"/>
  <c r="F132" i="97"/>
  <c r="F131" i="97"/>
  <c r="F130" i="97"/>
  <c r="F129" i="97"/>
  <c r="F128" i="97"/>
  <c r="F127" i="97"/>
  <c r="F126" i="97"/>
  <c r="F125" i="97"/>
  <c r="F124" i="97"/>
  <c r="F123" i="97"/>
  <c r="F122" i="97"/>
  <c r="F121" i="97"/>
  <c r="F120" i="97"/>
  <c r="F119" i="97"/>
  <c r="F118" i="97"/>
  <c r="F117" i="97"/>
  <c r="F116" i="97"/>
  <c r="F115" i="97"/>
  <c r="F114" i="97"/>
  <c r="F113" i="97"/>
  <c r="F112" i="97"/>
  <c r="F111" i="97"/>
  <c r="F110" i="97"/>
  <c r="F109" i="97"/>
  <c r="F108" i="97"/>
  <c r="F107" i="97"/>
  <c r="F106" i="97"/>
  <c r="F105" i="97"/>
  <c r="F104" i="97"/>
  <c r="F103" i="97"/>
  <c r="F102" i="97"/>
  <c r="F101" i="97"/>
  <c r="F100" i="97"/>
  <c r="F99" i="97"/>
  <c r="F98" i="97"/>
  <c r="F97" i="97"/>
  <c r="F96" i="97"/>
  <c r="F95" i="97"/>
  <c r="F94" i="97"/>
  <c r="F93" i="97"/>
  <c r="F92" i="97"/>
  <c r="F91" i="97"/>
  <c r="F90" i="97"/>
  <c r="F89" i="97"/>
  <c r="F88" i="97"/>
  <c r="F87" i="97"/>
  <c r="F86" i="97"/>
  <c r="F85" i="97"/>
  <c r="F84" i="97"/>
  <c r="F83" i="97"/>
  <c r="F82" i="97"/>
  <c r="F81" i="97"/>
  <c r="F80" i="97"/>
  <c r="F79" i="97"/>
  <c r="F78" i="97"/>
  <c r="F77" i="97"/>
  <c r="F76" i="97"/>
  <c r="F75" i="97"/>
  <c r="F74" i="97"/>
  <c r="F73" i="97"/>
  <c r="F72" i="97"/>
  <c r="F71" i="97"/>
  <c r="F70" i="97"/>
  <c r="F69" i="97"/>
  <c r="F68" i="97"/>
  <c r="F67" i="97"/>
  <c r="F66" i="97"/>
  <c r="F65" i="97"/>
  <c r="F64" i="97"/>
  <c r="F63" i="97"/>
  <c r="F62" i="97"/>
  <c r="F61" i="97"/>
  <c r="F60" i="97"/>
  <c r="F59" i="97"/>
  <c r="F58" i="97"/>
  <c r="F57" i="97"/>
  <c r="F56" i="97"/>
  <c r="F55" i="97"/>
  <c r="F54" i="97"/>
  <c r="F53" i="97"/>
  <c r="F52" i="97"/>
  <c r="F51" i="97"/>
  <c r="F50" i="97"/>
  <c r="F49" i="97"/>
  <c r="F48" i="97"/>
  <c r="F47" i="97"/>
  <c r="F46" i="97"/>
  <c r="F45" i="97"/>
  <c r="F44" i="97"/>
  <c r="F43" i="97"/>
  <c r="F42" i="97"/>
  <c r="F41" i="97"/>
  <c r="F40" i="97"/>
  <c r="F39" i="97"/>
  <c r="F38" i="97"/>
  <c r="F37" i="97"/>
  <c r="F36" i="97"/>
  <c r="F35" i="97"/>
  <c r="F34" i="97"/>
  <c r="F33" i="97"/>
  <c r="F32" i="97"/>
  <c r="F31" i="97"/>
  <c r="F30" i="97"/>
  <c r="F29" i="97"/>
  <c r="F28" i="97"/>
  <c r="F27" i="97"/>
  <c r="F26" i="97"/>
  <c r="F25" i="97"/>
  <c r="F24" i="97"/>
  <c r="F23" i="97"/>
  <c r="F22" i="97"/>
  <c r="F21" i="97"/>
  <c r="F20" i="97"/>
  <c r="F19" i="97"/>
  <c r="F18" i="97"/>
  <c r="F17" i="97"/>
  <c r="F16" i="97"/>
  <c r="F15" i="97"/>
  <c r="F14" i="97"/>
  <c r="F13" i="97"/>
  <c r="F12" i="97"/>
  <c r="F11" i="97"/>
  <c r="F10" i="97"/>
  <c r="F9" i="97"/>
  <c r="F8" i="97"/>
  <c r="F7" i="97"/>
  <c r="F6" i="97"/>
  <c r="F5" i="97"/>
  <c r="F4" i="97"/>
  <c r="F3" i="97"/>
  <c r="F2" i="97"/>
  <c r="A2" i="84" l="1"/>
  <c r="C62" i="84"/>
  <c r="B3" i="82" l="1"/>
  <c r="B4" i="82" s="1"/>
  <c r="B10" i="82" l="1"/>
  <c r="B18" i="82"/>
  <c r="B26" i="82"/>
  <c r="B34" i="82"/>
  <c r="B42" i="82"/>
  <c r="B50" i="82"/>
  <c r="B58" i="82"/>
  <c r="B66" i="82"/>
  <c r="B74" i="82"/>
  <c r="B82" i="82"/>
  <c r="B90" i="82"/>
  <c r="B98" i="82"/>
  <c r="B106" i="82"/>
  <c r="B114" i="82"/>
  <c r="B122" i="82"/>
  <c r="B130" i="82"/>
  <c r="B138" i="82"/>
  <c r="B146" i="82"/>
  <c r="B154" i="82"/>
  <c r="B162" i="82"/>
  <c r="B170" i="82"/>
  <c r="B178" i="82"/>
  <c r="B186" i="82"/>
  <c r="B194" i="82"/>
  <c r="B202" i="82"/>
  <c r="B210" i="82"/>
  <c r="B218" i="82"/>
  <c r="B226" i="82"/>
  <c r="B234" i="82"/>
  <c r="B242" i="82"/>
  <c r="B250" i="82"/>
  <c r="B258" i="82"/>
  <c r="B266" i="82"/>
  <c r="B274" i="82"/>
  <c r="B282" i="82"/>
  <c r="B290" i="82"/>
  <c r="B298" i="82"/>
  <c r="B306" i="82"/>
  <c r="B314" i="82"/>
  <c r="B322" i="82"/>
  <c r="B330" i="82"/>
  <c r="B338" i="82"/>
  <c r="B346" i="82"/>
  <c r="B354" i="82"/>
  <c r="B362" i="82"/>
  <c r="B370" i="82"/>
  <c r="B378" i="82"/>
  <c r="B386" i="82"/>
  <c r="B394" i="82"/>
  <c r="B402" i="82"/>
  <c r="B410" i="82"/>
  <c r="B418" i="82"/>
  <c r="B426" i="82"/>
  <c r="B434" i="82"/>
  <c r="B442" i="82"/>
  <c r="B450" i="82"/>
  <c r="B458" i="82"/>
  <c r="B466" i="82"/>
  <c r="B474" i="82"/>
  <c r="B482" i="82"/>
  <c r="B490" i="82"/>
  <c r="B498" i="82"/>
  <c r="B506" i="82"/>
  <c r="B514" i="82"/>
  <c r="B522" i="82"/>
  <c r="B530" i="82"/>
  <c r="B538" i="82"/>
  <c r="B546" i="82"/>
  <c r="B554" i="82"/>
  <c r="B562" i="82"/>
  <c r="B570" i="82"/>
  <c r="B578" i="82"/>
  <c r="B586" i="82"/>
  <c r="B594" i="82"/>
  <c r="B602" i="82"/>
  <c r="B11" i="82"/>
  <c r="B19" i="82"/>
  <c r="B27" i="82"/>
  <c r="B35" i="82"/>
  <c r="B43" i="82"/>
  <c r="B51" i="82"/>
  <c r="B59" i="82"/>
  <c r="B67" i="82"/>
  <c r="B75" i="82"/>
  <c r="B83" i="82"/>
  <c r="B91" i="82"/>
  <c r="B99" i="82"/>
  <c r="B107" i="82"/>
  <c r="B115" i="82"/>
  <c r="B123" i="82"/>
  <c r="B131" i="82"/>
  <c r="B139" i="82"/>
  <c r="B147" i="82"/>
  <c r="B155" i="82"/>
  <c r="B163" i="82"/>
  <c r="B171" i="82"/>
  <c r="B179" i="82"/>
  <c r="B187" i="82"/>
  <c r="B195" i="82"/>
  <c r="B203" i="82"/>
  <c r="B211" i="82"/>
  <c r="B219" i="82"/>
  <c r="B227" i="82"/>
  <c r="B235" i="82"/>
  <c r="B243" i="82"/>
  <c r="B251" i="82"/>
  <c r="B259" i="82"/>
  <c r="B267" i="82"/>
  <c r="B275" i="82"/>
  <c r="B283" i="82"/>
  <c r="B291" i="82"/>
  <c r="B299" i="82"/>
  <c r="B307" i="82"/>
  <c r="B315" i="82"/>
  <c r="B323" i="82"/>
  <c r="B331" i="82"/>
  <c r="B339" i="82"/>
  <c r="B347" i="82"/>
  <c r="B355" i="82"/>
  <c r="B363" i="82"/>
  <c r="B371" i="82"/>
  <c r="B379" i="82"/>
  <c r="B387" i="82"/>
  <c r="B395" i="82"/>
  <c r="B403" i="82"/>
  <c r="B411" i="82"/>
  <c r="B419" i="82"/>
  <c r="B427" i="82"/>
  <c r="B435" i="82"/>
  <c r="B443" i="82"/>
  <c r="B451" i="82"/>
  <c r="B459" i="82"/>
  <c r="B467" i="82"/>
  <c r="B475" i="82"/>
  <c r="B483" i="82"/>
  <c r="B491" i="82"/>
  <c r="B499" i="82"/>
  <c r="B507" i="82"/>
  <c r="B515" i="82"/>
  <c r="B523" i="82"/>
  <c r="B531" i="82"/>
  <c r="B539" i="82"/>
  <c r="B547" i="82"/>
  <c r="B555" i="82"/>
  <c r="B563" i="82"/>
  <c r="B571" i="82"/>
  <c r="B579" i="82"/>
  <c r="B587" i="82"/>
  <c r="B595" i="82"/>
  <c r="B603" i="82"/>
  <c r="B12" i="82"/>
  <c r="B20" i="82"/>
  <c r="B28" i="82"/>
  <c r="B36" i="82"/>
  <c r="B44" i="82"/>
  <c r="B52" i="82"/>
  <c r="B60" i="82"/>
  <c r="B68" i="82"/>
  <c r="B76" i="82"/>
  <c r="B84" i="82"/>
  <c r="B92" i="82"/>
  <c r="B100" i="82"/>
  <c r="B108" i="82"/>
  <c r="B116" i="82"/>
  <c r="B124" i="82"/>
  <c r="B132" i="82"/>
  <c r="B140" i="82"/>
  <c r="B148" i="82"/>
  <c r="B156" i="82"/>
  <c r="B164" i="82"/>
  <c r="B172" i="82"/>
  <c r="B180" i="82"/>
  <c r="B188" i="82"/>
  <c r="B196" i="82"/>
  <c r="B204" i="82"/>
  <c r="B212" i="82"/>
  <c r="B220" i="82"/>
  <c r="B228" i="82"/>
  <c r="B236" i="82"/>
  <c r="B244" i="82"/>
  <c r="B252" i="82"/>
  <c r="B260" i="82"/>
  <c r="B268" i="82"/>
  <c r="B276" i="82"/>
  <c r="B284" i="82"/>
  <c r="B292" i="82"/>
  <c r="B300" i="82"/>
  <c r="B308" i="82"/>
  <c r="B316" i="82"/>
  <c r="B324" i="82"/>
  <c r="B332" i="82"/>
  <c r="B340" i="82"/>
  <c r="B348" i="82"/>
  <c r="B356" i="82"/>
  <c r="B364" i="82"/>
  <c r="B372" i="82"/>
  <c r="B380" i="82"/>
  <c r="B388" i="82"/>
  <c r="B396" i="82"/>
  <c r="B404" i="82"/>
  <c r="B412" i="82"/>
  <c r="B420" i="82"/>
  <c r="B428" i="82"/>
  <c r="B436" i="82"/>
  <c r="B444" i="82"/>
  <c r="B452" i="82"/>
  <c r="B460" i="82"/>
  <c r="B468" i="82"/>
  <c r="B476" i="82"/>
  <c r="B484" i="82"/>
  <c r="B492" i="82"/>
  <c r="B500" i="82"/>
  <c r="B508" i="82"/>
  <c r="B516" i="82"/>
  <c r="B524" i="82"/>
  <c r="B532" i="82"/>
  <c r="B540" i="82"/>
  <c r="B548" i="82"/>
  <c r="B556" i="82"/>
  <c r="B564" i="82"/>
  <c r="B572" i="82"/>
  <c r="B580" i="82"/>
  <c r="B588" i="82"/>
  <c r="B596" i="82"/>
  <c r="B604" i="82"/>
  <c r="B7" i="82"/>
  <c r="B15" i="82"/>
  <c r="B23" i="82"/>
  <c r="B31" i="82"/>
  <c r="B39" i="82"/>
  <c r="B47" i="82"/>
  <c r="B55" i="82"/>
  <c r="B63" i="82"/>
  <c r="B71" i="82"/>
  <c r="B79" i="82"/>
  <c r="B87" i="82"/>
  <c r="B95" i="82"/>
  <c r="B103" i="82"/>
  <c r="B111" i="82"/>
  <c r="B119" i="82"/>
  <c r="B127" i="82"/>
  <c r="B135" i="82"/>
  <c r="B143" i="82"/>
  <c r="B151" i="82"/>
  <c r="B159" i="82"/>
  <c r="B167" i="82"/>
  <c r="B175" i="82"/>
  <c r="B183" i="82"/>
  <c r="B191" i="82"/>
  <c r="B199" i="82"/>
  <c r="B207" i="82"/>
  <c r="B215" i="82"/>
  <c r="B223" i="82"/>
  <c r="B231" i="82"/>
  <c r="B239" i="82"/>
  <c r="B247" i="82"/>
  <c r="B255" i="82"/>
  <c r="B263" i="82"/>
  <c r="B271" i="82"/>
  <c r="B279" i="82"/>
  <c r="B287" i="82"/>
  <c r="B295" i="82"/>
  <c r="B303" i="82"/>
  <c r="B311" i="82"/>
  <c r="B319" i="82"/>
  <c r="B327" i="82"/>
  <c r="B335" i="82"/>
  <c r="B343" i="82"/>
  <c r="B351" i="82"/>
  <c r="B359" i="82"/>
  <c r="B367" i="82"/>
  <c r="B375" i="82"/>
  <c r="B383" i="82"/>
  <c r="B391" i="82"/>
  <c r="B399" i="82"/>
  <c r="B407" i="82"/>
  <c r="B415" i="82"/>
  <c r="B423" i="82"/>
  <c r="B431" i="82"/>
  <c r="B439" i="82"/>
  <c r="B447" i="82"/>
  <c r="B455" i="82"/>
  <c r="B463" i="82"/>
  <c r="B471" i="82"/>
  <c r="B479" i="82"/>
  <c r="B487" i="82"/>
  <c r="B495" i="82"/>
  <c r="B503" i="82"/>
  <c r="B511" i="82"/>
  <c r="B519" i="82"/>
  <c r="B527" i="82"/>
  <c r="B535" i="82"/>
  <c r="B543" i="82"/>
  <c r="B551" i="82"/>
  <c r="B559" i="82"/>
  <c r="B567" i="82"/>
  <c r="B575" i="82"/>
  <c r="B583" i="82"/>
  <c r="B591" i="82"/>
  <c r="B599" i="82"/>
  <c r="B8" i="82"/>
  <c r="B16" i="82"/>
  <c r="B5" i="82"/>
  <c r="B24" i="82"/>
  <c r="B40" i="82"/>
  <c r="B56" i="82"/>
  <c r="B72" i="82"/>
  <c r="B88" i="82"/>
  <c r="B104" i="82"/>
  <c r="B120" i="82"/>
  <c r="B136" i="82"/>
  <c r="B152" i="82"/>
  <c r="B168" i="82"/>
  <c r="B184" i="82"/>
  <c r="B200" i="82"/>
  <c r="B216" i="82"/>
  <c r="B232" i="82"/>
  <c r="B248" i="82"/>
  <c r="B264" i="82"/>
  <c r="B280" i="82"/>
  <c r="B296" i="82"/>
  <c r="B312" i="82"/>
  <c r="B328" i="82"/>
  <c r="B344" i="82"/>
  <c r="B360" i="82"/>
  <c r="B376" i="82"/>
  <c r="B392" i="82"/>
  <c r="B408" i="82"/>
  <c r="B424" i="82"/>
  <c r="B440" i="82"/>
  <c r="B456" i="82"/>
  <c r="B472" i="82"/>
  <c r="B488" i="82"/>
  <c r="B504" i="82"/>
  <c r="B520" i="82"/>
  <c r="B536" i="82"/>
  <c r="B552" i="82"/>
  <c r="B568" i="82"/>
  <c r="B584" i="82"/>
  <c r="B600" i="82"/>
  <c r="B30" i="82"/>
  <c r="B78" i="82"/>
  <c r="B126" i="82"/>
  <c r="B174" i="82"/>
  <c r="B222" i="82"/>
  <c r="B270" i="82"/>
  <c r="B318" i="82"/>
  <c r="B366" i="82"/>
  <c r="B414" i="82"/>
  <c r="B462" i="82"/>
  <c r="B510" i="82"/>
  <c r="B558" i="82"/>
  <c r="B606" i="82"/>
  <c r="B80" i="82"/>
  <c r="B160" i="82"/>
  <c r="B208" i="82"/>
  <c r="B256" i="82"/>
  <c r="B304" i="82"/>
  <c r="B352" i="82"/>
  <c r="B400" i="82"/>
  <c r="B448" i="82"/>
  <c r="B496" i="82"/>
  <c r="B544" i="82"/>
  <c r="B592" i="82"/>
  <c r="B22" i="82"/>
  <c r="B54" i="82"/>
  <c r="B70" i="82"/>
  <c r="B118" i="82"/>
  <c r="B166" i="82"/>
  <c r="B230" i="82"/>
  <c r="B294" i="82"/>
  <c r="B358" i="82"/>
  <c r="B422" i="82"/>
  <c r="B486" i="82"/>
  <c r="B550" i="82"/>
  <c r="B6" i="82"/>
  <c r="B25" i="82"/>
  <c r="B41" i="82"/>
  <c r="B57" i="82"/>
  <c r="B73" i="82"/>
  <c r="B89" i="82"/>
  <c r="B105" i="82"/>
  <c r="B121" i="82"/>
  <c r="B137" i="82"/>
  <c r="B153" i="82"/>
  <c r="B169" i="82"/>
  <c r="B185" i="82"/>
  <c r="B201" i="82"/>
  <c r="B217" i="82"/>
  <c r="B233" i="82"/>
  <c r="B249" i="82"/>
  <c r="B265" i="82"/>
  <c r="B281" i="82"/>
  <c r="B297" i="82"/>
  <c r="B313" i="82"/>
  <c r="B329" i="82"/>
  <c r="B345" i="82"/>
  <c r="B361" i="82"/>
  <c r="B377" i="82"/>
  <c r="B393" i="82"/>
  <c r="B409" i="82"/>
  <c r="B425" i="82"/>
  <c r="B441" i="82"/>
  <c r="B457" i="82"/>
  <c r="B473" i="82"/>
  <c r="B489" i="82"/>
  <c r="B505" i="82"/>
  <c r="B521" i="82"/>
  <c r="B537" i="82"/>
  <c r="B553" i="82"/>
  <c r="B569" i="82"/>
  <c r="B585" i="82"/>
  <c r="B601" i="82"/>
  <c r="B94" i="82"/>
  <c r="B158" i="82"/>
  <c r="B206" i="82"/>
  <c r="B254" i="82"/>
  <c r="B302" i="82"/>
  <c r="B350" i="82"/>
  <c r="B398" i="82"/>
  <c r="B446" i="82"/>
  <c r="B494" i="82"/>
  <c r="B542" i="82"/>
  <c r="B590" i="82"/>
  <c r="B32" i="82"/>
  <c r="B96" i="82"/>
  <c r="B128" i="82"/>
  <c r="B176" i="82"/>
  <c r="B224" i="82"/>
  <c r="B272" i="82"/>
  <c r="B320" i="82"/>
  <c r="B368" i="82"/>
  <c r="B416" i="82"/>
  <c r="B464" i="82"/>
  <c r="B512" i="82"/>
  <c r="B560" i="82"/>
  <c r="B86" i="82"/>
  <c r="B182" i="82"/>
  <c r="B246" i="82"/>
  <c r="B310" i="82"/>
  <c r="B374" i="82"/>
  <c r="B438" i="82"/>
  <c r="B502" i="82"/>
  <c r="B566" i="82"/>
  <c r="B9" i="82"/>
  <c r="B29" i="82"/>
  <c r="B45" i="82"/>
  <c r="B61" i="82"/>
  <c r="B77" i="82"/>
  <c r="B93" i="82"/>
  <c r="B109" i="82"/>
  <c r="B125" i="82"/>
  <c r="B141" i="82"/>
  <c r="B157" i="82"/>
  <c r="B173" i="82"/>
  <c r="B189" i="82"/>
  <c r="B205" i="82"/>
  <c r="B221" i="82"/>
  <c r="B237" i="82"/>
  <c r="B253" i="82"/>
  <c r="B269" i="82"/>
  <c r="B285" i="82"/>
  <c r="B301" i="82"/>
  <c r="B317" i="82"/>
  <c r="B333" i="82"/>
  <c r="B349" i="82"/>
  <c r="B365" i="82"/>
  <c r="B381" i="82"/>
  <c r="B397" i="82"/>
  <c r="B413" i="82"/>
  <c r="B429" i="82"/>
  <c r="B445" i="82"/>
  <c r="B461" i="82"/>
  <c r="B477" i="82"/>
  <c r="B493" i="82"/>
  <c r="B509" i="82"/>
  <c r="B525" i="82"/>
  <c r="B541" i="82"/>
  <c r="B557" i="82"/>
  <c r="B573" i="82"/>
  <c r="B589" i="82"/>
  <c r="B605" i="82"/>
  <c r="B13" i="82"/>
  <c r="B46" i="82"/>
  <c r="B62" i="82"/>
  <c r="B110" i="82"/>
  <c r="B142" i="82"/>
  <c r="B190" i="82"/>
  <c r="B238" i="82"/>
  <c r="B286" i="82"/>
  <c r="B334" i="82"/>
  <c r="B382" i="82"/>
  <c r="B430" i="82"/>
  <c r="B478" i="82"/>
  <c r="B526" i="82"/>
  <c r="B574" i="82"/>
  <c r="B14" i="82"/>
  <c r="B48" i="82"/>
  <c r="B64" i="82"/>
  <c r="B112" i="82"/>
  <c r="B144" i="82"/>
  <c r="B192" i="82"/>
  <c r="B240" i="82"/>
  <c r="B288" i="82"/>
  <c r="B336" i="82"/>
  <c r="B384" i="82"/>
  <c r="B432" i="82"/>
  <c r="B480" i="82"/>
  <c r="B528" i="82"/>
  <c r="B576" i="82"/>
  <c r="B597" i="82"/>
  <c r="B134" i="82"/>
  <c r="B214" i="82"/>
  <c r="B278" i="82"/>
  <c r="B342" i="82"/>
  <c r="B406" i="82"/>
  <c r="B470" i="82"/>
  <c r="B534" i="82"/>
  <c r="B598" i="82"/>
  <c r="B17" i="82"/>
  <c r="B33" i="82"/>
  <c r="B49" i="82"/>
  <c r="B65" i="82"/>
  <c r="B81" i="82"/>
  <c r="B97" i="82"/>
  <c r="B113" i="82"/>
  <c r="B129" i="82"/>
  <c r="B145" i="82"/>
  <c r="B161" i="82"/>
  <c r="B177" i="82"/>
  <c r="B193" i="82"/>
  <c r="B209" i="82"/>
  <c r="B225" i="82"/>
  <c r="B241" i="82"/>
  <c r="B257" i="82"/>
  <c r="B273" i="82"/>
  <c r="B289" i="82"/>
  <c r="B305" i="82"/>
  <c r="B321" i="82"/>
  <c r="B337" i="82"/>
  <c r="B353" i="82"/>
  <c r="B369" i="82"/>
  <c r="B385" i="82"/>
  <c r="B401" i="82"/>
  <c r="B417" i="82"/>
  <c r="B433" i="82"/>
  <c r="B449" i="82"/>
  <c r="B465" i="82"/>
  <c r="B481" i="82"/>
  <c r="B497" i="82"/>
  <c r="B513" i="82"/>
  <c r="B529" i="82"/>
  <c r="B545" i="82"/>
  <c r="B561" i="82"/>
  <c r="B577" i="82"/>
  <c r="B593" i="82"/>
  <c r="B21" i="82"/>
  <c r="B37" i="82"/>
  <c r="B53" i="82"/>
  <c r="B69" i="82"/>
  <c r="B85" i="82"/>
  <c r="B101" i="82"/>
  <c r="B117" i="82"/>
  <c r="B133" i="82"/>
  <c r="B149" i="82"/>
  <c r="B165" i="82"/>
  <c r="B181" i="82"/>
  <c r="B197" i="82"/>
  <c r="B213" i="82"/>
  <c r="B229" i="82"/>
  <c r="B245" i="82"/>
  <c r="B261" i="82"/>
  <c r="B277" i="82"/>
  <c r="B293" i="82"/>
  <c r="B309" i="82"/>
  <c r="B325" i="82"/>
  <c r="B341" i="82"/>
  <c r="B357" i="82"/>
  <c r="B373" i="82"/>
  <c r="B389" i="82"/>
  <c r="B405" i="82"/>
  <c r="B421" i="82"/>
  <c r="B437" i="82"/>
  <c r="B453" i="82"/>
  <c r="B469" i="82"/>
  <c r="B485" i="82"/>
  <c r="B501" i="82"/>
  <c r="B517" i="82"/>
  <c r="B533" i="82"/>
  <c r="B549" i="82"/>
  <c r="B565" i="82"/>
  <c r="B581" i="82"/>
  <c r="B38" i="82"/>
  <c r="B102" i="82"/>
  <c r="B150" i="82"/>
  <c r="B198" i="82"/>
  <c r="B262" i="82"/>
  <c r="B326" i="82"/>
  <c r="B390" i="82"/>
  <c r="B454" i="82"/>
  <c r="B518" i="82"/>
  <c r="B582" i="82"/>
  <c r="C5" i="48"/>
  <c r="C6" i="48" s="1"/>
  <c r="C7" i="48" s="1"/>
  <c r="C8" i="48" s="1"/>
  <c r="C9" i="48" s="1"/>
  <c r="C10" i="48" s="1"/>
  <c r="C11" i="48" s="1"/>
  <c r="C12" i="48" s="1"/>
  <c r="C13" i="48" s="1"/>
  <c r="C14" i="48" s="1"/>
  <c r="C15" i="48" s="1"/>
  <c r="C16" i="48" s="1"/>
  <c r="C17" i="48" s="1"/>
  <c r="C18" i="48" s="1"/>
  <c r="C19" i="48" s="1"/>
  <c r="C20" i="48" s="1"/>
  <c r="C21" i="48" s="1"/>
  <c r="C22" i="48" s="1"/>
  <c r="C23" i="48" s="1"/>
  <c r="C24" i="48" s="1"/>
  <c r="C25" i="48" s="1"/>
  <c r="C26" i="48" s="1"/>
  <c r="C27" i="48" s="1"/>
  <c r="C28" i="48" s="1"/>
  <c r="C29" i="48" s="1"/>
  <c r="C30" i="48" s="1"/>
  <c r="C31" i="48" s="1"/>
  <c r="C32" i="48" s="1"/>
  <c r="C33" i="48" s="1"/>
  <c r="C34" i="48" s="1"/>
  <c r="C35" i="48" s="1"/>
  <c r="C36" i="48" s="1"/>
  <c r="C37" i="48" s="1"/>
  <c r="C38" i="48" s="1"/>
  <c r="C39" i="48" s="1"/>
  <c r="C40" i="48" s="1"/>
  <c r="C41" i="48" s="1"/>
  <c r="C42" i="48" s="1"/>
  <c r="C43" i="48" s="1"/>
  <c r="C44" i="48" s="1"/>
  <c r="C45" i="48" s="1"/>
  <c r="C46" i="48" s="1"/>
  <c r="C47" i="48" s="1"/>
  <c r="C48" i="48" s="1"/>
  <c r="C49" i="48" s="1"/>
  <c r="C50" i="48" s="1"/>
  <c r="C51" i="48" s="1"/>
  <c r="C52" i="48" s="1"/>
  <c r="C53" i="48" s="1"/>
  <c r="C54" i="48" s="1"/>
  <c r="C55" i="48" s="1"/>
  <c r="D5" i="48"/>
  <c r="D6" i="48" s="1"/>
  <c r="D7" i="48" s="1"/>
  <c r="D8" i="48" s="1"/>
  <c r="D9" i="48" s="1"/>
  <c r="D10" i="48" s="1"/>
  <c r="D11" i="48" s="1"/>
  <c r="D12" i="48" s="1"/>
  <c r="D13" i="48" s="1"/>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B5" i="48"/>
  <c r="B6" i="48" s="1"/>
  <c r="B7" i="48" s="1"/>
  <c r="B8" i="48" s="1"/>
  <c r="B9" i="48" s="1"/>
  <c r="B10" i="48" s="1"/>
  <c r="B11" i="48" s="1"/>
  <c r="B12" i="48" s="1"/>
  <c r="B13" i="48" s="1"/>
  <c r="B14" i="48" s="1"/>
  <c r="B15" i="48" s="1"/>
  <c r="B16" i="48" s="1"/>
  <c r="B17" i="48" s="1"/>
  <c r="B18" i="48" s="1"/>
  <c r="B19" i="48" s="1"/>
  <c r="B20" i="48" s="1"/>
  <c r="B21" i="48" s="1"/>
  <c r="B22" i="48" s="1"/>
  <c r="B23" i="48" s="1"/>
  <c r="B24" i="48" s="1"/>
  <c r="B25" i="48" s="1"/>
  <c r="B26" i="48" s="1"/>
  <c r="B27" i="48" s="1"/>
  <c r="B28" i="48" s="1"/>
  <c r="B29" i="48" s="1"/>
  <c r="B30" i="48" s="1"/>
  <c r="B31" i="48" s="1"/>
  <c r="B32" i="48" s="1"/>
  <c r="B33" i="48" s="1"/>
  <c r="B34" i="48" s="1"/>
  <c r="B35" i="48" s="1"/>
  <c r="B36" i="48" s="1"/>
  <c r="B37" i="48" s="1"/>
  <c r="B38" i="48" s="1"/>
  <c r="B39" i="48" s="1"/>
  <c r="B40" i="48" s="1"/>
  <c r="B41" i="48" s="1"/>
  <c r="B42" i="48" s="1"/>
  <c r="B43" i="48" s="1"/>
  <c r="B44" i="48" s="1"/>
  <c r="B45" i="48" s="1"/>
  <c r="B46" i="48" s="1"/>
  <c r="B47" i="48" s="1"/>
  <c r="B48" i="48" s="1"/>
  <c r="B49" i="48" s="1"/>
  <c r="B50" i="48" l="1"/>
  <c r="E49" i="48"/>
  <c r="B2" i="99"/>
  <c r="C53" i="99"/>
  <c r="C43" i="99"/>
  <c r="C20" i="99"/>
  <c r="B24" i="99"/>
  <c r="B13" i="99"/>
  <c r="C4" i="99"/>
  <c r="B20" i="99"/>
  <c r="B47" i="99"/>
  <c r="B43" i="99"/>
  <c r="C24" i="99"/>
  <c r="B26" i="99"/>
  <c r="B7" i="99"/>
  <c r="B12" i="99"/>
  <c r="C16" i="99"/>
  <c r="B10" i="99"/>
  <c r="C50" i="99"/>
  <c r="B22" i="99"/>
  <c r="B38" i="99"/>
  <c r="B35" i="99"/>
  <c r="B27" i="99"/>
  <c r="B17" i="99"/>
  <c r="C25" i="99"/>
  <c r="B44" i="99"/>
  <c r="C10" i="99"/>
  <c r="B14" i="99"/>
  <c r="C39" i="99"/>
  <c r="C9" i="99"/>
  <c r="C12" i="99"/>
  <c r="B41" i="99"/>
  <c r="C37" i="99"/>
  <c r="C21" i="99"/>
  <c r="C19" i="99"/>
  <c r="C52" i="99"/>
  <c r="C8" i="99"/>
  <c r="B49" i="99"/>
  <c r="C29" i="99"/>
  <c r="B21" i="99"/>
  <c r="B54" i="99"/>
  <c r="C33" i="99"/>
  <c r="B37" i="99"/>
  <c r="B9" i="99"/>
  <c r="B32" i="99"/>
  <c r="B40" i="99"/>
  <c r="B5" i="99"/>
  <c r="C41" i="99"/>
  <c r="C45" i="99"/>
  <c r="B45" i="99"/>
  <c r="C48" i="99"/>
  <c r="C23" i="99"/>
  <c r="C11" i="99"/>
  <c r="C42" i="99"/>
  <c r="B36" i="99"/>
  <c r="C51" i="99"/>
  <c r="C22" i="99"/>
  <c r="C30" i="99"/>
  <c r="B30" i="99"/>
  <c r="B29" i="99"/>
  <c r="B11" i="99"/>
  <c r="B42" i="99"/>
  <c r="C31" i="99"/>
  <c r="B18" i="99"/>
  <c r="B48" i="99"/>
  <c r="B28" i="99"/>
  <c r="B33" i="99"/>
  <c r="C26" i="99"/>
  <c r="C36" i="99"/>
  <c r="C34" i="99"/>
  <c r="B50" i="99"/>
  <c r="C17" i="99"/>
  <c r="C44" i="99"/>
  <c r="C18" i="99"/>
  <c r="C54" i="99"/>
  <c r="C6" i="99"/>
  <c r="C14" i="99"/>
  <c r="B19" i="99"/>
  <c r="B53" i="99"/>
  <c r="B25" i="99"/>
  <c r="B51" i="99"/>
  <c r="C40" i="99"/>
  <c r="C46" i="99"/>
  <c r="B46" i="99"/>
  <c r="C49" i="99"/>
  <c r="C5" i="99"/>
  <c r="B51" i="48" l="1"/>
  <c r="E50" i="48"/>
  <c r="C32" i="99"/>
  <c r="B8" i="99"/>
  <c r="C7" i="99"/>
  <c r="B4" i="99"/>
  <c r="C13" i="99"/>
  <c r="C35" i="99"/>
  <c r="B16" i="99"/>
  <c r="B23" i="99"/>
  <c r="B39" i="99"/>
  <c r="B31" i="99"/>
  <c r="C47" i="99"/>
  <c r="C15" i="99"/>
  <c r="C27" i="99"/>
  <c r="B6" i="99"/>
  <c r="C38" i="99"/>
  <c r="C28" i="99"/>
  <c r="B52" i="99"/>
  <c r="B34" i="99"/>
  <c r="B15" i="99"/>
  <c r="B52" i="48" l="1"/>
  <c r="E51" i="48"/>
  <c r="B53" i="48" l="1"/>
  <c r="E52" i="48"/>
  <c r="B54" i="48" l="1"/>
  <c r="E54" i="48" s="1"/>
  <c r="E53" i="48"/>
  <c r="A49" i="84" l="1"/>
  <c r="A50" i="84" l="1"/>
  <c r="A49" i="48"/>
  <c r="E5" i="48"/>
  <c r="A51" i="84" l="1"/>
  <c r="A50" i="48"/>
  <c r="E6" i="48"/>
  <c r="E7" i="48"/>
  <c r="A52" i="84" l="1"/>
  <c r="A51" i="48"/>
  <c r="E8" i="48"/>
  <c r="A53" i="84" l="1"/>
  <c r="A52" i="48"/>
  <c r="E9" i="48"/>
  <c r="A54" i="84" l="1"/>
  <c r="A53" i="48"/>
  <c r="E10" i="48"/>
  <c r="A55" i="84" l="1"/>
  <c r="A54" i="48"/>
  <c r="E43" i="48"/>
  <c r="A55" i="48" l="1"/>
  <c r="A62" i="84"/>
  <c r="E44" i="48"/>
  <c r="D62" i="84"/>
  <c r="C62" i="48" l="1"/>
  <c r="D62" i="48"/>
  <c r="A63" i="84"/>
  <c r="E45" i="48"/>
  <c r="G91" i="2"/>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363" i="2" s="1"/>
  <c r="G364" i="2" s="1"/>
  <c r="G365" i="2" s="1"/>
  <c r="G366" i="2" s="1"/>
  <c r="G367" i="2" s="1"/>
  <c r="G368" i="2" s="1"/>
  <c r="G369" i="2" s="1"/>
  <c r="G370" i="2" s="1"/>
  <c r="G371" i="2" s="1"/>
  <c r="G372" i="2" s="1"/>
  <c r="G373" i="2" s="1"/>
  <c r="G374" i="2" s="1"/>
  <c r="G375" i="2" s="1"/>
  <c r="G376" i="2" s="1"/>
  <c r="G377" i="2" s="1"/>
  <c r="G378" i="2" s="1"/>
  <c r="G379" i="2" s="1"/>
  <c r="G380" i="2" s="1"/>
  <c r="G381" i="2" s="1"/>
  <c r="G382" i="2" s="1"/>
  <c r="G383" i="2" s="1"/>
  <c r="G384" i="2" s="1"/>
  <c r="G385" i="2" s="1"/>
  <c r="G386" i="2" s="1"/>
  <c r="G387" i="2" s="1"/>
  <c r="G388" i="2" s="1"/>
  <c r="G389" i="2" s="1"/>
  <c r="G390" i="2" s="1"/>
  <c r="G391" i="2" s="1"/>
  <c r="G392" i="2" s="1"/>
  <c r="G393" i="2" s="1"/>
  <c r="G394" i="2" s="1"/>
  <c r="G395" i="2" s="1"/>
  <c r="G396" i="2" s="1"/>
  <c r="G397" i="2" s="1"/>
  <c r="G398" i="2" s="1"/>
  <c r="G399" i="2" s="1"/>
  <c r="G400" i="2" s="1"/>
  <c r="G401" i="2" s="1"/>
  <c r="G402" i="2" s="1"/>
  <c r="G403" i="2" s="1"/>
  <c r="G404" i="2" s="1"/>
  <c r="G405" i="2" s="1"/>
  <c r="G406" i="2" s="1"/>
  <c r="G407" i="2" s="1"/>
  <c r="G408" i="2" s="1"/>
  <c r="G409" i="2" s="1"/>
  <c r="G410" i="2" s="1"/>
  <c r="G411" i="2" s="1"/>
  <c r="G412" i="2" s="1"/>
  <c r="G413" i="2" s="1"/>
  <c r="G414" i="2" s="1"/>
  <c r="G415" i="2" s="1"/>
  <c r="G416" i="2" s="1"/>
  <c r="G417" i="2" s="1"/>
  <c r="G418" i="2" s="1"/>
  <c r="G419" i="2" s="1"/>
  <c r="G420" i="2" s="1"/>
  <c r="G421" i="2" s="1"/>
  <c r="G422" i="2" s="1"/>
  <c r="G423" i="2" s="1"/>
  <c r="G424" i="2" s="1"/>
  <c r="G425" i="2" s="1"/>
  <c r="G426" i="2" s="1"/>
  <c r="G427" i="2" s="1"/>
  <c r="G428" i="2" s="1"/>
  <c r="G429" i="2" s="1"/>
  <c r="G430" i="2" s="1"/>
  <c r="G431" i="2" s="1"/>
  <c r="G432" i="2" s="1"/>
  <c r="G433" i="2" s="1"/>
  <c r="G434" i="2" s="1"/>
  <c r="G435" i="2" s="1"/>
  <c r="G436" i="2" s="1"/>
  <c r="G437" i="2" s="1"/>
  <c r="G438" i="2" s="1"/>
  <c r="G439" i="2" s="1"/>
  <c r="G440" i="2" s="1"/>
  <c r="G441" i="2" s="1"/>
  <c r="G442" i="2" s="1"/>
  <c r="G443" i="2" s="1"/>
  <c r="G444" i="2" s="1"/>
  <c r="G445" i="2" s="1"/>
  <c r="G446" i="2" s="1"/>
  <c r="G447" i="2" s="1"/>
  <c r="G448" i="2" s="1"/>
  <c r="G449" i="2" s="1"/>
  <c r="G450" i="2" s="1"/>
  <c r="D63" i="84"/>
  <c r="C63" i="84"/>
  <c r="D63" i="48" l="1"/>
  <c r="C63" i="48"/>
  <c r="E62" i="48"/>
  <c r="A64" i="84"/>
  <c r="E46" i="48"/>
  <c r="C64" i="84"/>
  <c r="D64" i="84"/>
  <c r="C64" i="48" l="1"/>
  <c r="E63" i="48"/>
  <c r="D64" i="48"/>
  <c r="A65" i="84"/>
  <c r="E48" i="48"/>
  <c r="E47" i="48"/>
  <c r="C65" i="84"/>
  <c r="D65" i="84"/>
  <c r="D65" i="48" l="1"/>
  <c r="C65" i="48"/>
  <c r="E64" i="48"/>
  <c r="A66" i="84"/>
  <c r="E11" i="48"/>
  <c r="C66" i="84"/>
  <c r="D66" i="84"/>
  <c r="C66" i="48" l="1"/>
  <c r="E65" i="48"/>
  <c r="D66" i="48"/>
  <c r="A67" i="84"/>
  <c r="E12" i="48"/>
  <c r="D67" i="84"/>
  <c r="C67" i="84"/>
  <c r="C67" i="48" l="1"/>
  <c r="E66" i="48"/>
  <c r="D67" i="48"/>
  <c r="A68" i="84"/>
  <c r="E15" i="48"/>
  <c r="E13" i="48"/>
  <c r="C68" i="84"/>
  <c r="D68" i="84"/>
  <c r="D68" i="48" l="1"/>
  <c r="C68" i="48"/>
  <c r="E67" i="48"/>
  <c r="A69" i="84"/>
  <c r="E16" i="48"/>
  <c r="E14" i="48"/>
  <c r="C69" i="84"/>
  <c r="D69" i="84"/>
  <c r="C69" i="48" l="1"/>
  <c r="E68" i="48"/>
  <c r="D69" i="48"/>
  <c r="A70" i="84"/>
  <c r="E17" i="48"/>
  <c r="C70" i="84"/>
  <c r="D70" i="84"/>
  <c r="D70" i="48" l="1"/>
  <c r="C70" i="48"/>
  <c r="E69" i="48"/>
  <c r="A71" i="84"/>
  <c r="D14" i="99"/>
  <c r="D30" i="99"/>
  <c r="D11" i="99"/>
  <c r="D8" i="99"/>
  <c r="D39" i="99"/>
  <c r="D19" i="99"/>
  <c r="D10" i="99"/>
  <c r="D38" i="99"/>
  <c r="D52" i="99"/>
  <c r="D24" i="99"/>
  <c r="D15" i="99"/>
  <c r="D17" i="99"/>
  <c r="D31" i="99"/>
  <c r="D53" i="99"/>
  <c r="D6" i="99"/>
  <c r="D26" i="99"/>
  <c r="D47" i="99"/>
  <c r="D33" i="99"/>
  <c r="D45" i="99"/>
  <c r="D29" i="99"/>
  <c r="D18" i="99"/>
  <c r="D46" i="99"/>
  <c r="D37" i="99"/>
  <c r="D36" i="99"/>
  <c r="D16" i="99"/>
  <c r="D54" i="99"/>
  <c r="D21" i="99"/>
  <c r="D44" i="99"/>
  <c r="D48" i="99"/>
  <c r="D5" i="99"/>
  <c r="D49" i="99"/>
  <c r="D32" i="99"/>
  <c r="D13" i="99"/>
  <c r="D12" i="99"/>
  <c r="D28" i="99"/>
  <c r="D42" i="99"/>
  <c r="D7" i="99"/>
  <c r="D27" i="99"/>
  <c r="D20" i="99"/>
  <c r="D43" i="99"/>
  <c r="D4" i="99"/>
  <c r="D50" i="99"/>
  <c r="D23" i="99"/>
  <c r="D22" i="99"/>
  <c r="D51" i="99"/>
  <c r="D41" i="99"/>
  <c r="D34" i="99"/>
  <c r="D35" i="99"/>
  <c r="D25" i="99"/>
  <c r="D9" i="99"/>
  <c r="D40" i="99"/>
  <c r="E19" i="48"/>
  <c r="E18" i="48"/>
  <c r="D71" i="84"/>
  <c r="C71" i="84"/>
  <c r="C71" i="48" l="1"/>
  <c r="E70" i="48"/>
  <c r="D71" i="48"/>
  <c r="A72" i="84"/>
  <c r="E20" i="48"/>
  <c r="D72" i="84"/>
  <c r="C72" i="84"/>
  <c r="D72" i="48" l="1"/>
  <c r="C72" i="48"/>
  <c r="E71" i="48"/>
  <c r="A73" i="84"/>
  <c r="E21" i="48"/>
  <c r="C73" i="84"/>
  <c r="D73" i="84"/>
  <c r="C73" i="48" l="1"/>
  <c r="E72" i="48"/>
  <c r="D73" i="48"/>
  <c r="A74" i="84"/>
  <c r="E22" i="48"/>
  <c r="C74" i="84"/>
  <c r="D74" i="84"/>
  <c r="D74" i="48" l="1"/>
  <c r="C74" i="48"/>
  <c r="E73" i="48"/>
  <c r="A75" i="84"/>
  <c r="E23" i="48"/>
  <c r="D75" i="84"/>
  <c r="C75" i="84"/>
  <c r="C75" i="48" l="1"/>
  <c r="E74" i="48"/>
  <c r="D75" i="48"/>
  <c r="A76" i="84"/>
  <c r="E25" i="48"/>
  <c r="E24" i="48"/>
  <c r="C76" i="84"/>
  <c r="D76" i="84"/>
  <c r="D76" i="48" l="1"/>
  <c r="C76" i="48"/>
  <c r="E75" i="48"/>
  <c r="A77" i="84"/>
  <c r="E26" i="48"/>
  <c r="C77" i="84"/>
  <c r="D77" i="84"/>
  <c r="C77" i="48" l="1"/>
  <c r="E76" i="48"/>
  <c r="D77" i="48"/>
  <c r="A78" i="84"/>
  <c r="E27" i="48"/>
  <c r="D78" i="84"/>
  <c r="C78" i="84"/>
  <c r="D78" i="48" l="1"/>
  <c r="C78" i="48"/>
  <c r="E77" i="48"/>
  <c r="A79" i="84"/>
  <c r="E28" i="48"/>
  <c r="C79" i="84"/>
  <c r="D79" i="84"/>
  <c r="C79" i="48" l="1"/>
  <c r="E78" i="48"/>
  <c r="D79" i="48"/>
  <c r="A80" i="84"/>
  <c r="E29" i="48"/>
  <c r="C80" i="84"/>
  <c r="D80" i="84"/>
  <c r="D80" i="48" l="1"/>
  <c r="C80" i="48"/>
  <c r="E79" i="48"/>
  <c r="A81" i="84"/>
  <c r="E31" i="48"/>
  <c r="E30" i="48"/>
  <c r="C81" i="84"/>
  <c r="D81" i="84"/>
  <c r="C81" i="48" l="1"/>
  <c r="E80" i="48"/>
  <c r="D81" i="48"/>
  <c r="A82" i="84"/>
  <c r="E32" i="48"/>
  <c r="D82" i="84"/>
  <c r="C82" i="84"/>
  <c r="C82" i="48" l="1"/>
  <c r="E81" i="48"/>
  <c r="D82" i="48"/>
  <c r="A83" i="84"/>
  <c r="E33" i="48"/>
  <c r="D83" i="84"/>
  <c r="C83" i="84"/>
  <c r="C83" i="48" l="1"/>
  <c r="E82" i="48"/>
  <c r="D83" i="48"/>
  <c r="A84" i="84"/>
  <c r="E34" i="48"/>
  <c r="C84" i="84"/>
  <c r="D84" i="84"/>
  <c r="D84" i="48" l="1"/>
  <c r="C84" i="48"/>
  <c r="E83" i="48"/>
  <c r="A85" i="84"/>
  <c r="E35" i="48"/>
  <c r="D85" i="84"/>
  <c r="C85" i="84"/>
  <c r="C85" i="48" l="1"/>
  <c r="E84" i="48"/>
  <c r="D85" i="48"/>
  <c r="A86" i="84"/>
  <c r="E37" i="48"/>
  <c r="E36" i="48"/>
  <c r="D86" i="84"/>
  <c r="C86" i="84"/>
  <c r="C86" i="48" l="1"/>
  <c r="E85" i="48"/>
  <c r="D86" i="48"/>
  <c r="A87" i="84"/>
  <c r="E38" i="48"/>
  <c r="C87" i="84"/>
  <c r="D87" i="84"/>
  <c r="C87" i="48" l="1"/>
  <c r="E86" i="48"/>
  <c r="D87" i="48"/>
  <c r="A88" i="84"/>
  <c r="E39" i="48"/>
  <c r="C88" i="84"/>
  <c r="D88" i="84"/>
  <c r="D88" i="48" l="1"/>
  <c r="C88" i="48"/>
  <c r="E87" i="48"/>
  <c r="A89" i="84"/>
  <c r="E40" i="48"/>
  <c r="D89" i="84"/>
  <c r="C89" i="84"/>
  <c r="D89" i="48" l="1"/>
  <c r="C89" i="48"/>
  <c r="E88" i="48"/>
  <c r="A90" i="84"/>
  <c r="E41" i="48"/>
  <c r="D90" i="84"/>
  <c r="C90" i="84"/>
  <c r="D90" i="48" l="1"/>
  <c r="C90" i="48"/>
  <c r="E89" i="48"/>
  <c r="A91" i="84"/>
  <c r="E42" i="48"/>
  <c r="C91" i="84"/>
  <c r="D91" i="84"/>
  <c r="D91" i="48" l="1"/>
  <c r="C91" i="48"/>
  <c r="E90" i="48"/>
  <c r="A92" i="84"/>
  <c r="D55" i="48"/>
  <c r="B55" i="48"/>
  <c r="D92" i="84"/>
  <c r="C92" i="84"/>
  <c r="D92" i="48" l="1"/>
  <c r="C92" i="48"/>
  <c r="E91" i="48"/>
  <c r="A93" i="84"/>
  <c r="E55" i="48"/>
  <c r="D93" i="84"/>
  <c r="C93" i="84"/>
  <c r="D93" i="48" l="1"/>
  <c r="C93" i="48"/>
  <c r="E92" i="48"/>
  <c r="A94" i="84"/>
  <c r="C94" i="84"/>
  <c r="D94" i="84"/>
  <c r="D94" i="48" l="1"/>
  <c r="C94" i="48"/>
  <c r="E93" i="48"/>
  <c r="A95" i="84"/>
  <c r="D95" i="84"/>
  <c r="C95" i="84"/>
  <c r="D95" i="48" l="1"/>
  <c r="C95" i="48"/>
  <c r="E94" i="48"/>
  <c r="A96" i="84"/>
  <c r="C96" i="84"/>
  <c r="D96" i="84"/>
  <c r="D96" i="48" l="1"/>
  <c r="C96" i="48"/>
  <c r="E95" i="48"/>
  <c r="A97" i="84"/>
  <c r="D97" i="84"/>
  <c r="C97" i="84"/>
  <c r="D97" i="48" l="1"/>
  <c r="C97" i="48"/>
  <c r="E96" i="48"/>
  <c r="A98" i="84"/>
  <c r="D98" i="84"/>
  <c r="C98" i="84"/>
  <c r="D98" i="48" l="1"/>
  <c r="C98" i="48"/>
  <c r="E97" i="48"/>
  <c r="A99" i="84"/>
  <c r="D99" i="84"/>
  <c r="C99" i="84"/>
  <c r="D99" i="48" l="1"/>
  <c r="C99" i="48"/>
  <c r="E98" i="48"/>
  <c r="A100" i="84"/>
  <c r="C100" i="84"/>
  <c r="D100" i="84"/>
  <c r="D100" i="48" l="1"/>
  <c r="C100" i="48"/>
  <c r="E99" i="48"/>
  <c r="A101" i="84"/>
  <c r="D101" i="84"/>
  <c r="C101" i="84"/>
  <c r="D101" i="48" l="1"/>
  <c r="C101" i="48"/>
  <c r="E100" i="48"/>
  <c r="A102" i="84"/>
  <c r="C102" i="84"/>
  <c r="D102" i="84"/>
  <c r="C102" i="48" l="1"/>
  <c r="E101" i="48"/>
  <c r="D102" i="48"/>
  <c r="A103" i="84"/>
  <c r="D103" i="84"/>
  <c r="C103" i="84"/>
  <c r="D103" i="48" l="1"/>
  <c r="C103" i="48"/>
  <c r="E102" i="48"/>
  <c r="A104" i="84"/>
  <c r="D104" i="84"/>
  <c r="C104" i="84"/>
  <c r="C104" i="48" l="1"/>
  <c r="E103" i="48"/>
  <c r="D104" i="48"/>
  <c r="A105" i="84"/>
  <c r="D105" i="84"/>
  <c r="C105" i="84"/>
  <c r="D105" i="48" l="1"/>
  <c r="C105" i="48"/>
  <c r="E104" i="48"/>
  <c r="A106" i="84"/>
  <c r="D106" i="84"/>
  <c r="C106" i="84"/>
  <c r="C106" i="48" l="1"/>
  <c r="E105" i="48"/>
  <c r="D106" i="48"/>
  <c r="A107" i="84"/>
  <c r="C107" i="84"/>
  <c r="D107" i="84"/>
  <c r="D107" i="48" l="1"/>
  <c r="C107" i="48"/>
  <c r="E106" i="48"/>
  <c r="A108" i="84"/>
  <c r="D108" i="84"/>
  <c r="C108" i="84"/>
  <c r="C108" i="48" l="1"/>
  <c r="E107" i="48"/>
  <c r="D108" i="48"/>
  <c r="A109" i="84"/>
  <c r="C109" i="84"/>
  <c r="D109" i="84"/>
  <c r="D109" i="48" l="1"/>
  <c r="C109" i="48"/>
  <c r="E108" i="48"/>
  <c r="A110" i="84"/>
  <c r="D110" i="84"/>
  <c r="C110" i="84"/>
  <c r="C110" i="48" l="1"/>
  <c r="E109" i="48"/>
  <c r="D110" i="48"/>
  <c r="A111" i="84"/>
  <c r="C111" i="84"/>
  <c r="D111" i="84"/>
  <c r="D111" i="48" l="1"/>
  <c r="C111" i="48"/>
  <c r="E110" i="48"/>
  <c r="A112" i="84"/>
  <c r="D112" i="84"/>
  <c r="C112" i="84"/>
  <c r="C112" i="48" l="1"/>
  <c r="E111" i="48"/>
  <c r="D112" i="48"/>
  <c r="E112" i="48" l="1"/>
</calcChain>
</file>

<file path=xl/sharedStrings.xml><?xml version="1.0" encoding="utf-8"?>
<sst xmlns="http://schemas.openxmlformats.org/spreadsheetml/2006/main" count="192" uniqueCount="100">
  <si>
    <t>Yes</t>
  </si>
  <si>
    <t>No</t>
  </si>
  <si>
    <t>The path of Bank Rate:</t>
  </si>
  <si>
    <t>The path of Bank Rate</t>
  </si>
  <si>
    <t>Initial transfers to HMT</t>
  </si>
  <si>
    <t>Ongoing transfers to HMT</t>
  </si>
  <si>
    <t>Transfers between the APF and HMT</t>
  </si>
  <si>
    <t>Cumulative transfers between the APF and HMT</t>
  </si>
  <si>
    <t>The APF's balance sheet</t>
  </si>
  <si>
    <t>Sources: Bloomberg and Bank calculations</t>
  </si>
  <si>
    <t>Transfers from HMT</t>
  </si>
  <si>
    <t>Net transfers</t>
  </si>
  <si>
    <t>Amount due under indemnity</t>
  </si>
  <si>
    <t>Select…</t>
  </si>
  <si>
    <t>Scenario Number</t>
  </si>
  <si>
    <t>Scenario 1</t>
  </si>
  <si>
    <t>Scenario 2</t>
  </si>
  <si>
    <t>Selected Scenario</t>
  </si>
  <si>
    <t>Scenario Descriptions</t>
  </si>
  <si>
    <t>Scenario 3</t>
  </si>
  <si>
    <t>Scenario 4</t>
  </si>
  <si>
    <t>Scenario 5</t>
  </si>
  <si>
    <t>Scenario 6</t>
  </si>
  <si>
    <t>Scenario 7</t>
  </si>
  <si>
    <t>Scenario 8</t>
  </si>
  <si>
    <t>Scenario 9</t>
  </si>
  <si>
    <t>Scenario 10</t>
  </si>
  <si>
    <t>Scenario 11</t>
  </si>
  <si>
    <t>Sources: Bloomberg and Bank calculations.</t>
  </si>
  <si>
    <t>Scenario 12</t>
  </si>
  <si>
    <t>Scenario 13</t>
  </si>
  <si>
    <t>Scenario 14</t>
  </si>
  <si>
    <t>Baseline scenario: Bank Rate follows market rates</t>
  </si>
  <si>
    <t>Steeper path of Bank Rate, up to 2%</t>
  </si>
  <si>
    <t>Steeper path of Bank Rate, up to 4%</t>
  </si>
  <si>
    <t>Flatter path of Bank Rate</t>
  </si>
  <si>
    <t>Parallel shift upward in Bank Rate</t>
  </si>
  <si>
    <t>Parallel shift downward in Bank Rate</t>
  </si>
  <si>
    <t>Explanatory notes</t>
  </si>
  <si>
    <t>Market value of APF portfolio</t>
  </si>
  <si>
    <t xml:space="preserve">The pace of stock reduction in the baseline scenario is a minimum of £10bn of gilts per quarter (this is larger where </t>
  </si>
  <si>
    <t xml:space="preserve">there are gilt redemptions of greater than £10bn within the quarter). The higher pace of stock reduction is £25bn </t>
  </si>
  <si>
    <t xml:space="preserve">Information on the APF's gilt holdings can be found here: </t>
  </si>
  <si>
    <t>The path of cash transfers between the Asset Purchase Facility and Her Majesty's Treasury: scenarios</t>
  </si>
  <si>
    <t>www.bankofengland.co.uk/statistics/pages/yieldcurve/default.aspx</t>
  </si>
  <si>
    <t>curve used in these scenarios) can be found here:</t>
  </si>
  <si>
    <t xml:space="preserve">The Bank of England's published yield curves (including both the instantaneous forward OIS curve and the spot gilt </t>
  </si>
  <si>
    <t>In the baseline scenario, the start of stock reduction is assumed to have a 200bp impact on gilt yields. The scenarios</t>
  </si>
  <si>
    <t>Scenario Description</t>
  </si>
  <si>
    <t xml:space="preserve">2067. This is because the internal model used is based on real gilts, and the longest-maturity gilt in the APF portfolio </t>
  </si>
  <si>
    <t>matures in 2068.</t>
  </si>
  <si>
    <t>Years ahead</t>
  </si>
  <si>
    <t>The APF cash account at the Bank of England is assumed to be zero in these scenarios, such that any cash balances</t>
  </si>
  <si>
    <t>Except where expressly stated to the contrary in the text and graphics, the information contained in this spreadsheet is the copyright of the Governor and Company of the Bank of England.  This spreadsheet is intended for information purposes only.  No user should act or refrain from acting on the information contained in this spreadsheet without first verifying the information and obtaining professional advice.  Any projections or forecasts generated using this spreadsheet will be the User’s own and the Bank does not accept any responsibility or liability for them whatsoever.  The Bank makes no representations or warranties as to the accuracy or completeness of the information contained in this spreadsheet.  The Bank does not accept any liability for loss or damage, whether direct, indirect or consequential, resulting from the use or inability to use this spreadsheet whether as a result of inaccuracies, defects, errors (typographical or otherwise), omissions, out of date information or otherwise.</t>
  </si>
  <si>
    <t>www.bankofengland.co.uk/markets/Pages/apf/gilts/results.aspx</t>
  </si>
  <si>
    <t>Loan from Bank of England</t>
  </si>
  <si>
    <t>Average MTM</t>
  </si>
  <si>
    <t>Average Loan</t>
  </si>
  <si>
    <t>Year End Cumulative</t>
  </si>
  <si>
    <t>Average Amount due under indemnity</t>
  </si>
  <si>
    <t>Total Annual Cashflow</t>
  </si>
  <si>
    <t>Proxy Date</t>
  </si>
  <si>
    <r>
      <t xml:space="preserve">This spreadsheet represents an update to previous spreadsheets accompanying the Quarterly Bulletin article of 29 February 2013, available here: www.bankofengland.co.uk/publications/Pages/quarterlybulletin/2013/f13.aspx
These scenarios have been produced using an internal Bank tool, which calculates the profile of payments between the Asset Purchase Facility and HMT. Previous an interactive calculator was published, available on the Bank’s website at: www.bankofengland.co.uk/publications/Documents/quarterlybulletin/2013/apfcashtransfersupdateaug16.xlsx.
Following the 2016 amendments to the APF, the interactive calculator became out of date. The static results shown here cover a range of scenarios for future cash flows, which differ according to assumptions about the path of Bank Rate, the pace of reduction of the APF's stock of assets, and the effect of stock reduction on yields. These scenarios are specified with reference to the market forward OIS and spot gilt curves.
The APF portfolio considered consists of both gilts and corporate bond holdings. Balances and cash flows related to the Term Funding Scheme are excluded (including from the APF loan amount). 
Additional scenarios in which the parameters listed above are varied may be requested by email at CTTscenarios@bankofengland.co.uk.
</t>
    </r>
    <r>
      <rPr>
        <b/>
        <i/>
        <u/>
        <sz val="11"/>
        <color theme="1"/>
        <rFont val="Calibri"/>
        <family val="2"/>
        <scheme val="minor"/>
      </rPr>
      <t>These scenarios do not represent the views of the Bank of England or the Bank's Monetary Policy Committee on the future path of Bank Rate, the APF's portfolio or other parameters used. They are intended only to illustrate how altering different assumptions might affect the future profile of cash transfers between the APF and HMT. The scenarios are also dependent on the assumptions used to construct them (see explanatory notes below for further details).</t>
    </r>
  </si>
  <si>
    <t>are assumed to be transferred instantaneously between the Bank and HMT.</t>
  </si>
  <si>
    <t xml:space="preserve">As a simplifying assumption, in all scenarios, reduction of the stock of corporate bonds begins when the gilt stock reduction </t>
  </si>
  <si>
    <t xml:space="preserve">begins, at a pace of £1.5bn per quarter. Until this point, the stock of corporate bonds is held constant. The start of stock </t>
  </si>
  <si>
    <t xml:space="preserve">reduction is assumed to have a 20bp impact on the spread of corporate bonds to gilt yields. Varying these assumptions has </t>
  </si>
  <si>
    <t xml:space="preserve">much smaller effects on cash flows than varying  assumptions about Bank Rate or gilt stock reduction, so these assumptions </t>
  </si>
  <si>
    <t>are held constant throughout the scenarios.</t>
  </si>
  <si>
    <t xml:space="preserve">Stock reduction is assumed to begin when Bank Rate reaches 2%, following previous MPC judgements noted in the </t>
  </si>
  <si>
    <t xml:space="preserve">November 2015 Inflation Report (www.bankofengland.co.uk/publications/Documents/inflationreport/2015/nov.pdf). </t>
  </si>
  <si>
    <t xml:space="preserve">As a number of scenarios assume a Bank Rate path which does not reach 2% (Scenarios 1-4), then these scenarios do  </t>
  </si>
  <si>
    <t xml:space="preserve">not show a reduction in the stock of APF assets by the end of the projections. </t>
  </si>
  <si>
    <t>Start of stock reduction:</t>
  </si>
  <si>
    <t>Bank rate path</t>
  </si>
  <si>
    <t xml:space="preserve">The market rate used to project Bank Rate in the baseline scenario (Scenario 1) is the instantaneous forward OIS curve </t>
  </si>
  <si>
    <t xml:space="preserve">for the first 30 years, and is flat further out. The flatter curve (Scenario 2) subtracts a constant gradient from the market </t>
  </si>
  <si>
    <t xml:space="preserve">curve such that Bank Rate 5 years ahead is 25 basis points lower, and then increases at the same average rate until it </t>
  </si>
  <si>
    <t xml:space="preserve">meets the market curve. Parallel shifts in Bank Rate (Scenarios 3-4) are by 25 basis points, although Bank Rate does not </t>
  </si>
  <si>
    <t xml:space="preserve">fall below zero in the downward shift. The steeper curves (Scenarios 5-14) add a constant gradient to the market curve </t>
  </si>
  <si>
    <t xml:space="preserve">such that Bank Rate 2 years ahead is 50 basis points higher. </t>
  </si>
  <si>
    <t>Pace of stock reduction</t>
  </si>
  <si>
    <t xml:space="preserve">gilts per quarter (Scenarios 6 and 11), while the lower pace of stock reduction involves no sales, so that once Bank Rate </t>
  </si>
  <si>
    <t>reaches 2%, gilt reinvestments cease and the outstanding gilt portfolio is held to maturity (Scenarios 7 and 12).</t>
  </si>
  <si>
    <t>Gilt yield curve</t>
  </si>
  <si>
    <t xml:space="preserve">with a greater impact assume a 400bp impact (Scenarios 9 and 14), while scenarios with no impact on yields are also </t>
  </si>
  <si>
    <t>shown (Scenarios 8 and 13). Spot gilt curves are independent from the forward OIS curve used in any scenario.</t>
  </si>
  <si>
    <t>Further details:</t>
  </si>
  <si>
    <t>Caution: Please select scenario before examining the charts</t>
  </si>
  <si>
    <t xml:space="preserve">Figures are in sterling billions and are based on data as at 29th September 2017. Projections are shown out to December </t>
  </si>
  <si>
    <t>As 10, but with greater impact of stock reduction on gilt yields</t>
  </si>
  <si>
    <t>As 10, but no impact of stock reduction on gilt yields</t>
  </si>
  <si>
    <t>As 10, but with lower minimum pace of gilt stock reduction</t>
  </si>
  <si>
    <t>As 10, but with higher minimum pace of gilt stock reduction</t>
  </si>
  <si>
    <t>As 5, but with greater impact of stock reduction on gilt yields</t>
  </si>
  <si>
    <t>As 5, but no impact of stock reduction on gilt yields</t>
  </si>
  <si>
    <t>As 5, but with lower minimum pace of gilt stock reduction</t>
  </si>
  <si>
    <t>As 5, but with higher minimum pace of gilt stock reduction</t>
  </si>
  <si>
    <t>Old scenario 2:</t>
  </si>
  <si>
    <t>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</si>
</sst>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mmm\ yyyy"/>
    <numFmt numFmtId="165" formatCode="#,##0.0,,,;[Red]\-#,##0.0,,,"/>
    <numFmt numFmtId="166" formatCode="[$-809]dd\ mmmm\ yyyy;@"/>
    <numFmt numFmtId="167" formatCode="#,##0.000,,,"/>
    <numFmt numFmtId="168" formatCode="0.0000"/>
    <numFmt numFmtId="169" formatCode="0.00000"/>
    <numFmt numFmtId="170" formatCode="#,##0.0000000,,,"/>
    <numFmt numFmtId="171" formatCode="#,##0.00000_ ;[Red]\-#,##0.00000\ "/>
  </numFmts>
  <fonts count="40" x14ac:knownFonts="1">
    <font>
      <sz val="11"/>
      <color theme="1"/>
      <name val="Calibri"/>
      <family val="2"/>
      <scheme val="minor"/>
    </font>
    <font>
      <sz val="10"/>
      <color theme="1"/>
      <name val="Gill Sans MT"/>
      <family val="2"/>
    </font>
    <font>
      <sz val="10"/>
      <color theme="1"/>
      <name val="Gill Sans MT"/>
      <family val="2"/>
    </font>
    <font>
      <sz val="11"/>
      <color theme="1"/>
      <name val="Calibri"/>
      <family val="2"/>
      <scheme val="minor"/>
    </font>
    <font>
      <b/>
      <sz val="11"/>
      <color theme="1"/>
      <name val="Calibri"/>
      <family val="2"/>
      <scheme val="minor"/>
    </font>
    <font>
      <u/>
      <sz val="11"/>
      <color theme="1"/>
      <name val="Calibri"/>
      <family val="2"/>
      <scheme val="minor"/>
    </font>
    <font>
      <sz val="10"/>
      <name val="Arial"/>
      <family val="2"/>
    </font>
    <font>
      <sz val="10"/>
      <name val="Arial"/>
      <family val="2"/>
    </font>
    <font>
      <sz val="11"/>
      <color theme="0" tint="-0.14999847407452621"/>
      <name val="Calibri"/>
      <family val="2"/>
      <scheme val="minor"/>
    </font>
    <font>
      <sz val="11"/>
      <color rgb="FFFF0000"/>
      <name val="Calibri"/>
      <family val="2"/>
      <scheme val="minor"/>
    </font>
    <font>
      <sz val="8"/>
      <color theme="1"/>
      <name val="Calibri"/>
      <family val="2"/>
      <scheme val="minor"/>
    </font>
    <font>
      <b/>
      <i/>
      <sz val="11"/>
      <color theme="1"/>
      <name val="Calibri"/>
      <family val="2"/>
      <scheme val="minor"/>
    </font>
    <font>
      <sz val="11"/>
      <color theme="1"/>
      <name val="Arial"/>
      <family val="2"/>
    </font>
    <font>
      <u/>
      <sz val="11"/>
      <color theme="10"/>
      <name val="Calibri"/>
      <family val="2"/>
      <scheme val="minor"/>
    </font>
    <font>
      <b/>
      <u/>
      <sz val="11"/>
      <color theme="1"/>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i/>
      <u/>
      <sz val="11"/>
      <color theme="1"/>
      <name val="Calibri"/>
      <family val="2"/>
      <scheme val="minor"/>
    </font>
    <font>
      <b/>
      <i/>
      <u/>
      <sz val="12"/>
      <color theme="1"/>
      <name val="Calibri"/>
      <family val="2"/>
      <scheme val="minor"/>
    </font>
    <font>
      <i/>
      <vertAlign val="superscript"/>
      <sz val="11"/>
      <color theme="1"/>
      <name val="Calibri"/>
      <family val="2"/>
      <scheme val="minor"/>
    </font>
    <font>
      <i/>
      <sz val="11"/>
      <color theme="1"/>
      <name val="Calibri"/>
      <family val="2"/>
      <scheme val="minor"/>
    </font>
    <font>
      <i/>
      <sz val="11"/>
      <color rgb="FFFF0000"/>
      <name val="Calibri"/>
      <family val="2"/>
      <scheme val="minor"/>
    </font>
    <font>
      <i/>
      <u/>
      <sz val="11"/>
      <color theme="1"/>
      <name val="Calibri"/>
      <family val="2"/>
      <scheme val="minor"/>
    </font>
    <font>
      <i/>
      <u/>
      <sz val="11"/>
      <color theme="10"/>
      <name val="Calibri"/>
      <family val="2"/>
      <scheme val="minor"/>
    </font>
    <font>
      <b/>
      <i/>
      <u/>
      <sz val="14"/>
      <color theme="1"/>
      <name val="Calibri"/>
      <family val="2"/>
      <scheme val="minor"/>
    </font>
    <font>
      <i/>
      <sz val="9"/>
      <color theme="1"/>
      <name val="Calibri"/>
      <family val="2"/>
      <scheme val="minor"/>
    </font>
    <font>
      <sz val="10"/>
      <name val="Times New Roman"/>
      <family val="1"/>
    </font>
  </fonts>
  <fills count="3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0" fontId="6" fillId="0" borderId="0"/>
    <xf numFmtId="0" fontId="7" fillId="0" borderId="0"/>
    <xf numFmtId="0" fontId="2" fillId="0" borderId="0"/>
    <xf numFmtId="0" fontId="3" fillId="0" borderId="0"/>
    <xf numFmtId="9" fontId="3" fillId="0" borderId="0" applyFont="0" applyFill="0" applyBorder="0" applyAlignment="0" applyProtection="0"/>
    <xf numFmtId="0" fontId="6" fillId="0" borderId="0"/>
    <xf numFmtId="0" fontId="1" fillId="0" borderId="0"/>
    <xf numFmtId="0" fontId="1" fillId="0" borderId="0"/>
    <xf numFmtId="0" fontId="12" fillId="0" borderId="0"/>
    <xf numFmtId="0" fontId="3" fillId="0" borderId="0"/>
    <xf numFmtId="0" fontId="13" fillId="0" borderId="0" applyNumberForma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4" applyNumberFormat="0" applyAlignment="0" applyProtection="0"/>
    <xf numFmtId="0" fontId="24" fillId="10" borderId="5" applyNumberFormat="0" applyAlignment="0" applyProtection="0"/>
    <xf numFmtId="0" fontId="25" fillId="10" borderId="4" applyNumberFormat="0" applyAlignment="0" applyProtection="0"/>
    <xf numFmtId="0" fontId="26" fillId="0" borderId="6" applyNumberFormat="0" applyFill="0" applyAlignment="0" applyProtection="0"/>
    <xf numFmtId="0" fontId="27" fillId="11" borderId="7" applyNumberFormat="0" applyAlignment="0" applyProtection="0"/>
    <xf numFmtId="0" fontId="9" fillId="0" borderId="0" applyNumberFormat="0" applyFill="0" applyBorder="0" applyAlignment="0" applyProtection="0"/>
    <xf numFmtId="0" fontId="3" fillId="12" borderId="8" applyNumberFormat="0" applyFont="0" applyAlignment="0" applyProtection="0"/>
    <xf numFmtId="0" fontId="28" fillId="0" borderId="0" applyNumberFormat="0" applyFill="0" applyBorder="0" applyAlignment="0" applyProtection="0"/>
    <xf numFmtId="0" fontId="4" fillId="0" borderId="9" applyNumberFormat="0" applyFill="0" applyAlignment="0" applyProtection="0"/>
    <xf numFmtId="0" fontId="2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9" fillId="36" borderId="0" applyNumberFormat="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39" fillId="0" borderId="0"/>
    <xf numFmtId="43" fontId="39" fillId="0" borderId="0" applyFont="0" applyFill="0" applyBorder="0" applyAlignment="0" applyProtection="0"/>
    <xf numFmtId="0" fontId="39" fillId="0" borderId="0"/>
  </cellStyleXfs>
  <cellXfs count="98">
    <xf numFmtId="0" fontId="0" fillId="0" borderId="0" xfId="0"/>
    <xf numFmtId="19" fontId="0" fillId="0" borderId="0" xfId="0" applyNumberFormat="1"/>
    <xf numFmtId="0" fontId="5" fillId="0" borderId="0" xfId="0" applyFont="1"/>
    <xf numFmtId="164" fontId="0" fillId="2" borderId="0" xfId="0" applyNumberFormat="1" applyFill="1"/>
    <xf numFmtId="0" fontId="0" fillId="0" borderId="0" xfId="0" applyAlignment="1">
      <alignment wrapText="1"/>
    </xf>
    <xf numFmtId="0" fontId="0" fillId="2" borderId="0" xfId="0" applyFill="1"/>
    <xf numFmtId="0" fontId="0" fillId="3" borderId="0" xfId="0" applyFill="1"/>
    <xf numFmtId="0" fontId="0" fillId="4" borderId="0" xfId="0" applyFill="1" applyAlignment="1">
      <alignment horizontal="right"/>
    </xf>
    <xf numFmtId="0" fontId="8" fillId="2" borderId="0" xfId="0" applyFont="1" applyFill="1"/>
    <xf numFmtId="164" fontId="8" fillId="2" borderId="0" xfId="0" applyNumberFormat="1" applyFont="1" applyFill="1"/>
    <xf numFmtId="22" fontId="0" fillId="0" borderId="0" xfId="0" applyNumberFormat="1"/>
    <xf numFmtId="0" fontId="10" fillId="0" borderId="0" xfId="0" applyFont="1"/>
    <xf numFmtId="0" fontId="11" fillId="2" borderId="0" xfId="0" applyFont="1" applyFill="1"/>
    <xf numFmtId="0" fontId="0" fillId="2" borderId="0" xfId="0" applyFill="1" applyBorder="1"/>
    <xf numFmtId="1" fontId="0" fillId="2" borderId="0" xfId="0" applyNumberFormat="1" applyFill="1" applyBorder="1"/>
    <xf numFmtId="0" fontId="0" fillId="0" borderId="0" xfId="0" quotePrefix="1"/>
    <xf numFmtId="164" fontId="0" fillId="0" borderId="0" xfId="0" applyNumberFormat="1"/>
    <xf numFmtId="0" fontId="0" fillId="0" borderId="0" xfId="0"/>
    <xf numFmtId="17" fontId="0" fillId="2" borderId="0" xfId="0" applyNumberFormat="1" applyFill="1" applyAlignment="1">
      <alignment wrapText="1"/>
    </xf>
    <xf numFmtId="164" fontId="0" fillId="2" borderId="0" xfId="0" applyNumberFormat="1" applyFill="1"/>
    <xf numFmtId="0" fontId="0" fillId="2" borderId="0" xfId="0" applyFill="1"/>
    <xf numFmtId="0" fontId="9" fillId="2" borderId="0" xfId="0" applyFont="1" applyFill="1"/>
    <xf numFmtId="164" fontId="9" fillId="2" borderId="0" xfId="0" applyNumberFormat="1" applyFont="1" applyFill="1"/>
    <xf numFmtId="0" fontId="4" fillId="0" borderId="0" xfId="0" applyFont="1"/>
    <xf numFmtId="0" fontId="4" fillId="0" borderId="0" xfId="0" applyFont="1" applyAlignment="1">
      <alignment horizontal="center"/>
    </xf>
    <xf numFmtId="0" fontId="4" fillId="0" borderId="0" xfId="0" applyFont="1" applyAlignment="1">
      <alignment horizontal="center"/>
    </xf>
    <xf numFmtId="0" fontId="4" fillId="2" borderId="0" xfId="0" applyFont="1" applyFill="1"/>
    <xf numFmtId="165" fontId="0" fillId="0" borderId="0" xfId="0" applyNumberFormat="1"/>
    <xf numFmtId="166" fontId="0" fillId="0" borderId="0" xfId="0" quotePrefix="1" applyNumberFormat="1"/>
    <xf numFmtId="167" fontId="0" fillId="0" borderId="0" xfId="0" applyNumberFormat="1"/>
    <xf numFmtId="167" fontId="0" fillId="2" borderId="0" xfId="0" applyNumberFormat="1" applyFill="1" applyAlignment="1">
      <alignment wrapText="1"/>
    </xf>
    <xf numFmtId="167" fontId="0" fillId="2" borderId="0" xfId="0" applyNumberFormat="1" applyFill="1"/>
    <xf numFmtId="0" fontId="0" fillId="5" borderId="0" xfId="0" applyFill="1"/>
    <xf numFmtId="0" fontId="0" fillId="0" borderId="0" xfId="0" applyFill="1"/>
    <xf numFmtId="0" fontId="0" fillId="0" borderId="0" xfId="0" applyFont="1"/>
    <xf numFmtId="0" fontId="0" fillId="0" borderId="0" xfId="0" applyAlignment="1">
      <alignment vertical="top" wrapText="1"/>
    </xf>
    <xf numFmtId="0" fontId="4" fillId="0" borderId="0" xfId="0" applyFont="1" applyAlignment="1">
      <alignment vertical="top" wrapText="1"/>
    </xf>
    <xf numFmtId="1" fontId="0" fillId="0" borderId="0" xfId="0" applyNumberFormat="1" applyFill="1"/>
    <xf numFmtId="0" fontId="4" fillId="0" borderId="0" xfId="0" applyFont="1" applyAlignment="1"/>
    <xf numFmtId="0" fontId="0" fillId="0" borderId="0" xfId="0" applyFill="1" applyAlignment="1">
      <alignment wrapText="1"/>
    </xf>
    <xf numFmtId="0" fontId="14" fillId="0" borderId="0" xfId="0" applyFont="1"/>
    <xf numFmtId="43" fontId="0" fillId="0" borderId="0" xfId="12" applyFont="1"/>
    <xf numFmtId="43" fontId="4" fillId="5" borderId="0" xfId="12" applyFont="1" applyFill="1"/>
    <xf numFmtId="43" fontId="4" fillId="0" borderId="0" xfId="12" applyFont="1" applyAlignment="1">
      <alignment vertical="top" wrapText="1"/>
    </xf>
    <xf numFmtId="43" fontId="0" fillId="0" borderId="0" xfId="0" applyNumberFormat="1"/>
    <xf numFmtId="43" fontId="15" fillId="0" borderId="0" xfId="0" applyNumberFormat="1" applyFont="1" applyFill="1"/>
    <xf numFmtId="2" fontId="0" fillId="0" borderId="0" xfId="0" applyNumberFormat="1"/>
    <xf numFmtId="0" fontId="31" fillId="2" borderId="0" xfId="0" applyFont="1" applyFill="1"/>
    <xf numFmtId="9" fontId="0" fillId="0" borderId="0" xfId="54" applyFont="1"/>
    <xf numFmtId="0" fontId="14" fillId="3" borderId="0" xfId="0" applyFont="1" applyFill="1"/>
    <xf numFmtId="0" fontId="4" fillId="3" borderId="0" xfId="0" applyFont="1" applyFill="1"/>
    <xf numFmtId="0" fontId="33" fillId="2" borderId="0" xfId="0" applyFont="1" applyFill="1"/>
    <xf numFmtId="0" fontId="0" fillId="2" borderId="0" xfId="0" applyFont="1" applyFill="1"/>
    <xf numFmtId="0" fontId="33" fillId="2" borderId="0" xfId="0" applyFont="1" applyFill="1" applyAlignment="1">
      <alignment horizontal="left"/>
    </xf>
    <xf numFmtId="0" fontId="0" fillId="2" borderId="0" xfId="0" applyFont="1" applyFill="1" applyBorder="1"/>
    <xf numFmtId="0" fontId="34" fillId="3" borderId="0" xfId="0" applyFont="1" applyFill="1"/>
    <xf numFmtId="0" fontId="35" fillId="3" borderId="0" xfId="0" applyFont="1" applyFill="1"/>
    <xf numFmtId="0" fontId="33" fillId="2" borderId="0" xfId="0" applyFont="1" applyFill="1" applyAlignment="1"/>
    <xf numFmtId="0" fontId="32" fillId="2" borderId="0" xfId="0" applyFont="1" applyFill="1" applyAlignment="1"/>
    <xf numFmtId="0" fontId="36" fillId="2" borderId="0" xfId="55" applyFont="1" applyFill="1" applyAlignment="1"/>
    <xf numFmtId="0" fontId="15" fillId="0" borderId="0" xfId="0" applyFont="1"/>
    <xf numFmtId="2" fontId="15" fillId="0" borderId="0" xfId="0" applyNumberFormat="1" applyFont="1"/>
    <xf numFmtId="0" fontId="0" fillId="37" borderId="0" xfId="0" applyFill="1" applyAlignment="1"/>
    <xf numFmtId="0" fontId="0" fillId="37" borderId="0" xfId="0" applyFill="1" applyAlignment="1">
      <alignment vertical="top" wrapText="1"/>
    </xf>
    <xf numFmtId="2" fontId="8" fillId="0" borderId="0" xfId="0" applyNumberFormat="1" applyFont="1"/>
    <xf numFmtId="0" fontId="0" fillId="0" borderId="0" xfId="0" applyFill="1" applyAlignment="1"/>
    <xf numFmtId="0" fontId="13" fillId="0" borderId="0" xfId="55" applyFill="1" applyAlignment="1"/>
    <xf numFmtId="14" fontId="0" fillId="0" borderId="0" xfId="0" applyNumberFormat="1"/>
    <xf numFmtId="17" fontId="0" fillId="0" borderId="0" xfId="0" applyNumberFormat="1"/>
    <xf numFmtId="0" fontId="36" fillId="2" borderId="0" xfId="55" applyFont="1" applyFill="1"/>
    <xf numFmtId="0" fontId="35" fillId="2" borderId="0" xfId="0" applyFont="1" applyFill="1"/>
    <xf numFmtId="168" fontId="0" fillId="0" borderId="0" xfId="0" applyNumberFormat="1"/>
    <xf numFmtId="169" fontId="0" fillId="0" borderId="0" xfId="0" applyNumberFormat="1"/>
    <xf numFmtId="170"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applyFill="1"/>
    <xf numFmtId="14" fontId="0" fillId="0" borderId="0" xfId="0" applyNumberFormat="1" applyFill="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0" fontId="0" fillId="0" borderId="0" xfId="0"/>
    <xf numFmtId="165" fontId="0" fillId="5" borderId="0" xfId="0" applyNumberFormat="1" applyFill="1"/>
    <xf numFmtId="171" fontId="0" fillId="0" borderId="0" xfId="0" applyNumberFormat="1"/>
    <xf numFmtId="0" fontId="9" fillId="2" borderId="0" xfId="0" applyFont="1" applyFill="1" applyAlignment="1">
      <alignment horizontal="left" vertical="top" wrapText="1"/>
    </xf>
    <xf numFmtId="0" fontId="37" fillId="2" borderId="0" xfId="0" applyFont="1" applyFill="1" applyAlignment="1">
      <alignment horizontal="center"/>
    </xf>
    <xf numFmtId="0" fontId="38" fillId="3" borderId="0" xfId="0" applyFont="1" applyFill="1" applyAlignment="1">
      <alignment horizontal="center" wrapText="1"/>
    </xf>
    <xf numFmtId="0" fontId="11" fillId="2" borderId="0" xfId="0" applyFont="1" applyFill="1" applyAlignment="1">
      <alignment horizontal="left" wrapText="1"/>
    </xf>
    <xf numFmtId="0" fontId="4" fillId="0" borderId="0" xfId="0" applyFont="1" applyAlignment="1">
      <alignment horizontal="center" wrapText="1"/>
    </xf>
    <xf numFmtId="0" fontId="4" fillId="0" borderId="0" xfId="0" applyFont="1" applyAlignment="1">
      <alignment horizontal="center"/>
    </xf>
  </cellXfs>
  <cellStyles count="59">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12" builtinId="3"/>
    <cellStyle name="Comma 2" xfId="57"/>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55" builtinId="8"/>
    <cellStyle name="Hyperlink 2" xfId="11"/>
    <cellStyle name="Input" xfId="21" builtinId="20" customBuiltin="1"/>
    <cellStyle name="Linked Cell" xfId="24" builtinId="24" customBuiltin="1"/>
    <cellStyle name="Neutral" xfId="20" builtinId="28" customBuiltin="1"/>
    <cellStyle name="Normal" xfId="0" builtinId="0"/>
    <cellStyle name="Normal 2" xfId="1"/>
    <cellStyle name="Normal 2 2" xfId="10"/>
    <cellStyle name="Normal 2 3" xfId="58"/>
    <cellStyle name="Normal 3" xfId="2"/>
    <cellStyle name="Normal 3 2" xfId="6"/>
    <cellStyle name="Normal 3 3" xfId="56"/>
    <cellStyle name="Normal 4" xfId="4"/>
    <cellStyle name="Normal 5" xfId="3"/>
    <cellStyle name="Normal 5 2" xfId="8"/>
    <cellStyle name="Normal 6" xfId="7"/>
    <cellStyle name="Normal 7" xfId="9"/>
    <cellStyle name="Note" xfId="27" builtinId="10" customBuiltin="1"/>
    <cellStyle name="Output" xfId="22" builtinId="21" customBuiltin="1"/>
    <cellStyle name="Percent" xfId="54" builtinId="5"/>
    <cellStyle name="Percent 2" xfId="5"/>
    <cellStyle name="Title" xfId="13" builtinId="15" customBuiltin="1"/>
    <cellStyle name="Total" xfId="29" builtinId="25" customBuiltin="1"/>
    <cellStyle name="Warning Text" xfId="26" builtinId="11" customBuiltin="1"/>
  </cellStyles>
  <dxfs count="0"/>
  <tableStyles count="0" defaultTableStyle="TableStyleMedium9" defaultPivotStyle="PivotStyleLight16"/>
  <colors>
    <mruColors>
      <color rgb="FF75C044"/>
      <color rgb="FF00568B"/>
      <color rgb="FFF6891F"/>
      <color rgb="FFB01C88"/>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5.2171466792571619E-2"/>
          <c:y val="0.19279825498575498"/>
          <c:w val="0.8834738307514588"/>
          <c:h val="0.60605155143204736"/>
        </c:manualLayout>
      </c:layout>
      <c:lineChart>
        <c:grouping val="standard"/>
        <c:varyColors val="0"/>
        <c:ser>
          <c:idx val="0"/>
          <c:order val="0"/>
          <c:tx>
            <c:strRef>
              <c:f>BankRatePathScenarios!$B$3</c:f>
              <c:strCache>
                <c:ptCount val="1"/>
                <c:pt idx="0">
                  <c:v>Scenario 1</c:v>
                </c:pt>
              </c:strCache>
            </c:strRef>
          </c:tx>
          <c:spPr>
            <a:ln>
              <a:solidFill>
                <a:srgbClr val="F6891F"/>
              </a:solidFill>
            </a:ln>
          </c:spPr>
          <c:marker>
            <c:symbol val="none"/>
          </c:marker>
          <c:cat>
            <c:numRef>
              <c:f>BankRatePathScenarios!$A$4:$A$662</c:f>
              <c:numCache>
                <c:formatCode>mmm\ yyyy</c:formatCode>
                <c:ptCount val="659"/>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pt idx="13">
                  <c:v>43434</c:v>
                </c:pt>
                <c:pt idx="14">
                  <c:v>43465</c:v>
                </c:pt>
                <c:pt idx="15">
                  <c:v>43496</c:v>
                </c:pt>
                <c:pt idx="16">
                  <c:v>43524</c:v>
                </c:pt>
                <c:pt idx="17">
                  <c:v>43555</c:v>
                </c:pt>
                <c:pt idx="18">
                  <c:v>43585</c:v>
                </c:pt>
                <c:pt idx="19">
                  <c:v>43616</c:v>
                </c:pt>
                <c:pt idx="20">
                  <c:v>43646</c:v>
                </c:pt>
                <c:pt idx="21">
                  <c:v>43677</c:v>
                </c:pt>
                <c:pt idx="22">
                  <c:v>43708</c:v>
                </c:pt>
                <c:pt idx="23">
                  <c:v>43738</c:v>
                </c:pt>
                <c:pt idx="24">
                  <c:v>43769</c:v>
                </c:pt>
                <c:pt idx="25">
                  <c:v>43799</c:v>
                </c:pt>
                <c:pt idx="26">
                  <c:v>43830</c:v>
                </c:pt>
                <c:pt idx="27">
                  <c:v>43861</c:v>
                </c:pt>
                <c:pt idx="28">
                  <c:v>43890</c:v>
                </c:pt>
                <c:pt idx="29">
                  <c:v>43921</c:v>
                </c:pt>
                <c:pt idx="30">
                  <c:v>43951</c:v>
                </c:pt>
                <c:pt idx="31">
                  <c:v>43982</c:v>
                </c:pt>
                <c:pt idx="32">
                  <c:v>44012</c:v>
                </c:pt>
                <c:pt idx="33">
                  <c:v>44043</c:v>
                </c:pt>
                <c:pt idx="34">
                  <c:v>44074</c:v>
                </c:pt>
                <c:pt idx="35">
                  <c:v>44104</c:v>
                </c:pt>
                <c:pt idx="36">
                  <c:v>44135</c:v>
                </c:pt>
                <c:pt idx="37">
                  <c:v>44165</c:v>
                </c:pt>
                <c:pt idx="38">
                  <c:v>44196</c:v>
                </c:pt>
                <c:pt idx="39">
                  <c:v>44227</c:v>
                </c:pt>
                <c:pt idx="40">
                  <c:v>44255</c:v>
                </c:pt>
                <c:pt idx="41">
                  <c:v>44286</c:v>
                </c:pt>
                <c:pt idx="42">
                  <c:v>44316</c:v>
                </c:pt>
                <c:pt idx="43">
                  <c:v>44347</c:v>
                </c:pt>
                <c:pt idx="44">
                  <c:v>44377</c:v>
                </c:pt>
                <c:pt idx="45">
                  <c:v>44408</c:v>
                </c:pt>
                <c:pt idx="46">
                  <c:v>44439</c:v>
                </c:pt>
                <c:pt idx="47">
                  <c:v>44469</c:v>
                </c:pt>
                <c:pt idx="48">
                  <c:v>44500</c:v>
                </c:pt>
                <c:pt idx="49">
                  <c:v>44530</c:v>
                </c:pt>
                <c:pt idx="50">
                  <c:v>44561</c:v>
                </c:pt>
                <c:pt idx="51">
                  <c:v>44592</c:v>
                </c:pt>
                <c:pt idx="52">
                  <c:v>44620</c:v>
                </c:pt>
                <c:pt idx="53">
                  <c:v>44651</c:v>
                </c:pt>
                <c:pt idx="54">
                  <c:v>44681</c:v>
                </c:pt>
                <c:pt idx="55">
                  <c:v>44712</c:v>
                </c:pt>
                <c:pt idx="56">
                  <c:v>44742</c:v>
                </c:pt>
                <c:pt idx="57">
                  <c:v>44773</c:v>
                </c:pt>
                <c:pt idx="58">
                  <c:v>44804</c:v>
                </c:pt>
                <c:pt idx="59">
                  <c:v>44834</c:v>
                </c:pt>
                <c:pt idx="60">
                  <c:v>44865</c:v>
                </c:pt>
                <c:pt idx="61">
                  <c:v>44895</c:v>
                </c:pt>
                <c:pt idx="62">
                  <c:v>44926</c:v>
                </c:pt>
                <c:pt idx="63">
                  <c:v>44957</c:v>
                </c:pt>
                <c:pt idx="64">
                  <c:v>44985</c:v>
                </c:pt>
                <c:pt idx="65">
                  <c:v>45016</c:v>
                </c:pt>
                <c:pt idx="66">
                  <c:v>45046</c:v>
                </c:pt>
                <c:pt idx="67">
                  <c:v>45077</c:v>
                </c:pt>
                <c:pt idx="68">
                  <c:v>45107</c:v>
                </c:pt>
                <c:pt idx="69">
                  <c:v>45138</c:v>
                </c:pt>
                <c:pt idx="70">
                  <c:v>45169</c:v>
                </c:pt>
                <c:pt idx="71">
                  <c:v>45199</c:v>
                </c:pt>
                <c:pt idx="72">
                  <c:v>45230</c:v>
                </c:pt>
                <c:pt idx="73">
                  <c:v>45260</c:v>
                </c:pt>
                <c:pt idx="74">
                  <c:v>45291</c:v>
                </c:pt>
                <c:pt idx="75">
                  <c:v>45322</c:v>
                </c:pt>
                <c:pt idx="76">
                  <c:v>45351</c:v>
                </c:pt>
                <c:pt idx="77">
                  <c:v>45382</c:v>
                </c:pt>
                <c:pt idx="78">
                  <c:v>45412</c:v>
                </c:pt>
                <c:pt idx="79">
                  <c:v>45443</c:v>
                </c:pt>
                <c:pt idx="80">
                  <c:v>45473</c:v>
                </c:pt>
                <c:pt idx="81">
                  <c:v>45504</c:v>
                </c:pt>
                <c:pt idx="82">
                  <c:v>45535</c:v>
                </c:pt>
                <c:pt idx="83">
                  <c:v>45565</c:v>
                </c:pt>
                <c:pt idx="84">
                  <c:v>45596</c:v>
                </c:pt>
                <c:pt idx="85">
                  <c:v>45626</c:v>
                </c:pt>
                <c:pt idx="86">
                  <c:v>45657</c:v>
                </c:pt>
                <c:pt idx="87">
                  <c:v>45688</c:v>
                </c:pt>
                <c:pt idx="88">
                  <c:v>45716</c:v>
                </c:pt>
                <c:pt idx="89">
                  <c:v>45747</c:v>
                </c:pt>
                <c:pt idx="90">
                  <c:v>45777</c:v>
                </c:pt>
                <c:pt idx="91">
                  <c:v>45808</c:v>
                </c:pt>
                <c:pt idx="92">
                  <c:v>45838</c:v>
                </c:pt>
                <c:pt idx="93">
                  <c:v>45869</c:v>
                </c:pt>
                <c:pt idx="94">
                  <c:v>45900</c:v>
                </c:pt>
                <c:pt idx="95">
                  <c:v>45930</c:v>
                </c:pt>
                <c:pt idx="96">
                  <c:v>45961</c:v>
                </c:pt>
                <c:pt idx="97">
                  <c:v>45991</c:v>
                </c:pt>
                <c:pt idx="98">
                  <c:v>46022</c:v>
                </c:pt>
                <c:pt idx="99">
                  <c:v>46053</c:v>
                </c:pt>
                <c:pt idx="100">
                  <c:v>46081</c:v>
                </c:pt>
                <c:pt idx="101">
                  <c:v>46112</c:v>
                </c:pt>
                <c:pt idx="102">
                  <c:v>46142</c:v>
                </c:pt>
                <c:pt idx="103">
                  <c:v>46173</c:v>
                </c:pt>
                <c:pt idx="104">
                  <c:v>46203</c:v>
                </c:pt>
                <c:pt idx="105">
                  <c:v>46234</c:v>
                </c:pt>
                <c:pt idx="106">
                  <c:v>46265</c:v>
                </c:pt>
                <c:pt idx="107">
                  <c:v>46295</c:v>
                </c:pt>
                <c:pt idx="108">
                  <c:v>46326</c:v>
                </c:pt>
                <c:pt idx="109">
                  <c:v>46356</c:v>
                </c:pt>
                <c:pt idx="110">
                  <c:v>46387</c:v>
                </c:pt>
                <c:pt idx="111">
                  <c:v>46418</c:v>
                </c:pt>
                <c:pt idx="112">
                  <c:v>46446</c:v>
                </c:pt>
                <c:pt idx="113">
                  <c:v>46477</c:v>
                </c:pt>
                <c:pt idx="114">
                  <c:v>46507</c:v>
                </c:pt>
                <c:pt idx="115">
                  <c:v>46538</c:v>
                </c:pt>
                <c:pt idx="116">
                  <c:v>46568</c:v>
                </c:pt>
                <c:pt idx="117">
                  <c:v>46599</c:v>
                </c:pt>
                <c:pt idx="118">
                  <c:v>46630</c:v>
                </c:pt>
                <c:pt idx="119">
                  <c:v>46660</c:v>
                </c:pt>
                <c:pt idx="120">
                  <c:v>46691</c:v>
                </c:pt>
                <c:pt idx="121">
                  <c:v>46721</c:v>
                </c:pt>
                <c:pt idx="122">
                  <c:v>46752</c:v>
                </c:pt>
                <c:pt idx="123">
                  <c:v>46783</c:v>
                </c:pt>
                <c:pt idx="124">
                  <c:v>46812</c:v>
                </c:pt>
                <c:pt idx="125">
                  <c:v>46843</c:v>
                </c:pt>
                <c:pt idx="126">
                  <c:v>46873</c:v>
                </c:pt>
                <c:pt idx="127">
                  <c:v>46904</c:v>
                </c:pt>
                <c:pt idx="128">
                  <c:v>46934</c:v>
                </c:pt>
                <c:pt idx="129">
                  <c:v>46965</c:v>
                </c:pt>
                <c:pt idx="130">
                  <c:v>46996</c:v>
                </c:pt>
                <c:pt idx="131">
                  <c:v>47026</c:v>
                </c:pt>
                <c:pt idx="132">
                  <c:v>47057</c:v>
                </c:pt>
                <c:pt idx="133">
                  <c:v>47087</c:v>
                </c:pt>
                <c:pt idx="134">
                  <c:v>47118</c:v>
                </c:pt>
                <c:pt idx="135">
                  <c:v>47149</c:v>
                </c:pt>
                <c:pt idx="136">
                  <c:v>47177</c:v>
                </c:pt>
                <c:pt idx="137">
                  <c:v>47208</c:v>
                </c:pt>
                <c:pt idx="138">
                  <c:v>47238</c:v>
                </c:pt>
                <c:pt idx="139">
                  <c:v>47269</c:v>
                </c:pt>
                <c:pt idx="140">
                  <c:v>47299</c:v>
                </c:pt>
                <c:pt idx="141">
                  <c:v>47330</c:v>
                </c:pt>
                <c:pt idx="142">
                  <c:v>47361</c:v>
                </c:pt>
                <c:pt idx="143">
                  <c:v>47391</c:v>
                </c:pt>
                <c:pt idx="144">
                  <c:v>47422</c:v>
                </c:pt>
                <c:pt idx="145">
                  <c:v>47452</c:v>
                </c:pt>
                <c:pt idx="146">
                  <c:v>47483</c:v>
                </c:pt>
                <c:pt idx="147">
                  <c:v>47514</c:v>
                </c:pt>
                <c:pt idx="148">
                  <c:v>47542</c:v>
                </c:pt>
                <c:pt idx="149">
                  <c:v>47573</c:v>
                </c:pt>
                <c:pt idx="150">
                  <c:v>47603</c:v>
                </c:pt>
                <c:pt idx="151">
                  <c:v>47634</c:v>
                </c:pt>
                <c:pt idx="152">
                  <c:v>47664</c:v>
                </c:pt>
                <c:pt idx="153">
                  <c:v>47695</c:v>
                </c:pt>
                <c:pt idx="154">
                  <c:v>47726</c:v>
                </c:pt>
                <c:pt idx="155">
                  <c:v>47756</c:v>
                </c:pt>
                <c:pt idx="156">
                  <c:v>47787</c:v>
                </c:pt>
                <c:pt idx="157">
                  <c:v>47817</c:v>
                </c:pt>
                <c:pt idx="158">
                  <c:v>47848</c:v>
                </c:pt>
                <c:pt idx="159">
                  <c:v>47879</c:v>
                </c:pt>
                <c:pt idx="160">
                  <c:v>47907</c:v>
                </c:pt>
                <c:pt idx="161">
                  <c:v>47938</c:v>
                </c:pt>
                <c:pt idx="162">
                  <c:v>47968</c:v>
                </c:pt>
                <c:pt idx="163">
                  <c:v>47999</c:v>
                </c:pt>
                <c:pt idx="164">
                  <c:v>48029</c:v>
                </c:pt>
                <c:pt idx="165">
                  <c:v>48060</c:v>
                </c:pt>
                <c:pt idx="166">
                  <c:v>48091</c:v>
                </c:pt>
                <c:pt idx="167">
                  <c:v>48121</c:v>
                </c:pt>
                <c:pt idx="168">
                  <c:v>48152</c:v>
                </c:pt>
                <c:pt idx="169">
                  <c:v>48182</c:v>
                </c:pt>
                <c:pt idx="170">
                  <c:v>48213</c:v>
                </c:pt>
                <c:pt idx="171">
                  <c:v>48244</c:v>
                </c:pt>
                <c:pt idx="172">
                  <c:v>48273</c:v>
                </c:pt>
                <c:pt idx="173">
                  <c:v>48304</c:v>
                </c:pt>
                <c:pt idx="174">
                  <c:v>48334</c:v>
                </c:pt>
                <c:pt idx="175">
                  <c:v>48365</c:v>
                </c:pt>
                <c:pt idx="176">
                  <c:v>48395</c:v>
                </c:pt>
                <c:pt idx="177">
                  <c:v>48426</c:v>
                </c:pt>
                <c:pt idx="178">
                  <c:v>48457</c:v>
                </c:pt>
                <c:pt idx="179">
                  <c:v>48487</c:v>
                </c:pt>
                <c:pt idx="180">
                  <c:v>48518</c:v>
                </c:pt>
                <c:pt idx="181">
                  <c:v>48548</c:v>
                </c:pt>
                <c:pt idx="182">
                  <c:v>48579</c:v>
                </c:pt>
                <c:pt idx="183">
                  <c:v>48610</c:v>
                </c:pt>
                <c:pt idx="184">
                  <c:v>48638</c:v>
                </c:pt>
                <c:pt idx="185">
                  <c:v>48669</c:v>
                </c:pt>
                <c:pt idx="186">
                  <c:v>48699</c:v>
                </c:pt>
                <c:pt idx="187">
                  <c:v>48730</c:v>
                </c:pt>
                <c:pt idx="188">
                  <c:v>48760</c:v>
                </c:pt>
                <c:pt idx="189">
                  <c:v>48791</c:v>
                </c:pt>
                <c:pt idx="190">
                  <c:v>48822</c:v>
                </c:pt>
                <c:pt idx="191">
                  <c:v>48852</c:v>
                </c:pt>
                <c:pt idx="192">
                  <c:v>48883</c:v>
                </c:pt>
                <c:pt idx="193">
                  <c:v>48913</c:v>
                </c:pt>
                <c:pt idx="194">
                  <c:v>48944</c:v>
                </c:pt>
                <c:pt idx="195">
                  <c:v>48975</c:v>
                </c:pt>
                <c:pt idx="196">
                  <c:v>49003</c:v>
                </c:pt>
                <c:pt idx="197">
                  <c:v>49034</c:v>
                </c:pt>
                <c:pt idx="198">
                  <c:v>49064</c:v>
                </c:pt>
                <c:pt idx="199">
                  <c:v>49095</c:v>
                </c:pt>
                <c:pt idx="200">
                  <c:v>49125</c:v>
                </c:pt>
                <c:pt idx="201">
                  <c:v>49156</c:v>
                </c:pt>
                <c:pt idx="202">
                  <c:v>49187</c:v>
                </c:pt>
                <c:pt idx="203">
                  <c:v>49217</c:v>
                </c:pt>
                <c:pt idx="204">
                  <c:v>49248</c:v>
                </c:pt>
                <c:pt idx="205">
                  <c:v>49278</c:v>
                </c:pt>
                <c:pt idx="206">
                  <c:v>49309</c:v>
                </c:pt>
                <c:pt idx="207">
                  <c:v>49340</c:v>
                </c:pt>
                <c:pt idx="208">
                  <c:v>49368</c:v>
                </c:pt>
                <c:pt idx="209">
                  <c:v>49399</c:v>
                </c:pt>
                <c:pt idx="210">
                  <c:v>49429</c:v>
                </c:pt>
                <c:pt idx="211">
                  <c:v>49460</c:v>
                </c:pt>
                <c:pt idx="212">
                  <c:v>49490</c:v>
                </c:pt>
                <c:pt idx="213">
                  <c:v>49521</c:v>
                </c:pt>
                <c:pt idx="214">
                  <c:v>49552</c:v>
                </c:pt>
                <c:pt idx="215">
                  <c:v>49582</c:v>
                </c:pt>
                <c:pt idx="216">
                  <c:v>49613</c:v>
                </c:pt>
                <c:pt idx="217">
                  <c:v>49643</c:v>
                </c:pt>
                <c:pt idx="218">
                  <c:v>49674</c:v>
                </c:pt>
                <c:pt idx="219">
                  <c:v>49705</c:v>
                </c:pt>
                <c:pt idx="220">
                  <c:v>49734</c:v>
                </c:pt>
                <c:pt idx="221">
                  <c:v>49765</c:v>
                </c:pt>
                <c:pt idx="222">
                  <c:v>49795</c:v>
                </c:pt>
                <c:pt idx="223">
                  <c:v>49826</c:v>
                </c:pt>
                <c:pt idx="224">
                  <c:v>49856</c:v>
                </c:pt>
                <c:pt idx="225">
                  <c:v>49887</c:v>
                </c:pt>
                <c:pt idx="226">
                  <c:v>49918</c:v>
                </c:pt>
                <c:pt idx="227">
                  <c:v>49948</c:v>
                </c:pt>
                <c:pt idx="228">
                  <c:v>49979</c:v>
                </c:pt>
                <c:pt idx="229">
                  <c:v>50009</c:v>
                </c:pt>
                <c:pt idx="230">
                  <c:v>50040</c:v>
                </c:pt>
                <c:pt idx="231">
                  <c:v>50071</c:v>
                </c:pt>
                <c:pt idx="232">
                  <c:v>50099</c:v>
                </c:pt>
                <c:pt idx="233">
                  <c:v>50130</c:v>
                </c:pt>
                <c:pt idx="234">
                  <c:v>50160</c:v>
                </c:pt>
                <c:pt idx="235">
                  <c:v>50191</c:v>
                </c:pt>
                <c:pt idx="236">
                  <c:v>50221</c:v>
                </c:pt>
                <c:pt idx="237">
                  <c:v>50252</c:v>
                </c:pt>
                <c:pt idx="238">
                  <c:v>50283</c:v>
                </c:pt>
                <c:pt idx="239">
                  <c:v>50313</c:v>
                </c:pt>
                <c:pt idx="240">
                  <c:v>50344</c:v>
                </c:pt>
                <c:pt idx="241">
                  <c:v>50374</c:v>
                </c:pt>
                <c:pt idx="242">
                  <c:v>50405</c:v>
                </c:pt>
                <c:pt idx="243">
                  <c:v>50436</c:v>
                </c:pt>
                <c:pt idx="244">
                  <c:v>50464</c:v>
                </c:pt>
                <c:pt idx="245">
                  <c:v>50495</c:v>
                </c:pt>
                <c:pt idx="246">
                  <c:v>50525</c:v>
                </c:pt>
                <c:pt idx="247">
                  <c:v>50556</c:v>
                </c:pt>
                <c:pt idx="248">
                  <c:v>50586</c:v>
                </c:pt>
                <c:pt idx="249">
                  <c:v>50617</c:v>
                </c:pt>
                <c:pt idx="250">
                  <c:v>50648</c:v>
                </c:pt>
                <c:pt idx="251">
                  <c:v>50678</c:v>
                </c:pt>
                <c:pt idx="252">
                  <c:v>50709</c:v>
                </c:pt>
                <c:pt idx="253">
                  <c:v>50739</c:v>
                </c:pt>
                <c:pt idx="254">
                  <c:v>50770</c:v>
                </c:pt>
                <c:pt idx="255">
                  <c:v>50801</c:v>
                </c:pt>
                <c:pt idx="256">
                  <c:v>50829</c:v>
                </c:pt>
                <c:pt idx="257">
                  <c:v>50860</c:v>
                </c:pt>
                <c:pt idx="258">
                  <c:v>50890</c:v>
                </c:pt>
                <c:pt idx="259">
                  <c:v>50921</c:v>
                </c:pt>
                <c:pt idx="260">
                  <c:v>50951</c:v>
                </c:pt>
                <c:pt idx="261">
                  <c:v>50982</c:v>
                </c:pt>
                <c:pt idx="262">
                  <c:v>51013</c:v>
                </c:pt>
                <c:pt idx="263">
                  <c:v>51043</c:v>
                </c:pt>
                <c:pt idx="264">
                  <c:v>51074</c:v>
                </c:pt>
                <c:pt idx="265">
                  <c:v>51104</c:v>
                </c:pt>
                <c:pt idx="266">
                  <c:v>51135</c:v>
                </c:pt>
                <c:pt idx="267">
                  <c:v>51166</c:v>
                </c:pt>
                <c:pt idx="268">
                  <c:v>51195</c:v>
                </c:pt>
                <c:pt idx="269">
                  <c:v>51226</c:v>
                </c:pt>
                <c:pt idx="270">
                  <c:v>51256</c:v>
                </c:pt>
                <c:pt idx="271">
                  <c:v>51287</c:v>
                </c:pt>
                <c:pt idx="272">
                  <c:v>51317</c:v>
                </c:pt>
                <c:pt idx="273">
                  <c:v>51348</c:v>
                </c:pt>
                <c:pt idx="274">
                  <c:v>51379</c:v>
                </c:pt>
                <c:pt idx="275">
                  <c:v>51409</c:v>
                </c:pt>
                <c:pt idx="276">
                  <c:v>51440</c:v>
                </c:pt>
                <c:pt idx="277">
                  <c:v>51470</c:v>
                </c:pt>
                <c:pt idx="278">
                  <c:v>51501</c:v>
                </c:pt>
                <c:pt idx="279">
                  <c:v>51532</c:v>
                </c:pt>
                <c:pt idx="280">
                  <c:v>51560</c:v>
                </c:pt>
                <c:pt idx="281">
                  <c:v>51591</c:v>
                </c:pt>
                <c:pt idx="282">
                  <c:v>51621</c:v>
                </c:pt>
                <c:pt idx="283">
                  <c:v>51652</c:v>
                </c:pt>
                <c:pt idx="284">
                  <c:v>51682</c:v>
                </c:pt>
                <c:pt idx="285">
                  <c:v>51713</c:v>
                </c:pt>
                <c:pt idx="286">
                  <c:v>51744</c:v>
                </c:pt>
                <c:pt idx="287">
                  <c:v>51774</c:v>
                </c:pt>
                <c:pt idx="288">
                  <c:v>51805</c:v>
                </c:pt>
                <c:pt idx="289">
                  <c:v>51835</c:v>
                </c:pt>
                <c:pt idx="290">
                  <c:v>51866</c:v>
                </c:pt>
                <c:pt idx="291">
                  <c:v>51897</c:v>
                </c:pt>
                <c:pt idx="292">
                  <c:v>51925</c:v>
                </c:pt>
                <c:pt idx="293">
                  <c:v>51956</c:v>
                </c:pt>
                <c:pt idx="294">
                  <c:v>51986</c:v>
                </c:pt>
                <c:pt idx="295">
                  <c:v>52017</c:v>
                </c:pt>
                <c:pt idx="296">
                  <c:v>52047</c:v>
                </c:pt>
                <c:pt idx="297">
                  <c:v>52078</c:v>
                </c:pt>
                <c:pt idx="298">
                  <c:v>52109</c:v>
                </c:pt>
                <c:pt idx="299">
                  <c:v>52139</c:v>
                </c:pt>
                <c:pt idx="300">
                  <c:v>52170</c:v>
                </c:pt>
                <c:pt idx="301">
                  <c:v>52200</c:v>
                </c:pt>
                <c:pt idx="302">
                  <c:v>52231</c:v>
                </c:pt>
                <c:pt idx="303">
                  <c:v>52262</c:v>
                </c:pt>
                <c:pt idx="304">
                  <c:v>52290</c:v>
                </c:pt>
                <c:pt idx="305">
                  <c:v>52321</c:v>
                </c:pt>
                <c:pt idx="306">
                  <c:v>52351</c:v>
                </c:pt>
                <c:pt idx="307">
                  <c:v>52382</c:v>
                </c:pt>
                <c:pt idx="308">
                  <c:v>52412</c:v>
                </c:pt>
                <c:pt idx="309">
                  <c:v>52443</c:v>
                </c:pt>
                <c:pt idx="310">
                  <c:v>52474</c:v>
                </c:pt>
                <c:pt idx="311">
                  <c:v>52504</c:v>
                </c:pt>
                <c:pt idx="312">
                  <c:v>52535</c:v>
                </c:pt>
                <c:pt idx="313">
                  <c:v>52565</c:v>
                </c:pt>
                <c:pt idx="314">
                  <c:v>52596</c:v>
                </c:pt>
                <c:pt idx="315">
                  <c:v>52627</c:v>
                </c:pt>
                <c:pt idx="316">
                  <c:v>52656</c:v>
                </c:pt>
                <c:pt idx="317">
                  <c:v>52687</c:v>
                </c:pt>
                <c:pt idx="318">
                  <c:v>52717</c:v>
                </c:pt>
                <c:pt idx="319">
                  <c:v>52748</c:v>
                </c:pt>
                <c:pt idx="320">
                  <c:v>52778</c:v>
                </c:pt>
                <c:pt idx="321">
                  <c:v>52809</c:v>
                </c:pt>
                <c:pt idx="322">
                  <c:v>52840</c:v>
                </c:pt>
                <c:pt idx="323">
                  <c:v>52870</c:v>
                </c:pt>
                <c:pt idx="324">
                  <c:v>52901</c:v>
                </c:pt>
                <c:pt idx="325">
                  <c:v>52931</c:v>
                </c:pt>
                <c:pt idx="326">
                  <c:v>52962</c:v>
                </c:pt>
                <c:pt idx="327">
                  <c:v>52993</c:v>
                </c:pt>
                <c:pt idx="328">
                  <c:v>53021</c:v>
                </c:pt>
                <c:pt idx="329">
                  <c:v>53052</c:v>
                </c:pt>
                <c:pt idx="330">
                  <c:v>53082</c:v>
                </c:pt>
                <c:pt idx="331">
                  <c:v>53113</c:v>
                </c:pt>
                <c:pt idx="332">
                  <c:v>53143</c:v>
                </c:pt>
                <c:pt idx="333">
                  <c:v>53174</c:v>
                </c:pt>
                <c:pt idx="334">
                  <c:v>53205</c:v>
                </c:pt>
                <c:pt idx="335">
                  <c:v>53235</c:v>
                </c:pt>
                <c:pt idx="336">
                  <c:v>53266</c:v>
                </c:pt>
                <c:pt idx="337">
                  <c:v>53296</c:v>
                </c:pt>
                <c:pt idx="338">
                  <c:v>53327</c:v>
                </c:pt>
                <c:pt idx="339">
                  <c:v>53358</c:v>
                </c:pt>
                <c:pt idx="340">
                  <c:v>53386</c:v>
                </c:pt>
                <c:pt idx="341">
                  <c:v>53417</c:v>
                </c:pt>
                <c:pt idx="342">
                  <c:v>53447</c:v>
                </c:pt>
                <c:pt idx="343">
                  <c:v>53478</c:v>
                </c:pt>
                <c:pt idx="344">
                  <c:v>53508</c:v>
                </c:pt>
                <c:pt idx="345">
                  <c:v>53539</c:v>
                </c:pt>
                <c:pt idx="346">
                  <c:v>53570</c:v>
                </c:pt>
                <c:pt idx="347">
                  <c:v>53600</c:v>
                </c:pt>
                <c:pt idx="348">
                  <c:v>53631</c:v>
                </c:pt>
                <c:pt idx="349">
                  <c:v>53661</c:v>
                </c:pt>
                <c:pt idx="350">
                  <c:v>53692</c:v>
                </c:pt>
                <c:pt idx="351">
                  <c:v>53723</c:v>
                </c:pt>
                <c:pt idx="352">
                  <c:v>53751</c:v>
                </c:pt>
                <c:pt idx="353">
                  <c:v>53782</c:v>
                </c:pt>
                <c:pt idx="354">
                  <c:v>53812</c:v>
                </c:pt>
                <c:pt idx="355">
                  <c:v>53843</c:v>
                </c:pt>
                <c:pt idx="356">
                  <c:v>53873</c:v>
                </c:pt>
                <c:pt idx="357">
                  <c:v>53904</c:v>
                </c:pt>
                <c:pt idx="358">
                  <c:v>53935</c:v>
                </c:pt>
                <c:pt idx="359">
                  <c:v>53965</c:v>
                </c:pt>
                <c:pt idx="360">
                  <c:v>53996</c:v>
                </c:pt>
                <c:pt idx="361">
                  <c:v>54026</c:v>
                </c:pt>
                <c:pt idx="362">
                  <c:v>54057</c:v>
                </c:pt>
                <c:pt idx="363">
                  <c:v>54088</c:v>
                </c:pt>
                <c:pt idx="364">
                  <c:v>54117</c:v>
                </c:pt>
                <c:pt idx="365">
                  <c:v>54148</c:v>
                </c:pt>
                <c:pt idx="366">
                  <c:v>54178</c:v>
                </c:pt>
                <c:pt idx="367">
                  <c:v>54209</c:v>
                </c:pt>
                <c:pt idx="368">
                  <c:v>54239</c:v>
                </c:pt>
                <c:pt idx="369">
                  <c:v>54270</c:v>
                </c:pt>
                <c:pt idx="370">
                  <c:v>54301</c:v>
                </c:pt>
                <c:pt idx="371">
                  <c:v>54331</c:v>
                </c:pt>
                <c:pt idx="372">
                  <c:v>54362</c:v>
                </c:pt>
                <c:pt idx="373">
                  <c:v>54392</c:v>
                </c:pt>
                <c:pt idx="374">
                  <c:v>54423</c:v>
                </c:pt>
                <c:pt idx="375">
                  <c:v>54454</c:v>
                </c:pt>
                <c:pt idx="376">
                  <c:v>54482</c:v>
                </c:pt>
                <c:pt idx="377">
                  <c:v>54513</c:v>
                </c:pt>
                <c:pt idx="378">
                  <c:v>54543</c:v>
                </c:pt>
                <c:pt idx="379">
                  <c:v>54574</c:v>
                </c:pt>
                <c:pt idx="380">
                  <c:v>54604</c:v>
                </c:pt>
                <c:pt idx="381">
                  <c:v>54635</c:v>
                </c:pt>
                <c:pt idx="382">
                  <c:v>54666</c:v>
                </c:pt>
                <c:pt idx="383">
                  <c:v>54696</c:v>
                </c:pt>
                <c:pt idx="384">
                  <c:v>54727</c:v>
                </c:pt>
                <c:pt idx="385">
                  <c:v>54757</c:v>
                </c:pt>
                <c:pt idx="386">
                  <c:v>54788</c:v>
                </c:pt>
                <c:pt idx="387">
                  <c:v>54819</c:v>
                </c:pt>
                <c:pt idx="388">
                  <c:v>54847</c:v>
                </c:pt>
                <c:pt idx="389">
                  <c:v>54878</c:v>
                </c:pt>
                <c:pt idx="390">
                  <c:v>54908</c:v>
                </c:pt>
                <c:pt idx="391">
                  <c:v>54939</c:v>
                </c:pt>
                <c:pt idx="392">
                  <c:v>54969</c:v>
                </c:pt>
                <c:pt idx="393">
                  <c:v>55000</c:v>
                </c:pt>
                <c:pt idx="394">
                  <c:v>55031</c:v>
                </c:pt>
                <c:pt idx="395">
                  <c:v>55061</c:v>
                </c:pt>
                <c:pt idx="396">
                  <c:v>55092</c:v>
                </c:pt>
                <c:pt idx="397">
                  <c:v>55122</c:v>
                </c:pt>
                <c:pt idx="398">
                  <c:v>55153</c:v>
                </c:pt>
                <c:pt idx="399">
                  <c:v>55184</c:v>
                </c:pt>
                <c:pt idx="400">
                  <c:v>55212</c:v>
                </c:pt>
                <c:pt idx="401">
                  <c:v>55243</c:v>
                </c:pt>
                <c:pt idx="402">
                  <c:v>55273</c:v>
                </c:pt>
                <c:pt idx="403">
                  <c:v>55304</c:v>
                </c:pt>
                <c:pt idx="404">
                  <c:v>55334</c:v>
                </c:pt>
                <c:pt idx="405">
                  <c:v>55365</c:v>
                </c:pt>
                <c:pt idx="406">
                  <c:v>55396</c:v>
                </c:pt>
                <c:pt idx="407">
                  <c:v>55426</c:v>
                </c:pt>
                <c:pt idx="408">
                  <c:v>55457</c:v>
                </c:pt>
                <c:pt idx="409">
                  <c:v>55487</c:v>
                </c:pt>
                <c:pt idx="410">
                  <c:v>55518</c:v>
                </c:pt>
                <c:pt idx="411">
                  <c:v>55549</c:v>
                </c:pt>
                <c:pt idx="412">
                  <c:v>55578</c:v>
                </c:pt>
                <c:pt idx="413">
                  <c:v>55609</c:v>
                </c:pt>
                <c:pt idx="414">
                  <c:v>55639</c:v>
                </c:pt>
                <c:pt idx="415">
                  <c:v>55670</c:v>
                </c:pt>
                <c:pt idx="416">
                  <c:v>55700</c:v>
                </c:pt>
                <c:pt idx="417">
                  <c:v>55731</c:v>
                </c:pt>
                <c:pt idx="418">
                  <c:v>55762</c:v>
                </c:pt>
                <c:pt idx="419">
                  <c:v>55792</c:v>
                </c:pt>
                <c:pt idx="420">
                  <c:v>55823</c:v>
                </c:pt>
                <c:pt idx="421">
                  <c:v>55853</c:v>
                </c:pt>
                <c:pt idx="422">
                  <c:v>55884</c:v>
                </c:pt>
                <c:pt idx="423">
                  <c:v>55915</c:v>
                </c:pt>
                <c:pt idx="424">
                  <c:v>55943</c:v>
                </c:pt>
                <c:pt idx="425">
                  <c:v>55974</c:v>
                </c:pt>
                <c:pt idx="426">
                  <c:v>56004</c:v>
                </c:pt>
                <c:pt idx="427">
                  <c:v>56035</c:v>
                </c:pt>
                <c:pt idx="428">
                  <c:v>56065</c:v>
                </c:pt>
                <c:pt idx="429">
                  <c:v>56096</c:v>
                </c:pt>
                <c:pt idx="430">
                  <c:v>56127</c:v>
                </c:pt>
                <c:pt idx="431">
                  <c:v>56157</c:v>
                </c:pt>
                <c:pt idx="432">
                  <c:v>56188</c:v>
                </c:pt>
                <c:pt idx="433">
                  <c:v>56218</c:v>
                </c:pt>
                <c:pt idx="434">
                  <c:v>56249</c:v>
                </c:pt>
                <c:pt idx="435">
                  <c:v>56280</c:v>
                </c:pt>
                <c:pt idx="436">
                  <c:v>56308</c:v>
                </c:pt>
                <c:pt idx="437">
                  <c:v>56339</c:v>
                </c:pt>
                <c:pt idx="438">
                  <c:v>56369</c:v>
                </c:pt>
                <c:pt idx="439">
                  <c:v>56400</c:v>
                </c:pt>
                <c:pt idx="440">
                  <c:v>56430</c:v>
                </c:pt>
                <c:pt idx="441">
                  <c:v>56461</c:v>
                </c:pt>
                <c:pt idx="442">
                  <c:v>56492</c:v>
                </c:pt>
                <c:pt idx="443">
                  <c:v>56522</c:v>
                </c:pt>
                <c:pt idx="444">
                  <c:v>56553</c:v>
                </c:pt>
                <c:pt idx="445">
                  <c:v>56583</c:v>
                </c:pt>
                <c:pt idx="446">
                  <c:v>56614</c:v>
                </c:pt>
                <c:pt idx="447">
                  <c:v>56645</c:v>
                </c:pt>
                <c:pt idx="448">
                  <c:v>56673</c:v>
                </c:pt>
                <c:pt idx="449">
                  <c:v>56704</c:v>
                </c:pt>
                <c:pt idx="450">
                  <c:v>56734</c:v>
                </c:pt>
                <c:pt idx="451">
                  <c:v>56765</c:v>
                </c:pt>
                <c:pt idx="452">
                  <c:v>56795</c:v>
                </c:pt>
                <c:pt idx="453">
                  <c:v>56826</c:v>
                </c:pt>
                <c:pt idx="454">
                  <c:v>56857</c:v>
                </c:pt>
                <c:pt idx="455">
                  <c:v>56887</c:v>
                </c:pt>
                <c:pt idx="456">
                  <c:v>56918</c:v>
                </c:pt>
                <c:pt idx="457">
                  <c:v>56948</c:v>
                </c:pt>
                <c:pt idx="458">
                  <c:v>56979</c:v>
                </c:pt>
                <c:pt idx="459">
                  <c:v>57010</c:v>
                </c:pt>
                <c:pt idx="460">
                  <c:v>57039</c:v>
                </c:pt>
                <c:pt idx="461">
                  <c:v>57070</c:v>
                </c:pt>
                <c:pt idx="462">
                  <c:v>57100</c:v>
                </c:pt>
                <c:pt idx="463">
                  <c:v>57131</c:v>
                </c:pt>
                <c:pt idx="464">
                  <c:v>57161</c:v>
                </c:pt>
                <c:pt idx="465">
                  <c:v>57192</c:v>
                </c:pt>
                <c:pt idx="466">
                  <c:v>57223</c:v>
                </c:pt>
                <c:pt idx="467">
                  <c:v>57253</c:v>
                </c:pt>
                <c:pt idx="468">
                  <c:v>57284</c:v>
                </c:pt>
                <c:pt idx="469">
                  <c:v>57314</c:v>
                </c:pt>
                <c:pt idx="470">
                  <c:v>57345</c:v>
                </c:pt>
                <c:pt idx="471">
                  <c:v>57376</c:v>
                </c:pt>
                <c:pt idx="472">
                  <c:v>57404</c:v>
                </c:pt>
                <c:pt idx="473">
                  <c:v>57435</c:v>
                </c:pt>
                <c:pt idx="474">
                  <c:v>57465</c:v>
                </c:pt>
                <c:pt idx="475">
                  <c:v>57496</c:v>
                </c:pt>
                <c:pt idx="476">
                  <c:v>57526</c:v>
                </c:pt>
                <c:pt idx="477">
                  <c:v>57557</c:v>
                </c:pt>
                <c:pt idx="478">
                  <c:v>57588</c:v>
                </c:pt>
                <c:pt idx="479">
                  <c:v>57618</c:v>
                </c:pt>
                <c:pt idx="480">
                  <c:v>57649</c:v>
                </c:pt>
                <c:pt idx="481">
                  <c:v>57679</c:v>
                </c:pt>
                <c:pt idx="482">
                  <c:v>57710</c:v>
                </c:pt>
                <c:pt idx="483">
                  <c:v>57741</c:v>
                </c:pt>
                <c:pt idx="484">
                  <c:v>57769</c:v>
                </c:pt>
                <c:pt idx="485">
                  <c:v>57800</c:v>
                </c:pt>
                <c:pt idx="486">
                  <c:v>57830</c:v>
                </c:pt>
                <c:pt idx="487">
                  <c:v>57861</c:v>
                </c:pt>
                <c:pt idx="488">
                  <c:v>57891</c:v>
                </c:pt>
                <c:pt idx="489">
                  <c:v>57922</c:v>
                </c:pt>
                <c:pt idx="490">
                  <c:v>57953</c:v>
                </c:pt>
                <c:pt idx="491">
                  <c:v>57983</c:v>
                </c:pt>
                <c:pt idx="492">
                  <c:v>58014</c:v>
                </c:pt>
                <c:pt idx="493">
                  <c:v>58044</c:v>
                </c:pt>
                <c:pt idx="494">
                  <c:v>58075</c:v>
                </c:pt>
                <c:pt idx="495">
                  <c:v>58106</c:v>
                </c:pt>
                <c:pt idx="496">
                  <c:v>58134</c:v>
                </c:pt>
                <c:pt idx="497">
                  <c:v>58165</c:v>
                </c:pt>
                <c:pt idx="498">
                  <c:v>58195</c:v>
                </c:pt>
                <c:pt idx="499">
                  <c:v>58226</c:v>
                </c:pt>
                <c:pt idx="500">
                  <c:v>58256</c:v>
                </c:pt>
                <c:pt idx="501">
                  <c:v>58287</c:v>
                </c:pt>
                <c:pt idx="502">
                  <c:v>58318</c:v>
                </c:pt>
                <c:pt idx="503">
                  <c:v>58348</c:v>
                </c:pt>
                <c:pt idx="504">
                  <c:v>58379</c:v>
                </c:pt>
                <c:pt idx="505">
                  <c:v>58409</c:v>
                </c:pt>
                <c:pt idx="506">
                  <c:v>58440</c:v>
                </c:pt>
                <c:pt idx="507">
                  <c:v>58471</c:v>
                </c:pt>
                <c:pt idx="508">
                  <c:v>58500</c:v>
                </c:pt>
                <c:pt idx="509">
                  <c:v>58531</c:v>
                </c:pt>
                <c:pt idx="510">
                  <c:v>58561</c:v>
                </c:pt>
                <c:pt idx="511">
                  <c:v>58592</c:v>
                </c:pt>
                <c:pt idx="512">
                  <c:v>58622</c:v>
                </c:pt>
                <c:pt idx="513">
                  <c:v>58653</c:v>
                </c:pt>
                <c:pt idx="514">
                  <c:v>58684</c:v>
                </c:pt>
                <c:pt idx="515">
                  <c:v>58714</c:v>
                </c:pt>
                <c:pt idx="516">
                  <c:v>58745</c:v>
                </c:pt>
                <c:pt idx="517">
                  <c:v>58775</c:v>
                </c:pt>
                <c:pt idx="518">
                  <c:v>58806</c:v>
                </c:pt>
                <c:pt idx="519">
                  <c:v>58837</c:v>
                </c:pt>
                <c:pt idx="520">
                  <c:v>58865</c:v>
                </c:pt>
                <c:pt idx="521">
                  <c:v>58896</c:v>
                </c:pt>
                <c:pt idx="522">
                  <c:v>58926</c:v>
                </c:pt>
                <c:pt idx="523">
                  <c:v>58957</c:v>
                </c:pt>
                <c:pt idx="524">
                  <c:v>58987</c:v>
                </c:pt>
                <c:pt idx="525">
                  <c:v>59018</c:v>
                </c:pt>
                <c:pt idx="526">
                  <c:v>59049</c:v>
                </c:pt>
                <c:pt idx="527">
                  <c:v>59079</c:v>
                </c:pt>
                <c:pt idx="528">
                  <c:v>59110</c:v>
                </c:pt>
                <c:pt idx="529">
                  <c:v>59140</c:v>
                </c:pt>
                <c:pt idx="530">
                  <c:v>59171</c:v>
                </c:pt>
                <c:pt idx="531">
                  <c:v>59202</c:v>
                </c:pt>
                <c:pt idx="532">
                  <c:v>59230</c:v>
                </c:pt>
                <c:pt idx="533">
                  <c:v>59261</c:v>
                </c:pt>
                <c:pt idx="534">
                  <c:v>59291</c:v>
                </c:pt>
                <c:pt idx="535">
                  <c:v>59322</c:v>
                </c:pt>
                <c:pt idx="536">
                  <c:v>59352</c:v>
                </c:pt>
                <c:pt idx="537">
                  <c:v>59383</c:v>
                </c:pt>
                <c:pt idx="538">
                  <c:v>59414</c:v>
                </c:pt>
                <c:pt idx="539">
                  <c:v>59444</c:v>
                </c:pt>
                <c:pt idx="540">
                  <c:v>59475</c:v>
                </c:pt>
                <c:pt idx="541">
                  <c:v>59505</c:v>
                </c:pt>
                <c:pt idx="542">
                  <c:v>59536</c:v>
                </c:pt>
                <c:pt idx="543">
                  <c:v>59567</c:v>
                </c:pt>
                <c:pt idx="544">
                  <c:v>59595</c:v>
                </c:pt>
                <c:pt idx="545">
                  <c:v>59626</c:v>
                </c:pt>
                <c:pt idx="546">
                  <c:v>59656</c:v>
                </c:pt>
                <c:pt idx="547">
                  <c:v>59687</c:v>
                </c:pt>
                <c:pt idx="548">
                  <c:v>59717</c:v>
                </c:pt>
                <c:pt idx="549">
                  <c:v>59748</c:v>
                </c:pt>
                <c:pt idx="550">
                  <c:v>59779</c:v>
                </c:pt>
                <c:pt idx="551">
                  <c:v>59809</c:v>
                </c:pt>
                <c:pt idx="552">
                  <c:v>59840</c:v>
                </c:pt>
                <c:pt idx="553">
                  <c:v>59870</c:v>
                </c:pt>
                <c:pt idx="554">
                  <c:v>59901</c:v>
                </c:pt>
                <c:pt idx="555">
                  <c:v>59932</c:v>
                </c:pt>
                <c:pt idx="556">
                  <c:v>59961</c:v>
                </c:pt>
                <c:pt idx="557">
                  <c:v>59992</c:v>
                </c:pt>
                <c:pt idx="558">
                  <c:v>60022</c:v>
                </c:pt>
                <c:pt idx="559">
                  <c:v>60053</c:v>
                </c:pt>
                <c:pt idx="560">
                  <c:v>60083</c:v>
                </c:pt>
                <c:pt idx="561">
                  <c:v>60114</c:v>
                </c:pt>
                <c:pt idx="562">
                  <c:v>60145</c:v>
                </c:pt>
                <c:pt idx="563">
                  <c:v>60175</c:v>
                </c:pt>
                <c:pt idx="564">
                  <c:v>60206</c:v>
                </c:pt>
                <c:pt idx="565">
                  <c:v>60236</c:v>
                </c:pt>
                <c:pt idx="566">
                  <c:v>60267</c:v>
                </c:pt>
                <c:pt idx="567">
                  <c:v>60298</c:v>
                </c:pt>
                <c:pt idx="568">
                  <c:v>60326</c:v>
                </c:pt>
                <c:pt idx="569">
                  <c:v>60357</c:v>
                </c:pt>
                <c:pt idx="570">
                  <c:v>60387</c:v>
                </c:pt>
                <c:pt idx="571">
                  <c:v>60418</c:v>
                </c:pt>
                <c:pt idx="572">
                  <c:v>60448</c:v>
                </c:pt>
                <c:pt idx="573">
                  <c:v>60479</c:v>
                </c:pt>
                <c:pt idx="574">
                  <c:v>60510</c:v>
                </c:pt>
                <c:pt idx="575">
                  <c:v>60540</c:v>
                </c:pt>
                <c:pt idx="576">
                  <c:v>60571</c:v>
                </c:pt>
                <c:pt idx="577">
                  <c:v>60601</c:v>
                </c:pt>
                <c:pt idx="578">
                  <c:v>60632</c:v>
                </c:pt>
                <c:pt idx="579">
                  <c:v>60663</c:v>
                </c:pt>
                <c:pt idx="580">
                  <c:v>60691</c:v>
                </c:pt>
                <c:pt idx="581">
                  <c:v>60722</c:v>
                </c:pt>
                <c:pt idx="582">
                  <c:v>60752</c:v>
                </c:pt>
                <c:pt idx="583">
                  <c:v>60783</c:v>
                </c:pt>
                <c:pt idx="584">
                  <c:v>60813</c:v>
                </c:pt>
                <c:pt idx="585">
                  <c:v>60844</c:v>
                </c:pt>
                <c:pt idx="586">
                  <c:v>60875</c:v>
                </c:pt>
                <c:pt idx="587">
                  <c:v>60905</c:v>
                </c:pt>
                <c:pt idx="588">
                  <c:v>60936</c:v>
                </c:pt>
                <c:pt idx="589">
                  <c:v>60966</c:v>
                </c:pt>
                <c:pt idx="590">
                  <c:v>60997</c:v>
                </c:pt>
                <c:pt idx="591">
                  <c:v>61028</c:v>
                </c:pt>
                <c:pt idx="592">
                  <c:v>61056</c:v>
                </c:pt>
                <c:pt idx="593">
                  <c:v>61087</c:v>
                </c:pt>
                <c:pt idx="594">
                  <c:v>61117</c:v>
                </c:pt>
                <c:pt idx="595">
                  <c:v>61148</c:v>
                </c:pt>
                <c:pt idx="596">
                  <c:v>61178</c:v>
                </c:pt>
                <c:pt idx="597">
                  <c:v>61209</c:v>
                </c:pt>
                <c:pt idx="598">
                  <c:v>61240</c:v>
                </c:pt>
                <c:pt idx="599">
                  <c:v>61270</c:v>
                </c:pt>
                <c:pt idx="600">
                  <c:v>61301</c:v>
                </c:pt>
                <c:pt idx="601">
                  <c:v>61331</c:v>
                </c:pt>
                <c:pt idx="602">
                  <c:v>61362</c:v>
                </c:pt>
              </c:numCache>
            </c:numRef>
          </c:cat>
          <c:val>
            <c:numRef>
              <c:f>BankRatePathScenarios!$B$4:$B$662</c:f>
              <c:numCache>
                <c:formatCode>General</c:formatCode>
                <c:ptCount val="659"/>
                <c:pt idx="0">
                  <c:v>0.2919368866152493</c:v>
                </c:pt>
                <c:pt idx="1">
                  <c:v>0.40024536298515245</c:v>
                </c:pt>
                <c:pt idx="2">
                  <c:v>0.45782161313691588</c:v>
                </c:pt>
                <c:pt idx="3">
                  <c:v>0.4907949966466007</c:v>
                </c:pt>
                <c:pt idx="4">
                  <c:v>0.51942693157788</c:v>
                </c:pt>
                <c:pt idx="5">
                  <c:v>0.55001699941993831</c:v>
                </c:pt>
                <c:pt idx="6">
                  <c:v>0.58259873831748965</c:v>
                </c:pt>
                <c:pt idx="7">
                  <c:v>0.61481258256394278</c:v>
                </c:pt>
                <c:pt idx="8">
                  <c:v>0.64469062067981342</c:v>
                </c:pt>
                <c:pt idx="9">
                  <c:v>0.67139734307727672</c:v>
                </c:pt>
                <c:pt idx="10">
                  <c:v>0.69484294541154834</c:v>
                </c:pt>
                <c:pt idx="11">
                  <c:v>0.7154438120100115</c:v>
                </c:pt>
                <c:pt idx="12">
                  <c:v>0.73378513394242117</c:v>
                </c:pt>
                <c:pt idx="13">
                  <c:v>0.7502860507288035</c:v>
                </c:pt>
                <c:pt idx="14">
                  <c:v>0.7653067146848298</c:v>
                </c:pt>
                <c:pt idx="15">
                  <c:v>0.77920726426018017</c:v>
                </c:pt>
                <c:pt idx="16">
                  <c:v>0.79234783790453556</c:v>
                </c:pt>
                <c:pt idx="17">
                  <c:v>0.80508856663662198</c:v>
                </c:pt>
                <c:pt idx="18">
                  <c:v>0.81771802596137133</c:v>
                </c:pt>
                <c:pt idx="19">
                  <c:v>0.83027783642376318</c:v>
                </c:pt>
                <c:pt idx="20">
                  <c:v>0.84275638132349129</c:v>
                </c:pt>
                <c:pt idx="21">
                  <c:v>0.8551420439602494</c:v>
                </c:pt>
                <c:pt idx="22">
                  <c:v>0.86742320763373115</c:v>
                </c:pt>
                <c:pt idx="23">
                  <c:v>0.87958825564363086</c:v>
                </c:pt>
                <c:pt idx="24">
                  <c:v>0.89162860346367145</c:v>
                </c:pt>
                <c:pt idx="25">
                  <c:v>0.90354905332784874</c:v>
                </c:pt>
                <c:pt idx="26">
                  <c:v>0.91535810062940459</c:v>
                </c:pt>
                <c:pt idx="27">
                  <c:v>0.92706424088069705</c:v>
                </c:pt>
                <c:pt idx="28">
                  <c:v>0.93867596959408406</c:v>
                </c:pt>
                <c:pt idx="29">
                  <c:v>0.95020178228192442</c:v>
                </c:pt>
                <c:pt idx="30">
                  <c:v>0.96165017445657608</c:v>
                </c:pt>
                <c:pt idx="31">
                  <c:v>0.97302964163039729</c:v>
                </c:pt>
                <c:pt idx="32">
                  <c:v>0.98434867931574654</c:v>
                </c:pt>
                <c:pt idx="33">
                  <c:v>0.99561578302498155</c:v>
                </c:pt>
                <c:pt idx="34">
                  <c:v>1.0068394482704608</c:v>
                </c:pt>
                <c:pt idx="35">
                  <c:v>1.0180281705645426</c:v>
                </c:pt>
                <c:pt idx="36">
                  <c:v>1.0291891636057031</c:v>
                </c:pt>
                <c:pt idx="37">
                  <c:v>1.0403239820058869</c:v>
                </c:pt>
                <c:pt idx="38">
                  <c:v>1.0514326191398713</c:v>
                </c:pt>
                <c:pt idx="39">
                  <c:v>1.0625150683320761</c:v>
                </c:pt>
                <c:pt idx="40">
                  <c:v>1.0735713229069215</c:v>
                </c:pt>
                <c:pt idx="41">
                  <c:v>1.0846013761888276</c:v>
                </c:pt>
                <c:pt idx="42">
                  <c:v>1.0956052215022147</c:v>
                </c:pt>
                <c:pt idx="43">
                  <c:v>1.1065828521715029</c:v>
                </c:pt>
                <c:pt idx="44">
                  <c:v>1.1175342615211121</c:v>
                </c:pt>
                <c:pt idx="45">
                  <c:v>1.1284594428754628</c:v>
                </c:pt>
                <c:pt idx="46">
                  <c:v>1.1393583895589749</c:v>
                </c:pt>
                <c:pt idx="47">
                  <c:v>1.150231094896069</c:v>
                </c:pt>
                <c:pt idx="48">
                  <c:v>1.1610770522910436</c:v>
                </c:pt>
                <c:pt idx="49">
                  <c:v>1.1718935480483548</c:v>
                </c:pt>
                <c:pt idx="50">
                  <c:v>1.1826772595744828</c:v>
                </c:pt>
                <c:pt idx="51">
                  <c:v>1.1934248642562677</c:v>
                </c:pt>
                <c:pt idx="52">
                  <c:v>1.2041330394805518</c:v>
                </c:pt>
                <c:pt idx="53">
                  <c:v>1.2147984626341752</c:v>
                </c:pt>
                <c:pt idx="54">
                  <c:v>1.2254178111039797</c:v>
                </c:pt>
                <c:pt idx="55">
                  <c:v>1.2359877622768065</c:v>
                </c:pt>
                <c:pt idx="56">
                  <c:v>1.2465049935394961</c:v>
                </c:pt>
                <c:pt idx="57">
                  <c:v>1.2569661822788898</c:v>
                </c:pt>
                <c:pt idx="58">
                  <c:v>1.2673680058818293</c:v>
                </c:pt>
                <c:pt idx="59">
                  <c:v>1.2777071417351551</c:v>
                </c:pt>
                <c:pt idx="60">
                  <c:v>1.2879808245535833</c:v>
                </c:pt>
                <c:pt idx="61">
                  <c:v>1.2981887496014761</c:v>
                </c:pt>
                <c:pt idx="62">
                  <c:v>1.3083312909632696</c:v>
                </c:pt>
                <c:pt idx="63">
                  <c:v>1.3184088227452964</c:v>
                </c:pt>
                <c:pt idx="64">
                  <c:v>1.3284217190538887</c:v>
                </c:pt>
                <c:pt idx="65">
                  <c:v>1.3383703539953793</c:v>
                </c:pt>
                <c:pt idx="66">
                  <c:v>1.3482551016761011</c:v>
                </c:pt>
                <c:pt idx="67">
                  <c:v>1.3580763362023869</c:v>
                </c:pt>
                <c:pt idx="68">
                  <c:v>1.3678344316805684</c:v>
                </c:pt>
                <c:pt idx="69">
                  <c:v>1.3775297622169784</c:v>
                </c:pt>
                <c:pt idx="70">
                  <c:v>1.38716270191795</c:v>
                </c:pt>
                <c:pt idx="71">
                  <c:v>1.3967336248898152</c:v>
                </c:pt>
                <c:pt idx="72">
                  <c:v>1.4062426778482278</c:v>
                </c:pt>
                <c:pt idx="73">
                  <c:v>1.4156890036005541</c:v>
                </c:pt>
                <c:pt idx="74">
                  <c:v>1.4250714679944727</c:v>
                </c:pt>
                <c:pt idx="75">
                  <c:v>1.4343889368687242</c:v>
                </c:pt>
                <c:pt idx="76">
                  <c:v>1.443640276062049</c:v>
                </c:pt>
                <c:pt idx="77">
                  <c:v>1.4528243514131893</c:v>
                </c:pt>
                <c:pt idx="78">
                  <c:v>1.4619400287608844</c:v>
                </c:pt>
                <c:pt idx="79">
                  <c:v>1.4709861739438761</c:v>
                </c:pt>
                <c:pt idx="80">
                  <c:v>1.4799616528009047</c:v>
                </c:pt>
                <c:pt idx="81">
                  <c:v>1.4888653311707114</c:v>
                </c:pt>
                <c:pt idx="82">
                  <c:v>1.4976960748920367</c:v>
                </c:pt>
                <c:pt idx="83">
                  <c:v>1.5064527498036218</c:v>
                </c:pt>
                <c:pt idx="84">
                  <c:v>1.5151340041312276</c:v>
                </c:pt>
                <c:pt idx="85">
                  <c:v>1.5237373139893267</c:v>
                </c:pt>
                <c:pt idx="86">
                  <c:v>1.5322597626019507</c:v>
                </c:pt>
                <c:pt idx="87">
                  <c:v>1.5406984329080335</c:v>
                </c:pt>
                <c:pt idx="88">
                  <c:v>1.5490504078465084</c:v>
                </c:pt>
                <c:pt idx="89">
                  <c:v>1.5573127703563083</c:v>
                </c:pt>
                <c:pt idx="90">
                  <c:v>1.5654826033763674</c:v>
                </c:pt>
                <c:pt idx="91">
                  <c:v>1.5735569898456179</c:v>
                </c:pt>
                <c:pt idx="92">
                  <c:v>1.5815330127029945</c:v>
                </c:pt>
                <c:pt idx="93">
                  <c:v>1.5894077548874292</c:v>
                </c:pt>
                <c:pt idx="94">
                  <c:v>1.5971782993378556</c:v>
                </c:pt>
                <c:pt idx="95">
                  <c:v>1.604841728993208</c:v>
                </c:pt>
                <c:pt idx="96">
                  <c:v>1.6123951154626197</c:v>
                </c:pt>
                <c:pt idx="97">
                  <c:v>1.6198354751264368</c:v>
                </c:pt>
                <c:pt idx="98">
                  <c:v>1.6271598075615159</c:v>
                </c:pt>
                <c:pt idx="99">
                  <c:v>1.6343651123407557</c:v>
                </c:pt>
                <c:pt idx="100">
                  <c:v>1.641448389037057</c:v>
                </c:pt>
                <c:pt idx="101">
                  <c:v>1.6484066372233195</c:v>
                </c:pt>
                <c:pt idx="102">
                  <c:v>1.6552368564724438</c:v>
                </c:pt>
                <c:pt idx="103">
                  <c:v>1.6619360463573289</c:v>
                </c:pt>
                <c:pt idx="104">
                  <c:v>1.668501206450876</c:v>
                </c:pt>
                <c:pt idx="105">
                  <c:v>1.6749293363259841</c:v>
                </c:pt>
                <c:pt idx="106">
                  <c:v>1.6812174355555538</c:v>
                </c:pt>
                <c:pt idx="107">
                  <c:v>1.6873625037124851</c:v>
                </c:pt>
                <c:pt idx="108">
                  <c:v>1.693361739330234</c:v>
                </c:pt>
                <c:pt idx="109">
                  <c:v>1.6992133108043199</c:v>
                </c:pt>
                <c:pt idx="110">
                  <c:v>1.7049156816134607</c:v>
                </c:pt>
                <c:pt idx="111">
                  <c:v>1.7104673153057475</c:v>
                </c:pt>
                <c:pt idx="112">
                  <c:v>1.7158666754292717</c:v>
                </c:pt>
                <c:pt idx="113">
                  <c:v>1.7211122255321243</c:v>
                </c:pt>
                <c:pt idx="114">
                  <c:v>1.7262024291623961</c:v>
                </c:pt>
                <c:pt idx="115">
                  <c:v>1.731135749868179</c:v>
                </c:pt>
                <c:pt idx="116">
                  <c:v>1.7359106511975628</c:v>
                </c:pt>
                <c:pt idx="117">
                  <c:v>1.7405255966986402</c:v>
                </c:pt>
                <c:pt idx="118">
                  <c:v>1.7449790499195013</c:v>
                </c:pt>
                <c:pt idx="119">
                  <c:v>1.7492694744082371</c:v>
                </c:pt>
                <c:pt idx="120">
                  <c:v>1.7533958142199502</c:v>
                </c:pt>
                <c:pt idx="121">
                  <c:v>1.7573593557106211</c:v>
                </c:pt>
                <c:pt idx="122">
                  <c:v>1.7611620978878029</c:v>
                </c:pt>
                <c:pt idx="123">
                  <c:v>1.7648060399265684</c:v>
                </c:pt>
                <c:pt idx="124">
                  <c:v>1.7682931810019893</c:v>
                </c:pt>
                <c:pt idx="125">
                  <c:v>1.7716255202891389</c:v>
                </c:pt>
                <c:pt idx="126">
                  <c:v>1.7748050569630882</c:v>
                </c:pt>
                <c:pt idx="127">
                  <c:v>1.777833790198911</c:v>
                </c:pt>
                <c:pt idx="128">
                  <c:v>1.7807137191716786</c:v>
                </c:pt>
                <c:pt idx="129">
                  <c:v>1.7834468430564625</c:v>
                </c:pt>
                <c:pt idx="130">
                  <c:v>1.7860351610283365</c:v>
                </c:pt>
                <c:pt idx="131">
                  <c:v>1.7884806722623725</c:v>
                </c:pt>
                <c:pt idx="132">
                  <c:v>1.7907853759336421</c:v>
                </c:pt>
                <c:pt idx="133">
                  <c:v>1.792951271217218</c:v>
                </c:pt>
                <c:pt idx="134">
                  <c:v>1.7949803572881722</c:v>
                </c:pt>
                <c:pt idx="135">
                  <c:v>1.7968746333215768</c:v>
                </c:pt>
                <c:pt idx="136">
                  <c:v>1.7986360984925054</c:v>
                </c:pt>
                <c:pt idx="137">
                  <c:v>1.8002667519760287</c:v>
                </c:pt>
                <c:pt idx="138">
                  <c:v>1.8017685929472196</c:v>
                </c:pt>
                <c:pt idx="139">
                  <c:v>1.8031436205811504</c:v>
                </c:pt>
                <c:pt idx="140">
                  <c:v>1.8043938340528931</c:v>
                </c:pt>
                <c:pt idx="141">
                  <c:v>1.8055212325375207</c:v>
                </c:pt>
                <c:pt idx="142">
                  <c:v>1.8065278152101041</c:v>
                </c:pt>
                <c:pt idx="143">
                  <c:v>1.8074155812457167</c:v>
                </c:pt>
                <c:pt idx="144">
                  <c:v>1.8081865275611699</c:v>
                </c:pt>
                <c:pt idx="145">
                  <c:v>1.8088426361675747</c:v>
                </c:pt>
                <c:pt idx="146">
                  <c:v>1.8093858830348117</c:v>
                </c:pt>
                <c:pt idx="147">
                  <c:v>1.8098182441155579</c:v>
                </c:pt>
                <c:pt idx="148">
                  <c:v>1.8101416953624887</c:v>
                </c:pt>
                <c:pt idx="149">
                  <c:v>1.8103582127282791</c:v>
                </c:pt>
                <c:pt idx="150">
                  <c:v>1.8104697721656058</c:v>
                </c:pt>
                <c:pt idx="151">
                  <c:v>1.8104783496271439</c:v>
                </c:pt>
                <c:pt idx="152">
                  <c:v>1.8103859210655691</c:v>
                </c:pt>
                <c:pt idx="153">
                  <c:v>1.8101944624335575</c:v>
                </c:pt>
                <c:pt idx="154">
                  <c:v>1.8099059496837839</c:v>
                </c:pt>
                <c:pt idx="155">
                  <c:v>1.8095223587689251</c:v>
                </c:pt>
                <c:pt idx="156">
                  <c:v>1.809045665641656</c:v>
                </c:pt>
                <c:pt idx="157">
                  <c:v>1.8084778462546531</c:v>
                </c:pt>
                <c:pt idx="158">
                  <c:v>1.8078208765605916</c:v>
                </c:pt>
                <c:pt idx="159">
                  <c:v>1.8070767325121477</c:v>
                </c:pt>
                <c:pt idx="160">
                  <c:v>1.8062473900619964</c:v>
                </c:pt>
                <c:pt idx="161">
                  <c:v>1.8053348251628138</c:v>
                </c:pt>
                <c:pt idx="162">
                  <c:v>1.8043410137672757</c:v>
                </c:pt>
                <c:pt idx="163">
                  <c:v>1.8032679318280578</c:v>
                </c:pt>
                <c:pt idx="164">
                  <c:v>1.802117555297835</c:v>
                </c:pt>
                <c:pt idx="165">
                  <c:v>1.8008918601292845</c:v>
                </c:pt>
                <c:pt idx="166">
                  <c:v>1.7995928222750812</c:v>
                </c:pt>
                <c:pt idx="167">
                  <c:v>1.7982224176879003</c:v>
                </c:pt>
                <c:pt idx="168">
                  <c:v>1.7967826223204186</c:v>
                </c:pt>
                <c:pt idx="169">
                  <c:v>1.7952754121253105</c:v>
                </c:pt>
                <c:pt idx="170">
                  <c:v>1.7937027630552531</c:v>
                </c:pt>
                <c:pt idx="171">
                  <c:v>1.7920666510629211</c:v>
                </c:pt>
                <c:pt idx="172">
                  <c:v>1.7903690521009916</c:v>
                </c:pt>
                <c:pt idx="173">
                  <c:v>1.788611942122138</c:v>
                </c:pt>
                <c:pt idx="174">
                  <c:v>1.7867972970790384</c:v>
                </c:pt>
                <c:pt idx="175">
                  <c:v>1.7849270929243672</c:v>
                </c:pt>
                <c:pt idx="176">
                  <c:v>1.7830033056107999</c:v>
                </c:pt>
                <c:pt idx="177">
                  <c:v>1.7810279110910134</c:v>
                </c:pt>
                <c:pt idx="178">
                  <c:v>1.7790028853176825</c:v>
                </c:pt>
                <c:pt idx="179">
                  <c:v>1.7769302042434827</c:v>
                </c:pt>
                <c:pt idx="180">
                  <c:v>1.7748117457078612</c:v>
                </c:pt>
                <c:pt idx="181">
                  <c:v>1.7726488029846499</c:v>
                </c:pt>
                <c:pt idx="182">
                  <c:v>1.7704424537400159</c:v>
                </c:pt>
                <c:pt idx="183">
                  <c:v>1.7681937752995318</c:v>
                </c:pt>
                <c:pt idx="184">
                  <c:v>1.7659038449887681</c:v>
                </c:pt>
                <c:pt idx="185">
                  <c:v>1.7635737401332987</c:v>
                </c:pt>
                <c:pt idx="186">
                  <c:v>1.7612045380586947</c:v>
                </c:pt>
                <c:pt idx="187">
                  <c:v>1.7587973160905288</c:v>
                </c:pt>
                <c:pt idx="188">
                  <c:v>1.7563531515543744</c:v>
                </c:pt>
                <c:pt idx="189">
                  <c:v>1.7538731217758012</c:v>
                </c:pt>
                <c:pt idx="190">
                  <c:v>1.7513583040803828</c:v>
                </c:pt>
                <c:pt idx="191">
                  <c:v>1.7488097757936909</c:v>
                </c:pt>
                <c:pt idx="192">
                  <c:v>1.7462286142412977</c:v>
                </c:pt>
                <c:pt idx="193">
                  <c:v>1.7436158967487767</c:v>
                </c:pt>
                <c:pt idx="194">
                  <c:v>1.7409727006416984</c:v>
                </c:pt>
                <c:pt idx="195">
                  <c:v>1.7383001032456353</c:v>
                </c:pt>
                <c:pt idx="196">
                  <c:v>1.73559918188616</c:v>
                </c:pt>
                <c:pt idx="197">
                  <c:v>1.7328710138888439</c:v>
                </c:pt>
                <c:pt idx="198">
                  <c:v>1.7301166765792613</c:v>
                </c:pt>
                <c:pt idx="199">
                  <c:v>1.7273372472829822</c:v>
                </c:pt>
                <c:pt idx="200">
                  <c:v>1.7245338033255793</c:v>
                </c:pt>
                <c:pt idx="201">
                  <c:v>1.7217074220326245</c:v>
                </c:pt>
                <c:pt idx="202">
                  <c:v>1.7188591807296909</c:v>
                </c:pt>
                <c:pt idx="203">
                  <c:v>1.7159901567423506</c:v>
                </c:pt>
                <c:pt idx="204">
                  <c:v>1.7131014273961747</c:v>
                </c:pt>
                <c:pt idx="205">
                  <c:v>1.7101940700167357</c:v>
                </c:pt>
                <c:pt idx="206">
                  <c:v>1.707269161929607</c:v>
                </c:pt>
                <c:pt idx="207">
                  <c:v>1.7043277804603592</c:v>
                </c:pt>
                <c:pt idx="208">
                  <c:v>1.7013710029345657</c:v>
                </c:pt>
                <c:pt idx="209">
                  <c:v>1.6983999066777979</c:v>
                </c:pt>
                <c:pt idx="210">
                  <c:v>1.6954155690156285</c:v>
                </c:pt>
                <c:pt idx="211">
                  <c:v>1.6924190672736292</c:v>
                </c:pt>
                <c:pt idx="212">
                  <c:v>1.6894114787773722</c:v>
                </c:pt>
                <c:pt idx="213">
                  <c:v>1.6863938808524299</c:v>
                </c:pt>
                <c:pt idx="214">
                  <c:v>1.6833673508243745</c:v>
                </c:pt>
                <c:pt idx="215">
                  <c:v>1.6803329660187785</c:v>
                </c:pt>
                <c:pt idx="216">
                  <c:v>1.6772918037612135</c:v>
                </c:pt>
                <c:pt idx="217">
                  <c:v>1.6742449413772513</c:v>
                </c:pt>
                <c:pt idx="218">
                  <c:v>1.6711934561924644</c:v>
                </c:pt>
                <c:pt idx="219">
                  <c:v>1.6681384255324263</c:v>
                </c:pt>
                <c:pt idx="220">
                  <c:v>1.665080926722708</c:v>
                </c:pt>
                <c:pt idx="221">
                  <c:v>1.6620220370888819</c:v>
                </c:pt>
                <c:pt idx="222">
                  <c:v>1.6589628339565188</c:v>
                </c:pt>
                <c:pt idx="223">
                  <c:v>1.6559043946511931</c:v>
                </c:pt>
                <c:pt idx="224">
                  <c:v>1.6528477964984758</c:v>
                </c:pt>
                <c:pt idx="225">
                  <c:v>1.6497941168239394</c:v>
                </c:pt>
                <c:pt idx="226">
                  <c:v>1.6467444329531562</c:v>
                </c:pt>
                <c:pt idx="227">
                  <c:v>1.6436998222116979</c:v>
                </c:pt>
                <c:pt idx="228">
                  <c:v>1.6406613619251367</c:v>
                </c:pt>
                <c:pt idx="229">
                  <c:v>1.637630129419045</c:v>
                </c:pt>
                <c:pt idx="230">
                  <c:v>1.6346072020189955</c:v>
                </c:pt>
                <c:pt idx="231">
                  <c:v>1.6315936570505598</c:v>
                </c:pt>
                <c:pt idx="232">
                  <c:v>1.6285905718393094</c:v>
                </c:pt>
                <c:pt idx="233">
                  <c:v>1.6255990237108171</c:v>
                </c:pt>
                <c:pt idx="234">
                  <c:v>1.6226200899906558</c:v>
                </c:pt>
                <c:pt idx="235">
                  <c:v>1.6196548480043971</c:v>
                </c:pt>
                <c:pt idx="236">
                  <c:v>1.6167043750776131</c:v>
                </c:pt>
                <c:pt idx="237">
                  <c:v>1.613769748535876</c:v>
                </c:pt>
                <c:pt idx="238">
                  <c:v>1.6108520457047577</c:v>
                </c:pt>
                <c:pt idx="239">
                  <c:v>1.6079523439098311</c:v>
                </c:pt>
                <c:pt idx="240">
                  <c:v>1.6050716200979718</c:v>
                </c:pt>
                <c:pt idx="241">
                  <c:v>1.6022101886698776</c:v>
                </c:pt>
                <c:pt idx="242">
                  <c:v>1.5993680954960552</c:v>
                </c:pt>
                <c:pt idx="243">
                  <c:v>1.596545385682814</c:v>
                </c:pt>
                <c:pt idx="244">
                  <c:v>1.5937421043364639</c:v>
                </c:pt>
                <c:pt idx="245">
                  <c:v>1.5909582965633142</c:v>
                </c:pt>
                <c:pt idx="246">
                  <c:v>1.5881940074696745</c:v>
                </c:pt>
                <c:pt idx="247">
                  <c:v>1.5854492821618542</c:v>
                </c:pt>
                <c:pt idx="248">
                  <c:v>1.5827241657461644</c:v>
                </c:pt>
                <c:pt idx="249">
                  <c:v>1.5800187033289128</c:v>
                </c:pt>
                <c:pt idx="250">
                  <c:v>1.5773329400164107</c:v>
                </c:pt>
                <c:pt idx="251">
                  <c:v>1.5746669209149669</c:v>
                </c:pt>
                <c:pt idx="252">
                  <c:v>1.5720206911308914</c:v>
                </c:pt>
                <c:pt idx="253">
                  <c:v>1.5693942957704936</c:v>
                </c:pt>
                <c:pt idx="254">
                  <c:v>1.5667877799400833</c:v>
                </c:pt>
                <c:pt idx="255">
                  <c:v>1.5642011887459708</c:v>
                </c:pt>
                <c:pt idx="256">
                  <c:v>1.5616345672944645</c:v>
                </c:pt>
                <c:pt idx="257">
                  <c:v>1.5590879606918751</c:v>
                </c:pt>
                <c:pt idx="258">
                  <c:v>1.5565614140445116</c:v>
                </c:pt>
                <c:pt idx="259">
                  <c:v>1.5540549724586845</c:v>
                </c:pt>
                <c:pt idx="260">
                  <c:v>1.5515686810407028</c:v>
                </c:pt>
                <c:pt idx="261">
                  <c:v>1.5491025848968765</c:v>
                </c:pt>
                <c:pt idx="262">
                  <c:v>1.5466567291335145</c:v>
                </c:pt>
                <c:pt idx="263">
                  <c:v>1.5442311588569275</c:v>
                </c:pt>
                <c:pt idx="264">
                  <c:v>1.5418259191734249</c:v>
                </c:pt>
                <c:pt idx="265">
                  <c:v>1.5394410551893163</c:v>
                </c:pt>
                <c:pt idx="266">
                  <c:v>1.5370766120109112</c:v>
                </c:pt>
                <c:pt idx="267">
                  <c:v>1.5347326347445192</c:v>
                </c:pt>
                <c:pt idx="268">
                  <c:v>1.5324091684964503</c:v>
                </c:pt>
                <c:pt idx="269">
                  <c:v>1.5301062583730141</c:v>
                </c:pt>
                <c:pt idx="270">
                  <c:v>1.5278239494805201</c:v>
                </c:pt>
                <c:pt idx="271">
                  <c:v>1.5255622869252781</c:v>
                </c:pt>
                <c:pt idx="272">
                  <c:v>1.5233213158135979</c:v>
                </c:pt>
                <c:pt idx="273">
                  <c:v>1.5211010812517887</c:v>
                </c:pt>
                <c:pt idx="274">
                  <c:v>1.5189016283461607</c:v>
                </c:pt>
                <c:pt idx="275">
                  <c:v>1.5167230022030231</c:v>
                </c:pt>
                <c:pt idx="276">
                  <c:v>1.5145652479286862</c:v>
                </c:pt>
                <c:pt idx="277">
                  <c:v>1.5124284106294592</c:v>
                </c:pt>
                <c:pt idx="278">
                  <c:v>1.510312535411652</c:v>
                </c:pt>
                <c:pt idx="279">
                  <c:v>1.5082176673815739</c:v>
                </c:pt>
                <c:pt idx="280">
                  <c:v>1.506143851645535</c:v>
                </c:pt>
                <c:pt idx="281">
                  <c:v>1.5040911333098448</c:v>
                </c:pt>
                <c:pt idx="282">
                  <c:v>1.5020595574808127</c:v>
                </c:pt>
                <c:pt idx="283">
                  <c:v>1.5000491692647488</c:v>
                </c:pt>
                <c:pt idx="284">
                  <c:v>1.4980600137679629</c:v>
                </c:pt>
                <c:pt idx="285">
                  <c:v>1.4960921360967643</c:v>
                </c:pt>
                <c:pt idx="286">
                  <c:v>1.4941455813574624</c:v>
                </c:pt>
                <c:pt idx="287">
                  <c:v>1.4922203946563675</c:v>
                </c:pt>
                <c:pt idx="288">
                  <c:v>1.4903166210997889</c:v>
                </c:pt>
                <c:pt idx="289">
                  <c:v>1.4884343057940366</c:v>
                </c:pt>
                <c:pt idx="290">
                  <c:v>1.4865734938454198</c:v>
                </c:pt>
                <c:pt idx="291">
                  <c:v>1.4847342303602484</c:v>
                </c:pt>
                <c:pt idx="292">
                  <c:v>1.4829165604448324</c:v>
                </c:pt>
                <c:pt idx="293">
                  <c:v>1.481120529205481</c:v>
                </c:pt>
                <c:pt idx="294">
                  <c:v>1.4793461817485041</c:v>
                </c:pt>
                <c:pt idx="295">
                  <c:v>1.4775935631802111</c:v>
                </c:pt>
                <c:pt idx="296">
                  <c:v>1.4758627186069118</c:v>
                </c:pt>
                <c:pt idx="297">
                  <c:v>1.4741536931349166</c:v>
                </c:pt>
                <c:pt idx="298">
                  <c:v>1.4724665318705337</c:v>
                </c:pt>
                <c:pt idx="299">
                  <c:v>1.4708012799200743</c:v>
                </c:pt>
                <c:pt idx="300">
                  <c:v>1.4691579379530708</c:v>
                </c:pt>
                <c:pt idx="301">
                  <c:v>1.467536181096847</c:v>
                </c:pt>
                <c:pt idx="302">
                  <c:v>1.4659355396868738</c:v>
                </c:pt>
                <c:pt idx="303">
                  <c:v>1.4643555433991964</c:v>
                </c:pt>
                <c:pt idx="304">
                  <c:v>1.4627957219098646</c:v>
                </c:pt>
                <c:pt idx="305">
                  <c:v>1.4612556048949239</c:v>
                </c:pt>
                <c:pt idx="306">
                  <c:v>1.4597347220304238</c:v>
                </c:pt>
                <c:pt idx="307">
                  <c:v>1.4582326029924104</c:v>
                </c:pt>
                <c:pt idx="308">
                  <c:v>1.4567487774569343</c:v>
                </c:pt>
                <c:pt idx="309">
                  <c:v>1.4552827751000406</c:v>
                </c:pt>
                <c:pt idx="310">
                  <c:v>1.4538341255977776</c:v>
                </c:pt>
                <c:pt idx="311">
                  <c:v>1.4524023586261938</c:v>
                </c:pt>
                <c:pt idx="312">
                  <c:v>1.4509870038613357</c:v>
                </c:pt>
                <c:pt idx="313">
                  <c:v>1.4495875909792546</c:v>
                </c:pt>
                <c:pt idx="314">
                  <c:v>1.4482036496559929</c:v>
                </c:pt>
                <c:pt idx="315">
                  <c:v>1.4468347095676029</c:v>
                </c:pt>
                <c:pt idx="316">
                  <c:v>1.4454803003901298</c:v>
                </c:pt>
                <c:pt idx="317">
                  <c:v>1.4441399517996223</c:v>
                </c:pt>
                <c:pt idx="318">
                  <c:v>1.4428131934721282</c:v>
                </c:pt>
                <c:pt idx="319">
                  <c:v>1.4414995550836953</c:v>
                </c:pt>
                <c:pt idx="320">
                  <c:v>1.4401985663103709</c:v>
                </c:pt>
                <c:pt idx="321">
                  <c:v>1.4389097568282021</c:v>
                </c:pt>
                <c:pt idx="322">
                  <c:v>1.4376326563132404</c:v>
                </c:pt>
                <c:pt idx="323">
                  <c:v>1.4363667944415279</c:v>
                </c:pt>
                <c:pt idx="324">
                  <c:v>1.4351117008891177</c:v>
                </c:pt>
                <c:pt idx="325">
                  <c:v>1.4338669053320534</c:v>
                </c:pt>
                <c:pt idx="326">
                  <c:v>1.4326319374463852</c:v>
                </c:pt>
                <c:pt idx="327">
                  <c:v>1.4314063269081598</c:v>
                </c:pt>
                <c:pt idx="328">
                  <c:v>1.430189603393426</c:v>
                </c:pt>
                <c:pt idx="329">
                  <c:v>1.428981296578232</c:v>
                </c:pt>
                <c:pt idx="330">
                  <c:v>1.4277809361386229</c:v>
                </c:pt>
                <c:pt idx="331">
                  <c:v>1.4265880517506484</c:v>
                </c:pt>
                <c:pt idx="332">
                  <c:v>1.4254021730903559</c:v>
                </c:pt>
                <c:pt idx="333">
                  <c:v>1.4242228298337947</c:v>
                </c:pt>
                <c:pt idx="334">
                  <c:v>1.4230495516570094</c:v>
                </c:pt>
                <c:pt idx="335">
                  <c:v>1.421881868236051</c:v>
                </c:pt>
                <c:pt idx="336">
                  <c:v>1.4207193092469643</c:v>
                </c:pt>
                <c:pt idx="337">
                  <c:v>1.4195614043658003</c:v>
                </c:pt>
                <c:pt idx="338">
                  <c:v>1.4184076832686034</c:v>
                </c:pt>
                <c:pt idx="339">
                  <c:v>1.4172576756314239</c:v>
                </c:pt>
                <c:pt idx="340">
                  <c:v>1.4161109111303096</c:v>
                </c:pt>
                <c:pt idx="341">
                  <c:v>1.4149669194413053</c:v>
                </c:pt>
                <c:pt idx="342">
                  <c:v>1.4138252302404626</c:v>
                </c:pt>
                <c:pt idx="343">
                  <c:v>1.4126853732038258</c:v>
                </c:pt>
                <c:pt idx="344">
                  <c:v>1.4115468780074469</c:v>
                </c:pt>
                <c:pt idx="345">
                  <c:v>1.4104092743273684</c:v>
                </c:pt>
                <c:pt idx="346">
                  <c:v>1.4092720918396424</c:v>
                </c:pt>
                <c:pt idx="347">
                  <c:v>1.4081348602203141</c:v>
                </c:pt>
                <c:pt idx="348">
                  <c:v>1.4069971091454332</c:v>
                </c:pt>
                <c:pt idx="349">
                  <c:v>1.4058583682910464</c:v>
                </c:pt>
                <c:pt idx="350">
                  <c:v>1.4047181673332021</c:v>
                </c:pt>
                <c:pt idx="351">
                  <c:v>1.4035760359479468</c:v>
                </c:pt>
                <c:pt idx="352">
                  <c:v>1.40243150381133</c:v>
                </c:pt>
                <c:pt idx="353">
                  <c:v>1.4012841005993981</c:v>
                </c:pt>
                <c:pt idx="354">
                  <c:v>1.4001333559881985</c:v>
                </c:pt>
                <c:pt idx="355">
                  <c:v>1.3989787996537821</c:v>
                </c:pt>
                <c:pt idx="356">
                  <c:v>1.3978199612721918</c:v>
                </c:pt>
                <c:pt idx="357">
                  <c:v>1.3966563705194799</c:v>
                </c:pt>
                <c:pt idx="358">
                  <c:v>1.3954875570716896</c:v>
                </c:pt>
                <c:pt idx="359">
                  <c:v>1.3943130506048758</c:v>
                </c:pt>
                <c:pt idx="360">
                  <c:v>1.3943130506048758</c:v>
                </c:pt>
                <c:pt idx="361">
                  <c:v>1.3943130506048758</c:v>
                </c:pt>
                <c:pt idx="362">
                  <c:v>1.3943130506048758</c:v>
                </c:pt>
                <c:pt idx="363">
                  <c:v>1.3943130506048758</c:v>
                </c:pt>
                <c:pt idx="364">
                  <c:v>1.3943130506048758</c:v>
                </c:pt>
                <c:pt idx="365">
                  <c:v>1.39431305060488</c:v>
                </c:pt>
                <c:pt idx="366">
                  <c:v>1.39431305060488</c:v>
                </c:pt>
                <c:pt idx="367">
                  <c:v>1.39431305060488</c:v>
                </c:pt>
                <c:pt idx="368">
                  <c:v>1.39431305060488</c:v>
                </c:pt>
                <c:pt idx="369">
                  <c:v>1.39431305060488</c:v>
                </c:pt>
                <c:pt idx="370">
                  <c:v>1.39431305060488</c:v>
                </c:pt>
                <c:pt idx="371">
                  <c:v>1.39431305060488</c:v>
                </c:pt>
                <c:pt idx="372">
                  <c:v>1.39431305060488</c:v>
                </c:pt>
                <c:pt idx="373">
                  <c:v>1.39431305060488</c:v>
                </c:pt>
                <c:pt idx="374">
                  <c:v>1.39431305060488</c:v>
                </c:pt>
                <c:pt idx="375">
                  <c:v>1.39431305060488</c:v>
                </c:pt>
                <c:pt idx="376">
                  <c:v>1.39431305060488</c:v>
                </c:pt>
                <c:pt idx="377">
                  <c:v>1.39431305060488</c:v>
                </c:pt>
                <c:pt idx="378">
                  <c:v>1.39431305060488</c:v>
                </c:pt>
                <c:pt idx="379">
                  <c:v>1.39431305060488</c:v>
                </c:pt>
                <c:pt idx="380">
                  <c:v>1.39431305060488</c:v>
                </c:pt>
                <c:pt idx="381">
                  <c:v>1.39431305060488</c:v>
                </c:pt>
                <c:pt idx="382">
                  <c:v>1.39431305060488</c:v>
                </c:pt>
                <c:pt idx="383">
                  <c:v>1.39431305060488</c:v>
                </c:pt>
                <c:pt idx="384">
                  <c:v>1.39431305060488</c:v>
                </c:pt>
                <c:pt idx="385">
                  <c:v>1.39431305060488</c:v>
                </c:pt>
                <c:pt idx="386">
                  <c:v>1.39431305060488</c:v>
                </c:pt>
                <c:pt idx="387">
                  <c:v>1.39431305060488</c:v>
                </c:pt>
                <c:pt idx="388">
                  <c:v>1.39431305060488</c:v>
                </c:pt>
                <c:pt idx="389">
                  <c:v>1.39431305060488</c:v>
                </c:pt>
                <c:pt idx="390">
                  <c:v>1.39431305060488</c:v>
                </c:pt>
                <c:pt idx="391">
                  <c:v>1.39431305060488</c:v>
                </c:pt>
                <c:pt idx="392">
                  <c:v>1.39431305060488</c:v>
                </c:pt>
                <c:pt idx="393">
                  <c:v>1.39431305060488</c:v>
                </c:pt>
                <c:pt idx="394">
                  <c:v>1.39431305060488</c:v>
                </c:pt>
                <c:pt idx="395">
                  <c:v>1.39431305060488</c:v>
                </c:pt>
                <c:pt idx="396">
                  <c:v>1.39431305060488</c:v>
                </c:pt>
                <c:pt idx="397">
                  <c:v>1.39431305060488</c:v>
                </c:pt>
                <c:pt idx="398">
                  <c:v>1.39431305060488</c:v>
                </c:pt>
                <c:pt idx="399">
                  <c:v>1.39431305060488</c:v>
                </c:pt>
                <c:pt idx="400">
                  <c:v>1.39431305060488</c:v>
                </c:pt>
                <c:pt idx="401">
                  <c:v>1.39431305060488</c:v>
                </c:pt>
                <c:pt idx="402">
                  <c:v>1.39431305060488</c:v>
                </c:pt>
                <c:pt idx="403">
                  <c:v>1.39431305060488</c:v>
                </c:pt>
                <c:pt idx="404">
                  <c:v>1.39431305060488</c:v>
                </c:pt>
                <c:pt idx="405">
                  <c:v>1.39431305060488</c:v>
                </c:pt>
                <c:pt idx="406">
                  <c:v>1.39431305060488</c:v>
                </c:pt>
                <c:pt idx="407">
                  <c:v>1.39431305060488</c:v>
                </c:pt>
                <c:pt idx="408">
                  <c:v>1.39431305060488</c:v>
                </c:pt>
                <c:pt idx="409">
                  <c:v>1.39431305060488</c:v>
                </c:pt>
                <c:pt idx="410">
                  <c:v>1.39431305060488</c:v>
                </c:pt>
                <c:pt idx="411">
                  <c:v>1.39431305060488</c:v>
                </c:pt>
                <c:pt idx="412">
                  <c:v>1.39431305060488</c:v>
                </c:pt>
                <c:pt idx="413">
                  <c:v>1.39431305060488</c:v>
                </c:pt>
                <c:pt idx="414">
                  <c:v>1.39431305060488</c:v>
                </c:pt>
                <c:pt idx="415">
                  <c:v>1.39431305060488</c:v>
                </c:pt>
                <c:pt idx="416">
                  <c:v>1.39431305060488</c:v>
                </c:pt>
                <c:pt idx="417">
                  <c:v>1.39431305060488</c:v>
                </c:pt>
                <c:pt idx="418">
                  <c:v>1.39431305060488</c:v>
                </c:pt>
                <c:pt idx="419">
                  <c:v>1.39431305060488</c:v>
                </c:pt>
                <c:pt idx="420">
                  <c:v>1.39431305060488</c:v>
                </c:pt>
                <c:pt idx="421">
                  <c:v>1.39431305060488</c:v>
                </c:pt>
                <c:pt idx="422">
                  <c:v>1.39431305060488</c:v>
                </c:pt>
                <c:pt idx="423">
                  <c:v>1.39431305060488</c:v>
                </c:pt>
                <c:pt idx="424">
                  <c:v>1.39431305060488</c:v>
                </c:pt>
                <c:pt idx="425">
                  <c:v>1.39431305060488</c:v>
                </c:pt>
                <c:pt idx="426">
                  <c:v>1.39431305060488</c:v>
                </c:pt>
                <c:pt idx="427">
                  <c:v>1.39431305060488</c:v>
                </c:pt>
                <c:pt idx="428">
                  <c:v>1.39431305060488</c:v>
                </c:pt>
                <c:pt idx="429">
                  <c:v>1.39431305060488</c:v>
                </c:pt>
                <c:pt idx="430">
                  <c:v>1.39431305060488</c:v>
                </c:pt>
                <c:pt idx="431">
                  <c:v>1.39431305060488</c:v>
                </c:pt>
                <c:pt idx="432">
                  <c:v>1.39431305060488</c:v>
                </c:pt>
                <c:pt idx="433">
                  <c:v>1.39431305060488</c:v>
                </c:pt>
                <c:pt idx="434">
                  <c:v>1.39431305060488</c:v>
                </c:pt>
                <c:pt idx="435">
                  <c:v>1.39431305060488</c:v>
                </c:pt>
                <c:pt idx="436">
                  <c:v>1.39431305060488</c:v>
                </c:pt>
                <c:pt idx="437">
                  <c:v>1.39431305060488</c:v>
                </c:pt>
                <c:pt idx="438">
                  <c:v>1.39431305060488</c:v>
                </c:pt>
                <c:pt idx="439">
                  <c:v>1.39431305060488</c:v>
                </c:pt>
                <c:pt idx="440">
                  <c:v>1.39431305060488</c:v>
                </c:pt>
                <c:pt idx="441">
                  <c:v>1.39431305060488</c:v>
                </c:pt>
                <c:pt idx="442">
                  <c:v>1.39431305060488</c:v>
                </c:pt>
                <c:pt idx="443">
                  <c:v>1.39431305060488</c:v>
                </c:pt>
                <c:pt idx="444">
                  <c:v>1.39431305060488</c:v>
                </c:pt>
                <c:pt idx="445">
                  <c:v>1.39431305060488</c:v>
                </c:pt>
                <c:pt idx="446">
                  <c:v>1.39431305060488</c:v>
                </c:pt>
                <c:pt idx="447">
                  <c:v>1.39431305060488</c:v>
                </c:pt>
                <c:pt idx="448">
                  <c:v>1.39431305060488</c:v>
                </c:pt>
                <c:pt idx="449">
                  <c:v>1.39431305060488</c:v>
                </c:pt>
                <c:pt idx="450">
                  <c:v>1.39431305060488</c:v>
                </c:pt>
                <c:pt idx="451">
                  <c:v>1.39431305060488</c:v>
                </c:pt>
                <c:pt idx="452">
                  <c:v>1.39431305060488</c:v>
                </c:pt>
                <c:pt idx="453">
                  <c:v>1.39431305060488</c:v>
                </c:pt>
                <c:pt idx="454">
                  <c:v>1.39431305060488</c:v>
                </c:pt>
                <c:pt idx="455">
                  <c:v>1.39431305060488</c:v>
                </c:pt>
                <c:pt idx="456">
                  <c:v>1.39431305060488</c:v>
                </c:pt>
                <c:pt idx="457">
                  <c:v>1.39431305060488</c:v>
                </c:pt>
                <c:pt idx="458">
                  <c:v>1.39431305060488</c:v>
                </c:pt>
                <c:pt idx="459">
                  <c:v>1.39431305060488</c:v>
                </c:pt>
                <c:pt idx="460">
                  <c:v>1.39431305060488</c:v>
                </c:pt>
                <c:pt idx="461">
                  <c:v>1.39431305060488</c:v>
                </c:pt>
                <c:pt idx="462">
                  <c:v>1.39431305060488</c:v>
                </c:pt>
                <c:pt idx="463">
                  <c:v>1.39431305060488</c:v>
                </c:pt>
                <c:pt idx="464">
                  <c:v>1.39431305060488</c:v>
                </c:pt>
                <c:pt idx="465">
                  <c:v>1.39431305060488</c:v>
                </c:pt>
                <c:pt idx="466">
                  <c:v>1.39431305060488</c:v>
                </c:pt>
                <c:pt idx="467">
                  <c:v>1.39431305060488</c:v>
                </c:pt>
                <c:pt idx="468">
                  <c:v>1.39431305060488</c:v>
                </c:pt>
                <c:pt idx="469">
                  <c:v>1.39431305060488</c:v>
                </c:pt>
                <c:pt idx="470">
                  <c:v>1.39431305060488</c:v>
                </c:pt>
                <c:pt idx="471">
                  <c:v>1.39431305060488</c:v>
                </c:pt>
                <c:pt idx="472">
                  <c:v>1.39431305060488</c:v>
                </c:pt>
                <c:pt idx="473">
                  <c:v>1.39431305060488</c:v>
                </c:pt>
                <c:pt idx="474">
                  <c:v>1.39431305060488</c:v>
                </c:pt>
                <c:pt idx="475">
                  <c:v>1.39431305060488</c:v>
                </c:pt>
                <c:pt idx="476">
                  <c:v>1.39431305060488</c:v>
                </c:pt>
                <c:pt idx="477">
                  <c:v>1.39431305060488</c:v>
                </c:pt>
                <c:pt idx="478">
                  <c:v>1.39431305060488</c:v>
                </c:pt>
                <c:pt idx="479">
                  <c:v>1.39431305060488</c:v>
                </c:pt>
                <c:pt idx="480">
                  <c:v>1.39431305060488</c:v>
                </c:pt>
                <c:pt idx="481">
                  <c:v>1.39431305060488</c:v>
                </c:pt>
                <c:pt idx="482">
                  <c:v>1.39431305060488</c:v>
                </c:pt>
                <c:pt idx="483">
                  <c:v>1.39431305060488</c:v>
                </c:pt>
                <c:pt idx="484">
                  <c:v>1.39431305060488</c:v>
                </c:pt>
                <c:pt idx="485">
                  <c:v>1.39431305060488</c:v>
                </c:pt>
                <c:pt idx="486">
                  <c:v>1.39431305060488</c:v>
                </c:pt>
                <c:pt idx="487">
                  <c:v>1.39431305060488</c:v>
                </c:pt>
                <c:pt idx="488">
                  <c:v>1.39431305060488</c:v>
                </c:pt>
                <c:pt idx="489">
                  <c:v>1.39431305060488</c:v>
                </c:pt>
                <c:pt idx="490">
                  <c:v>1.39431305060488</c:v>
                </c:pt>
                <c:pt idx="491">
                  <c:v>1.39431305060488</c:v>
                </c:pt>
                <c:pt idx="492">
                  <c:v>1.39431305060488</c:v>
                </c:pt>
                <c:pt idx="493">
                  <c:v>1.39431305060488</c:v>
                </c:pt>
                <c:pt idx="494">
                  <c:v>1.39431305060488</c:v>
                </c:pt>
                <c:pt idx="495">
                  <c:v>1.39431305060488</c:v>
                </c:pt>
                <c:pt idx="496">
                  <c:v>1.39431305060488</c:v>
                </c:pt>
                <c:pt idx="497">
                  <c:v>1.39431305060488</c:v>
                </c:pt>
                <c:pt idx="498">
                  <c:v>1.39431305060488</c:v>
                </c:pt>
                <c:pt idx="499">
                  <c:v>1.39431305060488</c:v>
                </c:pt>
                <c:pt idx="500">
                  <c:v>1.39431305060488</c:v>
                </c:pt>
                <c:pt idx="501">
                  <c:v>1.39431305060488</c:v>
                </c:pt>
                <c:pt idx="502">
                  <c:v>1.39431305060488</c:v>
                </c:pt>
                <c:pt idx="503">
                  <c:v>1.39431305060488</c:v>
                </c:pt>
                <c:pt idx="504">
                  <c:v>1.39431305060488</c:v>
                </c:pt>
                <c:pt idx="505">
                  <c:v>1.39431305060488</c:v>
                </c:pt>
                <c:pt idx="506">
                  <c:v>1.39431305060488</c:v>
                </c:pt>
                <c:pt idx="507">
                  <c:v>1.39431305060488</c:v>
                </c:pt>
                <c:pt idx="508">
                  <c:v>1.39431305060488</c:v>
                </c:pt>
                <c:pt idx="509">
                  <c:v>1.39431305060488</c:v>
                </c:pt>
                <c:pt idx="510">
                  <c:v>1.39431305060488</c:v>
                </c:pt>
                <c:pt idx="511">
                  <c:v>1.39431305060488</c:v>
                </c:pt>
                <c:pt idx="512">
                  <c:v>1.39431305060488</c:v>
                </c:pt>
                <c:pt idx="513">
                  <c:v>1.39431305060488</c:v>
                </c:pt>
                <c:pt idx="514">
                  <c:v>1.39431305060488</c:v>
                </c:pt>
                <c:pt idx="515">
                  <c:v>1.39431305060488</c:v>
                </c:pt>
                <c:pt idx="516">
                  <c:v>1.39431305060488</c:v>
                </c:pt>
                <c:pt idx="517">
                  <c:v>1.39431305060488</c:v>
                </c:pt>
                <c:pt idx="518">
                  <c:v>1.39431305060488</c:v>
                </c:pt>
                <c:pt idx="519">
                  <c:v>1.39431305060488</c:v>
                </c:pt>
                <c:pt idx="520">
                  <c:v>1.39431305060488</c:v>
                </c:pt>
                <c:pt idx="521">
                  <c:v>1.39431305060488</c:v>
                </c:pt>
                <c:pt idx="522">
                  <c:v>1.39431305060488</c:v>
                </c:pt>
                <c:pt idx="523">
                  <c:v>1.39431305060488</c:v>
                </c:pt>
                <c:pt idx="524">
                  <c:v>1.39431305060488</c:v>
                </c:pt>
                <c:pt idx="525">
                  <c:v>1.39431305060488</c:v>
                </c:pt>
                <c:pt idx="526">
                  <c:v>1.39431305060488</c:v>
                </c:pt>
                <c:pt idx="527">
                  <c:v>1.39431305060488</c:v>
                </c:pt>
                <c:pt idx="528">
                  <c:v>1.39431305060488</c:v>
                </c:pt>
                <c:pt idx="529">
                  <c:v>1.39431305060488</c:v>
                </c:pt>
                <c:pt idx="530">
                  <c:v>1.39431305060488</c:v>
                </c:pt>
                <c:pt idx="531">
                  <c:v>1.39431305060488</c:v>
                </c:pt>
                <c:pt idx="532">
                  <c:v>1.39431305060488</c:v>
                </c:pt>
                <c:pt idx="533">
                  <c:v>1.39431305060488</c:v>
                </c:pt>
                <c:pt idx="534">
                  <c:v>1.39431305060488</c:v>
                </c:pt>
                <c:pt idx="535">
                  <c:v>1.39431305060488</c:v>
                </c:pt>
                <c:pt idx="536">
                  <c:v>1.39431305060488</c:v>
                </c:pt>
                <c:pt idx="537">
                  <c:v>1.39431305060488</c:v>
                </c:pt>
                <c:pt idx="538">
                  <c:v>1.39431305060488</c:v>
                </c:pt>
                <c:pt idx="539">
                  <c:v>1.39431305060488</c:v>
                </c:pt>
                <c:pt idx="540">
                  <c:v>1.39431305060488</c:v>
                </c:pt>
                <c:pt idx="541">
                  <c:v>1.39431305060488</c:v>
                </c:pt>
                <c:pt idx="542">
                  <c:v>1.39431305060488</c:v>
                </c:pt>
                <c:pt idx="543">
                  <c:v>1.39431305060488</c:v>
                </c:pt>
                <c:pt idx="544">
                  <c:v>1.39431305060488</c:v>
                </c:pt>
                <c:pt idx="545">
                  <c:v>1.39431305060488</c:v>
                </c:pt>
                <c:pt idx="546">
                  <c:v>1.39431305060488</c:v>
                </c:pt>
                <c:pt idx="547">
                  <c:v>1.39431305060488</c:v>
                </c:pt>
                <c:pt idx="548">
                  <c:v>1.39431305060488</c:v>
                </c:pt>
                <c:pt idx="549">
                  <c:v>1.39431305060488</c:v>
                </c:pt>
                <c:pt idx="550">
                  <c:v>1.39431305060488</c:v>
                </c:pt>
                <c:pt idx="551">
                  <c:v>1.39431305060488</c:v>
                </c:pt>
                <c:pt idx="552">
                  <c:v>1.39431305060488</c:v>
                </c:pt>
                <c:pt idx="553">
                  <c:v>1.39431305060488</c:v>
                </c:pt>
                <c:pt idx="554">
                  <c:v>1.39431305060488</c:v>
                </c:pt>
                <c:pt idx="555">
                  <c:v>1.39431305060488</c:v>
                </c:pt>
                <c:pt idx="556">
                  <c:v>1.39431305060488</c:v>
                </c:pt>
                <c:pt idx="557">
                  <c:v>1.39431305060488</c:v>
                </c:pt>
                <c:pt idx="558">
                  <c:v>1.39431305060488</c:v>
                </c:pt>
                <c:pt idx="559">
                  <c:v>1.39431305060488</c:v>
                </c:pt>
                <c:pt idx="560">
                  <c:v>1.39431305060488</c:v>
                </c:pt>
                <c:pt idx="561">
                  <c:v>1.39431305060488</c:v>
                </c:pt>
                <c:pt idx="562">
                  <c:v>1.39431305060488</c:v>
                </c:pt>
                <c:pt idx="563">
                  <c:v>1.39431305060488</c:v>
                </c:pt>
                <c:pt idx="564">
                  <c:v>1.39431305060488</c:v>
                </c:pt>
                <c:pt idx="565">
                  <c:v>1.39431305060488</c:v>
                </c:pt>
                <c:pt idx="566">
                  <c:v>1.39431305060488</c:v>
                </c:pt>
                <c:pt idx="567">
                  <c:v>1.39431305060488</c:v>
                </c:pt>
                <c:pt idx="568">
                  <c:v>1.39431305060488</c:v>
                </c:pt>
                <c:pt idx="569">
                  <c:v>1.39431305060488</c:v>
                </c:pt>
                <c:pt idx="570">
                  <c:v>1.39431305060488</c:v>
                </c:pt>
                <c:pt idx="571">
                  <c:v>1.39431305060488</c:v>
                </c:pt>
                <c:pt idx="572">
                  <c:v>1.39431305060488</c:v>
                </c:pt>
                <c:pt idx="573">
                  <c:v>1.39431305060488</c:v>
                </c:pt>
                <c:pt idx="574">
                  <c:v>1.39431305060488</c:v>
                </c:pt>
                <c:pt idx="575">
                  <c:v>1.39431305060488</c:v>
                </c:pt>
                <c:pt idx="576">
                  <c:v>1.39431305060488</c:v>
                </c:pt>
                <c:pt idx="577">
                  <c:v>1.39431305060488</c:v>
                </c:pt>
                <c:pt idx="578">
                  <c:v>1.39431305060488</c:v>
                </c:pt>
                <c:pt idx="579">
                  <c:v>1.39431305060488</c:v>
                </c:pt>
                <c:pt idx="580">
                  <c:v>1.39431305060488</c:v>
                </c:pt>
                <c:pt idx="581">
                  <c:v>1.39431305060488</c:v>
                </c:pt>
                <c:pt idx="582">
                  <c:v>1.39431305060488</c:v>
                </c:pt>
                <c:pt idx="583">
                  <c:v>1.39431305060488</c:v>
                </c:pt>
                <c:pt idx="584">
                  <c:v>1.39431305060488</c:v>
                </c:pt>
                <c:pt idx="585">
                  <c:v>1.39431305060488</c:v>
                </c:pt>
                <c:pt idx="586">
                  <c:v>1.39431305060488</c:v>
                </c:pt>
                <c:pt idx="587">
                  <c:v>1.39431305060488</c:v>
                </c:pt>
                <c:pt idx="588">
                  <c:v>1.39431305060488</c:v>
                </c:pt>
                <c:pt idx="589">
                  <c:v>1.39431305060488</c:v>
                </c:pt>
                <c:pt idx="590">
                  <c:v>1.39431305060488</c:v>
                </c:pt>
                <c:pt idx="591">
                  <c:v>1.39431305060488</c:v>
                </c:pt>
                <c:pt idx="592">
                  <c:v>1.39431305060488</c:v>
                </c:pt>
                <c:pt idx="593">
                  <c:v>1.39431305060488</c:v>
                </c:pt>
                <c:pt idx="594">
                  <c:v>1.39431305060488</c:v>
                </c:pt>
                <c:pt idx="595">
                  <c:v>1.39431305060488</c:v>
                </c:pt>
                <c:pt idx="596">
                  <c:v>1.39431305060488</c:v>
                </c:pt>
                <c:pt idx="597">
                  <c:v>1.39431305060488</c:v>
                </c:pt>
                <c:pt idx="598">
                  <c:v>1.39431305060488</c:v>
                </c:pt>
                <c:pt idx="599">
                  <c:v>1.39431305060488</c:v>
                </c:pt>
                <c:pt idx="600">
                  <c:v>1.39431305060488</c:v>
                </c:pt>
                <c:pt idx="601">
                  <c:v>1.39431305060488</c:v>
                </c:pt>
                <c:pt idx="602">
                  <c:v>1.39431305060488</c:v>
                </c:pt>
              </c:numCache>
            </c:numRef>
          </c:val>
          <c:smooth val="0"/>
        </c:ser>
        <c:dLbls>
          <c:showLegendKey val="0"/>
          <c:showVal val="0"/>
          <c:showCatName val="0"/>
          <c:showSerName val="0"/>
          <c:showPercent val="0"/>
          <c:showBubbleSize val="0"/>
        </c:dLbls>
        <c:marker val="1"/>
        <c:smooth val="0"/>
        <c:axId val="186541184"/>
        <c:axId val="186542720"/>
      </c:lineChart>
      <c:dateAx>
        <c:axId val="186541184"/>
        <c:scaling>
          <c:orientation val="minMax"/>
          <c:max val="61029"/>
        </c:scaling>
        <c:delete val="0"/>
        <c:axPos val="b"/>
        <c:numFmt formatCode="yyyy" sourceLinked="0"/>
        <c:majorTickMark val="out"/>
        <c:minorTickMark val="none"/>
        <c:tickLblPos val="nextTo"/>
        <c:spPr>
          <a:ln>
            <a:solidFill>
              <a:prstClr val="black"/>
            </a:solidFill>
          </a:ln>
        </c:spPr>
        <c:crossAx val="186542720"/>
        <c:crosses val="autoZero"/>
        <c:auto val="1"/>
        <c:lblOffset val="100"/>
        <c:baseTimeUnit val="months"/>
        <c:majorUnit val="5"/>
        <c:majorTimeUnit val="years"/>
      </c:dateAx>
      <c:valAx>
        <c:axId val="186542720"/>
        <c:scaling>
          <c:orientation val="minMax"/>
        </c:scaling>
        <c:delete val="0"/>
        <c:axPos val="r"/>
        <c:numFmt formatCode="General" sourceLinked="1"/>
        <c:majorTickMark val="out"/>
        <c:minorTickMark val="none"/>
        <c:tickLblPos val="nextTo"/>
        <c:spPr>
          <a:ln>
            <a:solidFill>
              <a:prstClr val="black"/>
            </a:solidFill>
          </a:ln>
        </c:spPr>
        <c:crossAx val="186541184"/>
        <c:crosses val="max"/>
        <c:crossBetween val="between"/>
        <c:majorUnit val="1"/>
      </c:valAx>
    </c:plotArea>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566" l="0.70000000000000062" r="0.70000000000000062" t="0.750000000000005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44782711483875"/>
          <c:y val="0.21483262108262124"/>
          <c:w val="0.73195159641341245"/>
          <c:h val="0.6425910934815654"/>
        </c:manualLayout>
      </c:layout>
      <c:barChart>
        <c:barDir val="col"/>
        <c:grouping val="stacked"/>
        <c:varyColors val="0"/>
        <c:ser>
          <c:idx val="0"/>
          <c:order val="0"/>
          <c:tx>
            <c:strRef>
              <c:f>CumulativeTransfers!$B$3</c:f>
              <c:strCache>
                <c:ptCount val="1"/>
                <c:pt idx="0">
                  <c:v>Initial transfers to HMT</c:v>
                </c:pt>
              </c:strCache>
            </c:strRef>
          </c:tx>
          <c:spPr>
            <a:solidFill>
              <a:srgbClr val="00568B"/>
            </a:solidFill>
          </c:spPr>
          <c:invertIfNegative val="0"/>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CumulativeTransfers!$B$4:$B$712</c:f>
              <c:numCache>
                <c:formatCode>0</c:formatCode>
                <c:ptCount val="709"/>
                <c:pt idx="1">
                  <c:v>3757490908</c:v>
                </c:pt>
                <c:pt idx="2">
                  <c:v>7514981816</c:v>
                </c:pt>
                <c:pt idx="3">
                  <c:v>11272472724</c:v>
                </c:pt>
                <c:pt idx="4">
                  <c:v>15157407012</c:v>
                </c:pt>
                <c:pt idx="5">
                  <c:v>19042341300</c:v>
                </c:pt>
                <c:pt idx="6">
                  <c:v>22927275588</c:v>
                </c:pt>
                <c:pt idx="7">
                  <c:v>26812209876</c:v>
                </c:pt>
                <c:pt idx="8">
                  <c:v>30697144164</c:v>
                </c:pt>
                <c:pt idx="9">
                  <c:v>34663287375</c:v>
                </c:pt>
                <c:pt idx="10">
                  <c:v>34663287375</c:v>
                </c:pt>
                <c:pt idx="11">
                  <c:v>34663287375</c:v>
                </c:pt>
                <c:pt idx="12">
                  <c:v>34663287375</c:v>
                </c:pt>
                <c:pt idx="13">
                  <c:v>34663287375</c:v>
                </c:pt>
                <c:pt idx="14">
                  <c:v>34663287375</c:v>
                </c:pt>
                <c:pt idx="15">
                  <c:v>34663287375</c:v>
                </c:pt>
                <c:pt idx="16">
                  <c:v>34663287375</c:v>
                </c:pt>
                <c:pt idx="17">
                  <c:v>34663287375</c:v>
                </c:pt>
                <c:pt idx="18">
                  <c:v>34663287375</c:v>
                </c:pt>
                <c:pt idx="19">
                  <c:v>34663287375</c:v>
                </c:pt>
                <c:pt idx="20">
                  <c:v>34663287375</c:v>
                </c:pt>
                <c:pt idx="21">
                  <c:v>34663287375</c:v>
                </c:pt>
                <c:pt idx="22">
                  <c:v>34663287375</c:v>
                </c:pt>
                <c:pt idx="23">
                  <c:v>34663287375</c:v>
                </c:pt>
                <c:pt idx="24">
                  <c:v>34663287375</c:v>
                </c:pt>
                <c:pt idx="25">
                  <c:v>34663287375</c:v>
                </c:pt>
                <c:pt idx="26">
                  <c:v>34663287375</c:v>
                </c:pt>
                <c:pt idx="27">
                  <c:v>34663287375</c:v>
                </c:pt>
                <c:pt idx="28">
                  <c:v>34663287375</c:v>
                </c:pt>
                <c:pt idx="29">
                  <c:v>34663287375</c:v>
                </c:pt>
                <c:pt idx="30">
                  <c:v>34663287375</c:v>
                </c:pt>
                <c:pt idx="31">
                  <c:v>34663287375</c:v>
                </c:pt>
                <c:pt idx="32">
                  <c:v>34663287375</c:v>
                </c:pt>
                <c:pt idx="33">
                  <c:v>34663287375</c:v>
                </c:pt>
                <c:pt idx="34">
                  <c:v>34663287375</c:v>
                </c:pt>
                <c:pt idx="35">
                  <c:v>34663287375</c:v>
                </c:pt>
                <c:pt idx="36">
                  <c:v>34663287375</c:v>
                </c:pt>
                <c:pt idx="37">
                  <c:v>34663287375</c:v>
                </c:pt>
                <c:pt idx="38">
                  <c:v>34663287375</c:v>
                </c:pt>
                <c:pt idx="39">
                  <c:v>34663287375</c:v>
                </c:pt>
                <c:pt idx="40">
                  <c:v>34663287375</c:v>
                </c:pt>
                <c:pt idx="41">
                  <c:v>34663287375</c:v>
                </c:pt>
                <c:pt idx="42">
                  <c:v>34663287375</c:v>
                </c:pt>
                <c:pt idx="43">
                  <c:v>34663287375</c:v>
                </c:pt>
                <c:pt idx="44">
                  <c:v>34663287375</c:v>
                </c:pt>
                <c:pt idx="45">
                  <c:v>34663287375</c:v>
                </c:pt>
                <c:pt idx="46">
                  <c:v>34663287375</c:v>
                </c:pt>
                <c:pt idx="47">
                  <c:v>34663287375</c:v>
                </c:pt>
                <c:pt idx="48">
                  <c:v>34663287375</c:v>
                </c:pt>
                <c:pt idx="49">
                  <c:v>34663287375</c:v>
                </c:pt>
                <c:pt idx="50">
                  <c:v>34663287375</c:v>
                </c:pt>
                <c:pt idx="51">
                  <c:v>34663287375</c:v>
                </c:pt>
                <c:pt idx="52">
                  <c:v>34663287375</c:v>
                </c:pt>
                <c:pt idx="53">
                  <c:v>34663287375</c:v>
                </c:pt>
                <c:pt idx="54">
                  <c:v>34663287375</c:v>
                </c:pt>
                <c:pt idx="55">
                  <c:v>34663287375</c:v>
                </c:pt>
                <c:pt idx="56">
                  <c:v>34663287375</c:v>
                </c:pt>
                <c:pt idx="57">
                  <c:v>34663287375</c:v>
                </c:pt>
                <c:pt idx="58">
                  <c:v>34663287375</c:v>
                </c:pt>
                <c:pt idx="59">
                  <c:v>34663287375</c:v>
                </c:pt>
                <c:pt idx="60">
                  <c:v>34663287375</c:v>
                </c:pt>
                <c:pt idx="61">
                  <c:v>34663287375</c:v>
                </c:pt>
                <c:pt idx="62">
                  <c:v>34663287375</c:v>
                </c:pt>
                <c:pt idx="63">
                  <c:v>34663287375</c:v>
                </c:pt>
                <c:pt idx="64">
                  <c:v>34663287375</c:v>
                </c:pt>
                <c:pt idx="65">
                  <c:v>34663287375</c:v>
                </c:pt>
                <c:pt idx="66">
                  <c:v>34663287375</c:v>
                </c:pt>
                <c:pt idx="67">
                  <c:v>34663287375</c:v>
                </c:pt>
                <c:pt idx="68">
                  <c:v>34663287375</c:v>
                </c:pt>
                <c:pt idx="69">
                  <c:v>34663287375</c:v>
                </c:pt>
                <c:pt idx="70">
                  <c:v>34663287375</c:v>
                </c:pt>
                <c:pt idx="71">
                  <c:v>34663287375</c:v>
                </c:pt>
                <c:pt idx="72">
                  <c:v>34663287375</c:v>
                </c:pt>
                <c:pt idx="73">
                  <c:v>34663287375</c:v>
                </c:pt>
                <c:pt idx="74">
                  <c:v>34663287375</c:v>
                </c:pt>
                <c:pt idx="75">
                  <c:v>34663287375</c:v>
                </c:pt>
                <c:pt idx="76">
                  <c:v>34663287375</c:v>
                </c:pt>
                <c:pt idx="77">
                  <c:v>34663287375</c:v>
                </c:pt>
                <c:pt idx="78">
                  <c:v>34663287375</c:v>
                </c:pt>
                <c:pt idx="79">
                  <c:v>34663287375</c:v>
                </c:pt>
                <c:pt idx="80">
                  <c:v>34663287375</c:v>
                </c:pt>
                <c:pt idx="81">
                  <c:v>34663287375</c:v>
                </c:pt>
                <c:pt idx="82">
                  <c:v>34663287375</c:v>
                </c:pt>
                <c:pt idx="83">
                  <c:v>34663287375</c:v>
                </c:pt>
                <c:pt idx="84">
                  <c:v>34663287375</c:v>
                </c:pt>
                <c:pt idx="85">
                  <c:v>34663287375</c:v>
                </c:pt>
                <c:pt idx="86">
                  <c:v>34663287375</c:v>
                </c:pt>
                <c:pt idx="87">
                  <c:v>34663287375</c:v>
                </c:pt>
                <c:pt idx="88">
                  <c:v>34663287375</c:v>
                </c:pt>
                <c:pt idx="89">
                  <c:v>34663287375</c:v>
                </c:pt>
                <c:pt idx="90">
                  <c:v>34663287375</c:v>
                </c:pt>
                <c:pt idx="91">
                  <c:v>34663287375</c:v>
                </c:pt>
                <c:pt idx="92">
                  <c:v>34663287375</c:v>
                </c:pt>
                <c:pt idx="93">
                  <c:v>34663287375</c:v>
                </c:pt>
                <c:pt idx="94">
                  <c:v>34663287375</c:v>
                </c:pt>
                <c:pt idx="95">
                  <c:v>34663287375</c:v>
                </c:pt>
                <c:pt idx="96">
                  <c:v>34663287375</c:v>
                </c:pt>
                <c:pt idx="97">
                  <c:v>34663287375</c:v>
                </c:pt>
                <c:pt idx="98">
                  <c:v>34663287375</c:v>
                </c:pt>
                <c:pt idx="99">
                  <c:v>34663287375</c:v>
                </c:pt>
                <c:pt idx="100">
                  <c:v>34663287375</c:v>
                </c:pt>
                <c:pt idx="101">
                  <c:v>34663287375</c:v>
                </c:pt>
                <c:pt idx="102">
                  <c:v>34663287375</c:v>
                </c:pt>
                <c:pt idx="103">
                  <c:v>34663287375</c:v>
                </c:pt>
                <c:pt idx="104">
                  <c:v>34663287375</c:v>
                </c:pt>
                <c:pt idx="105">
                  <c:v>34663287375</c:v>
                </c:pt>
                <c:pt idx="106">
                  <c:v>34663287375</c:v>
                </c:pt>
                <c:pt idx="107">
                  <c:v>34663287375</c:v>
                </c:pt>
                <c:pt idx="108">
                  <c:v>34663287375</c:v>
                </c:pt>
              </c:numCache>
            </c:numRef>
          </c:val>
        </c:ser>
        <c:ser>
          <c:idx val="1"/>
          <c:order val="1"/>
          <c:tx>
            <c:strRef>
              <c:f>CumulativeTransfers!$C$3</c:f>
              <c:strCache>
                <c:ptCount val="1"/>
                <c:pt idx="0">
                  <c:v>Ongoing transfers to HMT</c:v>
                </c:pt>
              </c:strCache>
            </c:strRef>
          </c:tx>
          <c:spPr>
            <a:solidFill>
              <a:srgbClr val="F6891F"/>
            </a:solidFill>
          </c:spPr>
          <c:invertIfNegative val="0"/>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CumulativeTransfers!$C$4:$C$712</c:f>
              <c:numCache>
                <c:formatCode>0</c:formatCode>
                <c:ptCount val="709"/>
                <c:pt idx="1">
                  <c:v>0</c:v>
                </c:pt>
                <c:pt idx="2">
                  <c:v>0</c:v>
                </c:pt>
                <c:pt idx="3">
                  <c:v>0</c:v>
                </c:pt>
                <c:pt idx="4">
                  <c:v>0</c:v>
                </c:pt>
                <c:pt idx="5">
                  <c:v>0</c:v>
                </c:pt>
                <c:pt idx="6">
                  <c:v>0</c:v>
                </c:pt>
                <c:pt idx="7">
                  <c:v>1414075401</c:v>
                </c:pt>
                <c:pt idx="8">
                  <c:v>1414075401</c:v>
                </c:pt>
                <c:pt idx="9">
                  <c:v>1414075401</c:v>
                </c:pt>
                <c:pt idx="10">
                  <c:v>5495508955</c:v>
                </c:pt>
                <c:pt idx="11">
                  <c:v>5495508955</c:v>
                </c:pt>
                <c:pt idx="12">
                  <c:v>5495508955</c:v>
                </c:pt>
                <c:pt idx="13">
                  <c:v>7711449594</c:v>
                </c:pt>
                <c:pt idx="14">
                  <c:v>7711449594</c:v>
                </c:pt>
                <c:pt idx="15">
                  <c:v>7711449594</c:v>
                </c:pt>
                <c:pt idx="16">
                  <c:v>11818124304.540001</c:v>
                </c:pt>
                <c:pt idx="17">
                  <c:v>11818124304.540001</c:v>
                </c:pt>
                <c:pt idx="18">
                  <c:v>11818124304.540001</c:v>
                </c:pt>
                <c:pt idx="19">
                  <c:v>12342781020.460001</c:v>
                </c:pt>
                <c:pt idx="20">
                  <c:v>12342781020.460001</c:v>
                </c:pt>
                <c:pt idx="21">
                  <c:v>12342781020.460001</c:v>
                </c:pt>
                <c:pt idx="22">
                  <c:v>16392357158.41</c:v>
                </c:pt>
                <c:pt idx="23">
                  <c:v>16392357158.41</c:v>
                </c:pt>
                <c:pt idx="24">
                  <c:v>16392357158.41</c:v>
                </c:pt>
                <c:pt idx="25">
                  <c:v>18448936794.529999</c:v>
                </c:pt>
                <c:pt idx="26">
                  <c:v>18448936794.529999</c:v>
                </c:pt>
                <c:pt idx="27">
                  <c:v>18448936794.529999</c:v>
                </c:pt>
                <c:pt idx="28">
                  <c:v>22352832871.07</c:v>
                </c:pt>
                <c:pt idx="29">
                  <c:v>22352832871.07</c:v>
                </c:pt>
                <c:pt idx="30">
                  <c:v>22352832871.07</c:v>
                </c:pt>
                <c:pt idx="31">
                  <c:v>22763441754.189999</c:v>
                </c:pt>
                <c:pt idx="32">
                  <c:v>22763441754.189999</c:v>
                </c:pt>
                <c:pt idx="33">
                  <c:v>22763441754.189999</c:v>
                </c:pt>
                <c:pt idx="34">
                  <c:v>25075845920.949997</c:v>
                </c:pt>
                <c:pt idx="35">
                  <c:v>25075845920.949997</c:v>
                </c:pt>
                <c:pt idx="36">
                  <c:v>25075845920.949997</c:v>
                </c:pt>
                <c:pt idx="37">
                  <c:v>26976910285.849998</c:v>
                </c:pt>
                <c:pt idx="38">
                  <c:v>26976910285.849998</c:v>
                </c:pt>
                <c:pt idx="39">
                  <c:v>26976910285.849998</c:v>
                </c:pt>
                <c:pt idx="40">
                  <c:v>30782505032.849998</c:v>
                </c:pt>
                <c:pt idx="41">
                  <c:v>30782505032.849998</c:v>
                </c:pt>
                <c:pt idx="42">
                  <c:v>30782505032.849998</c:v>
                </c:pt>
                <c:pt idx="43">
                  <c:v>31930827561.919998</c:v>
                </c:pt>
                <c:pt idx="44">
                  <c:v>31930827561.919998</c:v>
                </c:pt>
                <c:pt idx="45">
                  <c:v>31930827561.919998</c:v>
                </c:pt>
                <c:pt idx="46">
                  <c:v>35086730830.089996</c:v>
                </c:pt>
                <c:pt idx="47">
                  <c:v>35086730830.089996</c:v>
                </c:pt>
                <c:pt idx="48">
                  <c:v>35086730830.089996</c:v>
                </c:pt>
                <c:pt idx="49">
                  <c:v>37292371864.839996</c:v>
                </c:pt>
                <c:pt idx="50">
                  <c:v>37292371864.839996</c:v>
                </c:pt>
                <c:pt idx="51">
                  <c:v>37292371864.839996</c:v>
                </c:pt>
                <c:pt idx="52">
                  <c:v>41692891916.839996</c:v>
                </c:pt>
                <c:pt idx="53">
                  <c:v>41692891916.839996</c:v>
                </c:pt>
                <c:pt idx="54">
                  <c:v>41692891916.839996</c:v>
                </c:pt>
                <c:pt idx="55">
                  <c:v>42516630902.729996</c:v>
                </c:pt>
                <c:pt idx="56">
                  <c:v>42516630902.729996</c:v>
                </c:pt>
                <c:pt idx="57">
                  <c:v>42516630902.729996</c:v>
                </c:pt>
                <c:pt idx="58">
                  <c:v>45228208797.817871</c:v>
                </c:pt>
                <c:pt idx="59">
                  <c:v>55474696288.51268</c:v>
                </c:pt>
                <c:pt idx="60">
                  <c:v>62607403543.497337</c:v>
                </c:pt>
                <c:pt idx="61">
                  <c:v>70030221239.155655</c:v>
                </c:pt>
                <c:pt idx="62">
                  <c:v>72054228674.160858</c:v>
                </c:pt>
                <c:pt idx="63">
                  <c:v>78599217568.636139</c:v>
                </c:pt>
                <c:pt idx="64">
                  <c:v>86086802161.692612</c:v>
                </c:pt>
                <c:pt idx="65">
                  <c:v>92423309386.312317</c:v>
                </c:pt>
                <c:pt idx="66">
                  <c:v>94563826376.364563</c:v>
                </c:pt>
                <c:pt idx="67">
                  <c:v>101834677621.91722</c:v>
                </c:pt>
                <c:pt idx="68">
                  <c:v>105908990387.51384</c:v>
                </c:pt>
                <c:pt idx="69">
                  <c:v>107548852744.59134</c:v>
                </c:pt>
                <c:pt idx="70">
                  <c:v>113814536568.89749</c:v>
                </c:pt>
                <c:pt idx="71">
                  <c:v>113814536568.89749</c:v>
                </c:pt>
                <c:pt idx="72">
                  <c:v>119450591682.03044</c:v>
                </c:pt>
                <c:pt idx="73">
                  <c:v>120137342992.1037</c:v>
                </c:pt>
                <c:pt idx="74">
                  <c:v>125635843573.73792</c:v>
                </c:pt>
                <c:pt idx="75">
                  <c:v>126676870284.21127</c:v>
                </c:pt>
                <c:pt idx="76">
                  <c:v>132217070435.63077</c:v>
                </c:pt>
                <c:pt idx="77">
                  <c:v>133885739100.4503</c:v>
                </c:pt>
                <c:pt idx="78">
                  <c:v>141031682394.11401</c:v>
                </c:pt>
                <c:pt idx="79">
                  <c:v>141098447973.86383</c:v>
                </c:pt>
                <c:pt idx="80">
                  <c:v>142240548240.2767</c:v>
                </c:pt>
                <c:pt idx="81">
                  <c:v>142524947538.48999</c:v>
                </c:pt>
                <c:pt idx="82">
                  <c:v>148028328313.83246</c:v>
                </c:pt>
                <c:pt idx="83">
                  <c:v>148028328313.83246</c:v>
                </c:pt>
                <c:pt idx="84">
                  <c:v>153284955795.8696</c:v>
                </c:pt>
                <c:pt idx="85">
                  <c:v>155288159619.74579</c:v>
                </c:pt>
                <c:pt idx="86">
                  <c:v>155288159619.74579</c:v>
                </c:pt>
                <c:pt idx="87">
                  <c:v>155288159619.74579</c:v>
                </c:pt>
                <c:pt idx="88">
                  <c:v>163157268207.08252</c:v>
                </c:pt>
                <c:pt idx="89">
                  <c:v>168516814671.06372</c:v>
                </c:pt>
                <c:pt idx="90">
                  <c:v>168516814671.06372</c:v>
                </c:pt>
                <c:pt idx="91">
                  <c:v>173508432771.38751</c:v>
                </c:pt>
                <c:pt idx="92">
                  <c:v>178457934531.93146</c:v>
                </c:pt>
                <c:pt idx="93">
                  <c:v>178457934531.93146</c:v>
                </c:pt>
                <c:pt idx="94">
                  <c:v>183202300702.49011</c:v>
                </c:pt>
                <c:pt idx="95">
                  <c:v>187991739646.21533</c:v>
                </c:pt>
                <c:pt idx="96">
                  <c:v>187991739646.21533</c:v>
                </c:pt>
                <c:pt idx="97">
                  <c:v>192376204515.1474</c:v>
                </c:pt>
                <c:pt idx="98">
                  <c:v>193806662583.78253</c:v>
                </c:pt>
                <c:pt idx="99">
                  <c:v>198828337609.74573</c:v>
                </c:pt>
                <c:pt idx="100">
                  <c:v>203852871061.1828</c:v>
                </c:pt>
                <c:pt idx="101">
                  <c:v>203852871061.1828</c:v>
                </c:pt>
                <c:pt idx="102">
                  <c:v>208372603229.72534</c:v>
                </c:pt>
                <c:pt idx="103">
                  <c:v>212892332910.29828</c:v>
                </c:pt>
                <c:pt idx="104">
                  <c:v>217412060111.84351</c:v>
                </c:pt>
                <c:pt idx="105">
                  <c:v>217412060111.84351</c:v>
                </c:pt>
                <c:pt idx="106">
                  <c:v>217412060111.84351</c:v>
                </c:pt>
                <c:pt idx="107">
                  <c:v>224470006341.71228</c:v>
                </c:pt>
                <c:pt idx="108">
                  <c:v>231527952571.58105</c:v>
                </c:pt>
              </c:numCache>
            </c:numRef>
          </c:val>
        </c:ser>
        <c:ser>
          <c:idx val="2"/>
          <c:order val="2"/>
          <c:tx>
            <c:strRef>
              <c:f>CumulativeTransfers!$D$3</c:f>
              <c:strCache>
                <c:ptCount val="1"/>
                <c:pt idx="0">
                  <c:v>Transfers from HMT</c:v>
                </c:pt>
              </c:strCache>
            </c:strRef>
          </c:tx>
          <c:spPr>
            <a:solidFill>
              <a:srgbClr val="75C044"/>
            </a:solidFill>
          </c:spPr>
          <c:invertIfNegative val="0"/>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CumulativeTransfers!$D$4:$D$712</c:f>
              <c:numCache>
                <c:formatCode>0</c:formatCode>
                <c:ptCount val="70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-1206641405.3184814</c:v>
                </c:pt>
                <c:pt idx="72">
                  <c:v>-1206641405.3184814</c:v>
                </c:pt>
                <c:pt idx="73">
                  <c:v>-1206641405.3184814</c:v>
                </c:pt>
                <c:pt idx="74">
                  <c:v>-1206641405.3184814</c:v>
                </c:pt>
                <c:pt idx="75">
                  <c:v>-1206641405.3184814</c:v>
                </c:pt>
                <c:pt idx="76">
                  <c:v>-1206641405.3184814</c:v>
                </c:pt>
                <c:pt idx="77">
                  <c:v>-1206641405.3184814</c:v>
                </c:pt>
                <c:pt idx="78">
                  <c:v>-1206641405.3184814</c:v>
                </c:pt>
                <c:pt idx="79">
                  <c:v>-1206641405.3184814</c:v>
                </c:pt>
                <c:pt idx="80">
                  <c:v>-1206641405.3184814</c:v>
                </c:pt>
                <c:pt idx="81">
                  <c:v>-1206641405.3184814</c:v>
                </c:pt>
                <c:pt idx="82">
                  <c:v>-1206641405.3184814</c:v>
                </c:pt>
                <c:pt idx="83">
                  <c:v>-2517925334.5565643</c:v>
                </c:pt>
                <c:pt idx="84">
                  <c:v>-2517925334.5565643</c:v>
                </c:pt>
                <c:pt idx="85">
                  <c:v>-2517925334.5565643</c:v>
                </c:pt>
                <c:pt idx="86">
                  <c:v>-3065686802.3564301</c:v>
                </c:pt>
                <c:pt idx="87">
                  <c:v>-5912248828.8439789</c:v>
                </c:pt>
                <c:pt idx="88">
                  <c:v>-5912248828.8439789</c:v>
                </c:pt>
                <c:pt idx="89">
                  <c:v>-5912248828.8439789</c:v>
                </c:pt>
                <c:pt idx="90">
                  <c:v>-11078913436.082809</c:v>
                </c:pt>
                <c:pt idx="91">
                  <c:v>-11078913436.082809</c:v>
                </c:pt>
                <c:pt idx="92">
                  <c:v>-11078913436.082809</c:v>
                </c:pt>
                <c:pt idx="93">
                  <c:v>-18223032965.981094</c:v>
                </c:pt>
                <c:pt idx="94">
                  <c:v>-18223032965.981094</c:v>
                </c:pt>
                <c:pt idx="95">
                  <c:v>-18223032965.981094</c:v>
                </c:pt>
                <c:pt idx="96">
                  <c:v>-33973685269.626572</c:v>
                </c:pt>
                <c:pt idx="97">
                  <c:v>-33973685269.626572</c:v>
                </c:pt>
                <c:pt idx="98">
                  <c:v>-33973685269.626572</c:v>
                </c:pt>
                <c:pt idx="99">
                  <c:v>-33973685269.626572</c:v>
                </c:pt>
                <c:pt idx="100">
                  <c:v>-33973685269.626572</c:v>
                </c:pt>
                <c:pt idx="101">
                  <c:v>-57240875303.239334</c:v>
                </c:pt>
                <c:pt idx="102">
                  <c:v>-57240875303.239334</c:v>
                </c:pt>
                <c:pt idx="103">
                  <c:v>-57240875303.239334</c:v>
                </c:pt>
                <c:pt idx="104">
                  <c:v>-57240875303.239334</c:v>
                </c:pt>
                <c:pt idx="105">
                  <c:v>-62623022163.028183</c:v>
                </c:pt>
                <c:pt idx="106">
                  <c:v>-83079802962.846909</c:v>
                </c:pt>
                <c:pt idx="107">
                  <c:v>-83079802962.846909</c:v>
                </c:pt>
                <c:pt idx="108">
                  <c:v>-83079802962.846909</c:v>
                </c:pt>
              </c:numCache>
            </c:numRef>
          </c:val>
        </c:ser>
        <c:dLbls>
          <c:showLegendKey val="0"/>
          <c:showVal val="0"/>
          <c:showCatName val="0"/>
          <c:showSerName val="0"/>
          <c:showPercent val="0"/>
          <c:showBubbleSize val="0"/>
        </c:dLbls>
        <c:gapWidth val="0"/>
        <c:overlap val="100"/>
        <c:axId val="199260032"/>
        <c:axId val="199261568"/>
      </c:barChart>
      <c:lineChart>
        <c:grouping val="standard"/>
        <c:varyColors val="0"/>
        <c:ser>
          <c:idx val="3"/>
          <c:order val="3"/>
          <c:tx>
            <c:strRef>
              <c:f>CumulativeTransfers!$E$3</c:f>
              <c:strCache>
                <c:ptCount val="1"/>
                <c:pt idx="0">
                  <c:v>Net transfers</c:v>
                </c:pt>
              </c:strCache>
            </c:strRef>
          </c:tx>
          <c:spPr>
            <a:ln w="25400">
              <a:solidFill>
                <a:srgbClr val="B01C88"/>
              </a:solidFill>
            </a:ln>
          </c:spPr>
          <c:marker>
            <c:symbol val="none"/>
          </c:marker>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CumulativeTransfers!$E$4:$E$712</c:f>
              <c:numCache>
                <c:formatCode>0</c:formatCode>
                <c:ptCount val="709"/>
                <c:pt idx="1">
                  <c:v>3757490908</c:v>
                </c:pt>
                <c:pt idx="2">
                  <c:v>7514981816</c:v>
                </c:pt>
                <c:pt idx="3">
                  <c:v>11272472724</c:v>
                </c:pt>
                <c:pt idx="4">
                  <c:v>15157407012</c:v>
                </c:pt>
                <c:pt idx="5">
                  <c:v>19042341300</c:v>
                </c:pt>
                <c:pt idx="6">
                  <c:v>22927275588</c:v>
                </c:pt>
                <c:pt idx="7">
                  <c:v>28226285277</c:v>
                </c:pt>
                <c:pt idx="8">
                  <c:v>32111219565</c:v>
                </c:pt>
                <c:pt idx="9">
                  <c:v>36077362776</c:v>
                </c:pt>
                <c:pt idx="10">
                  <c:v>40158796330</c:v>
                </c:pt>
                <c:pt idx="11">
                  <c:v>40158796330</c:v>
                </c:pt>
                <c:pt idx="12">
                  <c:v>40158796330</c:v>
                </c:pt>
                <c:pt idx="13">
                  <c:v>42374736969</c:v>
                </c:pt>
                <c:pt idx="14">
                  <c:v>42374736969</c:v>
                </c:pt>
                <c:pt idx="15">
                  <c:v>42374736969</c:v>
                </c:pt>
                <c:pt idx="16">
                  <c:v>46481411679.540001</c:v>
                </c:pt>
                <c:pt idx="17">
                  <c:v>46481411679.540001</c:v>
                </c:pt>
                <c:pt idx="18">
                  <c:v>46481411679.540001</c:v>
                </c:pt>
                <c:pt idx="19">
                  <c:v>47006068395.459999</c:v>
                </c:pt>
                <c:pt idx="20">
                  <c:v>47006068395.459999</c:v>
                </c:pt>
                <c:pt idx="21">
                  <c:v>47006068395.459999</c:v>
                </c:pt>
                <c:pt idx="22">
                  <c:v>51055644533.410004</c:v>
                </c:pt>
                <c:pt idx="23">
                  <c:v>51055644533.410004</c:v>
                </c:pt>
                <c:pt idx="24">
                  <c:v>51055644533.410004</c:v>
                </c:pt>
                <c:pt idx="25">
                  <c:v>53112224169.529999</c:v>
                </c:pt>
                <c:pt idx="26">
                  <c:v>53112224169.529999</c:v>
                </c:pt>
                <c:pt idx="27">
                  <c:v>53112224169.529999</c:v>
                </c:pt>
                <c:pt idx="28">
                  <c:v>57016120246.07</c:v>
                </c:pt>
                <c:pt idx="29">
                  <c:v>57016120246.07</c:v>
                </c:pt>
                <c:pt idx="30">
                  <c:v>57016120246.07</c:v>
                </c:pt>
                <c:pt idx="31">
                  <c:v>57426729129.190002</c:v>
                </c:pt>
                <c:pt idx="32">
                  <c:v>57426729129.190002</c:v>
                </c:pt>
                <c:pt idx="33">
                  <c:v>57426729129.190002</c:v>
                </c:pt>
                <c:pt idx="34">
                  <c:v>59739133295.949997</c:v>
                </c:pt>
                <c:pt idx="35">
                  <c:v>59739133295.949997</c:v>
                </c:pt>
                <c:pt idx="36">
                  <c:v>59739133295.949997</c:v>
                </c:pt>
                <c:pt idx="37">
                  <c:v>61640197660.849998</c:v>
                </c:pt>
                <c:pt idx="38">
                  <c:v>61640197660.849998</c:v>
                </c:pt>
                <c:pt idx="39">
                  <c:v>61640197660.849998</c:v>
                </c:pt>
                <c:pt idx="40">
                  <c:v>65445792407.849998</c:v>
                </c:pt>
                <c:pt idx="41">
                  <c:v>65445792407.849998</c:v>
                </c:pt>
                <c:pt idx="42">
                  <c:v>65445792407.849998</c:v>
                </c:pt>
                <c:pt idx="43">
                  <c:v>66594114936.919998</c:v>
                </c:pt>
                <c:pt idx="44">
                  <c:v>66594114936.919998</c:v>
                </c:pt>
                <c:pt idx="45">
                  <c:v>66594114936.919998</c:v>
                </c:pt>
                <c:pt idx="46">
                  <c:v>69750018205.089996</c:v>
                </c:pt>
                <c:pt idx="47">
                  <c:v>69750018205.089996</c:v>
                </c:pt>
                <c:pt idx="48">
                  <c:v>69750018205.089996</c:v>
                </c:pt>
                <c:pt idx="49">
                  <c:v>71955659239.839996</c:v>
                </c:pt>
                <c:pt idx="50">
                  <c:v>71955659239.839996</c:v>
                </c:pt>
                <c:pt idx="51">
                  <c:v>71955659239.839996</c:v>
                </c:pt>
                <c:pt idx="52">
                  <c:v>76356179291.839996</c:v>
                </c:pt>
                <c:pt idx="53">
                  <c:v>76356179291.839996</c:v>
                </c:pt>
                <c:pt idx="54">
                  <c:v>76356179291.839996</c:v>
                </c:pt>
                <c:pt idx="55">
                  <c:v>77179918277.729996</c:v>
                </c:pt>
                <c:pt idx="56">
                  <c:v>77179918277.729996</c:v>
                </c:pt>
                <c:pt idx="57">
                  <c:v>77179918277.729996</c:v>
                </c:pt>
                <c:pt idx="58">
                  <c:v>79891496172.817871</c:v>
                </c:pt>
                <c:pt idx="59">
                  <c:v>90137983663.51268</c:v>
                </c:pt>
                <c:pt idx="60">
                  <c:v>97270690918.497345</c:v>
                </c:pt>
                <c:pt idx="61">
                  <c:v>104693508614.15565</c:v>
                </c:pt>
                <c:pt idx="62">
                  <c:v>106717516049.16086</c:v>
                </c:pt>
                <c:pt idx="63">
                  <c:v>113262504943.63614</c:v>
                </c:pt>
                <c:pt idx="64">
                  <c:v>120750089536.69261</c:v>
                </c:pt>
                <c:pt idx="65">
                  <c:v>127086596761.31232</c:v>
                </c:pt>
                <c:pt idx="66">
                  <c:v>129227113751.36456</c:v>
                </c:pt>
                <c:pt idx="67">
                  <c:v>136497964996.91722</c:v>
                </c:pt>
                <c:pt idx="68">
                  <c:v>140572277762.51385</c:v>
                </c:pt>
                <c:pt idx="69">
                  <c:v>142212140119.59134</c:v>
                </c:pt>
                <c:pt idx="70">
                  <c:v>148477823943.89749</c:v>
                </c:pt>
                <c:pt idx="71">
                  <c:v>147271182538.57901</c:v>
                </c:pt>
                <c:pt idx="72">
                  <c:v>152907237651.71198</c:v>
                </c:pt>
                <c:pt idx="73">
                  <c:v>153593988961.78522</c:v>
                </c:pt>
                <c:pt idx="74">
                  <c:v>159092489543.41943</c:v>
                </c:pt>
                <c:pt idx="75">
                  <c:v>160133516253.89279</c:v>
                </c:pt>
                <c:pt idx="76">
                  <c:v>165673716405.31229</c:v>
                </c:pt>
                <c:pt idx="77">
                  <c:v>167342385070.13184</c:v>
                </c:pt>
                <c:pt idx="78">
                  <c:v>174488328363.79553</c:v>
                </c:pt>
                <c:pt idx="79">
                  <c:v>174555093943.54535</c:v>
                </c:pt>
                <c:pt idx="80">
                  <c:v>175697194209.95822</c:v>
                </c:pt>
                <c:pt idx="81">
                  <c:v>175981593508.17151</c:v>
                </c:pt>
                <c:pt idx="82">
                  <c:v>181484974283.51398</c:v>
                </c:pt>
                <c:pt idx="83">
                  <c:v>180173690354.27588</c:v>
                </c:pt>
                <c:pt idx="84">
                  <c:v>185430317836.31305</c:v>
                </c:pt>
                <c:pt idx="85">
                  <c:v>187433521660.18921</c:v>
                </c:pt>
                <c:pt idx="86">
                  <c:v>186885760192.38934</c:v>
                </c:pt>
                <c:pt idx="87">
                  <c:v>184039198165.90179</c:v>
                </c:pt>
                <c:pt idx="88">
                  <c:v>191908306753.23853</c:v>
                </c:pt>
                <c:pt idx="89">
                  <c:v>197267853217.21973</c:v>
                </c:pt>
                <c:pt idx="90">
                  <c:v>192101188609.9809</c:v>
                </c:pt>
                <c:pt idx="91">
                  <c:v>197092806710.30469</c:v>
                </c:pt>
                <c:pt idx="92">
                  <c:v>202042308470.84863</c:v>
                </c:pt>
                <c:pt idx="93">
                  <c:v>194898188940.95038</c:v>
                </c:pt>
                <c:pt idx="94">
                  <c:v>199642555111.50903</c:v>
                </c:pt>
                <c:pt idx="95">
                  <c:v>204431994055.23425</c:v>
                </c:pt>
                <c:pt idx="96">
                  <c:v>188681341751.58875</c:v>
                </c:pt>
                <c:pt idx="97">
                  <c:v>193065806620.52081</c:v>
                </c:pt>
                <c:pt idx="98">
                  <c:v>194496264689.15594</c:v>
                </c:pt>
                <c:pt idx="99">
                  <c:v>199517939715.11914</c:v>
                </c:pt>
                <c:pt idx="100">
                  <c:v>204542473166.55621</c:v>
                </c:pt>
                <c:pt idx="101">
                  <c:v>181275283132.94348</c:v>
                </c:pt>
                <c:pt idx="102">
                  <c:v>185795015301.48602</c:v>
                </c:pt>
                <c:pt idx="103">
                  <c:v>190314744982.05896</c:v>
                </c:pt>
                <c:pt idx="104">
                  <c:v>194834472183.60419</c:v>
                </c:pt>
                <c:pt idx="105">
                  <c:v>189452325323.81531</c:v>
                </c:pt>
                <c:pt idx="106">
                  <c:v>168995544523.99658</c:v>
                </c:pt>
                <c:pt idx="107">
                  <c:v>176053490753.86536</c:v>
                </c:pt>
                <c:pt idx="108">
                  <c:v>183111436983.73413</c:v>
                </c:pt>
              </c:numCache>
            </c:numRef>
          </c:val>
          <c:smooth val="0"/>
        </c:ser>
        <c:dLbls>
          <c:showLegendKey val="0"/>
          <c:showVal val="0"/>
          <c:showCatName val="0"/>
          <c:showSerName val="0"/>
          <c:showPercent val="0"/>
          <c:showBubbleSize val="0"/>
        </c:dLbls>
        <c:marker val="1"/>
        <c:smooth val="0"/>
        <c:axId val="199260032"/>
        <c:axId val="199261568"/>
      </c:lineChart>
      <c:dateAx>
        <c:axId val="199260032"/>
        <c:scaling>
          <c:orientation val="minMax"/>
          <c:max val="61332"/>
          <c:min val="41275"/>
        </c:scaling>
        <c:delete val="0"/>
        <c:axPos val="b"/>
        <c:numFmt formatCode="yyyy" sourceLinked="0"/>
        <c:majorTickMark val="out"/>
        <c:minorTickMark val="none"/>
        <c:tickLblPos val="low"/>
        <c:spPr>
          <a:ln>
            <a:solidFill>
              <a:prstClr val="black"/>
            </a:solidFill>
          </a:ln>
        </c:spPr>
        <c:crossAx val="199261568"/>
        <c:crossesAt val="-500000"/>
        <c:auto val="1"/>
        <c:lblOffset val="100"/>
        <c:baseTimeUnit val="years"/>
        <c:majorUnit val="3"/>
        <c:majorTimeUnit val="years"/>
      </c:dateAx>
      <c:valAx>
        <c:axId val="199261568"/>
        <c:scaling>
          <c:orientation val="minMax"/>
        </c:scaling>
        <c:delete val="0"/>
        <c:axPos val="r"/>
        <c:numFmt formatCode="#,##0,,," sourceLinked="0"/>
        <c:majorTickMark val="out"/>
        <c:minorTickMark val="none"/>
        <c:tickLblPos val="nextTo"/>
        <c:spPr>
          <a:ln>
            <a:solidFill>
              <a:prstClr val="black"/>
            </a:solidFill>
          </a:ln>
        </c:spPr>
        <c:crossAx val="199260032"/>
        <c:crosses val="max"/>
        <c:crossBetween val="between"/>
      </c:valAx>
    </c:plotArea>
    <c:legend>
      <c:legendPos val="r"/>
      <c:layout>
        <c:manualLayout>
          <c:xMode val="edge"/>
          <c:yMode val="edge"/>
          <c:x val="7.2041233868429339E-2"/>
          <c:y val="5.3338675213675324E-3"/>
          <c:w val="0.63814132829713643"/>
          <c:h val="0.18955840455840486"/>
        </c:manualLayout>
      </c:layout>
      <c:overlay val="0"/>
    </c:legend>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633" l="0.70000000000000062" r="0.70000000000000062" t="0.750000000000006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01027251230764"/>
          <c:y val="0.19491383454484537"/>
          <c:w val="0.64457611350156996"/>
          <c:h val="0.665600827421446"/>
        </c:manualLayout>
      </c:layout>
      <c:barChart>
        <c:barDir val="col"/>
        <c:grouping val="stacked"/>
        <c:varyColors val="0"/>
        <c:ser>
          <c:idx val="0"/>
          <c:order val="0"/>
          <c:tx>
            <c:strRef>
              <c:f>'Cash Transfers'!$B$3</c:f>
              <c:strCache>
                <c:ptCount val="1"/>
                <c:pt idx="0">
                  <c:v>Initial transfers to HMT</c:v>
                </c:pt>
              </c:strCache>
            </c:strRef>
          </c:tx>
          <c:spPr>
            <a:solidFill>
              <a:srgbClr val="00568B"/>
            </a:solidFill>
          </c:spPr>
          <c:invertIfNegative val="0"/>
          <c:cat>
            <c:numRef>
              <c:f>'Cash Transfers'!$A$4:$A$712</c:f>
              <c:numCache>
                <c:formatCode>mmm\-yy</c:formatCode>
                <c:ptCount val="709"/>
                <c:pt idx="0">
                  <c:v>41274</c:v>
                </c:pt>
                <c:pt idx="1">
                  <c:v>41305</c:v>
                </c:pt>
                <c:pt idx="2">
                  <c:v>41333</c:v>
                </c:pt>
                <c:pt idx="3">
                  <c:v>41364</c:v>
                </c:pt>
                <c:pt idx="4">
                  <c:v>41394</c:v>
                </c:pt>
                <c:pt idx="5">
                  <c:v>41425</c:v>
                </c:pt>
                <c:pt idx="6">
                  <c:v>41455</c:v>
                </c:pt>
                <c:pt idx="7">
                  <c:v>41486</c:v>
                </c:pt>
                <c:pt idx="8">
                  <c:v>41517</c:v>
                </c:pt>
                <c:pt idx="9">
                  <c:v>41547</c:v>
                </c:pt>
                <c:pt idx="10">
                  <c:v>41578</c:v>
                </c:pt>
                <c:pt idx="11">
                  <c:v>41608</c:v>
                </c:pt>
                <c:pt idx="12">
                  <c:v>41639</c:v>
                </c:pt>
                <c:pt idx="13">
                  <c:v>41670</c:v>
                </c:pt>
                <c:pt idx="14">
                  <c:v>41698</c:v>
                </c:pt>
                <c:pt idx="15">
                  <c:v>41729</c:v>
                </c:pt>
                <c:pt idx="16">
                  <c:v>41759</c:v>
                </c:pt>
                <c:pt idx="17">
                  <c:v>41790</c:v>
                </c:pt>
                <c:pt idx="18">
                  <c:v>41820</c:v>
                </c:pt>
                <c:pt idx="19">
                  <c:v>41851</c:v>
                </c:pt>
                <c:pt idx="20">
                  <c:v>41882</c:v>
                </c:pt>
                <c:pt idx="21">
                  <c:v>41912</c:v>
                </c:pt>
                <c:pt idx="22">
                  <c:v>41943</c:v>
                </c:pt>
                <c:pt idx="23">
                  <c:v>41973</c:v>
                </c:pt>
                <c:pt idx="24">
                  <c:v>42004</c:v>
                </c:pt>
                <c:pt idx="25">
                  <c:v>42035</c:v>
                </c:pt>
                <c:pt idx="26">
                  <c:v>42063</c:v>
                </c:pt>
                <c:pt idx="27">
                  <c:v>42094</c:v>
                </c:pt>
                <c:pt idx="28">
                  <c:v>42124</c:v>
                </c:pt>
                <c:pt idx="29">
                  <c:v>42155</c:v>
                </c:pt>
                <c:pt idx="30">
                  <c:v>42185</c:v>
                </c:pt>
                <c:pt idx="31">
                  <c:v>42216</c:v>
                </c:pt>
                <c:pt idx="32">
                  <c:v>42244</c:v>
                </c:pt>
                <c:pt idx="33">
                  <c:v>42277</c:v>
                </c:pt>
                <c:pt idx="34">
                  <c:v>42308</c:v>
                </c:pt>
                <c:pt idx="35">
                  <c:v>42338</c:v>
                </c:pt>
                <c:pt idx="36">
                  <c:v>42369</c:v>
                </c:pt>
                <c:pt idx="37">
                  <c:v>42400</c:v>
                </c:pt>
                <c:pt idx="38">
                  <c:v>42429</c:v>
                </c:pt>
                <c:pt idx="39">
                  <c:v>42460</c:v>
                </c:pt>
                <c:pt idx="40">
                  <c:v>42490</c:v>
                </c:pt>
                <c:pt idx="41">
                  <c:v>42521</c:v>
                </c:pt>
                <c:pt idx="42">
                  <c:v>42551</c:v>
                </c:pt>
                <c:pt idx="43">
                  <c:v>42582</c:v>
                </c:pt>
                <c:pt idx="44">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'Cash Transfers'!$B$4:$B$712</c:f>
              <c:numCache>
                <c:formatCode>#,##0.000,,,</c:formatCode>
                <c:ptCount val="709"/>
                <c:pt idx="0">
                  <c:v>0</c:v>
                </c:pt>
                <c:pt idx="1">
                  <c:v>3757490908</c:v>
                </c:pt>
                <c:pt idx="2">
                  <c:v>3757490908</c:v>
                </c:pt>
                <c:pt idx="3">
                  <c:v>3757490908</c:v>
                </c:pt>
                <c:pt idx="4">
                  <c:v>3884934288</c:v>
                </c:pt>
                <c:pt idx="5">
                  <c:v>3884934288</c:v>
                </c:pt>
                <c:pt idx="6">
                  <c:v>3884934288</c:v>
                </c:pt>
                <c:pt idx="7">
                  <c:v>3884934288</c:v>
                </c:pt>
                <c:pt idx="8">
                  <c:v>3884934288</c:v>
                </c:pt>
                <c:pt idx="9">
                  <c:v>3966143211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numCache>
            </c:numRef>
          </c:val>
        </c:ser>
        <c:ser>
          <c:idx val="1"/>
          <c:order val="1"/>
          <c:tx>
            <c:strRef>
              <c:f>'Cash Transfers'!$C$3</c:f>
              <c:strCache>
                <c:ptCount val="1"/>
                <c:pt idx="0">
                  <c:v>Ongoing transfers to HMT</c:v>
                </c:pt>
              </c:strCache>
            </c:strRef>
          </c:tx>
          <c:spPr>
            <a:solidFill>
              <a:srgbClr val="F6891F"/>
            </a:solidFill>
          </c:spPr>
          <c:invertIfNegative val="0"/>
          <c:cat>
            <c:numRef>
              <c:f>'Cash Transfers'!$A$4:$A$712</c:f>
              <c:numCache>
                <c:formatCode>mmm\-yy</c:formatCode>
                <c:ptCount val="709"/>
                <c:pt idx="0">
                  <c:v>41274</c:v>
                </c:pt>
                <c:pt idx="1">
                  <c:v>41305</c:v>
                </c:pt>
                <c:pt idx="2">
                  <c:v>41333</c:v>
                </c:pt>
                <c:pt idx="3">
                  <c:v>41364</c:v>
                </c:pt>
                <c:pt idx="4">
                  <c:v>41394</c:v>
                </c:pt>
                <c:pt idx="5">
                  <c:v>41425</c:v>
                </c:pt>
                <c:pt idx="6">
                  <c:v>41455</c:v>
                </c:pt>
                <c:pt idx="7">
                  <c:v>41486</c:v>
                </c:pt>
                <c:pt idx="8">
                  <c:v>41517</c:v>
                </c:pt>
                <c:pt idx="9">
                  <c:v>41547</c:v>
                </c:pt>
                <c:pt idx="10">
                  <c:v>41578</c:v>
                </c:pt>
                <c:pt idx="11">
                  <c:v>41608</c:v>
                </c:pt>
                <c:pt idx="12">
                  <c:v>41639</c:v>
                </c:pt>
                <c:pt idx="13">
                  <c:v>41670</c:v>
                </c:pt>
                <c:pt idx="14">
                  <c:v>41698</c:v>
                </c:pt>
                <c:pt idx="15">
                  <c:v>41729</c:v>
                </c:pt>
                <c:pt idx="16">
                  <c:v>41759</c:v>
                </c:pt>
                <c:pt idx="17">
                  <c:v>41790</c:v>
                </c:pt>
                <c:pt idx="18">
                  <c:v>41820</c:v>
                </c:pt>
                <c:pt idx="19">
                  <c:v>41851</c:v>
                </c:pt>
                <c:pt idx="20">
                  <c:v>41882</c:v>
                </c:pt>
                <c:pt idx="21">
                  <c:v>41912</c:v>
                </c:pt>
                <c:pt idx="22">
                  <c:v>41943</c:v>
                </c:pt>
                <c:pt idx="23">
                  <c:v>41973</c:v>
                </c:pt>
                <c:pt idx="24">
                  <c:v>42004</c:v>
                </c:pt>
                <c:pt idx="25">
                  <c:v>42035</c:v>
                </c:pt>
                <c:pt idx="26">
                  <c:v>42063</c:v>
                </c:pt>
                <c:pt idx="27">
                  <c:v>42094</c:v>
                </c:pt>
                <c:pt idx="28">
                  <c:v>42124</c:v>
                </c:pt>
                <c:pt idx="29">
                  <c:v>42155</c:v>
                </c:pt>
                <c:pt idx="30">
                  <c:v>42185</c:v>
                </c:pt>
                <c:pt idx="31">
                  <c:v>42216</c:v>
                </c:pt>
                <c:pt idx="32">
                  <c:v>42244</c:v>
                </c:pt>
                <c:pt idx="33">
                  <c:v>42277</c:v>
                </c:pt>
                <c:pt idx="34">
                  <c:v>42308</c:v>
                </c:pt>
                <c:pt idx="35">
                  <c:v>42338</c:v>
                </c:pt>
                <c:pt idx="36">
                  <c:v>42369</c:v>
                </c:pt>
                <c:pt idx="37">
                  <c:v>42400</c:v>
                </c:pt>
                <c:pt idx="38">
                  <c:v>42429</c:v>
                </c:pt>
                <c:pt idx="39">
                  <c:v>42460</c:v>
                </c:pt>
                <c:pt idx="40">
                  <c:v>42490</c:v>
                </c:pt>
                <c:pt idx="41">
                  <c:v>42521</c:v>
                </c:pt>
                <c:pt idx="42">
                  <c:v>42551</c:v>
                </c:pt>
                <c:pt idx="43">
                  <c:v>42582</c:v>
                </c:pt>
                <c:pt idx="44">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'Cash Transfers'!$C$4:$C$713</c:f>
              <c:numCache>
                <c:formatCode>#,##0.000,,,</c:formatCode>
                <c:ptCount val="710"/>
                <c:pt idx="0">
                  <c:v>0</c:v>
                </c:pt>
                <c:pt idx="1">
                  <c:v>0</c:v>
                </c:pt>
                <c:pt idx="2">
                  <c:v>0</c:v>
                </c:pt>
                <c:pt idx="3">
                  <c:v>0</c:v>
                </c:pt>
                <c:pt idx="4">
                  <c:v>0</c:v>
                </c:pt>
                <c:pt idx="5">
                  <c:v>0</c:v>
                </c:pt>
                <c:pt idx="6">
                  <c:v>0</c:v>
                </c:pt>
                <c:pt idx="7">
                  <c:v>1414075401</c:v>
                </c:pt>
                <c:pt idx="8">
                  <c:v>0</c:v>
                </c:pt>
                <c:pt idx="9">
                  <c:v>0</c:v>
                </c:pt>
                <c:pt idx="10">
                  <c:v>4081433554</c:v>
                </c:pt>
                <c:pt idx="11">
                  <c:v>0</c:v>
                </c:pt>
                <c:pt idx="12">
                  <c:v>0</c:v>
                </c:pt>
                <c:pt idx="13">
                  <c:v>2215940639</c:v>
                </c:pt>
                <c:pt idx="14">
                  <c:v>0</c:v>
                </c:pt>
                <c:pt idx="15">
                  <c:v>0</c:v>
                </c:pt>
                <c:pt idx="16">
                  <c:v>4106674710.54</c:v>
                </c:pt>
                <c:pt idx="17">
                  <c:v>0</c:v>
                </c:pt>
                <c:pt idx="18">
                  <c:v>0</c:v>
                </c:pt>
                <c:pt idx="19">
                  <c:v>524656715.92000002</c:v>
                </c:pt>
                <c:pt idx="20">
                  <c:v>0</c:v>
                </c:pt>
                <c:pt idx="21">
                  <c:v>0</c:v>
                </c:pt>
                <c:pt idx="22">
                  <c:v>4049576137.9499998</c:v>
                </c:pt>
                <c:pt idx="23">
                  <c:v>0</c:v>
                </c:pt>
                <c:pt idx="24">
                  <c:v>0</c:v>
                </c:pt>
                <c:pt idx="25">
                  <c:v>2056579636.1199999</c:v>
                </c:pt>
                <c:pt idx="26">
                  <c:v>0</c:v>
                </c:pt>
                <c:pt idx="27">
                  <c:v>0</c:v>
                </c:pt>
                <c:pt idx="28">
                  <c:v>3903896076.54</c:v>
                </c:pt>
                <c:pt idx="29">
                  <c:v>0</c:v>
                </c:pt>
                <c:pt idx="30">
                  <c:v>0</c:v>
                </c:pt>
                <c:pt idx="31">
                  <c:v>410608883.12</c:v>
                </c:pt>
                <c:pt idx="32">
                  <c:v>0</c:v>
                </c:pt>
                <c:pt idx="33">
                  <c:v>0</c:v>
                </c:pt>
                <c:pt idx="34">
                  <c:v>2312404166.7600002</c:v>
                </c:pt>
                <c:pt idx="35">
                  <c:v>0</c:v>
                </c:pt>
                <c:pt idx="36">
                  <c:v>0</c:v>
                </c:pt>
                <c:pt idx="37">
                  <c:v>1901064364.9000001</c:v>
                </c:pt>
                <c:pt idx="38">
                  <c:v>0</c:v>
                </c:pt>
                <c:pt idx="39">
                  <c:v>0</c:v>
                </c:pt>
                <c:pt idx="40">
                  <c:v>3805594747</c:v>
                </c:pt>
                <c:pt idx="41">
                  <c:v>0</c:v>
                </c:pt>
                <c:pt idx="42">
                  <c:v>0</c:v>
                </c:pt>
                <c:pt idx="43">
                  <c:v>1148322529.0699999</c:v>
                </c:pt>
                <c:pt idx="44">
                  <c:v>0</c:v>
                </c:pt>
                <c:pt idx="45">
                  <c:v>0</c:v>
                </c:pt>
                <c:pt idx="46">
                  <c:v>3155903268.1700001</c:v>
                </c:pt>
                <c:pt idx="47">
                  <c:v>0</c:v>
                </c:pt>
                <c:pt idx="48">
                  <c:v>0</c:v>
                </c:pt>
                <c:pt idx="49">
                  <c:v>2205641034.75</c:v>
                </c:pt>
                <c:pt idx="50">
                  <c:v>0</c:v>
                </c:pt>
                <c:pt idx="51">
                  <c:v>0</c:v>
                </c:pt>
                <c:pt idx="52">
                  <c:v>4400520052</c:v>
                </c:pt>
                <c:pt idx="53">
                  <c:v>0</c:v>
                </c:pt>
                <c:pt idx="54">
                  <c:v>0</c:v>
                </c:pt>
                <c:pt idx="55">
                  <c:v>823738985.88999939</c:v>
                </c:pt>
                <c:pt idx="56">
                  <c:v>0</c:v>
                </c:pt>
                <c:pt idx="57">
                  <c:v>0</c:v>
                </c:pt>
                <c:pt idx="58">
                  <c:v>2711577895.0878739</c:v>
                </c:pt>
                <c:pt idx="59">
                  <c:v>10246487490.694805</c:v>
                </c:pt>
                <c:pt idx="60">
                  <c:v>7132707254.9846554</c:v>
                </c:pt>
                <c:pt idx="61">
                  <c:v>7422817695.6583214</c:v>
                </c:pt>
                <c:pt idx="62">
                  <c:v>2024007435.0052071</c:v>
                </c:pt>
                <c:pt idx="63">
                  <c:v>6544988894.4752808</c:v>
                </c:pt>
                <c:pt idx="64">
                  <c:v>7487584593.0564728</c:v>
                </c:pt>
                <c:pt idx="65">
                  <c:v>6336507224.6196976</c:v>
                </c:pt>
                <c:pt idx="66">
                  <c:v>2140516990.0522385</c:v>
                </c:pt>
                <c:pt idx="67">
                  <c:v>7270851245.5526581</c:v>
                </c:pt>
                <c:pt idx="68">
                  <c:v>4074312765.5966187</c:v>
                </c:pt>
                <c:pt idx="69">
                  <c:v>1639862357.077507</c:v>
                </c:pt>
                <c:pt idx="70">
                  <c:v>6265683824.3061447</c:v>
                </c:pt>
                <c:pt idx="71">
                  <c:v>0</c:v>
                </c:pt>
                <c:pt idx="72">
                  <c:v>5636055113.1329498</c:v>
                </c:pt>
                <c:pt idx="73">
                  <c:v>686751310.07325745</c:v>
                </c:pt>
                <c:pt idx="74">
                  <c:v>5498500581.6342163</c:v>
                </c:pt>
                <c:pt idx="75">
                  <c:v>1041026710.4733582</c:v>
                </c:pt>
                <c:pt idx="76">
                  <c:v>5540200151.4194946</c:v>
                </c:pt>
                <c:pt idx="77">
                  <c:v>1668668664.8195343</c:v>
                </c:pt>
                <c:pt idx="78">
                  <c:v>7145943293.6636963</c:v>
                </c:pt>
                <c:pt idx="79">
                  <c:v>66765579.749801636</c:v>
                </c:pt>
                <c:pt idx="80">
                  <c:v>1142100266.4128723</c:v>
                </c:pt>
                <c:pt idx="81">
                  <c:v>284399298.21328735</c:v>
                </c:pt>
                <c:pt idx="82">
                  <c:v>5503380775.3424683</c:v>
                </c:pt>
                <c:pt idx="83">
                  <c:v>0</c:v>
                </c:pt>
                <c:pt idx="84">
                  <c:v>5256627482.0371399</c:v>
                </c:pt>
                <c:pt idx="85">
                  <c:v>2003203823.8761902</c:v>
                </c:pt>
                <c:pt idx="86">
                  <c:v>0</c:v>
                </c:pt>
                <c:pt idx="87">
                  <c:v>0</c:v>
                </c:pt>
                <c:pt idx="88">
                  <c:v>7869108587.336731</c:v>
                </c:pt>
                <c:pt idx="89">
                  <c:v>5359546463.9812012</c:v>
                </c:pt>
                <c:pt idx="90">
                  <c:v>0</c:v>
                </c:pt>
                <c:pt idx="91">
                  <c:v>4991618100.3238068</c:v>
                </c:pt>
                <c:pt idx="92">
                  <c:v>4949501760.5439606</c:v>
                </c:pt>
                <c:pt idx="93">
                  <c:v>0</c:v>
                </c:pt>
                <c:pt idx="94">
                  <c:v>4744366170.5586395</c:v>
                </c:pt>
                <c:pt idx="95">
                  <c:v>4789438943.7252197</c:v>
                </c:pt>
                <c:pt idx="96">
                  <c:v>0</c:v>
                </c:pt>
                <c:pt idx="97">
                  <c:v>4384464868.9320679</c:v>
                </c:pt>
                <c:pt idx="98">
                  <c:v>1430458068.6351318</c:v>
                </c:pt>
                <c:pt idx="99">
                  <c:v>5021675025.9631958</c:v>
                </c:pt>
                <c:pt idx="100">
                  <c:v>5024533451.4370575</c:v>
                </c:pt>
                <c:pt idx="101">
                  <c:v>0</c:v>
                </c:pt>
                <c:pt idx="102">
                  <c:v>4519732168.5425568</c:v>
                </c:pt>
                <c:pt idx="103">
                  <c:v>4519729680.5729218</c:v>
                </c:pt>
                <c:pt idx="104">
                  <c:v>4519727201.5452271</c:v>
                </c:pt>
                <c:pt idx="105">
                  <c:v>0</c:v>
                </c:pt>
                <c:pt idx="106">
                  <c:v>0</c:v>
                </c:pt>
                <c:pt idx="107">
                  <c:v>7057946229.8687744</c:v>
                </c:pt>
                <c:pt idx="108">
                  <c:v>7057946229.8687744</c:v>
                </c:pt>
              </c:numCache>
            </c:numRef>
          </c:val>
        </c:ser>
        <c:ser>
          <c:idx val="2"/>
          <c:order val="2"/>
          <c:tx>
            <c:strRef>
              <c:f>'Cash Transfers'!$D$3</c:f>
              <c:strCache>
                <c:ptCount val="1"/>
                <c:pt idx="0">
                  <c:v>Transfers from HMT</c:v>
                </c:pt>
              </c:strCache>
            </c:strRef>
          </c:tx>
          <c:spPr>
            <a:solidFill>
              <a:srgbClr val="75C044"/>
            </a:solidFill>
          </c:spPr>
          <c:invertIfNegative val="0"/>
          <c:cat>
            <c:numRef>
              <c:f>'Cash Transfers'!$A$4:$A$712</c:f>
              <c:numCache>
                <c:formatCode>mmm\-yy</c:formatCode>
                <c:ptCount val="709"/>
                <c:pt idx="0">
                  <c:v>41274</c:v>
                </c:pt>
                <c:pt idx="1">
                  <c:v>41305</c:v>
                </c:pt>
                <c:pt idx="2">
                  <c:v>41333</c:v>
                </c:pt>
                <c:pt idx="3">
                  <c:v>41364</c:v>
                </c:pt>
                <c:pt idx="4">
                  <c:v>41394</c:v>
                </c:pt>
                <c:pt idx="5">
                  <c:v>41425</c:v>
                </c:pt>
                <c:pt idx="6">
                  <c:v>41455</c:v>
                </c:pt>
                <c:pt idx="7">
                  <c:v>41486</c:v>
                </c:pt>
                <c:pt idx="8">
                  <c:v>41517</c:v>
                </c:pt>
                <c:pt idx="9">
                  <c:v>41547</c:v>
                </c:pt>
                <c:pt idx="10">
                  <c:v>41578</c:v>
                </c:pt>
                <c:pt idx="11">
                  <c:v>41608</c:v>
                </c:pt>
                <c:pt idx="12">
                  <c:v>41639</c:v>
                </c:pt>
                <c:pt idx="13">
                  <c:v>41670</c:v>
                </c:pt>
                <c:pt idx="14">
                  <c:v>41698</c:v>
                </c:pt>
                <c:pt idx="15">
                  <c:v>41729</c:v>
                </c:pt>
                <c:pt idx="16">
                  <c:v>41759</c:v>
                </c:pt>
                <c:pt idx="17">
                  <c:v>41790</c:v>
                </c:pt>
                <c:pt idx="18">
                  <c:v>41820</c:v>
                </c:pt>
                <c:pt idx="19">
                  <c:v>41851</c:v>
                </c:pt>
                <c:pt idx="20">
                  <c:v>41882</c:v>
                </c:pt>
                <c:pt idx="21">
                  <c:v>41912</c:v>
                </c:pt>
                <c:pt idx="22">
                  <c:v>41943</c:v>
                </c:pt>
                <c:pt idx="23">
                  <c:v>41973</c:v>
                </c:pt>
                <c:pt idx="24">
                  <c:v>42004</c:v>
                </c:pt>
                <c:pt idx="25">
                  <c:v>42035</c:v>
                </c:pt>
                <c:pt idx="26">
                  <c:v>42063</c:v>
                </c:pt>
                <c:pt idx="27">
                  <c:v>42094</c:v>
                </c:pt>
                <c:pt idx="28">
                  <c:v>42124</c:v>
                </c:pt>
                <c:pt idx="29">
                  <c:v>42155</c:v>
                </c:pt>
                <c:pt idx="30">
                  <c:v>42185</c:v>
                </c:pt>
                <c:pt idx="31">
                  <c:v>42216</c:v>
                </c:pt>
                <c:pt idx="32">
                  <c:v>42244</c:v>
                </c:pt>
                <c:pt idx="33">
                  <c:v>42277</c:v>
                </c:pt>
                <c:pt idx="34">
                  <c:v>42308</c:v>
                </c:pt>
                <c:pt idx="35">
                  <c:v>42338</c:v>
                </c:pt>
                <c:pt idx="36">
                  <c:v>42369</c:v>
                </c:pt>
                <c:pt idx="37">
                  <c:v>42400</c:v>
                </c:pt>
                <c:pt idx="38">
                  <c:v>42429</c:v>
                </c:pt>
                <c:pt idx="39">
                  <c:v>42460</c:v>
                </c:pt>
                <c:pt idx="40">
                  <c:v>42490</c:v>
                </c:pt>
                <c:pt idx="41">
                  <c:v>42521</c:v>
                </c:pt>
                <c:pt idx="42">
                  <c:v>42551</c:v>
                </c:pt>
                <c:pt idx="43">
                  <c:v>42582</c:v>
                </c:pt>
                <c:pt idx="44">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'Cash Transfers'!$D$4:$D$712</c:f>
              <c:numCache>
                <c:formatCode>#,##0.000,,,</c:formatCode>
                <c:ptCount val="7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-1206641405.3184814</c:v>
                </c:pt>
                <c:pt idx="72">
                  <c:v>0</c:v>
                </c:pt>
                <c:pt idx="73">
                  <c:v>0</c:v>
                </c:pt>
                <c:pt idx="74">
                  <c:v>0</c:v>
                </c:pt>
                <c:pt idx="75">
                  <c:v>0</c:v>
                </c:pt>
                <c:pt idx="76">
                  <c:v>0</c:v>
                </c:pt>
                <c:pt idx="77">
                  <c:v>0</c:v>
                </c:pt>
                <c:pt idx="78">
                  <c:v>0</c:v>
                </c:pt>
                <c:pt idx="79">
                  <c:v>0</c:v>
                </c:pt>
                <c:pt idx="80">
                  <c:v>0</c:v>
                </c:pt>
                <c:pt idx="81">
                  <c:v>0</c:v>
                </c:pt>
                <c:pt idx="82">
                  <c:v>0</c:v>
                </c:pt>
                <c:pt idx="83">
                  <c:v>-1311283929.2380829</c:v>
                </c:pt>
                <c:pt idx="84">
                  <c:v>0</c:v>
                </c:pt>
                <c:pt idx="85">
                  <c:v>0</c:v>
                </c:pt>
                <c:pt idx="86">
                  <c:v>-547761467.79986572</c:v>
                </c:pt>
                <c:pt idx="87">
                  <c:v>-2846562026.4875488</c:v>
                </c:pt>
                <c:pt idx="88">
                  <c:v>0</c:v>
                </c:pt>
                <c:pt idx="89">
                  <c:v>0</c:v>
                </c:pt>
                <c:pt idx="90">
                  <c:v>-5166664607.2388306</c:v>
                </c:pt>
                <c:pt idx="91">
                  <c:v>0</c:v>
                </c:pt>
                <c:pt idx="92">
                  <c:v>0</c:v>
                </c:pt>
                <c:pt idx="93">
                  <c:v>-7144119529.8982849</c:v>
                </c:pt>
                <c:pt idx="94">
                  <c:v>0</c:v>
                </c:pt>
                <c:pt idx="95">
                  <c:v>0</c:v>
                </c:pt>
                <c:pt idx="96">
                  <c:v>-15750652303.645477</c:v>
                </c:pt>
                <c:pt idx="97">
                  <c:v>0</c:v>
                </c:pt>
                <c:pt idx="98">
                  <c:v>0</c:v>
                </c:pt>
                <c:pt idx="99">
                  <c:v>0</c:v>
                </c:pt>
                <c:pt idx="100">
                  <c:v>0</c:v>
                </c:pt>
                <c:pt idx="101">
                  <c:v>-23267190033.612762</c:v>
                </c:pt>
                <c:pt idx="102">
                  <c:v>0</c:v>
                </c:pt>
                <c:pt idx="103">
                  <c:v>0</c:v>
                </c:pt>
                <c:pt idx="104">
                  <c:v>0</c:v>
                </c:pt>
                <c:pt idx="105">
                  <c:v>-5382146859.7888489</c:v>
                </c:pt>
                <c:pt idx="106">
                  <c:v>-20456780799.818726</c:v>
                </c:pt>
                <c:pt idx="107">
                  <c:v>0</c:v>
                </c:pt>
                <c:pt idx="108">
                  <c:v>0</c:v>
                </c:pt>
              </c:numCache>
            </c:numRef>
          </c:val>
        </c:ser>
        <c:dLbls>
          <c:showLegendKey val="0"/>
          <c:showVal val="0"/>
          <c:showCatName val="0"/>
          <c:showSerName val="0"/>
          <c:showPercent val="0"/>
          <c:showBubbleSize val="0"/>
        </c:dLbls>
        <c:gapWidth val="50"/>
        <c:overlap val="50"/>
        <c:axId val="199964928"/>
        <c:axId val="199970816"/>
      </c:barChart>
      <c:dateAx>
        <c:axId val="199964928"/>
        <c:scaling>
          <c:orientation val="minMax"/>
          <c:max val="61029"/>
          <c:min val="41275"/>
        </c:scaling>
        <c:delete val="0"/>
        <c:axPos val="b"/>
        <c:numFmt formatCode="yyyy" sourceLinked="0"/>
        <c:majorTickMark val="out"/>
        <c:minorTickMark val="none"/>
        <c:tickLblPos val="low"/>
        <c:spPr>
          <a:ln>
            <a:solidFill>
              <a:prstClr val="black"/>
            </a:solidFill>
          </a:ln>
        </c:spPr>
        <c:txPr>
          <a:bodyPr rot="-5400000" vert="horz"/>
          <a:lstStyle/>
          <a:p>
            <a:pPr>
              <a:defRPr/>
            </a:pPr>
            <a:endParaRPr lang="en-US"/>
          </a:p>
        </c:txPr>
        <c:crossAx val="199970816"/>
        <c:crossesAt val="-500000"/>
        <c:auto val="1"/>
        <c:lblOffset val="100"/>
        <c:baseTimeUnit val="months"/>
        <c:majorUnit val="3"/>
        <c:majorTimeUnit val="years"/>
      </c:dateAx>
      <c:valAx>
        <c:axId val="199970816"/>
        <c:scaling>
          <c:orientation val="minMax"/>
        </c:scaling>
        <c:delete val="0"/>
        <c:axPos val="r"/>
        <c:numFmt formatCode="#,##0.0,,," sourceLinked="0"/>
        <c:majorTickMark val="out"/>
        <c:minorTickMark val="none"/>
        <c:tickLblPos val="nextTo"/>
        <c:spPr>
          <a:ln>
            <a:solidFill>
              <a:prstClr val="black"/>
            </a:solidFill>
          </a:ln>
        </c:spPr>
        <c:crossAx val="199964928"/>
        <c:crosses val="max"/>
        <c:crossBetween val="between"/>
      </c:valAx>
    </c:plotArea>
    <c:legend>
      <c:legendPos val="r"/>
      <c:layout>
        <c:manualLayout>
          <c:xMode val="edge"/>
          <c:yMode val="edge"/>
          <c:x val="3.2066414856783132E-2"/>
          <c:y val="5.3338675213675272E-3"/>
          <c:w val="0.62814762354422504"/>
          <c:h val="0.17002047720797722"/>
        </c:manualLayout>
      </c:layout>
      <c:overlay val="0"/>
    </c:legend>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588" l="0.70000000000000062" r="0.70000000000000062" t="0.7500000000000058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8433114716626"/>
          <c:y val="0.20352564102564102"/>
          <c:w val="0.72051218622448576"/>
          <c:h val="0.6249692197378629"/>
        </c:manualLayout>
      </c:layout>
      <c:barChart>
        <c:barDir val="col"/>
        <c:grouping val="stacked"/>
        <c:varyColors val="0"/>
        <c:ser>
          <c:idx val="0"/>
          <c:order val="0"/>
          <c:tx>
            <c:strRef>
              <c:f>'Balance Sheet'!$B$3</c:f>
              <c:strCache>
                <c:ptCount val="1"/>
                <c:pt idx="0">
                  <c:v>Market value of APF portfolio</c:v>
                </c:pt>
              </c:strCache>
            </c:strRef>
          </c:tx>
          <c:invertIfNegative val="0"/>
          <c:dPt>
            <c:idx val="2"/>
            <c:invertIfNegative val="0"/>
            <c:bubble3D val="0"/>
          </c:dPt>
          <c:cat>
            <c:numRef>
              <c:f>'Balance Sheet'!$A$4:$A$54</c:f>
              <c:numCache>
                <c:formatCode>mmm\-yy</c:formatCode>
                <c:ptCount val="51"/>
                <c:pt idx="0">
                  <c:v>43070</c:v>
                </c:pt>
                <c:pt idx="1">
                  <c:v>43435</c:v>
                </c:pt>
                <c:pt idx="2">
                  <c:v>43800</c:v>
                </c:pt>
                <c:pt idx="3">
                  <c:v>44166</c:v>
                </c:pt>
                <c:pt idx="4">
                  <c:v>44531</c:v>
                </c:pt>
                <c:pt idx="5">
                  <c:v>44896</c:v>
                </c:pt>
                <c:pt idx="6">
                  <c:v>45261</c:v>
                </c:pt>
                <c:pt idx="7">
                  <c:v>45627</c:v>
                </c:pt>
                <c:pt idx="8">
                  <c:v>45992</c:v>
                </c:pt>
                <c:pt idx="9">
                  <c:v>46357</c:v>
                </c:pt>
                <c:pt idx="10">
                  <c:v>46722</c:v>
                </c:pt>
                <c:pt idx="11">
                  <c:v>47088</c:v>
                </c:pt>
                <c:pt idx="12">
                  <c:v>47453</c:v>
                </c:pt>
                <c:pt idx="13">
                  <c:v>47818</c:v>
                </c:pt>
                <c:pt idx="14">
                  <c:v>48183</c:v>
                </c:pt>
                <c:pt idx="15">
                  <c:v>48549</c:v>
                </c:pt>
                <c:pt idx="16">
                  <c:v>48914</c:v>
                </c:pt>
                <c:pt idx="17">
                  <c:v>49279</c:v>
                </c:pt>
                <c:pt idx="18">
                  <c:v>49644</c:v>
                </c:pt>
                <c:pt idx="19">
                  <c:v>50010</c:v>
                </c:pt>
                <c:pt idx="20">
                  <c:v>50375</c:v>
                </c:pt>
                <c:pt idx="21">
                  <c:v>50740</c:v>
                </c:pt>
                <c:pt idx="22">
                  <c:v>51105</c:v>
                </c:pt>
                <c:pt idx="23">
                  <c:v>51471</c:v>
                </c:pt>
                <c:pt idx="24">
                  <c:v>51836</c:v>
                </c:pt>
                <c:pt idx="25">
                  <c:v>52201</c:v>
                </c:pt>
                <c:pt idx="26">
                  <c:v>52566</c:v>
                </c:pt>
                <c:pt idx="27">
                  <c:v>52932</c:v>
                </c:pt>
                <c:pt idx="28">
                  <c:v>53297</c:v>
                </c:pt>
                <c:pt idx="29">
                  <c:v>53662</c:v>
                </c:pt>
                <c:pt idx="30">
                  <c:v>54027</c:v>
                </c:pt>
                <c:pt idx="31">
                  <c:v>54393</c:v>
                </c:pt>
                <c:pt idx="32">
                  <c:v>54758</c:v>
                </c:pt>
                <c:pt idx="33">
                  <c:v>55123</c:v>
                </c:pt>
                <c:pt idx="34">
                  <c:v>55488</c:v>
                </c:pt>
                <c:pt idx="35">
                  <c:v>55854</c:v>
                </c:pt>
                <c:pt idx="36">
                  <c:v>56219</c:v>
                </c:pt>
                <c:pt idx="37">
                  <c:v>56584</c:v>
                </c:pt>
                <c:pt idx="38">
                  <c:v>56949</c:v>
                </c:pt>
                <c:pt idx="39">
                  <c:v>57315</c:v>
                </c:pt>
                <c:pt idx="40">
                  <c:v>57680</c:v>
                </c:pt>
                <c:pt idx="41">
                  <c:v>58045</c:v>
                </c:pt>
                <c:pt idx="42">
                  <c:v>58410</c:v>
                </c:pt>
                <c:pt idx="43">
                  <c:v>58776</c:v>
                </c:pt>
                <c:pt idx="44">
                  <c:v>59141</c:v>
                </c:pt>
                <c:pt idx="45">
                  <c:v>59506</c:v>
                </c:pt>
                <c:pt idx="46">
                  <c:v>59871</c:v>
                </c:pt>
                <c:pt idx="47">
                  <c:v>60237</c:v>
                </c:pt>
                <c:pt idx="48">
                  <c:v>60602</c:v>
                </c:pt>
                <c:pt idx="49">
                  <c:v>60967</c:v>
                </c:pt>
                <c:pt idx="50">
                  <c:v>61332</c:v>
                </c:pt>
              </c:numCache>
            </c:numRef>
          </c:cat>
          <c:val>
            <c:numRef>
              <c:f>'Balance Sheet'!$B$4:$B$54</c:f>
              <c:numCache>
                <c:formatCode>_(* #,##0.00_);_(* \(#,##0.00\);_(* "-"??_);_(@_)</c:formatCode>
                <c:ptCount val="51"/>
                <c:pt idx="0">
                  <c:v>474605210583.85822</c:v>
                </c:pt>
                <c:pt idx="1">
                  <c:v>463496778763.6178</c:v>
                </c:pt>
                <c:pt idx="2">
                  <c:v>455114968685.93854</c:v>
                </c:pt>
                <c:pt idx="3">
                  <c:v>446941219204.70551</c:v>
                </c:pt>
                <c:pt idx="4">
                  <c:v>444846453776.07404</c:v>
                </c:pt>
                <c:pt idx="5">
                  <c:v>438906397644.9046</c:v>
                </c:pt>
                <c:pt idx="6">
                  <c:v>432567137366.65314</c:v>
                </c:pt>
                <c:pt idx="7">
                  <c:v>427833274399.83936</c:v>
                </c:pt>
                <c:pt idx="8">
                  <c:v>427680627304.52966</c:v>
                </c:pt>
                <c:pt idx="9">
                  <c:v>422719248229.58508</c:v>
                </c:pt>
                <c:pt idx="10">
                  <c:v>421050404569.29034</c:v>
                </c:pt>
                <c:pt idx="11">
                  <c:v>422057681189.01648</c:v>
                </c:pt>
                <c:pt idx="12">
                  <c:v>418697789359.07892</c:v>
                </c:pt>
                <c:pt idx="13">
                  <c:v>422872807577.41962</c:v>
                </c:pt>
                <c:pt idx="14">
                  <c:v>420514815686.63171</c:v>
                </c:pt>
                <c:pt idx="15">
                  <c:v>423216863629.70911</c:v>
                </c:pt>
                <c:pt idx="16">
                  <c:v>421244111427.00647</c:v>
                </c:pt>
                <c:pt idx="17">
                  <c:v>423700292576.89008</c:v>
                </c:pt>
                <c:pt idx="18">
                  <c:v>421698380840.00146</c:v>
                </c:pt>
                <c:pt idx="19">
                  <c:v>423496521211.32214</c:v>
                </c:pt>
                <c:pt idx="20">
                  <c:v>419616293111.20123</c:v>
                </c:pt>
                <c:pt idx="21">
                  <c:v>422471796286.33496</c:v>
                </c:pt>
                <c:pt idx="22">
                  <c:v>424064166814.76245</c:v>
                </c:pt>
                <c:pt idx="23">
                  <c:v>426196793421.328</c:v>
                </c:pt>
                <c:pt idx="24">
                  <c:v>422769380120.20972</c:v>
                </c:pt>
                <c:pt idx="25">
                  <c:v>425608406275.36884</c:v>
                </c:pt>
                <c:pt idx="26">
                  <c:v>421491567690.56927</c:v>
                </c:pt>
                <c:pt idx="27">
                  <c:v>420137681014.51703</c:v>
                </c:pt>
                <c:pt idx="28">
                  <c:v>420866690094.71765</c:v>
                </c:pt>
                <c:pt idx="29">
                  <c:v>423364201785.15765</c:v>
                </c:pt>
                <c:pt idx="30">
                  <c:v>414776839820.67841</c:v>
                </c:pt>
                <c:pt idx="31">
                  <c:v>408238723906.10736</c:v>
                </c:pt>
                <c:pt idx="32">
                  <c:v>411776457128.24591</c:v>
                </c:pt>
                <c:pt idx="33">
                  <c:v>404952749542.75226</c:v>
                </c:pt>
                <c:pt idx="34">
                  <c:v>397901467158.85474</c:v>
                </c:pt>
                <c:pt idx="35">
                  <c:v>402803493698.87109</c:v>
                </c:pt>
                <c:pt idx="36">
                  <c:v>395751969097.89459</c:v>
                </c:pt>
                <c:pt idx="37">
                  <c:v>388584568240.1463</c:v>
                </c:pt>
                <c:pt idx="38">
                  <c:v>401897102504.68201</c:v>
                </c:pt>
                <c:pt idx="39">
                  <c:v>395346583905.42688</c:v>
                </c:pt>
                <c:pt idx="40">
                  <c:v>391819054825.91077</c:v>
                </c:pt>
                <c:pt idx="41">
                  <c:v>384825482315.92181</c:v>
                </c:pt>
                <c:pt idx="42">
                  <c:v>377945730662.50177</c:v>
                </c:pt>
                <c:pt idx="43">
                  <c:v>399781263808.15814</c:v>
                </c:pt>
                <c:pt idx="44">
                  <c:v>394039823903.73175</c:v>
                </c:pt>
                <c:pt idx="45">
                  <c:v>388469889587.41443</c:v>
                </c:pt>
                <c:pt idx="46">
                  <c:v>383074982204.41425</c:v>
                </c:pt>
                <c:pt idx="47">
                  <c:v>377839513485.23193</c:v>
                </c:pt>
                <c:pt idx="48">
                  <c:v>398035685677.42645</c:v>
                </c:pt>
                <c:pt idx="49">
                  <c:v>391136479121.27863</c:v>
                </c:pt>
                <c:pt idx="50">
                  <c:v>384384097978.58319</c:v>
                </c:pt>
              </c:numCache>
            </c:numRef>
          </c:val>
        </c:ser>
        <c:ser>
          <c:idx val="2"/>
          <c:order val="1"/>
          <c:tx>
            <c:strRef>
              <c:f>'Balance Sheet'!$C$3</c:f>
              <c:strCache>
                <c:ptCount val="1"/>
                <c:pt idx="0">
                  <c:v>Loan from Bank of England</c:v>
                </c:pt>
              </c:strCache>
            </c:strRef>
          </c:tx>
          <c:spPr>
            <a:solidFill>
              <a:srgbClr val="75C044"/>
            </a:solidFill>
          </c:spPr>
          <c:invertIfNegative val="0"/>
          <c:cat>
            <c:numRef>
              <c:f>'Balance Sheet'!$A$4:$A$54</c:f>
              <c:numCache>
                <c:formatCode>mmm\-yy</c:formatCode>
                <c:ptCount val="51"/>
                <c:pt idx="0">
                  <c:v>43070</c:v>
                </c:pt>
                <c:pt idx="1">
                  <c:v>43435</c:v>
                </c:pt>
                <c:pt idx="2">
                  <c:v>43800</c:v>
                </c:pt>
                <c:pt idx="3">
                  <c:v>44166</c:v>
                </c:pt>
                <c:pt idx="4">
                  <c:v>44531</c:v>
                </c:pt>
                <c:pt idx="5">
                  <c:v>44896</c:v>
                </c:pt>
                <c:pt idx="6">
                  <c:v>45261</c:v>
                </c:pt>
                <c:pt idx="7">
                  <c:v>45627</c:v>
                </c:pt>
                <c:pt idx="8">
                  <c:v>45992</c:v>
                </c:pt>
                <c:pt idx="9">
                  <c:v>46357</c:v>
                </c:pt>
                <c:pt idx="10">
                  <c:v>46722</c:v>
                </c:pt>
                <c:pt idx="11">
                  <c:v>47088</c:v>
                </c:pt>
                <c:pt idx="12">
                  <c:v>47453</c:v>
                </c:pt>
                <c:pt idx="13">
                  <c:v>47818</c:v>
                </c:pt>
                <c:pt idx="14">
                  <c:v>48183</c:v>
                </c:pt>
                <c:pt idx="15">
                  <c:v>48549</c:v>
                </c:pt>
                <c:pt idx="16">
                  <c:v>48914</c:v>
                </c:pt>
                <c:pt idx="17">
                  <c:v>49279</c:v>
                </c:pt>
                <c:pt idx="18">
                  <c:v>49644</c:v>
                </c:pt>
                <c:pt idx="19">
                  <c:v>50010</c:v>
                </c:pt>
                <c:pt idx="20">
                  <c:v>50375</c:v>
                </c:pt>
                <c:pt idx="21">
                  <c:v>50740</c:v>
                </c:pt>
                <c:pt idx="22">
                  <c:v>51105</c:v>
                </c:pt>
                <c:pt idx="23">
                  <c:v>51471</c:v>
                </c:pt>
                <c:pt idx="24">
                  <c:v>51836</c:v>
                </c:pt>
                <c:pt idx="25">
                  <c:v>52201</c:v>
                </c:pt>
                <c:pt idx="26">
                  <c:v>52566</c:v>
                </c:pt>
                <c:pt idx="27">
                  <c:v>52932</c:v>
                </c:pt>
                <c:pt idx="28">
                  <c:v>53297</c:v>
                </c:pt>
                <c:pt idx="29">
                  <c:v>53662</c:v>
                </c:pt>
                <c:pt idx="30">
                  <c:v>54027</c:v>
                </c:pt>
                <c:pt idx="31">
                  <c:v>54393</c:v>
                </c:pt>
                <c:pt idx="32">
                  <c:v>54758</c:v>
                </c:pt>
                <c:pt idx="33">
                  <c:v>55123</c:v>
                </c:pt>
                <c:pt idx="34">
                  <c:v>55488</c:v>
                </c:pt>
                <c:pt idx="35">
                  <c:v>55854</c:v>
                </c:pt>
                <c:pt idx="36">
                  <c:v>56219</c:v>
                </c:pt>
                <c:pt idx="37">
                  <c:v>56584</c:v>
                </c:pt>
                <c:pt idx="38">
                  <c:v>56949</c:v>
                </c:pt>
                <c:pt idx="39">
                  <c:v>57315</c:v>
                </c:pt>
                <c:pt idx="40">
                  <c:v>57680</c:v>
                </c:pt>
                <c:pt idx="41">
                  <c:v>58045</c:v>
                </c:pt>
                <c:pt idx="42">
                  <c:v>58410</c:v>
                </c:pt>
                <c:pt idx="43">
                  <c:v>58776</c:v>
                </c:pt>
                <c:pt idx="44">
                  <c:v>59141</c:v>
                </c:pt>
                <c:pt idx="45">
                  <c:v>59506</c:v>
                </c:pt>
                <c:pt idx="46">
                  <c:v>59871</c:v>
                </c:pt>
                <c:pt idx="47">
                  <c:v>60237</c:v>
                </c:pt>
                <c:pt idx="48">
                  <c:v>60602</c:v>
                </c:pt>
                <c:pt idx="49">
                  <c:v>60967</c:v>
                </c:pt>
                <c:pt idx="50">
                  <c:v>61332</c:v>
                </c:pt>
              </c:numCache>
            </c:numRef>
          </c:cat>
          <c:val>
            <c:numRef>
              <c:f>'Balance Sheet'!$C$4:$C$54</c:f>
              <c:numCache>
                <c:formatCode>_(* #,##0.00_);_(* \(#,##0.00\);_(* "-"??_);_(@_)</c:formatCode>
                <c:ptCount val="51"/>
                <c:pt idx="0">
                  <c:v>-445000000000</c:v>
                </c:pt>
                <c:pt idx="1">
                  <c:v>-445000000000</c:v>
                </c:pt>
                <c:pt idx="2">
                  <c:v>-445000000000</c:v>
                </c:pt>
                <c:pt idx="3">
                  <c:v>-445000000000</c:v>
                </c:pt>
                <c:pt idx="4">
                  <c:v>-445000000000</c:v>
                </c:pt>
                <c:pt idx="5">
                  <c:v>-445000000000</c:v>
                </c:pt>
                <c:pt idx="6">
                  <c:v>-445000000000</c:v>
                </c:pt>
                <c:pt idx="7">
                  <c:v>-445000000000</c:v>
                </c:pt>
                <c:pt idx="8">
                  <c:v>-445000000000</c:v>
                </c:pt>
                <c:pt idx="9">
                  <c:v>-445000000000</c:v>
                </c:pt>
                <c:pt idx="10">
                  <c:v>-445000000000</c:v>
                </c:pt>
                <c:pt idx="11">
                  <c:v>-445000000000</c:v>
                </c:pt>
                <c:pt idx="12">
                  <c:v>-445000000000</c:v>
                </c:pt>
                <c:pt idx="13">
                  <c:v>-445000000000</c:v>
                </c:pt>
                <c:pt idx="14">
                  <c:v>-445000000000</c:v>
                </c:pt>
                <c:pt idx="15">
                  <c:v>-445000000000</c:v>
                </c:pt>
                <c:pt idx="16">
                  <c:v>-445000000000</c:v>
                </c:pt>
                <c:pt idx="17">
                  <c:v>-445000000000</c:v>
                </c:pt>
                <c:pt idx="18">
                  <c:v>-445000000000</c:v>
                </c:pt>
                <c:pt idx="19">
                  <c:v>-445000000000</c:v>
                </c:pt>
                <c:pt idx="20">
                  <c:v>-445000000000</c:v>
                </c:pt>
                <c:pt idx="21">
                  <c:v>-445000000000</c:v>
                </c:pt>
                <c:pt idx="22">
                  <c:v>-445000000000</c:v>
                </c:pt>
                <c:pt idx="23">
                  <c:v>-445000000000</c:v>
                </c:pt>
                <c:pt idx="24">
                  <c:v>-445000000000</c:v>
                </c:pt>
                <c:pt idx="25">
                  <c:v>-445000000000</c:v>
                </c:pt>
                <c:pt idx="26">
                  <c:v>-445000000000</c:v>
                </c:pt>
                <c:pt idx="27">
                  <c:v>-445000000000</c:v>
                </c:pt>
                <c:pt idx="28">
                  <c:v>-445000000000</c:v>
                </c:pt>
                <c:pt idx="29">
                  <c:v>-445000000000</c:v>
                </c:pt>
                <c:pt idx="30">
                  <c:v>-445000000000</c:v>
                </c:pt>
                <c:pt idx="31">
                  <c:v>-445000000000</c:v>
                </c:pt>
                <c:pt idx="32">
                  <c:v>-445000000000</c:v>
                </c:pt>
                <c:pt idx="33">
                  <c:v>-445000000000</c:v>
                </c:pt>
                <c:pt idx="34">
                  <c:v>-445000000000</c:v>
                </c:pt>
                <c:pt idx="35">
                  <c:v>-445000000000</c:v>
                </c:pt>
                <c:pt idx="36">
                  <c:v>-445000000000</c:v>
                </c:pt>
                <c:pt idx="37">
                  <c:v>-445000000000</c:v>
                </c:pt>
                <c:pt idx="38">
                  <c:v>-445000000000</c:v>
                </c:pt>
                <c:pt idx="39">
                  <c:v>-445000000000</c:v>
                </c:pt>
                <c:pt idx="40">
                  <c:v>-445000000000</c:v>
                </c:pt>
                <c:pt idx="41">
                  <c:v>-445000000000</c:v>
                </c:pt>
                <c:pt idx="42">
                  <c:v>-445000000000</c:v>
                </c:pt>
                <c:pt idx="43">
                  <c:v>-445000000000</c:v>
                </c:pt>
                <c:pt idx="44">
                  <c:v>-445000000000</c:v>
                </c:pt>
                <c:pt idx="45">
                  <c:v>-445000000000</c:v>
                </c:pt>
                <c:pt idx="46">
                  <c:v>-445000000000</c:v>
                </c:pt>
                <c:pt idx="47">
                  <c:v>-435000000000</c:v>
                </c:pt>
                <c:pt idx="48">
                  <c:v>-435000000000</c:v>
                </c:pt>
                <c:pt idx="49">
                  <c:v>-435000000000</c:v>
                </c:pt>
                <c:pt idx="50">
                  <c:v>-435000000000</c:v>
                </c:pt>
              </c:numCache>
            </c:numRef>
          </c:val>
        </c:ser>
        <c:ser>
          <c:idx val="3"/>
          <c:order val="2"/>
          <c:tx>
            <c:strRef>
              <c:f>'Balance Sheet'!$D$3</c:f>
              <c:strCache>
                <c:ptCount val="1"/>
                <c:pt idx="0">
                  <c:v>Amount due under indemnity</c:v>
                </c:pt>
              </c:strCache>
            </c:strRef>
          </c:tx>
          <c:spPr>
            <a:solidFill>
              <a:srgbClr val="F6891F"/>
            </a:solidFill>
          </c:spPr>
          <c:invertIfNegative val="0"/>
          <c:cat>
            <c:numRef>
              <c:f>'Balance Sheet'!$A$4:$A$54</c:f>
              <c:numCache>
                <c:formatCode>mmm\-yy</c:formatCode>
                <c:ptCount val="51"/>
                <c:pt idx="0">
                  <c:v>43070</c:v>
                </c:pt>
                <c:pt idx="1">
                  <c:v>43435</c:v>
                </c:pt>
                <c:pt idx="2">
                  <c:v>43800</c:v>
                </c:pt>
                <c:pt idx="3">
                  <c:v>44166</c:v>
                </c:pt>
                <c:pt idx="4">
                  <c:v>44531</c:v>
                </c:pt>
                <c:pt idx="5">
                  <c:v>44896</c:v>
                </c:pt>
                <c:pt idx="6">
                  <c:v>45261</c:v>
                </c:pt>
                <c:pt idx="7">
                  <c:v>45627</c:v>
                </c:pt>
                <c:pt idx="8">
                  <c:v>45992</c:v>
                </c:pt>
                <c:pt idx="9">
                  <c:v>46357</c:v>
                </c:pt>
                <c:pt idx="10">
                  <c:v>46722</c:v>
                </c:pt>
                <c:pt idx="11">
                  <c:v>47088</c:v>
                </c:pt>
                <c:pt idx="12">
                  <c:v>47453</c:v>
                </c:pt>
                <c:pt idx="13">
                  <c:v>47818</c:v>
                </c:pt>
                <c:pt idx="14">
                  <c:v>48183</c:v>
                </c:pt>
                <c:pt idx="15">
                  <c:v>48549</c:v>
                </c:pt>
                <c:pt idx="16">
                  <c:v>48914</c:v>
                </c:pt>
                <c:pt idx="17">
                  <c:v>49279</c:v>
                </c:pt>
                <c:pt idx="18">
                  <c:v>49644</c:v>
                </c:pt>
                <c:pt idx="19">
                  <c:v>50010</c:v>
                </c:pt>
                <c:pt idx="20">
                  <c:v>50375</c:v>
                </c:pt>
                <c:pt idx="21">
                  <c:v>50740</c:v>
                </c:pt>
                <c:pt idx="22">
                  <c:v>51105</c:v>
                </c:pt>
                <c:pt idx="23">
                  <c:v>51471</c:v>
                </c:pt>
                <c:pt idx="24">
                  <c:v>51836</c:v>
                </c:pt>
                <c:pt idx="25">
                  <c:v>52201</c:v>
                </c:pt>
                <c:pt idx="26">
                  <c:v>52566</c:v>
                </c:pt>
                <c:pt idx="27">
                  <c:v>52932</c:v>
                </c:pt>
                <c:pt idx="28">
                  <c:v>53297</c:v>
                </c:pt>
                <c:pt idx="29">
                  <c:v>53662</c:v>
                </c:pt>
                <c:pt idx="30">
                  <c:v>54027</c:v>
                </c:pt>
                <c:pt idx="31">
                  <c:v>54393</c:v>
                </c:pt>
                <c:pt idx="32">
                  <c:v>54758</c:v>
                </c:pt>
                <c:pt idx="33">
                  <c:v>55123</c:v>
                </c:pt>
                <c:pt idx="34">
                  <c:v>55488</c:v>
                </c:pt>
                <c:pt idx="35">
                  <c:v>55854</c:v>
                </c:pt>
                <c:pt idx="36">
                  <c:v>56219</c:v>
                </c:pt>
                <c:pt idx="37">
                  <c:v>56584</c:v>
                </c:pt>
                <c:pt idx="38">
                  <c:v>56949</c:v>
                </c:pt>
                <c:pt idx="39">
                  <c:v>57315</c:v>
                </c:pt>
                <c:pt idx="40">
                  <c:v>57680</c:v>
                </c:pt>
                <c:pt idx="41">
                  <c:v>58045</c:v>
                </c:pt>
                <c:pt idx="42">
                  <c:v>58410</c:v>
                </c:pt>
                <c:pt idx="43">
                  <c:v>58776</c:v>
                </c:pt>
                <c:pt idx="44">
                  <c:v>59141</c:v>
                </c:pt>
                <c:pt idx="45">
                  <c:v>59506</c:v>
                </c:pt>
                <c:pt idx="46">
                  <c:v>59871</c:v>
                </c:pt>
                <c:pt idx="47">
                  <c:v>60237</c:v>
                </c:pt>
                <c:pt idx="48">
                  <c:v>60602</c:v>
                </c:pt>
                <c:pt idx="49">
                  <c:v>60967</c:v>
                </c:pt>
                <c:pt idx="50">
                  <c:v>61332</c:v>
                </c:pt>
              </c:numCache>
            </c:numRef>
          </c:cat>
          <c:val>
            <c:numRef>
              <c:f>'Balance Sheet'!$D$4:$D$54</c:f>
              <c:numCache>
                <c:formatCode>_(* #,##0.00_);_(* \(#,##0.00\);_(* "-"??_);_(@_)</c:formatCode>
                <c:ptCount val="51"/>
                <c:pt idx="0">
                  <c:v>29605210583.858215</c:v>
                </c:pt>
                <c:pt idx="1">
                  <c:v>18496778763.617798</c:v>
                </c:pt>
                <c:pt idx="2">
                  <c:v>10114968685.938538</c:v>
                </c:pt>
                <c:pt idx="3">
                  <c:v>1941219204.7055054</c:v>
                </c:pt>
                <c:pt idx="4">
                  <c:v>-153546223.92596436</c:v>
                </c:pt>
                <c:pt idx="5">
                  <c:v>-6093602355.0953979</c:v>
                </c:pt>
                <c:pt idx="6">
                  <c:v>-12432862633.346863</c:v>
                </c:pt>
                <c:pt idx="7">
                  <c:v>-17166725600.160645</c:v>
                </c:pt>
                <c:pt idx="8">
                  <c:v>-17319372695.470337</c:v>
                </c:pt>
                <c:pt idx="9">
                  <c:v>-22280751770.414917</c:v>
                </c:pt>
                <c:pt idx="10">
                  <c:v>-23949595430.709656</c:v>
                </c:pt>
                <c:pt idx="11">
                  <c:v>-22942318810.983521</c:v>
                </c:pt>
                <c:pt idx="12">
                  <c:v>-26302210640.921082</c:v>
                </c:pt>
                <c:pt idx="13">
                  <c:v>-22127192422.580383</c:v>
                </c:pt>
                <c:pt idx="14">
                  <c:v>-24485184313.368286</c:v>
                </c:pt>
                <c:pt idx="15">
                  <c:v>-21783136370.290894</c:v>
                </c:pt>
                <c:pt idx="16">
                  <c:v>-23755888572.99353</c:v>
                </c:pt>
                <c:pt idx="17">
                  <c:v>-21299707423.109924</c:v>
                </c:pt>
                <c:pt idx="18">
                  <c:v>-23301619159.998535</c:v>
                </c:pt>
                <c:pt idx="19">
                  <c:v>-21503478788.677856</c:v>
                </c:pt>
                <c:pt idx="20">
                  <c:v>-25383706888.798767</c:v>
                </c:pt>
                <c:pt idx="21">
                  <c:v>-22528203713.665039</c:v>
                </c:pt>
                <c:pt idx="22">
                  <c:v>-20935833185.237549</c:v>
                </c:pt>
                <c:pt idx="23">
                  <c:v>-18803206578.671997</c:v>
                </c:pt>
                <c:pt idx="24">
                  <c:v>-22230619879.790283</c:v>
                </c:pt>
                <c:pt idx="25">
                  <c:v>-19391593724.631165</c:v>
                </c:pt>
                <c:pt idx="26">
                  <c:v>-23508432309.430725</c:v>
                </c:pt>
                <c:pt idx="27">
                  <c:v>-24862318985.482971</c:v>
                </c:pt>
                <c:pt idx="28">
                  <c:v>-24133309905.282349</c:v>
                </c:pt>
                <c:pt idx="29">
                  <c:v>-21635798214.842346</c:v>
                </c:pt>
                <c:pt idx="30">
                  <c:v>-30223160179.321594</c:v>
                </c:pt>
                <c:pt idx="31">
                  <c:v>-36761276093.892639</c:v>
                </c:pt>
                <c:pt idx="32">
                  <c:v>-33223542871.754089</c:v>
                </c:pt>
                <c:pt idx="33">
                  <c:v>-40047250457.247742</c:v>
                </c:pt>
                <c:pt idx="34">
                  <c:v>-47098532841.145264</c:v>
                </c:pt>
                <c:pt idx="35">
                  <c:v>-42196506301.128906</c:v>
                </c:pt>
                <c:pt idx="36">
                  <c:v>-49248030902.105408</c:v>
                </c:pt>
                <c:pt idx="37">
                  <c:v>-56415431759.853699</c:v>
                </c:pt>
                <c:pt idx="38">
                  <c:v>-43102897495.317993</c:v>
                </c:pt>
                <c:pt idx="39">
                  <c:v>-49653416094.57312</c:v>
                </c:pt>
                <c:pt idx="40">
                  <c:v>-53180945174.089233</c:v>
                </c:pt>
                <c:pt idx="41">
                  <c:v>-60174517684.078186</c:v>
                </c:pt>
                <c:pt idx="42">
                  <c:v>-67054269337.49823</c:v>
                </c:pt>
                <c:pt idx="43">
                  <c:v>-45218736191.841858</c:v>
                </c:pt>
                <c:pt idx="44">
                  <c:v>-50960176096.26825</c:v>
                </c:pt>
                <c:pt idx="45">
                  <c:v>-56530110412.585571</c:v>
                </c:pt>
                <c:pt idx="46">
                  <c:v>-61925017795.585754</c:v>
                </c:pt>
                <c:pt idx="47">
                  <c:v>-57160486514.768066</c:v>
                </c:pt>
                <c:pt idx="48">
                  <c:v>-36964314322.573547</c:v>
                </c:pt>
                <c:pt idx="49">
                  <c:v>-43863520878.721375</c:v>
                </c:pt>
                <c:pt idx="50">
                  <c:v>-50615902021.416809</c:v>
                </c:pt>
              </c:numCache>
            </c:numRef>
          </c:val>
        </c:ser>
        <c:dLbls>
          <c:showLegendKey val="0"/>
          <c:showVal val="0"/>
          <c:showCatName val="0"/>
          <c:showSerName val="0"/>
          <c:showPercent val="0"/>
          <c:showBubbleSize val="0"/>
        </c:dLbls>
        <c:gapWidth val="0"/>
        <c:overlap val="100"/>
        <c:axId val="200151424"/>
        <c:axId val="200152960"/>
      </c:barChart>
      <c:dateAx>
        <c:axId val="200151424"/>
        <c:scaling>
          <c:orientation val="minMax"/>
        </c:scaling>
        <c:delete val="0"/>
        <c:axPos val="b"/>
        <c:numFmt formatCode="yyyy" sourceLinked="0"/>
        <c:majorTickMark val="out"/>
        <c:minorTickMark val="none"/>
        <c:tickLblPos val="low"/>
        <c:spPr>
          <a:ln>
            <a:solidFill>
              <a:prstClr val="black"/>
            </a:solidFill>
          </a:ln>
        </c:spPr>
        <c:crossAx val="200152960"/>
        <c:crossesAt val="-500000"/>
        <c:auto val="1"/>
        <c:lblOffset val="100"/>
        <c:baseTimeUnit val="years"/>
        <c:majorUnit val="5"/>
      </c:dateAx>
      <c:valAx>
        <c:axId val="200152960"/>
        <c:scaling>
          <c:orientation val="minMax"/>
          <c:min val="-600000000000"/>
        </c:scaling>
        <c:delete val="0"/>
        <c:axPos val="r"/>
        <c:numFmt formatCode="#,##0,,," sourceLinked="0"/>
        <c:majorTickMark val="out"/>
        <c:minorTickMark val="none"/>
        <c:tickLblPos val="nextTo"/>
        <c:spPr>
          <a:ln>
            <a:solidFill>
              <a:prstClr val="black"/>
            </a:solidFill>
          </a:ln>
        </c:spPr>
        <c:crossAx val="200151424"/>
        <c:crosses val="max"/>
        <c:crossBetween val="between"/>
      </c:valAx>
    </c:plotArea>
    <c:legend>
      <c:legendPos val="r"/>
      <c:layout>
        <c:manualLayout>
          <c:xMode val="edge"/>
          <c:yMode val="edge"/>
          <c:x val="1.7075857727415801E-2"/>
          <c:y val="5.3338675213675194E-3"/>
          <c:w val="0.78305004721435323"/>
          <c:h val="0.18477786680911679"/>
        </c:manualLayout>
      </c:layout>
      <c:overlay val="0"/>
    </c:legend>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566" l="0.70000000000000062" r="0.70000000000000062" t="0.750000000000005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5.2171466792571619E-2"/>
          <c:y val="0.10705349535289758"/>
          <c:w val="0.87932837582625056"/>
          <c:h val="0.72996641771394699"/>
        </c:manualLayout>
      </c:layout>
      <c:lineChart>
        <c:grouping val="standard"/>
        <c:varyColors val="0"/>
        <c:ser>
          <c:idx val="0"/>
          <c:order val="0"/>
          <c:tx>
            <c:strRef>
              <c:f>BankRatePathScenarios!$B$3</c:f>
              <c:strCache>
                <c:ptCount val="1"/>
                <c:pt idx="0">
                  <c:v>Scenario 1</c:v>
                </c:pt>
              </c:strCache>
            </c:strRef>
          </c:tx>
          <c:spPr>
            <a:ln>
              <a:solidFill>
                <a:srgbClr val="F6891F"/>
              </a:solidFill>
            </a:ln>
          </c:spPr>
          <c:marker>
            <c:symbol val="none"/>
          </c:marker>
          <c:cat>
            <c:numRef>
              <c:f>BankRatePathScenarios!$A$4:$A$662</c:f>
              <c:numCache>
                <c:formatCode>mmm\ yyyy</c:formatCode>
                <c:ptCount val="659"/>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pt idx="13">
                  <c:v>43434</c:v>
                </c:pt>
                <c:pt idx="14">
                  <c:v>43465</c:v>
                </c:pt>
                <c:pt idx="15">
                  <c:v>43496</c:v>
                </c:pt>
                <c:pt idx="16">
                  <c:v>43524</c:v>
                </c:pt>
                <c:pt idx="17">
                  <c:v>43555</c:v>
                </c:pt>
                <c:pt idx="18">
                  <c:v>43585</c:v>
                </c:pt>
                <c:pt idx="19">
                  <c:v>43616</c:v>
                </c:pt>
                <c:pt idx="20">
                  <c:v>43646</c:v>
                </c:pt>
                <c:pt idx="21">
                  <c:v>43677</c:v>
                </c:pt>
                <c:pt idx="22">
                  <c:v>43708</c:v>
                </c:pt>
                <c:pt idx="23">
                  <c:v>43738</c:v>
                </c:pt>
                <c:pt idx="24">
                  <c:v>43769</c:v>
                </c:pt>
                <c:pt idx="25">
                  <c:v>43799</c:v>
                </c:pt>
                <c:pt idx="26">
                  <c:v>43830</c:v>
                </c:pt>
                <c:pt idx="27">
                  <c:v>43861</c:v>
                </c:pt>
                <c:pt idx="28">
                  <c:v>43890</c:v>
                </c:pt>
                <c:pt idx="29">
                  <c:v>43921</c:v>
                </c:pt>
                <c:pt idx="30">
                  <c:v>43951</c:v>
                </c:pt>
                <c:pt idx="31">
                  <c:v>43982</c:v>
                </c:pt>
                <c:pt idx="32">
                  <c:v>44012</c:v>
                </c:pt>
                <c:pt idx="33">
                  <c:v>44043</c:v>
                </c:pt>
                <c:pt idx="34">
                  <c:v>44074</c:v>
                </c:pt>
                <c:pt idx="35">
                  <c:v>44104</c:v>
                </c:pt>
                <c:pt idx="36">
                  <c:v>44135</c:v>
                </c:pt>
                <c:pt idx="37">
                  <c:v>44165</c:v>
                </c:pt>
                <c:pt idx="38">
                  <c:v>44196</c:v>
                </c:pt>
                <c:pt idx="39">
                  <c:v>44227</c:v>
                </c:pt>
                <c:pt idx="40">
                  <c:v>44255</c:v>
                </c:pt>
                <c:pt idx="41">
                  <c:v>44286</c:v>
                </c:pt>
                <c:pt idx="42">
                  <c:v>44316</c:v>
                </c:pt>
                <c:pt idx="43">
                  <c:v>44347</c:v>
                </c:pt>
                <c:pt idx="44">
                  <c:v>44377</c:v>
                </c:pt>
                <c:pt idx="45">
                  <c:v>44408</c:v>
                </c:pt>
                <c:pt idx="46">
                  <c:v>44439</c:v>
                </c:pt>
                <c:pt idx="47">
                  <c:v>44469</c:v>
                </c:pt>
                <c:pt idx="48">
                  <c:v>44500</c:v>
                </c:pt>
                <c:pt idx="49">
                  <c:v>44530</c:v>
                </c:pt>
                <c:pt idx="50">
                  <c:v>44561</c:v>
                </c:pt>
                <c:pt idx="51">
                  <c:v>44592</c:v>
                </c:pt>
                <c:pt idx="52">
                  <c:v>44620</c:v>
                </c:pt>
                <c:pt idx="53">
                  <c:v>44651</c:v>
                </c:pt>
                <c:pt idx="54">
                  <c:v>44681</c:v>
                </c:pt>
                <c:pt idx="55">
                  <c:v>44712</c:v>
                </c:pt>
                <c:pt idx="56">
                  <c:v>44742</c:v>
                </c:pt>
                <c:pt idx="57">
                  <c:v>44773</c:v>
                </c:pt>
                <c:pt idx="58">
                  <c:v>44804</c:v>
                </c:pt>
                <c:pt idx="59">
                  <c:v>44834</c:v>
                </c:pt>
                <c:pt idx="60">
                  <c:v>44865</c:v>
                </c:pt>
                <c:pt idx="61">
                  <c:v>44895</c:v>
                </c:pt>
                <c:pt idx="62">
                  <c:v>44926</c:v>
                </c:pt>
                <c:pt idx="63">
                  <c:v>44957</c:v>
                </c:pt>
                <c:pt idx="64">
                  <c:v>44985</c:v>
                </c:pt>
                <c:pt idx="65">
                  <c:v>45016</c:v>
                </c:pt>
                <c:pt idx="66">
                  <c:v>45046</c:v>
                </c:pt>
                <c:pt idx="67">
                  <c:v>45077</c:v>
                </c:pt>
                <c:pt idx="68">
                  <c:v>45107</c:v>
                </c:pt>
                <c:pt idx="69">
                  <c:v>45138</c:v>
                </c:pt>
                <c:pt idx="70">
                  <c:v>45169</c:v>
                </c:pt>
                <c:pt idx="71">
                  <c:v>45199</c:v>
                </c:pt>
                <c:pt idx="72">
                  <c:v>45230</c:v>
                </c:pt>
                <c:pt idx="73">
                  <c:v>45260</c:v>
                </c:pt>
                <c:pt idx="74">
                  <c:v>45291</c:v>
                </c:pt>
                <c:pt idx="75">
                  <c:v>45322</c:v>
                </c:pt>
                <c:pt idx="76">
                  <c:v>45351</c:v>
                </c:pt>
                <c:pt idx="77">
                  <c:v>45382</c:v>
                </c:pt>
                <c:pt idx="78">
                  <c:v>45412</c:v>
                </c:pt>
                <c:pt idx="79">
                  <c:v>45443</c:v>
                </c:pt>
                <c:pt idx="80">
                  <c:v>45473</c:v>
                </c:pt>
                <c:pt idx="81">
                  <c:v>45504</c:v>
                </c:pt>
                <c:pt idx="82">
                  <c:v>45535</c:v>
                </c:pt>
                <c:pt idx="83">
                  <c:v>45565</c:v>
                </c:pt>
                <c:pt idx="84">
                  <c:v>45596</c:v>
                </c:pt>
                <c:pt idx="85">
                  <c:v>45626</c:v>
                </c:pt>
                <c:pt idx="86">
                  <c:v>45657</c:v>
                </c:pt>
                <c:pt idx="87">
                  <c:v>45688</c:v>
                </c:pt>
                <c:pt idx="88">
                  <c:v>45716</c:v>
                </c:pt>
                <c:pt idx="89">
                  <c:v>45747</c:v>
                </c:pt>
                <c:pt idx="90">
                  <c:v>45777</c:v>
                </c:pt>
                <c:pt idx="91">
                  <c:v>45808</c:v>
                </c:pt>
                <c:pt idx="92">
                  <c:v>45838</c:v>
                </c:pt>
                <c:pt idx="93">
                  <c:v>45869</c:v>
                </c:pt>
                <c:pt idx="94">
                  <c:v>45900</c:v>
                </c:pt>
                <c:pt idx="95">
                  <c:v>45930</c:v>
                </c:pt>
                <c:pt idx="96">
                  <c:v>45961</c:v>
                </c:pt>
                <c:pt idx="97">
                  <c:v>45991</c:v>
                </c:pt>
                <c:pt idx="98">
                  <c:v>46022</c:v>
                </c:pt>
                <c:pt idx="99">
                  <c:v>46053</c:v>
                </c:pt>
                <c:pt idx="100">
                  <c:v>46081</c:v>
                </c:pt>
                <c:pt idx="101">
                  <c:v>46112</c:v>
                </c:pt>
                <c:pt idx="102">
                  <c:v>46142</c:v>
                </c:pt>
                <c:pt idx="103">
                  <c:v>46173</c:v>
                </c:pt>
                <c:pt idx="104">
                  <c:v>46203</c:v>
                </c:pt>
                <c:pt idx="105">
                  <c:v>46234</c:v>
                </c:pt>
                <c:pt idx="106">
                  <c:v>46265</c:v>
                </c:pt>
                <c:pt idx="107">
                  <c:v>46295</c:v>
                </c:pt>
                <c:pt idx="108">
                  <c:v>46326</c:v>
                </c:pt>
                <c:pt idx="109">
                  <c:v>46356</c:v>
                </c:pt>
                <c:pt idx="110">
                  <c:v>46387</c:v>
                </c:pt>
                <c:pt idx="111">
                  <c:v>46418</c:v>
                </c:pt>
                <c:pt idx="112">
                  <c:v>46446</c:v>
                </c:pt>
                <c:pt idx="113">
                  <c:v>46477</c:v>
                </c:pt>
                <c:pt idx="114">
                  <c:v>46507</c:v>
                </c:pt>
                <c:pt idx="115">
                  <c:v>46538</c:v>
                </c:pt>
                <c:pt idx="116">
                  <c:v>46568</c:v>
                </c:pt>
                <c:pt idx="117">
                  <c:v>46599</c:v>
                </c:pt>
                <c:pt idx="118">
                  <c:v>46630</c:v>
                </c:pt>
                <c:pt idx="119">
                  <c:v>46660</c:v>
                </c:pt>
                <c:pt idx="120">
                  <c:v>46691</c:v>
                </c:pt>
                <c:pt idx="121">
                  <c:v>46721</c:v>
                </c:pt>
                <c:pt idx="122">
                  <c:v>46752</c:v>
                </c:pt>
                <c:pt idx="123">
                  <c:v>46783</c:v>
                </c:pt>
                <c:pt idx="124">
                  <c:v>46812</c:v>
                </c:pt>
                <c:pt idx="125">
                  <c:v>46843</c:v>
                </c:pt>
                <c:pt idx="126">
                  <c:v>46873</c:v>
                </c:pt>
                <c:pt idx="127">
                  <c:v>46904</c:v>
                </c:pt>
                <c:pt idx="128">
                  <c:v>46934</c:v>
                </c:pt>
                <c:pt idx="129">
                  <c:v>46965</c:v>
                </c:pt>
                <c:pt idx="130">
                  <c:v>46996</c:v>
                </c:pt>
                <c:pt idx="131">
                  <c:v>47026</c:v>
                </c:pt>
                <c:pt idx="132">
                  <c:v>47057</c:v>
                </c:pt>
                <c:pt idx="133">
                  <c:v>47087</c:v>
                </c:pt>
                <c:pt idx="134">
                  <c:v>47118</c:v>
                </c:pt>
                <c:pt idx="135">
                  <c:v>47149</c:v>
                </c:pt>
                <c:pt idx="136">
                  <c:v>47177</c:v>
                </c:pt>
                <c:pt idx="137">
                  <c:v>47208</c:v>
                </c:pt>
                <c:pt idx="138">
                  <c:v>47238</c:v>
                </c:pt>
                <c:pt idx="139">
                  <c:v>47269</c:v>
                </c:pt>
                <c:pt idx="140">
                  <c:v>47299</c:v>
                </c:pt>
                <c:pt idx="141">
                  <c:v>47330</c:v>
                </c:pt>
                <c:pt idx="142">
                  <c:v>47361</c:v>
                </c:pt>
                <c:pt idx="143">
                  <c:v>47391</c:v>
                </c:pt>
                <c:pt idx="144">
                  <c:v>47422</c:v>
                </c:pt>
                <c:pt idx="145">
                  <c:v>47452</c:v>
                </c:pt>
                <c:pt idx="146">
                  <c:v>47483</c:v>
                </c:pt>
                <c:pt idx="147">
                  <c:v>47514</c:v>
                </c:pt>
                <c:pt idx="148">
                  <c:v>47542</c:v>
                </c:pt>
                <c:pt idx="149">
                  <c:v>47573</c:v>
                </c:pt>
                <c:pt idx="150">
                  <c:v>47603</c:v>
                </c:pt>
                <c:pt idx="151">
                  <c:v>47634</c:v>
                </c:pt>
                <c:pt idx="152">
                  <c:v>47664</c:v>
                </c:pt>
                <c:pt idx="153">
                  <c:v>47695</c:v>
                </c:pt>
                <c:pt idx="154">
                  <c:v>47726</c:v>
                </c:pt>
                <c:pt idx="155">
                  <c:v>47756</c:v>
                </c:pt>
                <c:pt idx="156">
                  <c:v>47787</c:v>
                </c:pt>
                <c:pt idx="157">
                  <c:v>47817</c:v>
                </c:pt>
                <c:pt idx="158">
                  <c:v>47848</c:v>
                </c:pt>
                <c:pt idx="159">
                  <c:v>47879</c:v>
                </c:pt>
                <c:pt idx="160">
                  <c:v>47907</c:v>
                </c:pt>
                <c:pt idx="161">
                  <c:v>47938</c:v>
                </c:pt>
                <c:pt idx="162">
                  <c:v>47968</c:v>
                </c:pt>
                <c:pt idx="163">
                  <c:v>47999</c:v>
                </c:pt>
                <c:pt idx="164">
                  <c:v>48029</c:v>
                </c:pt>
                <c:pt idx="165">
                  <c:v>48060</c:v>
                </c:pt>
                <c:pt idx="166">
                  <c:v>48091</c:v>
                </c:pt>
                <c:pt idx="167">
                  <c:v>48121</c:v>
                </c:pt>
                <c:pt idx="168">
                  <c:v>48152</c:v>
                </c:pt>
                <c:pt idx="169">
                  <c:v>48182</c:v>
                </c:pt>
                <c:pt idx="170">
                  <c:v>48213</c:v>
                </c:pt>
                <c:pt idx="171">
                  <c:v>48244</c:v>
                </c:pt>
                <c:pt idx="172">
                  <c:v>48273</c:v>
                </c:pt>
                <c:pt idx="173">
                  <c:v>48304</c:v>
                </c:pt>
                <c:pt idx="174">
                  <c:v>48334</c:v>
                </c:pt>
                <c:pt idx="175">
                  <c:v>48365</c:v>
                </c:pt>
                <c:pt idx="176">
                  <c:v>48395</c:v>
                </c:pt>
                <c:pt idx="177">
                  <c:v>48426</c:v>
                </c:pt>
                <c:pt idx="178">
                  <c:v>48457</c:v>
                </c:pt>
                <c:pt idx="179">
                  <c:v>48487</c:v>
                </c:pt>
                <c:pt idx="180">
                  <c:v>48518</c:v>
                </c:pt>
                <c:pt idx="181">
                  <c:v>48548</c:v>
                </c:pt>
                <c:pt idx="182">
                  <c:v>48579</c:v>
                </c:pt>
                <c:pt idx="183">
                  <c:v>48610</c:v>
                </c:pt>
                <c:pt idx="184">
                  <c:v>48638</c:v>
                </c:pt>
                <c:pt idx="185">
                  <c:v>48669</c:v>
                </c:pt>
                <c:pt idx="186">
                  <c:v>48699</c:v>
                </c:pt>
                <c:pt idx="187">
                  <c:v>48730</c:v>
                </c:pt>
                <c:pt idx="188">
                  <c:v>48760</c:v>
                </c:pt>
                <c:pt idx="189">
                  <c:v>48791</c:v>
                </c:pt>
                <c:pt idx="190">
                  <c:v>48822</c:v>
                </c:pt>
                <c:pt idx="191">
                  <c:v>48852</c:v>
                </c:pt>
                <c:pt idx="192">
                  <c:v>48883</c:v>
                </c:pt>
                <c:pt idx="193">
                  <c:v>48913</c:v>
                </c:pt>
                <c:pt idx="194">
                  <c:v>48944</c:v>
                </c:pt>
                <c:pt idx="195">
                  <c:v>48975</c:v>
                </c:pt>
                <c:pt idx="196">
                  <c:v>49003</c:v>
                </c:pt>
                <c:pt idx="197">
                  <c:v>49034</c:v>
                </c:pt>
                <c:pt idx="198">
                  <c:v>49064</c:v>
                </c:pt>
                <c:pt idx="199">
                  <c:v>49095</c:v>
                </c:pt>
                <c:pt idx="200">
                  <c:v>49125</c:v>
                </c:pt>
                <c:pt idx="201">
                  <c:v>49156</c:v>
                </c:pt>
                <c:pt idx="202">
                  <c:v>49187</c:v>
                </c:pt>
                <c:pt idx="203">
                  <c:v>49217</c:v>
                </c:pt>
                <c:pt idx="204">
                  <c:v>49248</c:v>
                </c:pt>
                <c:pt idx="205">
                  <c:v>49278</c:v>
                </c:pt>
                <c:pt idx="206">
                  <c:v>49309</c:v>
                </c:pt>
                <c:pt idx="207">
                  <c:v>49340</c:v>
                </c:pt>
                <c:pt idx="208">
                  <c:v>49368</c:v>
                </c:pt>
                <c:pt idx="209">
                  <c:v>49399</c:v>
                </c:pt>
                <c:pt idx="210">
                  <c:v>49429</c:v>
                </c:pt>
                <c:pt idx="211">
                  <c:v>49460</c:v>
                </c:pt>
                <c:pt idx="212">
                  <c:v>49490</c:v>
                </c:pt>
                <c:pt idx="213">
                  <c:v>49521</c:v>
                </c:pt>
                <c:pt idx="214">
                  <c:v>49552</c:v>
                </c:pt>
                <c:pt idx="215">
                  <c:v>49582</c:v>
                </c:pt>
                <c:pt idx="216">
                  <c:v>49613</c:v>
                </c:pt>
                <c:pt idx="217">
                  <c:v>49643</c:v>
                </c:pt>
                <c:pt idx="218">
                  <c:v>49674</c:v>
                </c:pt>
                <c:pt idx="219">
                  <c:v>49705</c:v>
                </c:pt>
                <c:pt idx="220">
                  <c:v>49734</c:v>
                </c:pt>
                <c:pt idx="221">
                  <c:v>49765</c:v>
                </c:pt>
                <c:pt idx="222">
                  <c:v>49795</c:v>
                </c:pt>
                <c:pt idx="223">
                  <c:v>49826</c:v>
                </c:pt>
                <c:pt idx="224">
                  <c:v>49856</c:v>
                </c:pt>
                <c:pt idx="225">
                  <c:v>49887</c:v>
                </c:pt>
                <c:pt idx="226">
                  <c:v>49918</c:v>
                </c:pt>
                <c:pt idx="227">
                  <c:v>49948</c:v>
                </c:pt>
                <c:pt idx="228">
                  <c:v>49979</c:v>
                </c:pt>
                <c:pt idx="229">
                  <c:v>50009</c:v>
                </c:pt>
                <c:pt idx="230">
                  <c:v>50040</c:v>
                </c:pt>
                <c:pt idx="231">
                  <c:v>50071</c:v>
                </c:pt>
                <c:pt idx="232">
                  <c:v>50099</c:v>
                </c:pt>
                <c:pt idx="233">
                  <c:v>50130</c:v>
                </c:pt>
                <c:pt idx="234">
                  <c:v>50160</c:v>
                </c:pt>
                <c:pt idx="235">
                  <c:v>50191</c:v>
                </c:pt>
                <c:pt idx="236">
                  <c:v>50221</c:v>
                </c:pt>
                <c:pt idx="237">
                  <c:v>50252</c:v>
                </c:pt>
                <c:pt idx="238">
                  <c:v>50283</c:v>
                </c:pt>
                <c:pt idx="239">
                  <c:v>50313</c:v>
                </c:pt>
                <c:pt idx="240">
                  <c:v>50344</c:v>
                </c:pt>
                <c:pt idx="241">
                  <c:v>50374</c:v>
                </c:pt>
                <c:pt idx="242">
                  <c:v>50405</c:v>
                </c:pt>
                <c:pt idx="243">
                  <c:v>50436</c:v>
                </c:pt>
                <c:pt idx="244">
                  <c:v>50464</c:v>
                </c:pt>
                <c:pt idx="245">
                  <c:v>50495</c:v>
                </c:pt>
                <c:pt idx="246">
                  <c:v>50525</c:v>
                </c:pt>
                <c:pt idx="247">
                  <c:v>50556</c:v>
                </c:pt>
                <c:pt idx="248">
                  <c:v>50586</c:v>
                </c:pt>
                <c:pt idx="249">
                  <c:v>50617</c:v>
                </c:pt>
                <c:pt idx="250">
                  <c:v>50648</c:v>
                </c:pt>
                <c:pt idx="251">
                  <c:v>50678</c:v>
                </c:pt>
                <c:pt idx="252">
                  <c:v>50709</c:v>
                </c:pt>
                <c:pt idx="253">
                  <c:v>50739</c:v>
                </c:pt>
                <c:pt idx="254">
                  <c:v>50770</c:v>
                </c:pt>
                <c:pt idx="255">
                  <c:v>50801</c:v>
                </c:pt>
                <c:pt idx="256">
                  <c:v>50829</c:v>
                </c:pt>
                <c:pt idx="257">
                  <c:v>50860</c:v>
                </c:pt>
                <c:pt idx="258">
                  <c:v>50890</c:v>
                </c:pt>
                <c:pt idx="259">
                  <c:v>50921</c:v>
                </c:pt>
                <c:pt idx="260">
                  <c:v>50951</c:v>
                </c:pt>
                <c:pt idx="261">
                  <c:v>50982</c:v>
                </c:pt>
                <c:pt idx="262">
                  <c:v>51013</c:v>
                </c:pt>
                <c:pt idx="263">
                  <c:v>51043</c:v>
                </c:pt>
                <c:pt idx="264">
                  <c:v>51074</c:v>
                </c:pt>
                <c:pt idx="265">
                  <c:v>51104</c:v>
                </c:pt>
                <c:pt idx="266">
                  <c:v>51135</c:v>
                </c:pt>
                <c:pt idx="267">
                  <c:v>51166</c:v>
                </c:pt>
                <c:pt idx="268">
                  <c:v>51195</c:v>
                </c:pt>
                <c:pt idx="269">
                  <c:v>51226</c:v>
                </c:pt>
                <c:pt idx="270">
                  <c:v>51256</c:v>
                </c:pt>
                <c:pt idx="271">
                  <c:v>51287</c:v>
                </c:pt>
                <c:pt idx="272">
                  <c:v>51317</c:v>
                </c:pt>
                <c:pt idx="273">
                  <c:v>51348</c:v>
                </c:pt>
                <c:pt idx="274">
                  <c:v>51379</c:v>
                </c:pt>
                <c:pt idx="275">
                  <c:v>51409</c:v>
                </c:pt>
                <c:pt idx="276">
                  <c:v>51440</c:v>
                </c:pt>
                <c:pt idx="277">
                  <c:v>51470</c:v>
                </c:pt>
                <c:pt idx="278">
                  <c:v>51501</c:v>
                </c:pt>
                <c:pt idx="279">
                  <c:v>51532</c:v>
                </c:pt>
                <c:pt idx="280">
                  <c:v>51560</c:v>
                </c:pt>
                <c:pt idx="281">
                  <c:v>51591</c:v>
                </c:pt>
                <c:pt idx="282">
                  <c:v>51621</c:v>
                </c:pt>
                <c:pt idx="283">
                  <c:v>51652</c:v>
                </c:pt>
                <c:pt idx="284">
                  <c:v>51682</c:v>
                </c:pt>
                <c:pt idx="285">
                  <c:v>51713</c:v>
                </c:pt>
                <c:pt idx="286">
                  <c:v>51744</c:v>
                </c:pt>
                <c:pt idx="287">
                  <c:v>51774</c:v>
                </c:pt>
                <c:pt idx="288">
                  <c:v>51805</c:v>
                </c:pt>
                <c:pt idx="289">
                  <c:v>51835</c:v>
                </c:pt>
                <c:pt idx="290">
                  <c:v>51866</c:v>
                </c:pt>
                <c:pt idx="291">
                  <c:v>51897</c:v>
                </c:pt>
                <c:pt idx="292">
                  <c:v>51925</c:v>
                </c:pt>
                <c:pt idx="293">
                  <c:v>51956</c:v>
                </c:pt>
                <c:pt idx="294">
                  <c:v>51986</c:v>
                </c:pt>
                <c:pt idx="295">
                  <c:v>52017</c:v>
                </c:pt>
                <c:pt idx="296">
                  <c:v>52047</c:v>
                </c:pt>
                <c:pt idx="297">
                  <c:v>52078</c:v>
                </c:pt>
                <c:pt idx="298">
                  <c:v>52109</c:v>
                </c:pt>
                <c:pt idx="299">
                  <c:v>52139</c:v>
                </c:pt>
                <c:pt idx="300">
                  <c:v>52170</c:v>
                </c:pt>
                <c:pt idx="301">
                  <c:v>52200</c:v>
                </c:pt>
                <c:pt idx="302">
                  <c:v>52231</c:v>
                </c:pt>
                <c:pt idx="303">
                  <c:v>52262</c:v>
                </c:pt>
                <c:pt idx="304">
                  <c:v>52290</c:v>
                </c:pt>
                <c:pt idx="305">
                  <c:v>52321</c:v>
                </c:pt>
                <c:pt idx="306">
                  <c:v>52351</c:v>
                </c:pt>
                <c:pt idx="307">
                  <c:v>52382</c:v>
                </c:pt>
                <c:pt idx="308">
                  <c:v>52412</c:v>
                </c:pt>
                <c:pt idx="309">
                  <c:v>52443</c:v>
                </c:pt>
                <c:pt idx="310">
                  <c:v>52474</c:v>
                </c:pt>
                <c:pt idx="311">
                  <c:v>52504</c:v>
                </c:pt>
                <c:pt idx="312">
                  <c:v>52535</c:v>
                </c:pt>
                <c:pt idx="313">
                  <c:v>52565</c:v>
                </c:pt>
                <c:pt idx="314">
                  <c:v>52596</c:v>
                </c:pt>
                <c:pt idx="315">
                  <c:v>52627</c:v>
                </c:pt>
                <c:pt idx="316">
                  <c:v>52656</c:v>
                </c:pt>
                <c:pt idx="317">
                  <c:v>52687</c:v>
                </c:pt>
                <c:pt idx="318">
                  <c:v>52717</c:v>
                </c:pt>
                <c:pt idx="319">
                  <c:v>52748</c:v>
                </c:pt>
                <c:pt idx="320">
                  <c:v>52778</c:v>
                </c:pt>
                <c:pt idx="321">
                  <c:v>52809</c:v>
                </c:pt>
                <c:pt idx="322">
                  <c:v>52840</c:v>
                </c:pt>
                <c:pt idx="323">
                  <c:v>52870</c:v>
                </c:pt>
                <c:pt idx="324">
                  <c:v>52901</c:v>
                </c:pt>
                <c:pt idx="325">
                  <c:v>52931</c:v>
                </c:pt>
                <c:pt idx="326">
                  <c:v>52962</c:v>
                </c:pt>
                <c:pt idx="327">
                  <c:v>52993</c:v>
                </c:pt>
                <c:pt idx="328">
                  <c:v>53021</c:v>
                </c:pt>
                <c:pt idx="329">
                  <c:v>53052</c:v>
                </c:pt>
                <c:pt idx="330">
                  <c:v>53082</c:v>
                </c:pt>
                <c:pt idx="331">
                  <c:v>53113</c:v>
                </c:pt>
                <c:pt idx="332">
                  <c:v>53143</c:v>
                </c:pt>
                <c:pt idx="333">
                  <c:v>53174</c:v>
                </c:pt>
                <c:pt idx="334">
                  <c:v>53205</c:v>
                </c:pt>
                <c:pt idx="335">
                  <c:v>53235</c:v>
                </c:pt>
                <c:pt idx="336">
                  <c:v>53266</c:v>
                </c:pt>
                <c:pt idx="337">
                  <c:v>53296</c:v>
                </c:pt>
                <c:pt idx="338">
                  <c:v>53327</c:v>
                </c:pt>
                <c:pt idx="339">
                  <c:v>53358</c:v>
                </c:pt>
                <c:pt idx="340">
                  <c:v>53386</c:v>
                </c:pt>
                <c:pt idx="341">
                  <c:v>53417</c:v>
                </c:pt>
                <c:pt idx="342">
                  <c:v>53447</c:v>
                </c:pt>
                <c:pt idx="343">
                  <c:v>53478</c:v>
                </c:pt>
                <c:pt idx="344">
                  <c:v>53508</c:v>
                </c:pt>
                <c:pt idx="345">
                  <c:v>53539</c:v>
                </c:pt>
                <c:pt idx="346">
                  <c:v>53570</c:v>
                </c:pt>
                <c:pt idx="347">
                  <c:v>53600</c:v>
                </c:pt>
                <c:pt idx="348">
                  <c:v>53631</c:v>
                </c:pt>
                <c:pt idx="349">
                  <c:v>53661</c:v>
                </c:pt>
                <c:pt idx="350">
                  <c:v>53692</c:v>
                </c:pt>
                <c:pt idx="351">
                  <c:v>53723</c:v>
                </c:pt>
                <c:pt idx="352">
                  <c:v>53751</c:v>
                </c:pt>
                <c:pt idx="353">
                  <c:v>53782</c:v>
                </c:pt>
                <c:pt idx="354">
                  <c:v>53812</c:v>
                </c:pt>
                <c:pt idx="355">
                  <c:v>53843</c:v>
                </c:pt>
                <c:pt idx="356">
                  <c:v>53873</c:v>
                </c:pt>
                <c:pt idx="357">
                  <c:v>53904</c:v>
                </c:pt>
                <c:pt idx="358">
                  <c:v>53935</c:v>
                </c:pt>
                <c:pt idx="359">
                  <c:v>53965</c:v>
                </c:pt>
                <c:pt idx="360">
                  <c:v>53996</c:v>
                </c:pt>
                <c:pt idx="361">
                  <c:v>54026</c:v>
                </c:pt>
                <c:pt idx="362">
                  <c:v>54057</c:v>
                </c:pt>
                <c:pt idx="363">
                  <c:v>54088</c:v>
                </c:pt>
                <c:pt idx="364">
                  <c:v>54117</c:v>
                </c:pt>
                <c:pt idx="365">
                  <c:v>54148</c:v>
                </c:pt>
                <c:pt idx="366">
                  <c:v>54178</c:v>
                </c:pt>
                <c:pt idx="367">
                  <c:v>54209</c:v>
                </c:pt>
                <c:pt idx="368">
                  <c:v>54239</c:v>
                </c:pt>
                <c:pt idx="369">
                  <c:v>54270</c:v>
                </c:pt>
                <c:pt idx="370">
                  <c:v>54301</c:v>
                </c:pt>
                <c:pt idx="371">
                  <c:v>54331</c:v>
                </c:pt>
                <c:pt idx="372">
                  <c:v>54362</c:v>
                </c:pt>
                <c:pt idx="373">
                  <c:v>54392</c:v>
                </c:pt>
                <c:pt idx="374">
                  <c:v>54423</c:v>
                </c:pt>
                <c:pt idx="375">
                  <c:v>54454</c:v>
                </c:pt>
                <c:pt idx="376">
                  <c:v>54482</c:v>
                </c:pt>
                <c:pt idx="377">
                  <c:v>54513</c:v>
                </c:pt>
                <c:pt idx="378">
                  <c:v>54543</c:v>
                </c:pt>
                <c:pt idx="379">
                  <c:v>54574</c:v>
                </c:pt>
                <c:pt idx="380">
                  <c:v>54604</c:v>
                </c:pt>
                <c:pt idx="381">
                  <c:v>54635</c:v>
                </c:pt>
                <c:pt idx="382">
                  <c:v>54666</c:v>
                </c:pt>
                <c:pt idx="383">
                  <c:v>54696</c:v>
                </c:pt>
                <c:pt idx="384">
                  <c:v>54727</c:v>
                </c:pt>
                <c:pt idx="385">
                  <c:v>54757</c:v>
                </c:pt>
                <c:pt idx="386">
                  <c:v>54788</c:v>
                </c:pt>
                <c:pt idx="387">
                  <c:v>54819</c:v>
                </c:pt>
                <c:pt idx="388">
                  <c:v>54847</c:v>
                </c:pt>
                <c:pt idx="389">
                  <c:v>54878</c:v>
                </c:pt>
                <c:pt idx="390">
                  <c:v>54908</c:v>
                </c:pt>
                <c:pt idx="391">
                  <c:v>54939</c:v>
                </c:pt>
                <c:pt idx="392">
                  <c:v>54969</c:v>
                </c:pt>
                <c:pt idx="393">
                  <c:v>55000</c:v>
                </c:pt>
                <c:pt idx="394">
                  <c:v>55031</c:v>
                </c:pt>
                <c:pt idx="395">
                  <c:v>55061</c:v>
                </c:pt>
                <c:pt idx="396">
                  <c:v>55092</c:v>
                </c:pt>
                <c:pt idx="397">
                  <c:v>55122</c:v>
                </c:pt>
                <c:pt idx="398">
                  <c:v>55153</c:v>
                </c:pt>
                <c:pt idx="399">
                  <c:v>55184</c:v>
                </c:pt>
                <c:pt idx="400">
                  <c:v>55212</c:v>
                </c:pt>
                <c:pt idx="401">
                  <c:v>55243</c:v>
                </c:pt>
                <c:pt idx="402">
                  <c:v>55273</c:v>
                </c:pt>
                <c:pt idx="403">
                  <c:v>55304</c:v>
                </c:pt>
                <c:pt idx="404">
                  <c:v>55334</c:v>
                </c:pt>
                <c:pt idx="405">
                  <c:v>55365</c:v>
                </c:pt>
                <c:pt idx="406">
                  <c:v>55396</c:v>
                </c:pt>
                <c:pt idx="407">
                  <c:v>55426</c:v>
                </c:pt>
                <c:pt idx="408">
                  <c:v>55457</c:v>
                </c:pt>
                <c:pt idx="409">
                  <c:v>55487</c:v>
                </c:pt>
                <c:pt idx="410">
                  <c:v>55518</c:v>
                </c:pt>
                <c:pt idx="411">
                  <c:v>55549</c:v>
                </c:pt>
                <c:pt idx="412">
                  <c:v>55578</c:v>
                </c:pt>
                <c:pt idx="413">
                  <c:v>55609</c:v>
                </c:pt>
                <c:pt idx="414">
                  <c:v>55639</c:v>
                </c:pt>
                <c:pt idx="415">
                  <c:v>55670</c:v>
                </c:pt>
                <c:pt idx="416">
                  <c:v>55700</c:v>
                </c:pt>
                <c:pt idx="417">
                  <c:v>55731</c:v>
                </c:pt>
                <c:pt idx="418">
                  <c:v>55762</c:v>
                </c:pt>
                <c:pt idx="419">
                  <c:v>55792</c:v>
                </c:pt>
                <c:pt idx="420">
                  <c:v>55823</c:v>
                </c:pt>
                <c:pt idx="421">
                  <c:v>55853</c:v>
                </c:pt>
                <c:pt idx="422">
                  <c:v>55884</c:v>
                </c:pt>
                <c:pt idx="423">
                  <c:v>55915</c:v>
                </c:pt>
                <c:pt idx="424">
                  <c:v>55943</c:v>
                </c:pt>
                <c:pt idx="425">
                  <c:v>55974</c:v>
                </c:pt>
                <c:pt idx="426">
                  <c:v>56004</c:v>
                </c:pt>
                <c:pt idx="427">
                  <c:v>56035</c:v>
                </c:pt>
                <c:pt idx="428">
                  <c:v>56065</c:v>
                </c:pt>
                <c:pt idx="429">
                  <c:v>56096</c:v>
                </c:pt>
                <c:pt idx="430">
                  <c:v>56127</c:v>
                </c:pt>
                <c:pt idx="431">
                  <c:v>56157</c:v>
                </c:pt>
                <c:pt idx="432">
                  <c:v>56188</c:v>
                </c:pt>
                <c:pt idx="433">
                  <c:v>56218</c:v>
                </c:pt>
                <c:pt idx="434">
                  <c:v>56249</c:v>
                </c:pt>
                <c:pt idx="435">
                  <c:v>56280</c:v>
                </c:pt>
                <c:pt idx="436">
                  <c:v>56308</c:v>
                </c:pt>
                <c:pt idx="437">
                  <c:v>56339</c:v>
                </c:pt>
                <c:pt idx="438">
                  <c:v>56369</c:v>
                </c:pt>
                <c:pt idx="439">
                  <c:v>56400</c:v>
                </c:pt>
                <c:pt idx="440">
                  <c:v>56430</c:v>
                </c:pt>
                <c:pt idx="441">
                  <c:v>56461</c:v>
                </c:pt>
                <c:pt idx="442">
                  <c:v>56492</c:v>
                </c:pt>
                <c:pt idx="443">
                  <c:v>56522</c:v>
                </c:pt>
                <c:pt idx="444">
                  <c:v>56553</c:v>
                </c:pt>
                <c:pt idx="445">
                  <c:v>56583</c:v>
                </c:pt>
                <c:pt idx="446">
                  <c:v>56614</c:v>
                </c:pt>
                <c:pt idx="447">
                  <c:v>56645</c:v>
                </c:pt>
                <c:pt idx="448">
                  <c:v>56673</c:v>
                </c:pt>
                <c:pt idx="449">
                  <c:v>56704</c:v>
                </c:pt>
                <c:pt idx="450">
                  <c:v>56734</c:v>
                </c:pt>
                <c:pt idx="451">
                  <c:v>56765</c:v>
                </c:pt>
                <c:pt idx="452">
                  <c:v>56795</c:v>
                </c:pt>
                <c:pt idx="453">
                  <c:v>56826</c:v>
                </c:pt>
                <c:pt idx="454">
                  <c:v>56857</c:v>
                </c:pt>
                <c:pt idx="455">
                  <c:v>56887</c:v>
                </c:pt>
                <c:pt idx="456">
                  <c:v>56918</c:v>
                </c:pt>
                <c:pt idx="457">
                  <c:v>56948</c:v>
                </c:pt>
                <c:pt idx="458">
                  <c:v>56979</c:v>
                </c:pt>
                <c:pt idx="459">
                  <c:v>57010</c:v>
                </c:pt>
                <c:pt idx="460">
                  <c:v>57039</c:v>
                </c:pt>
                <c:pt idx="461">
                  <c:v>57070</c:v>
                </c:pt>
                <c:pt idx="462">
                  <c:v>57100</c:v>
                </c:pt>
                <c:pt idx="463">
                  <c:v>57131</c:v>
                </c:pt>
                <c:pt idx="464">
                  <c:v>57161</c:v>
                </c:pt>
                <c:pt idx="465">
                  <c:v>57192</c:v>
                </c:pt>
                <c:pt idx="466">
                  <c:v>57223</c:v>
                </c:pt>
                <c:pt idx="467">
                  <c:v>57253</c:v>
                </c:pt>
                <c:pt idx="468">
                  <c:v>57284</c:v>
                </c:pt>
                <c:pt idx="469">
                  <c:v>57314</c:v>
                </c:pt>
                <c:pt idx="470">
                  <c:v>57345</c:v>
                </c:pt>
                <c:pt idx="471">
                  <c:v>57376</c:v>
                </c:pt>
                <c:pt idx="472">
                  <c:v>57404</c:v>
                </c:pt>
                <c:pt idx="473">
                  <c:v>57435</c:v>
                </c:pt>
                <c:pt idx="474">
                  <c:v>57465</c:v>
                </c:pt>
                <c:pt idx="475">
                  <c:v>57496</c:v>
                </c:pt>
                <c:pt idx="476">
                  <c:v>57526</c:v>
                </c:pt>
                <c:pt idx="477">
                  <c:v>57557</c:v>
                </c:pt>
                <c:pt idx="478">
                  <c:v>57588</c:v>
                </c:pt>
                <c:pt idx="479">
                  <c:v>57618</c:v>
                </c:pt>
                <c:pt idx="480">
                  <c:v>57649</c:v>
                </c:pt>
                <c:pt idx="481">
                  <c:v>57679</c:v>
                </c:pt>
                <c:pt idx="482">
                  <c:v>57710</c:v>
                </c:pt>
                <c:pt idx="483">
                  <c:v>57741</c:v>
                </c:pt>
                <c:pt idx="484">
                  <c:v>57769</c:v>
                </c:pt>
                <c:pt idx="485">
                  <c:v>57800</c:v>
                </c:pt>
                <c:pt idx="486">
                  <c:v>57830</c:v>
                </c:pt>
                <c:pt idx="487">
                  <c:v>57861</c:v>
                </c:pt>
                <c:pt idx="488">
                  <c:v>57891</c:v>
                </c:pt>
                <c:pt idx="489">
                  <c:v>57922</c:v>
                </c:pt>
                <c:pt idx="490">
                  <c:v>57953</c:v>
                </c:pt>
                <c:pt idx="491">
                  <c:v>57983</c:v>
                </c:pt>
                <c:pt idx="492">
                  <c:v>58014</c:v>
                </c:pt>
                <c:pt idx="493">
                  <c:v>58044</c:v>
                </c:pt>
                <c:pt idx="494">
                  <c:v>58075</c:v>
                </c:pt>
                <c:pt idx="495">
                  <c:v>58106</c:v>
                </c:pt>
                <c:pt idx="496">
                  <c:v>58134</c:v>
                </c:pt>
                <c:pt idx="497">
                  <c:v>58165</c:v>
                </c:pt>
                <c:pt idx="498">
                  <c:v>58195</c:v>
                </c:pt>
                <c:pt idx="499">
                  <c:v>58226</c:v>
                </c:pt>
                <c:pt idx="500">
                  <c:v>58256</c:v>
                </c:pt>
                <c:pt idx="501">
                  <c:v>58287</c:v>
                </c:pt>
                <c:pt idx="502">
                  <c:v>58318</c:v>
                </c:pt>
                <c:pt idx="503">
                  <c:v>58348</c:v>
                </c:pt>
                <c:pt idx="504">
                  <c:v>58379</c:v>
                </c:pt>
                <c:pt idx="505">
                  <c:v>58409</c:v>
                </c:pt>
                <c:pt idx="506">
                  <c:v>58440</c:v>
                </c:pt>
                <c:pt idx="507">
                  <c:v>58471</c:v>
                </c:pt>
                <c:pt idx="508">
                  <c:v>58500</c:v>
                </c:pt>
                <c:pt idx="509">
                  <c:v>58531</c:v>
                </c:pt>
                <c:pt idx="510">
                  <c:v>58561</c:v>
                </c:pt>
                <c:pt idx="511">
                  <c:v>58592</c:v>
                </c:pt>
                <c:pt idx="512">
                  <c:v>58622</c:v>
                </c:pt>
                <c:pt idx="513">
                  <c:v>58653</c:v>
                </c:pt>
                <c:pt idx="514">
                  <c:v>58684</c:v>
                </c:pt>
                <c:pt idx="515">
                  <c:v>58714</c:v>
                </c:pt>
                <c:pt idx="516">
                  <c:v>58745</c:v>
                </c:pt>
                <c:pt idx="517">
                  <c:v>58775</c:v>
                </c:pt>
                <c:pt idx="518">
                  <c:v>58806</c:v>
                </c:pt>
                <c:pt idx="519">
                  <c:v>58837</c:v>
                </c:pt>
                <c:pt idx="520">
                  <c:v>58865</c:v>
                </c:pt>
                <c:pt idx="521">
                  <c:v>58896</c:v>
                </c:pt>
                <c:pt idx="522">
                  <c:v>58926</c:v>
                </c:pt>
                <c:pt idx="523">
                  <c:v>58957</c:v>
                </c:pt>
                <c:pt idx="524">
                  <c:v>58987</c:v>
                </c:pt>
                <c:pt idx="525">
                  <c:v>59018</c:v>
                </c:pt>
                <c:pt idx="526">
                  <c:v>59049</c:v>
                </c:pt>
                <c:pt idx="527">
                  <c:v>59079</c:v>
                </c:pt>
                <c:pt idx="528">
                  <c:v>59110</c:v>
                </c:pt>
                <c:pt idx="529">
                  <c:v>59140</c:v>
                </c:pt>
                <c:pt idx="530">
                  <c:v>59171</c:v>
                </c:pt>
                <c:pt idx="531">
                  <c:v>59202</c:v>
                </c:pt>
                <c:pt idx="532">
                  <c:v>59230</c:v>
                </c:pt>
                <c:pt idx="533">
                  <c:v>59261</c:v>
                </c:pt>
                <c:pt idx="534">
                  <c:v>59291</c:v>
                </c:pt>
                <c:pt idx="535">
                  <c:v>59322</c:v>
                </c:pt>
                <c:pt idx="536">
                  <c:v>59352</c:v>
                </c:pt>
                <c:pt idx="537">
                  <c:v>59383</c:v>
                </c:pt>
                <c:pt idx="538">
                  <c:v>59414</c:v>
                </c:pt>
                <c:pt idx="539">
                  <c:v>59444</c:v>
                </c:pt>
                <c:pt idx="540">
                  <c:v>59475</c:v>
                </c:pt>
                <c:pt idx="541">
                  <c:v>59505</c:v>
                </c:pt>
                <c:pt idx="542">
                  <c:v>59536</c:v>
                </c:pt>
                <c:pt idx="543">
                  <c:v>59567</c:v>
                </c:pt>
                <c:pt idx="544">
                  <c:v>59595</c:v>
                </c:pt>
                <c:pt idx="545">
                  <c:v>59626</c:v>
                </c:pt>
                <c:pt idx="546">
                  <c:v>59656</c:v>
                </c:pt>
                <c:pt idx="547">
                  <c:v>59687</c:v>
                </c:pt>
                <c:pt idx="548">
                  <c:v>59717</c:v>
                </c:pt>
                <c:pt idx="549">
                  <c:v>59748</c:v>
                </c:pt>
                <c:pt idx="550">
                  <c:v>59779</c:v>
                </c:pt>
                <c:pt idx="551">
                  <c:v>59809</c:v>
                </c:pt>
                <c:pt idx="552">
                  <c:v>59840</c:v>
                </c:pt>
                <c:pt idx="553">
                  <c:v>59870</c:v>
                </c:pt>
                <c:pt idx="554">
                  <c:v>59901</c:v>
                </c:pt>
                <c:pt idx="555">
                  <c:v>59932</c:v>
                </c:pt>
                <c:pt idx="556">
                  <c:v>59961</c:v>
                </c:pt>
                <c:pt idx="557">
                  <c:v>59992</c:v>
                </c:pt>
                <c:pt idx="558">
                  <c:v>60022</c:v>
                </c:pt>
                <c:pt idx="559">
                  <c:v>60053</c:v>
                </c:pt>
                <c:pt idx="560">
                  <c:v>60083</c:v>
                </c:pt>
                <c:pt idx="561">
                  <c:v>60114</c:v>
                </c:pt>
                <c:pt idx="562">
                  <c:v>60145</c:v>
                </c:pt>
                <c:pt idx="563">
                  <c:v>60175</c:v>
                </c:pt>
                <c:pt idx="564">
                  <c:v>60206</c:v>
                </c:pt>
                <c:pt idx="565">
                  <c:v>60236</c:v>
                </c:pt>
                <c:pt idx="566">
                  <c:v>60267</c:v>
                </c:pt>
                <c:pt idx="567">
                  <c:v>60298</c:v>
                </c:pt>
                <c:pt idx="568">
                  <c:v>60326</c:v>
                </c:pt>
                <c:pt idx="569">
                  <c:v>60357</c:v>
                </c:pt>
                <c:pt idx="570">
                  <c:v>60387</c:v>
                </c:pt>
                <c:pt idx="571">
                  <c:v>60418</c:v>
                </c:pt>
                <c:pt idx="572">
                  <c:v>60448</c:v>
                </c:pt>
                <c:pt idx="573">
                  <c:v>60479</c:v>
                </c:pt>
                <c:pt idx="574">
                  <c:v>60510</c:v>
                </c:pt>
                <c:pt idx="575">
                  <c:v>60540</c:v>
                </c:pt>
                <c:pt idx="576">
                  <c:v>60571</c:v>
                </c:pt>
                <c:pt idx="577">
                  <c:v>60601</c:v>
                </c:pt>
                <c:pt idx="578">
                  <c:v>60632</c:v>
                </c:pt>
                <c:pt idx="579">
                  <c:v>60663</c:v>
                </c:pt>
                <c:pt idx="580">
                  <c:v>60691</c:v>
                </c:pt>
                <c:pt idx="581">
                  <c:v>60722</c:v>
                </c:pt>
                <c:pt idx="582">
                  <c:v>60752</c:v>
                </c:pt>
                <c:pt idx="583">
                  <c:v>60783</c:v>
                </c:pt>
                <c:pt idx="584">
                  <c:v>60813</c:v>
                </c:pt>
                <c:pt idx="585">
                  <c:v>60844</c:v>
                </c:pt>
                <c:pt idx="586">
                  <c:v>60875</c:v>
                </c:pt>
                <c:pt idx="587">
                  <c:v>60905</c:v>
                </c:pt>
                <c:pt idx="588">
                  <c:v>60936</c:v>
                </c:pt>
                <c:pt idx="589">
                  <c:v>60966</c:v>
                </c:pt>
                <c:pt idx="590">
                  <c:v>60997</c:v>
                </c:pt>
                <c:pt idx="591">
                  <c:v>61028</c:v>
                </c:pt>
                <c:pt idx="592">
                  <c:v>61056</c:v>
                </c:pt>
                <c:pt idx="593">
                  <c:v>61087</c:v>
                </c:pt>
                <c:pt idx="594">
                  <c:v>61117</c:v>
                </c:pt>
                <c:pt idx="595">
                  <c:v>61148</c:v>
                </c:pt>
                <c:pt idx="596">
                  <c:v>61178</c:v>
                </c:pt>
                <c:pt idx="597">
                  <c:v>61209</c:v>
                </c:pt>
                <c:pt idx="598">
                  <c:v>61240</c:v>
                </c:pt>
                <c:pt idx="599">
                  <c:v>61270</c:v>
                </c:pt>
                <c:pt idx="600">
                  <c:v>61301</c:v>
                </c:pt>
                <c:pt idx="601">
                  <c:v>61331</c:v>
                </c:pt>
                <c:pt idx="602">
                  <c:v>61362</c:v>
                </c:pt>
              </c:numCache>
            </c:numRef>
          </c:cat>
          <c:val>
            <c:numRef>
              <c:f>BankRatePathScenarios!$B$4:$B$662</c:f>
              <c:numCache>
                <c:formatCode>General</c:formatCode>
                <c:ptCount val="659"/>
                <c:pt idx="0">
                  <c:v>0.2919368866152493</c:v>
                </c:pt>
                <c:pt idx="1">
                  <c:v>0.40024536298515245</c:v>
                </c:pt>
                <c:pt idx="2">
                  <c:v>0.45782161313691588</c:v>
                </c:pt>
                <c:pt idx="3">
                  <c:v>0.4907949966466007</c:v>
                </c:pt>
                <c:pt idx="4">
                  <c:v>0.51942693157788</c:v>
                </c:pt>
                <c:pt idx="5">
                  <c:v>0.55001699941993831</c:v>
                </c:pt>
                <c:pt idx="6">
                  <c:v>0.58259873831748965</c:v>
                </c:pt>
                <c:pt idx="7">
                  <c:v>0.61481258256394278</c:v>
                </c:pt>
                <c:pt idx="8">
                  <c:v>0.64469062067981342</c:v>
                </c:pt>
                <c:pt idx="9">
                  <c:v>0.67139734307727672</c:v>
                </c:pt>
                <c:pt idx="10">
                  <c:v>0.69484294541154834</c:v>
                </c:pt>
                <c:pt idx="11">
                  <c:v>0.7154438120100115</c:v>
                </c:pt>
                <c:pt idx="12">
                  <c:v>0.73378513394242117</c:v>
                </c:pt>
                <c:pt idx="13">
                  <c:v>0.7502860507288035</c:v>
                </c:pt>
                <c:pt idx="14">
                  <c:v>0.7653067146848298</c:v>
                </c:pt>
                <c:pt idx="15">
                  <c:v>0.77920726426018017</c:v>
                </c:pt>
                <c:pt idx="16">
                  <c:v>0.79234783790453556</c:v>
                </c:pt>
                <c:pt idx="17">
                  <c:v>0.80508856663662198</c:v>
                </c:pt>
                <c:pt idx="18">
                  <c:v>0.81771802596137133</c:v>
                </c:pt>
                <c:pt idx="19">
                  <c:v>0.83027783642376318</c:v>
                </c:pt>
                <c:pt idx="20">
                  <c:v>0.84275638132349129</c:v>
                </c:pt>
                <c:pt idx="21">
                  <c:v>0.8551420439602494</c:v>
                </c:pt>
                <c:pt idx="22">
                  <c:v>0.86742320763373115</c:v>
                </c:pt>
                <c:pt idx="23">
                  <c:v>0.87958825564363086</c:v>
                </c:pt>
                <c:pt idx="24">
                  <c:v>0.89162860346367145</c:v>
                </c:pt>
                <c:pt idx="25">
                  <c:v>0.90354905332784874</c:v>
                </c:pt>
                <c:pt idx="26">
                  <c:v>0.91535810062940459</c:v>
                </c:pt>
                <c:pt idx="27">
                  <c:v>0.92706424088069705</c:v>
                </c:pt>
                <c:pt idx="28">
                  <c:v>0.93867596959408406</c:v>
                </c:pt>
                <c:pt idx="29">
                  <c:v>0.95020178228192442</c:v>
                </c:pt>
                <c:pt idx="30">
                  <c:v>0.96165017445657608</c:v>
                </c:pt>
                <c:pt idx="31">
                  <c:v>0.97302964163039729</c:v>
                </c:pt>
                <c:pt idx="32">
                  <c:v>0.98434867931574654</c:v>
                </c:pt>
                <c:pt idx="33">
                  <c:v>0.99561578302498155</c:v>
                </c:pt>
                <c:pt idx="34">
                  <c:v>1.0068394482704608</c:v>
                </c:pt>
                <c:pt idx="35">
                  <c:v>1.0180281705645426</c:v>
                </c:pt>
                <c:pt idx="36">
                  <c:v>1.0291891636057031</c:v>
                </c:pt>
                <c:pt idx="37">
                  <c:v>1.0403239820058869</c:v>
                </c:pt>
                <c:pt idx="38">
                  <c:v>1.0514326191398713</c:v>
                </c:pt>
                <c:pt idx="39">
                  <c:v>1.0625150683320761</c:v>
                </c:pt>
                <c:pt idx="40">
                  <c:v>1.0735713229069215</c:v>
                </c:pt>
                <c:pt idx="41">
                  <c:v>1.0846013761888276</c:v>
                </c:pt>
                <c:pt idx="42">
                  <c:v>1.0956052215022147</c:v>
                </c:pt>
                <c:pt idx="43">
                  <c:v>1.1065828521715029</c:v>
                </c:pt>
                <c:pt idx="44">
                  <c:v>1.1175342615211121</c:v>
                </c:pt>
                <c:pt idx="45">
                  <c:v>1.1284594428754628</c:v>
                </c:pt>
                <c:pt idx="46">
                  <c:v>1.1393583895589749</c:v>
                </c:pt>
                <c:pt idx="47">
                  <c:v>1.150231094896069</c:v>
                </c:pt>
                <c:pt idx="48">
                  <c:v>1.1610770522910436</c:v>
                </c:pt>
                <c:pt idx="49">
                  <c:v>1.1718935480483548</c:v>
                </c:pt>
                <c:pt idx="50">
                  <c:v>1.1826772595744828</c:v>
                </c:pt>
                <c:pt idx="51">
                  <c:v>1.1934248642562677</c:v>
                </c:pt>
                <c:pt idx="52">
                  <c:v>1.2041330394805518</c:v>
                </c:pt>
                <c:pt idx="53">
                  <c:v>1.2147984626341752</c:v>
                </c:pt>
                <c:pt idx="54">
                  <c:v>1.2254178111039797</c:v>
                </c:pt>
                <c:pt idx="55">
                  <c:v>1.2359877622768065</c:v>
                </c:pt>
                <c:pt idx="56">
                  <c:v>1.2465049935394961</c:v>
                </c:pt>
                <c:pt idx="57">
                  <c:v>1.2569661822788898</c:v>
                </c:pt>
                <c:pt idx="58">
                  <c:v>1.2673680058818293</c:v>
                </c:pt>
                <c:pt idx="59">
                  <c:v>1.2777071417351551</c:v>
                </c:pt>
                <c:pt idx="60">
                  <c:v>1.2879808245535833</c:v>
                </c:pt>
                <c:pt idx="61">
                  <c:v>1.2981887496014761</c:v>
                </c:pt>
                <c:pt idx="62">
                  <c:v>1.3083312909632696</c:v>
                </c:pt>
                <c:pt idx="63">
                  <c:v>1.3184088227452964</c:v>
                </c:pt>
                <c:pt idx="64">
                  <c:v>1.3284217190538887</c:v>
                </c:pt>
                <c:pt idx="65">
                  <c:v>1.3383703539953793</c:v>
                </c:pt>
                <c:pt idx="66">
                  <c:v>1.3482551016761011</c:v>
                </c:pt>
                <c:pt idx="67">
                  <c:v>1.3580763362023869</c:v>
                </c:pt>
                <c:pt idx="68">
                  <c:v>1.3678344316805684</c:v>
                </c:pt>
                <c:pt idx="69">
                  <c:v>1.3775297622169784</c:v>
                </c:pt>
                <c:pt idx="70">
                  <c:v>1.38716270191795</c:v>
                </c:pt>
                <c:pt idx="71">
                  <c:v>1.3967336248898152</c:v>
                </c:pt>
                <c:pt idx="72">
                  <c:v>1.4062426778482278</c:v>
                </c:pt>
                <c:pt idx="73">
                  <c:v>1.4156890036005541</c:v>
                </c:pt>
                <c:pt idx="74">
                  <c:v>1.4250714679944727</c:v>
                </c:pt>
                <c:pt idx="75">
                  <c:v>1.4343889368687242</c:v>
                </c:pt>
                <c:pt idx="76">
                  <c:v>1.443640276062049</c:v>
                </c:pt>
                <c:pt idx="77">
                  <c:v>1.4528243514131893</c:v>
                </c:pt>
                <c:pt idx="78">
                  <c:v>1.4619400287608844</c:v>
                </c:pt>
                <c:pt idx="79">
                  <c:v>1.4709861739438761</c:v>
                </c:pt>
                <c:pt idx="80">
                  <c:v>1.4799616528009047</c:v>
                </c:pt>
                <c:pt idx="81">
                  <c:v>1.4888653311707114</c:v>
                </c:pt>
                <c:pt idx="82">
                  <c:v>1.4976960748920367</c:v>
                </c:pt>
                <c:pt idx="83">
                  <c:v>1.5064527498036218</c:v>
                </c:pt>
                <c:pt idx="84">
                  <c:v>1.5151340041312276</c:v>
                </c:pt>
                <c:pt idx="85">
                  <c:v>1.5237373139893267</c:v>
                </c:pt>
                <c:pt idx="86">
                  <c:v>1.5322597626019507</c:v>
                </c:pt>
                <c:pt idx="87">
                  <c:v>1.5406984329080335</c:v>
                </c:pt>
                <c:pt idx="88">
                  <c:v>1.5490504078465084</c:v>
                </c:pt>
                <c:pt idx="89">
                  <c:v>1.5573127703563083</c:v>
                </c:pt>
                <c:pt idx="90">
                  <c:v>1.5654826033763674</c:v>
                </c:pt>
                <c:pt idx="91">
                  <c:v>1.5735569898456179</c:v>
                </c:pt>
                <c:pt idx="92">
                  <c:v>1.5815330127029945</c:v>
                </c:pt>
                <c:pt idx="93">
                  <c:v>1.5894077548874292</c:v>
                </c:pt>
                <c:pt idx="94">
                  <c:v>1.5971782993378556</c:v>
                </c:pt>
                <c:pt idx="95">
                  <c:v>1.604841728993208</c:v>
                </c:pt>
                <c:pt idx="96">
                  <c:v>1.6123951154626197</c:v>
                </c:pt>
                <c:pt idx="97">
                  <c:v>1.6198354751264368</c:v>
                </c:pt>
                <c:pt idx="98">
                  <c:v>1.6271598075615159</c:v>
                </c:pt>
                <c:pt idx="99">
                  <c:v>1.6343651123407557</c:v>
                </c:pt>
                <c:pt idx="100">
                  <c:v>1.641448389037057</c:v>
                </c:pt>
                <c:pt idx="101">
                  <c:v>1.6484066372233195</c:v>
                </c:pt>
                <c:pt idx="102">
                  <c:v>1.6552368564724438</c:v>
                </c:pt>
                <c:pt idx="103">
                  <c:v>1.6619360463573289</c:v>
                </c:pt>
                <c:pt idx="104">
                  <c:v>1.668501206450876</c:v>
                </c:pt>
                <c:pt idx="105">
                  <c:v>1.6749293363259841</c:v>
                </c:pt>
                <c:pt idx="106">
                  <c:v>1.6812174355555538</c:v>
                </c:pt>
                <c:pt idx="107">
                  <c:v>1.6873625037124851</c:v>
                </c:pt>
                <c:pt idx="108">
                  <c:v>1.693361739330234</c:v>
                </c:pt>
                <c:pt idx="109">
                  <c:v>1.6992133108043199</c:v>
                </c:pt>
                <c:pt idx="110">
                  <c:v>1.7049156816134607</c:v>
                </c:pt>
                <c:pt idx="111">
                  <c:v>1.7104673153057475</c:v>
                </c:pt>
                <c:pt idx="112">
                  <c:v>1.7158666754292717</c:v>
                </c:pt>
                <c:pt idx="113">
                  <c:v>1.7211122255321243</c:v>
                </c:pt>
                <c:pt idx="114">
                  <c:v>1.7262024291623961</c:v>
                </c:pt>
                <c:pt idx="115">
                  <c:v>1.731135749868179</c:v>
                </c:pt>
                <c:pt idx="116">
                  <c:v>1.7359106511975628</c:v>
                </c:pt>
                <c:pt idx="117">
                  <c:v>1.7405255966986402</c:v>
                </c:pt>
                <c:pt idx="118">
                  <c:v>1.7449790499195013</c:v>
                </c:pt>
                <c:pt idx="119">
                  <c:v>1.7492694744082371</c:v>
                </c:pt>
                <c:pt idx="120">
                  <c:v>1.7533958142199502</c:v>
                </c:pt>
                <c:pt idx="121">
                  <c:v>1.7573593557106211</c:v>
                </c:pt>
                <c:pt idx="122">
                  <c:v>1.7611620978878029</c:v>
                </c:pt>
                <c:pt idx="123">
                  <c:v>1.7648060399265684</c:v>
                </c:pt>
                <c:pt idx="124">
                  <c:v>1.7682931810019893</c:v>
                </c:pt>
                <c:pt idx="125">
                  <c:v>1.7716255202891389</c:v>
                </c:pt>
                <c:pt idx="126">
                  <c:v>1.7748050569630882</c:v>
                </c:pt>
                <c:pt idx="127">
                  <c:v>1.777833790198911</c:v>
                </c:pt>
                <c:pt idx="128">
                  <c:v>1.7807137191716786</c:v>
                </c:pt>
                <c:pt idx="129">
                  <c:v>1.7834468430564625</c:v>
                </c:pt>
                <c:pt idx="130">
                  <c:v>1.7860351610283365</c:v>
                </c:pt>
                <c:pt idx="131">
                  <c:v>1.7884806722623725</c:v>
                </c:pt>
                <c:pt idx="132">
                  <c:v>1.7907853759336421</c:v>
                </c:pt>
                <c:pt idx="133">
                  <c:v>1.792951271217218</c:v>
                </c:pt>
                <c:pt idx="134">
                  <c:v>1.7949803572881722</c:v>
                </c:pt>
                <c:pt idx="135">
                  <c:v>1.7968746333215768</c:v>
                </c:pt>
                <c:pt idx="136">
                  <c:v>1.7986360984925054</c:v>
                </c:pt>
                <c:pt idx="137">
                  <c:v>1.8002667519760287</c:v>
                </c:pt>
                <c:pt idx="138">
                  <c:v>1.8017685929472196</c:v>
                </c:pt>
                <c:pt idx="139">
                  <c:v>1.8031436205811504</c:v>
                </c:pt>
                <c:pt idx="140">
                  <c:v>1.8043938340528931</c:v>
                </c:pt>
                <c:pt idx="141">
                  <c:v>1.8055212325375207</c:v>
                </c:pt>
                <c:pt idx="142">
                  <c:v>1.8065278152101041</c:v>
                </c:pt>
                <c:pt idx="143">
                  <c:v>1.8074155812457167</c:v>
                </c:pt>
                <c:pt idx="144">
                  <c:v>1.8081865275611699</c:v>
                </c:pt>
                <c:pt idx="145">
                  <c:v>1.8088426361675747</c:v>
                </c:pt>
                <c:pt idx="146">
                  <c:v>1.8093858830348117</c:v>
                </c:pt>
                <c:pt idx="147">
                  <c:v>1.8098182441155579</c:v>
                </c:pt>
                <c:pt idx="148">
                  <c:v>1.8101416953624887</c:v>
                </c:pt>
                <c:pt idx="149">
                  <c:v>1.8103582127282791</c:v>
                </c:pt>
                <c:pt idx="150">
                  <c:v>1.8104697721656058</c:v>
                </c:pt>
                <c:pt idx="151">
                  <c:v>1.8104783496271439</c:v>
                </c:pt>
                <c:pt idx="152">
                  <c:v>1.8103859210655691</c:v>
                </c:pt>
                <c:pt idx="153">
                  <c:v>1.8101944624335575</c:v>
                </c:pt>
                <c:pt idx="154">
                  <c:v>1.8099059496837839</c:v>
                </c:pt>
                <c:pt idx="155">
                  <c:v>1.8095223587689251</c:v>
                </c:pt>
                <c:pt idx="156">
                  <c:v>1.809045665641656</c:v>
                </c:pt>
                <c:pt idx="157">
                  <c:v>1.8084778462546531</c:v>
                </c:pt>
                <c:pt idx="158">
                  <c:v>1.8078208765605916</c:v>
                </c:pt>
                <c:pt idx="159">
                  <c:v>1.8070767325121477</c:v>
                </c:pt>
                <c:pt idx="160">
                  <c:v>1.8062473900619964</c:v>
                </c:pt>
                <c:pt idx="161">
                  <c:v>1.8053348251628138</c:v>
                </c:pt>
                <c:pt idx="162">
                  <c:v>1.8043410137672757</c:v>
                </c:pt>
                <c:pt idx="163">
                  <c:v>1.8032679318280578</c:v>
                </c:pt>
                <c:pt idx="164">
                  <c:v>1.802117555297835</c:v>
                </c:pt>
                <c:pt idx="165">
                  <c:v>1.8008918601292845</c:v>
                </c:pt>
                <c:pt idx="166">
                  <c:v>1.7995928222750812</c:v>
                </c:pt>
                <c:pt idx="167">
                  <c:v>1.7982224176879003</c:v>
                </c:pt>
                <c:pt idx="168">
                  <c:v>1.7967826223204186</c:v>
                </c:pt>
                <c:pt idx="169">
                  <c:v>1.7952754121253105</c:v>
                </c:pt>
                <c:pt idx="170">
                  <c:v>1.7937027630552531</c:v>
                </c:pt>
                <c:pt idx="171">
                  <c:v>1.7920666510629211</c:v>
                </c:pt>
                <c:pt idx="172">
                  <c:v>1.7903690521009916</c:v>
                </c:pt>
                <c:pt idx="173">
                  <c:v>1.788611942122138</c:v>
                </c:pt>
                <c:pt idx="174">
                  <c:v>1.7867972970790384</c:v>
                </c:pt>
                <c:pt idx="175">
                  <c:v>1.7849270929243672</c:v>
                </c:pt>
                <c:pt idx="176">
                  <c:v>1.7830033056107999</c:v>
                </c:pt>
                <c:pt idx="177">
                  <c:v>1.7810279110910134</c:v>
                </c:pt>
                <c:pt idx="178">
                  <c:v>1.7790028853176825</c:v>
                </c:pt>
                <c:pt idx="179">
                  <c:v>1.7769302042434827</c:v>
                </c:pt>
                <c:pt idx="180">
                  <c:v>1.7748117457078612</c:v>
                </c:pt>
                <c:pt idx="181">
                  <c:v>1.7726488029846499</c:v>
                </c:pt>
                <c:pt idx="182">
                  <c:v>1.7704424537400159</c:v>
                </c:pt>
                <c:pt idx="183">
                  <c:v>1.7681937752995318</c:v>
                </c:pt>
                <c:pt idx="184">
                  <c:v>1.7659038449887681</c:v>
                </c:pt>
                <c:pt idx="185">
                  <c:v>1.7635737401332987</c:v>
                </c:pt>
                <c:pt idx="186">
                  <c:v>1.7612045380586947</c:v>
                </c:pt>
                <c:pt idx="187">
                  <c:v>1.7587973160905288</c:v>
                </c:pt>
                <c:pt idx="188">
                  <c:v>1.7563531515543744</c:v>
                </c:pt>
                <c:pt idx="189">
                  <c:v>1.7538731217758012</c:v>
                </c:pt>
                <c:pt idx="190">
                  <c:v>1.7513583040803828</c:v>
                </c:pt>
                <c:pt idx="191">
                  <c:v>1.7488097757936909</c:v>
                </c:pt>
                <c:pt idx="192">
                  <c:v>1.7462286142412977</c:v>
                </c:pt>
                <c:pt idx="193">
                  <c:v>1.7436158967487767</c:v>
                </c:pt>
                <c:pt idx="194">
                  <c:v>1.7409727006416984</c:v>
                </c:pt>
                <c:pt idx="195">
                  <c:v>1.7383001032456353</c:v>
                </c:pt>
                <c:pt idx="196">
                  <c:v>1.73559918188616</c:v>
                </c:pt>
                <c:pt idx="197">
                  <c:v>1.7328710138888439</c:v>
                </c:pt>
                <c:pt idx="198">
                  <c:v>1.7301166765792613</c:v>
                </c:pt>
                <c:pt idx="199">
                  <c:v>1.7273372472829822</c:v>
                </c:pt>
                <c:pt idx="200">
                  <c:v>1.7245338033255793</c:v>
                </c:pt>
                <c:pt idx="201">
                  <c:v>1.7217074220326245</c:v>
                </c:pt>
                <c:pt idx="202">
                  <c:v>1.7188591807296909</c:v>
                </c:pt>
                <c:pt idx="203">
                  <c:v>1.7159901567423506</c:v>
                </c:pt>
                <c:pt idx="204">
                  <c:v>1.7131014273961747</c:v>
                </c:pt>
                <c:pt idx="205">
                  <c:v>1.7101940700167357</c:v>
                </c:pt>
                <c:pt idx="206">
                  <c:v>1.707269161929607</c:v>
                </c:pt>
                <c:pt idx="207">
                  <c:v>1.7043277804603592</c:v>
                </c:pt>
                <c:pt idx="208">
                  <c:v>1.7013710029345657</c:v>
                </c:pt>
                <c:pt idx="209">
                  <c:v>1.6983999066777979</c:v>
                </c:pt>
                <c:pt idx="210">
                  <c:v>1.6954155690156285</c:v>
                </c:pt>
                <c:pt idx="211">
                  <c:v>1.6924190672736292</c:v>
                </c:pt>
                <c:pt idx="212">
                  <c:v>1.6894114787773722</c:v>
                </c:pt>
                <c:pt idx="213">
                  <c:v>1.6863938808524299</c:v>
                </c:pt>
                <c:pt idx="214">
                  <c:v>1.6833673508243745</c:v>
                </c:pt>
                <c:pt idx="215">
                  <c:v>1.6803329660187785</c:v>
                </c:pt>
                <c:pt idx="216">
                  <c:v>1.6772918037612135</c:v>
                </c:pt>
                <c:pt idx="217">
                  <c:v>1.6742449413772513</c:v>
                </c:pt>
                <c:pt idx="218">
                  <c:v>1.6711934561924644</c:v>
                </c:pt>
                <c:pt idx="219">
                  <c:v>1.6681384255324263</c:v>
                </c:pt>
                <c:pt idx="220">
                  <c:v>1.665080926722708</c:v>
                </c:pt>
                <c:pt idx="221">
                  <c:v>1.6620220370888819</c:v>
                </c:pt>
                <c:pt idx="222">
                  <c:v>1.6589628339565188</c:v>
                </c:pt>
                <c:pt idx="223">
                  <c:v>1.6559043946511931</c:v>
                </c:pt>
                <c:pt idx="224">
                  <c:v>1.6528477964984758</c:v>
                </c:pt>
                <c:pt idx="225">
                  <c:v>1.6497941168239394</c:v>
                </c:pt>
                <c:pt idx="226">
                  <c:v>1.6467444329531562</c:v>
                </c:pt>
                <c:pt idx="227">
                  <c:v>1.6436998222116979</c:v>
                </c:pt>
                <c:pt idx="228">
                  <c:v>1.6406613619251367</c:v>
                </c:pt>
                <c:pt idx="229">
                  <c:v>1.637630129419045</c:v>
                </c:pt>
                <c:pt idx="230">
                  <c:v>1.6346072020189955</c:v>
                </c:pt>
                <c:pt idx="231">
                  <c:v>1.6315936570505598</c:v>
                </c:pt>
                <c:pt idx="232">
                  <c:v>1.6285905718393094</c:v>
                </c:pt>
                <c:pt idx="233">
                  <c:v>1.6255990237108171</c:v>
                </c:pt>
                <c:pt idx="234">
                  <c:v>1.6226200899906558</c:v>
                </c:pt>
                <c:pt idx="235">
                  <c:v>1.6196548480043971</c:v>
                </c:pt>
                <c:pt idx="236">
                  <c:v>1.6167043750776131</c:v>
                </c:pt>
                <c:pt idx="237">
                  <c:v>1.613769748535876</c:v>
                </c:pt>
                <c:pt idx="238">
                  <c:v>1.6108520457047577</c:v>
                </c:pt>
                <c:pt idx="239">
                  <c:v>1.6079523439098311</c:v>
                </c:pt>
                <c:pt idx="240">
                  <c:v>1.6050716200979718</c:v>
                </c:pt>
                <c:pt idx="241">
                  <c:v>1.6022101886698776</c:v>
                </c:pt>
                <c:pt idx="242">
                  <c:v>1.5993680954960552</c:v>
                </c:pt>
                <c:pt idx="243">
                  <c:v>1.596545385682814</c:v>
                </c:pt>
                <c:pt idx="244">
                  <c:v>1.5937421043364639</c:v>
                </c:pt>
                <c:pt idx="245">
                  <c:v>1.5909582965633142</c:v>
                </c:pt>
                <c:pt idx="246">
                  <c:v>1.5881940074696745</c:v>
                </c:pt>
                <c:pt idx="247">
                  <c:v>1.5854492821618542</c:v>
                </c:pt>
                <c:pt idx="248">
                  <c:v>1.5827241657461644</c:v>
                </c:pt>
                <c:pt idx="249">
                  <c:v>1.5800187033289128</c:v>
                </c:pt>
                <c:pt idx="250">
                  <c:v>1.5773329400164107</c:v>
                </c:pt>
                <c:pt idx="251">
                  <c:v>1.5746669209149669</c:v>
                </c:pt>
                <c:pt idx="252">
                  <c:v>1.5720206911308914</c:v>
                </c:pt>
                <c:pt idx="253">
                  <c:v>1.5693942957704936</c:v>
                </c:pt>
                <c:pt idx="254">
                  <c:v>1.5667877799400833</c:v>
                </c:pt>
                <c:pt idx="255">
                  <c:v>1.5642011887459708</c:v>
                </c:pt>
                <c:pt idx="256">
                  <c:v>1.5616345672944645</c:v>
                </c:pt>
                <c:pt idx="257">
                  <c:v>1.5590879606918751</c:v>
                </c:pt>
                <c:pt idx="258">
                  <c:v>1.5565614140445116</c:v>
                </c:pt>
                <c:pt idx="259">
                  <c:v>1.5540549724586845</c:v>
                </c:pt>
                <c:pt idx="260">
                  <c:v>1.5515686810407028</c:v>
                </c:pt>
                <c:pt idx="261">
                  <c:v>1.5491025848968765</c:v>
                </c:pt>
                <c:pt idx="262">
                  <c:v>1.5466567291335145</c:v>
                </c:pt>
                <c:pt idx="263">
                  <c:v>1.5442311588569275</c:v>
                </c:pt>
                <c:pt idx="264">
                  <c:v>1.5418259191734249</c:v>
                </c:pt>
                <c:pt idx="265">
                  <c:v>1.5394410551893163</c:v>
                </c:pt>
                <c:pt idx="266">
                  <c:v>1.5370766120109112</c:v>
                </c:pt>
                <c:pt idx="267">
                  <c:v>1.5347326347445192</c:v>
                </c:pt>
                <c:pt idx="268">
                  <c:v>1.5324091684964503</c:v>
                </c:pt>
                <c:pt idx="269">
                  <c:v>1.5301062583730141</c:v>
                </c:pt>
                <c:pt idx="270">
                  <c:v>1.5278239494805201</c:v>
                </c:pt>
                <c:pt idx="271">
                  <c:v>1.5255622869252781</c:v>
                </c:pt>
                <c:pt idx="272">
                  <c:v>1.5233213158135979</c:v>
                </c:pt>
                <c:pt idx="273">
                  <c:v>1.5211010812517887</c:v>
                </c:pt>
                <c:pt idx="274">
                  <c:v>1.5189016283461607</c:v>
                </c:pt>
                <c:pt idx="275">
                  <c:v>1.5167230022030231</c:v>
                </c:pt>
                <c:pt idx="276">
                  <c:v>1.5145652479286862</c:v>
                </c:pt>
                <c:pt idx="277">
                  <c:v>1.5124284106294592</c:v>
                </c:pt>
                <c:pt idx="278">
                  <c:v>1.510312535411652</c:v>
                </c:pt>
                <c:pt idx="279">
                  <c:v>1.5082176673815739</c:v>
                </c:pt>
                <c:pt idx="280">
                  <c:v>1.506143851645535</c:v>
                </c:pt>
                <c:pt idx="281">
                  <c:v>1.5040911333098448</c:v>
                </c:pt>
                <c:pt idx="282">
                  <c:v>1.5020595574808127</c:v>
                </c:pt>
                <c:pt idx="283">
                  <c:v>1.5000491692647488</c:v>
                </c:pt>
                <c:pt idx="284">
                  <c:v>1.4980600137679629</c:v>
                </c:pt>
                <c:pt idx="285">
                  <c:v>1.4960921360967643</c:v>
                </c:pt>
                <c:pt idx="286">
                  <c:v>1.4941455813574624</c:v>
                </c:pt>
                <c:pt idx="287">
                  <c:v>1.4922203946563675</c:v>
                </c:pt>
                <c:pt idx="288">
                  <c:v>1.4903166210997889</c:v>
                </c:pt>
                <c:pt idx="289">
                  <c:v>1.4884343057940366</c:v>
                </c:pt>
                <c:pt idx="290">
                  <c:v>1.4865734938454198</c:v>
                </c:pt>
                <c:pt idx="291">
                  <c:v>1.4847342303602484</c:v>
                </c:pt>
                <c:pt idx="292">
                  <c:v>1.4829165604448324</c:v>
                </c:pt>
                <c:pt idx="293">
                  <c:v>1.481120529205481</c:v>
                </c:pt>
                <c:pt idx="294">
                  <c:v>1.4793461817485041</c:v>
                </c:pt>
                <c:pt idx="295">
                  <c:v>1.4775935631802111</c:v>
                </c:pt>
                <c:pt idx="296">
                  <c:v>1.4758627186069118</c:v>
                </c:pt>
                <c:pt idx="297">
                  <c:v>1.4741536931349166</c:v>
                </c:pt>
                <c:pt idx="298">
                  <c:v>1.4724665318705337</c:v>
                </c:pt>
                <c:pt idx="299">
                  <c:v>1.4708012799200743</c:v>
                </c:pt>
                <c:pt idx="300">
                  <c:v>1.4691579379530708</c:v>
                </c:pt>
                <c:pt idx="301">
                  <c:v>1.467536181096847</c:v>
                </c:pt>
                <c:pt idx="302">
                  <c:v>1.4659355396868738</c:v>
                </c:pt>
                <c:pt idx="303">
                  <c:v>1.4643555433991964</c:v>
                </c:pt>
                <c:pt idx="304">
                  <c:v>1.4627957219098646</c:v>
                </c:pt>
                <c:pt idx="305">
                  <c:v>1.4612556048949239</c:v>
                </c:pt>
                <c:pt idx="306">
                  <c:v>1.4597347220304238</c:v>
                </c:pt>
                <c:pt idx="307">
                  <c:v>1.4582326029924104</c:v>
                </c:pt>
                <c:pt idx="308">
                  <c:v>1.4567487774569343</c:v>
                </c:pt>
                <c:pt idx="309">
                  <c:v>1.4552827751000406</c:v>
                </c:pt>
                <c:pt idx="310">
                  <c:v>1.4538341255977776</c:v>
                </c:pt>
                <c:pt idx="311">
                  <c:v>1.4524023586261938</c:v>
                </c:pt>
                <c:pt idx="312">
                  <c:v>1.4509870038613357</c:v>
                </c:pt>
                <c:pt idx="313">
                  <c:v>1.4495875909792546</c:v>
                </c:pt>
                <c:pt idx="314">
                  <c:v>1.4482036496559929</c:v>
                </c:pt>
                <c:pt idx="315">
                  <c:v>1.4468347095676029</c:v>
                </c:pt>
                <c:pt idx="316">
                  <c:v>1.4454803003901298</c:v>
                </c:pt>
                <c:pt idx="317">
                  <c:v>1.4441399517996223</c:v>
                </c:pt>
                <c:pt idx="318">
                  <c:v>1.4428131934721282</c:v>
                </c:pt>
                <c:pt idx="319">
                  <c:v>1.4414995550836953</c:v>
                </c:pt>
                <c:pt idx="320">
                  <c:v>1.4401985663103709</c:v>
                </c:pt>
                <c:pt idx="321">
                  <c:v>1.4389097568282021</c:v>
                </c:pt>
                <c:pt idx="322">
                  <c:v>1.4376326563132404</c:v>
                </c:pt>
                <c:pt idx="323">
                  <c:v>1.4363667944415279</c:v>
                </c:pt>
                <c:pt idx="324">
                  <c:v>1.4351117008891177</c:v>
                </c:pt>
                <c:pt idx="325">
                  <c:v>1.4338669053320534</c:v>
                </c:pt>
                <c:pt idx="326">
                  <c:v>1.4326319374463852</c:v>
                </c:pt>
                <c:pt idx="327">
                  <c:v>1.4314063269081598</c:v>
                </c:pt>
                <c:pt idx="328">
                  <c:v>1.430189603393426</c:v>
                </c:pt>
                <c:pt idx="329">
                  <c:v>1.428981296578232</c:v>
                </c:pt>
                <c:pt idx="330">
                  <c:v>1.4277809361386229</c:v>
                </c:pt>
                <c:pt idx="331">
                  <c:v>1.4265880517506484</c:v>
                </c:pt>
                <c:pt idx="332">
                  <c:v>1.4254021730903559</c:v>
                </c:pt>
                <c:pt idx="333">
                  <c:v>1.4242228298337947</c:v>
                </c:pt>
                <c:pt idx="334">
                  <c:v>1.4230495516570094</c:v>
                </c:pt>
                <c:pt idx="335">
                  <c:v>1.421881868236051</c:v>
                </c:pt>
                <c:pt idx="336">
                  <c:v>1.4207193092469643</c:v>
                </c:pt>
                <c:pt idx="337">
                  <c:v>1.4195614043658003</c:v>
                </c:pt>
                <c:pt idx="338">
                  <c:v>1.4184076832686034</c:v>
                </c:pt>
                <c:pt idx="339">
                  <c:v>1.4172576756314239</c:v>
                </c:pt>
                <c:pt idx="340">
                  <c:v>1.4161109111303096</c:v>
                </c:pt>
                <c:pt idx="341">
                  <c:v>1.4149669194413053</c:v>
                </c:pt>
                <c:pt idx="342">
                  <c:v>1.4138252302404626</c:v>
                </c:pt>
                <c:pt idx="343">
                  <c:v>1.4126853732038258</c:v>
                </c:pt>
                <c:pt idx="344">
                  <c:v>1.4115468780074469</c:v>
                </c:pt>
                <c:pt idx="345">
                  <c:v>1.4104092743273684</c:v>
                </c:pt>
                <c:pt idx="346">
                  <c:v>1.4092720918396424</c:v>
                </c:pt>
                <c:pt idx="347">
                  <c:v>1.4081348602203141</c:v>
                </c:pt>
                <c:pt idx="348">
                  <c:v>1.4069971091454332</c:v>
                </c:pt>
                <c:pt idx="349">
                  <c:v>1.4058583682910464</c:v>
                </c:pt>
                <c:pt idx="350">
                  <c:v>1.4047181673332021</c:v>
                </c:pt>
                <c:pt idx="351">
                  <c:v>1.4035760359479468</c:v>
                </c:pt>
                <c:pt idx="352">
                  <c:v>1.40243150381133</c:v>
                </c:pt>
                <c:pt idx="353">
                  <c:v>1.4012841005993981</c:v>
                </c:pt>
                <c:pt idx="354">
                  <c:v>1.4001333559881985</c:v>
                </c:pt>
                <c:pt idx="355">
                  <c:v>1.3989787996537821</c:v>
                </c:pt>
                <c:pt idx="356">
                  <c:v>1.3978199612721918</c:v>
                </c:pt>
                <c:pt idx="357">
                  <c:v>1.3966563705194799</c:v>
                </c:pt>
                <c:pt idx="358">
                  <c:v>1.3954875570716896</c:v>
                </c:pt>
                <c:pt idx="359">
                  <c:v>1.3943130506048758</c:v>
                </c:pt>
                <c:pt idx="360">
                  <c:v>1.3943130506048758</c:v>
                </c:pt>
                <c:pt idx="361">
                  <c:v>1.3943130506048758</c:v>
                </c:pt>
                <c:pt idx="362">
                  <c:v>1.3943130506048758</c:v>
                </c:pt>
                <c:pt idx="363">
                  <c:v>1.3943130506048758</c:v>
                </c:pt>
                <c:pt idx="364">
                  <c:v>1.3943130506048758</c:v>
                </c:pt>
                <c:pt idx="365">
                  <c:v>1.39431305060488</c:v>
                </c:pt>
                <c:pt idx="366">
                  <c:v>1.39431305060488</c:v>
                </c:pt>
                <c:pt idx="367">
                  <c:v>1.39431305060488</c:v>
                </c:pt>
                <c:pt idx="368">
                  <c:v>1.39431305060488</c:v>
                </c:pt>
                <c:pt idx="369">
                  <c:v>1.39431305060488</c:v>
                </c:pt>
                <c:pt idx="370">
                  <c:v>1.39431305060488</c:v>
                </c:pt>
                <c:pt idx="371">
                  <c:v>1.39431305060488</c:v>
                </c:pt>
                <c:pt idx="372">
                  <c:v>1.39431305060488</c:v>
                </c:pt>
                <c:pt idx="373">
                  <c:v>1.39431305060488</c:v>
                </c:pt>
                <c:pt idx="374">
                  <c:v>1.39431305060488</c:v>
                </c:pt>
                <c:pt idx="375">
                  <c:v>1.39431305060488</c:v>
                </c:pt>
                <c:pt idx="376">
                  <c:v>1.39431305060488</c:v>
                </c:pt>
                <c:pt idx="377">
                  <c:v>1.39431305060488</c:v>
                </c:pt>
                <c:pt idx="378">
                  <c:v>1.39431305060488</c:v>
                </c:pt>
                <c:pt idx="379">
                  <c:v>1.39431305060488</c:v>
                </c:pt>
                <c:pt idx="380">
                  <c:v>1.39431305060488</c:v>
                </c:pt>
                <c:pt idx="381">
                  <c:v>1.39431305060488</c:v>
                </c:pt>
                <c:pt idx="382">
                  <c:v>1.39431305060488</c:v>
                </c:pt>
                <c:pt idx="383">
                  <c:v>1.39431305060488</c:v>
                </c:pt>
                <c:pt idx="384">
                  <c:v>1.39431305060488</c:v>
                </c:pt>
                <c:pt idx="385">
                  <c:v>1.39431305060488</c:v>
                </c:pt>
                <c:pt idx="386">
                  <c:v>1.39431305060488</c:v>
                </c:pt>
                <c:pt idx="387">
                  <c:v>1.39431305060488</c:v>
                </c:pt>
                <c:pt idx="388">
                  <c:v>1.39431305060488</c:v>
                </c:pt>
                <c:pt idx="389">
                  <c:v>1.39431305060488</c:v>
                </c:pt>
                <c:pt idx="390">
                  <c:v>1.39431305060488</c:v>
                </c:pt>
                <c:pt idx="391">
                  <c:v>1.39431305060488</c:v>
                </c:pt>
                <c:pt idx="392">
                  <c:v>1.39431305060488</c:v>
                </c:pt>
                <c:pt idx="393">
                  <c:v>1.39431305060488</c:v>
                </c:pt>
                <c:pt idx="394">
                  <c:v>1.39431305060488</c:v>
                </c:pt>
                <c:pt idx="395">
                  <c:v>1.39431305060488</c:v>
                </c:pt>
                <c:pt idx="396">
                  <c:v>1.39431305060488</c:v>
                </c:pt>
                <c:pt idx="397">
                  <c:v>1.39431305060488</c:v>
                </c:pt>
                <c:pt idx="398">
                  <c:v>1.39431305060488</c:v>
                </c:pt>
                <c:pt idx="399">
                  <c:v>1.39431305060488</c:v>
                </c:pt>
                <c:pt idx="400">
                  <c:v>1.39431305060488</c:v>
                </c:pt>
                <c:pt idx="401">
                  <c:v>1.39431305060488</c:v>
                </c:pt>
                <c:pt idx="402">
                  <c:v>1.39431305060488</c:v>
                </c:pt>
                <c:pt idx="403">
                  <c:v>1.39431305060488</c:v>
                </c:pt>
                <c:pt idx="404">
                  <c:v>1.39431305060488</c:v>
                </c:pt>
                <c:pt idx="405">
                  <c:v>1.39431305060488</c:v>
                </c:pt>
                <c:pt idx="406">
                  <c:v>1.39431305060488</c:v>
                </c:pt>
                <c:pt idx="407">
                  <c:v>1.39431305060488</c:v>
                </c:pt>
                <c:pt idx="408">
                  <c:v>1.39431305060488</c:v>
                </c:pt>
                <c:pt idx="409">
                  <c:v>1.39431305060488</c:v>
                </c:pt>
                <c:pt idx="410">
                  <c:v>1.39431305060488</c:v>
                </c:pt>
                <c:pt idx="411">
                  <c:v>1.39431305060488</c:v>
                </c:pt>
                <c:pt idx="412">
                  <c:v>1.39431305060488</c:v>
                </c:pt>
                <c:pt idx="413">
                  <c:v>1.39431305060488</c:v>
                </c:pt>
                <c:pt idx="414">
                  <c:v>1.39431305060488</c:v>
                </c:pt>
                <c:pt idx="415">
                  <c:v>1.39431305060488</c:v>
                </c:pt>
                <c:pt idx="416">
                  <c:v>1.39431305060488</c:v>
                </c:pt>
                <c:pt idx="417">
                  <c:v>1.39431305060488</c:v>
                </c:pt>
                <c:pt idx="418">
                  <c:v>1.39431305060488</c:v>
                </c:pt>
                <c:pt idx="419">
                  <c:v>1.39431305060488</c:v>
                </c:pt>
                <c:pt idx="420">
                  <c:v>1.39431305060488</c:v>
                </c:pt>
                <c:pt idx="421">
                  <c:v>1.39431305060488</c:v>
                </c:pt>
                <c:pt idx="422">
                  <c:v>1.39431305060488</c:v>
                </c:pt>
                <c:pt idx="423">
                  <c:v>1.39431305060488</c:v>
                </c:pt>
                <c:pt idx="424">
                  <c:v>1.39431305060488</c:v>
                </c:pt>
                <c:pt idx="425">
                  <c:v>1.39431305060488</c:v>
                </c:pt>
                <c:pt idx="426">
                  <c:v>1.39431305060488</c:v>
                </c:pt>
                <c:pt idx="427">
                  <c:v>1.39431305060488</c:v>
                </c:pt>
                <c:pt idx="428">
                  <c:v>1.39431305060488</c:v>
                </c:pt>
                <c:pt idx="429">
                  <c:v>1.39431305060488</c:v>
                </c:pt>
                <c:pt idx="430">
                  <c:v>1.39431305060488</c:v>
                </c:pt>
                <c:pt idx="431">
                  <c:v>1.39431305060488</c:v>
                </c:pt>
                <c:pt idx="432">
                  <c:v>1.39431305060488</c:v>
                </c:pt>
                <c:pt idx="433">
                  <c:v>1.39431305060488</c:v>
                </c:pt>
                <c:pt idx="434">
                  <c:v>1.39431305060488</c:v>
                </c:pt>
                <c:pt idx="435">
                  <c:v>1.39431305060488</c:v>
                </c:pt>
                <c:pt idx="436">
                  <c:v>1.39431305060488</c:v>
                </c:pt>
                <c:pt idx="437">
                  <c:v>1.39431305060488</c:v>
                </c:pt>
                <c:pt idx="438">
                  <c:v>1.39431305060488</c:v>
                </c:pt>
                <c:pt idx="439">
                  <c:v>1.39431305060488</c:v>
                </c:pt>
                <c:pt idx="440">
                  <c:v>1.39431305060488</c:v>
                </c:pt>
                <c:pt idx="441">
                  <c:v>1.39431305060488</c:v>
                </c:pt>
                <c:pt idx="442">
                  <c:v>1.39431305060488</c:v>
                </c:pt>
                <c:pt idx="443">
                  <c:v>1.39431305060488</c:v>
                </c:pt>
                <c:pt idx="444">
                  <c:v>1.39431305060488</c:v>
                </c:pt>
                <c:pt idx="445">
                  <c:v>1.39431305060488</c:v>
                </c:pt>
                <c:pt idx="446">
                  <c:v>1.39431305060488</c:v>
                </c:pt>
                <c:pt idx="447">
                  <c:v>1.39431305060488</c:v>
                </c:pt>
                <c:pt idx="448">
                  <c:v>1.39431305060488</c:v>
                </c:pt>
                <c:pt idx="449">
                  <c:v>1.39431305060488</c:v>
                </c:pt>
                <c:pt idx="450">
                  <c:v>1.39431305060488</c:v>
                </c:pt>
                <c:pt idx="451">
                  <c:v>1.39431305060488</c:v>
                </c:pt>
                <c:pt idx="452">
                  <c:v>1.39431305060488</c:v>
                </c:pt>
                <c:pt idx="453">
                  <c:v>1.39431305060488</c:v>
                </c:pt>
                <c:pt idx="454">
                  <c:v>1.39431305060488</c:v>
                </c:pt>
                <c:pt idx="455">
                  <c:v>1.39431305060488</c:v>
                </c:pt>
                <c:pt idx="456">
                  <c:v>1.39431305060488</c:v>
                </c:pt>
                <c:pt idx="457">
                  <c:v>1.39431305060488</c:v>
                </c:pt>
                <c:pt idx="458">
                  <c:v>1.39431305060488</c:v>
                </c:pt>
                <c:pt idx="459">
                  <c:v>1.39431305060488</c:v>
                </c:pt>
                <c:pt idx="460">
                  <c:v>1.39431305060488</c:v>
                </c:pt>
                <c:pt idx="461">
                  <c:v>1.39431305060488</c:v>
                </c:pt>
                <c:pt idx="462">
                  <c:v>1.39431305060488</c:v>
                </c:pt>
                <c:pt idx="463">
                  <c:v>1.39431305060488</c:v>
                </c:pt>
                <c:pt idx="464">
                  <c:v>1.39431305060488</c:v>
                </c:pt>
                <c:pt idx="465">
                  <c:v>1.39431305060488</c:v>
                </c:pt>
                <c:pt idx="466">
                  <c:v>1.39431305060488</c:v>
                </c:pt>
                <c:pt idx="467">
                  <c:v>1.39431305060488</c:v>
                </c:pt>
                <c:pt idx="468">
                  <c:v>1.39431305060488</c:v>
                </c:pt>
                <c:pt idx="469">
                  <c:v>1.39431305060488</c:v>
                </c:pt>
                <c:pt idx="470">
                  <c:v>1.39431305060488</c:v>
                </c:pt>
                <c:pt idx="471">
                  <c:v>1.39431305060488</c:v>
                </c:pt>
                <c:pt idx="472">
                  <c:v>1.39431305060488</c:v>
                </c:pt>
                <c:pt idx="473">
                  <c:v>1.39431305060488</c:v>
                </c:pt>
                <c:pt idx="474">
                  <c:v>1.39431305060488</c:v>
                </c:pt>
                <c:pt idx="475">
                  <c:v>1.39431305060488</c:v>
                </c:pt>
                <c:pt idx="476">
                  <c:v>1.39431305060488</c:v>
                </c:pt>
                <c:pt idx="477">
                  <c:v>1.39431305060488</c:v>
                </c:pt>
                <c:pt idx="478">
                  <c:v>1.39431305060488</c:v>
                </c:pt>
                <c:pt idx="479">
                  <c:v>1.39431305060488</c:v>
                </c:pt>
                <c:pt idx="480">
                  <c:v>1.39431305060488</c:v>
                </c:pt>
                <c:pt idx="481">
                  <c:v>1.39431305060488</c:v>
                </c:pt>
                <c:pt idx="482">
                  <c:v>1.39431305060488</c:v>
                </c:pt>
                <c:pt idx="483">
                  <c:v>1.39431305060488</c:v>
                </c:pt>
                <c:pt idx="484">
                  <c:v>1.39431305060488</c:v>
                </c:pt>
                <c:pt idx="485">
                  <c:v>1.39431305060488</c:v>
                </c:pt>
                <c:pt idx="486">
                  <c:v>1.39431305060488</c:v>
                </c:pt>
                <c:pt idx="487">
                  <c:v>1.39431305060488</c:v>
                </c:pt>
                <c:pt idx="488">
                  <c:v>1.39431305060488</c:v>
                </c:pt>
                <c:pt idx="489">
                  <c:v>1.39431305060488</c:v>
                </c:pt>
                <c:pt idx="490">
                  <c:v>1.39431305060488</c:v>
                </c:pt>
                <c:pt idx="491">
                  <c:v>1.39431305060488</c:v>
                </c:pt>
                <c:pt idx="492">
                  <c:v>1.39431305060488</c:v>
                </c:pt>
                <c:pt idx="493">
                  <c:v>1.39431305060488</c:v>
                </c:pt>
                <c:pt idx="494">
                  <c:v>1.39431305060488</c:v>
                </c:pt>
                <c:pt idx="495">
                  <c:v>1.39431305060488</c:v>
                </c:pt>
                <c:pt idx="496">
                  <c:v>1.39431305060488</c:v>
                </c:pt>
                <c:pt idx="497">
                  <c:v>1.39431305060488</c:v>
                </c:pt>
                <c:pt idx="498">
                  <c:v>1.39431305060488</c:v>
                </c:pt>
                <c:pt idx="499">
                  <c:v>1.39431305060488</c:v>
                </c:pt>
                <c:pt idx="500">
                  <c:v>1.39431305060488</c:v>
                </c:pt>
                <c:pt idx="501">
                  <c:v>1.39431305060488</c:v>
                </c:pt>
                <c:pt idx="502">
                  <c:v>1.39431305060488</c:v>
                </c:pt>
                <c:pt idx="503">
                  <c:v>1.39431305060488</c:v>
                </c:pt>
                <c:pt idx="504">
                  <c:v>1.39431305060488</c:v>
                </c:pt>
                <c:pt idx="505">
                  <c:v>1.39431305060488</c:v>
                </c:pt>
                <c:pt idx="506">
                  <c:v>1.39431305060488</c:v>
                </c:pt>
                <c:pt idx="507">
                  <c:v>1.39431305060488</c:v>
                </c:pt>
                <c:pt idx="508">
                  <c:v>1.39431305060488</c:v>
                </c:pt>
                <c:pt idx="509">
                  <c:v>1.39431305060488</c:v>
                </c:pt>
                <c:pt idx="510">
                  <c:v>1.39431305060488</c:v>
                </c:pt>
                <c:pt idx="511">
                  <c:v>1.39431305060488</c:v>
                </c:pt>
                <c:pt idx="512">
                  <c:v>1.39431305060488</c:v>
                </c:pt>
                <c:pt idx="513">
                  <c:v>1.39431305060488</c:v>
                </c:pt>
                <c:pt idx="514">
                  <c:v>1.39431305060488</c:v>
                </c:pt>
                <c:pt idx="515">
                  <c:v>1.39431305060488</c:v>
                </c:pt>
                <c:pt idx="516">
                  <c:v>1.39431305060488</c:v>
                </c:pt>
                <c:pt idx="517">
                  <c:v>1.39431305060488</c:v>
                </c:pt>
                <c:pt idx="518">
                  <c:v>1.39431305060488</c:v>
                </c:pt>
                <c:pt idx="519">
                  <c:v>1.39431305060488</c:v>
                </c:pt>
                <c:pt idx="520">
                  <c:v>1.39431305060488</c:v>
                </c:pt>
                <c:pt idx="521">
                  <c:v>1.39431305060488</c:v>
                </c:pt>
                <c:pt idx="522">
                  <c:v>1.39431305060488</c:v>
                </c:pt>
                <c:pt idx="523">
                  <c:v>1.39431305060488</c:v>
                </c:pt>
                <c:pt idx="524">
                  <c:v>1.39431305060488</c:v>
                </c:pt>
                <c:pt idx="525">
                  <c:v>1.39431305060488</c:v>
                </c:pt>
                <c:pt idx="526">
                  <c:v>1.39431305060488</c:v>
                </c:pt>
                <c:pt idx="527">
                  <c:v>1.39431305060488</c:v>
                </c:pt>
                <c:pt idx="528">
                  <c:v>1.39431305060488</c:v>
                </c:pt>
                <c:pt idx="529">
                  <c:v>1.39431305060488</c:v>
                </c:pt>
                <c:pt idx="530">
                  <c:v>1.39431305060488</c:v>
                </c:pt>
                <c:pt idx="531">
                  <c:v>1.39431305060488</c:v>
                </c:pt>
                <c:pt idx="532">
                  <c:v>1.39431305060488</c:v>
                </c:pt>
                <c:pt idx="533">
                  <c:v>1.39431305060488</c:v>
                </c:pt>
                <c:pt idx="534">
                  <c:v>1.39431305060488</c:v>
                </c:pt>
                <c:pt idx="535">
                  <c:v>1.39431305060488</c:v>
                </c:pt>
                <c:pt idx="536">
                  <c:v>1.39431305060488</c:v>
                </c:pt>
                <c:pt idx="537">
                  <c:v>1.39431305060488</c:v>
                </c:pt>
                <c:pt idx="538">
                  <c:v>1.39431305060488</c:v>
                </c:pt>
                <c:pt idx="539">
                  <c:v>1.39431305060488</c:v>
                </c:pt>
                <c:pt idx="540">
                  <c:v>1.39431305060488</c:v>
                </c:pt>
                <c:pt idx="541">
                  <c:v>1.39431305060488</c:v>
                </c:pt>
                <c:pt idx="542">
                  <c:v>1.39431305060488</c:v>
                </c:pt>
                <c:pt idx="543">
                  <c:v>1.39431305060488</c:v>
                </c:pt>
                <c:pt idx="544">
                  <c:v>1.39431305060488</c:v>
                </c:pt>
                <c:pt idx="545">
                  <c:v>1.39431305060488</c:v>
                </c:pt>
                <c:pt idx="546">
                  <c:v>1.39431305060488</c:v>
                </c:pt>
                <c:pt idx="547">
                  <c:v>1.39431305060488</c:v>
                </c:pt>
                <c:pt idx="548">
                  <c:v>1.39431305060488</c:v>
                </c:pt>
                <c:pt idx="549">
                  <c:v>1.39431305060488</c:v>
                </c:pt>
                <c:pt idx="550">
                  <c:v>1.39431305060488</c:v>
                </c:pt>
                <c:pt idx="551">
                  <c:v>1.39431305060488</c:v>
                </c:pt>
                <c:pt idx="552">
                  <c:v>1.39431305060488</c:v>
                </c:pt>
                <c:pt idx="553">
                  <c:v>1.39431305060488</c:v>
                </c:pt>
                <c:pt idx="554">
                  <c:v>1.39431305060488</c:v>
                </c:pt>
                <c:pt idx="555">
                  <c:v>1.39431305060488</c:v>
                </c:pt>
                <c:pt idx="556">
                  <c:v>1.39431305060488</c:v>
                </c:pt>
                <c:pt idx="557">
                  <c:v>1.39431305060488</c:v>
                </c:pt>
                <c:pt idx="558">
                  <c:v>1.39431305060488</c:v>
                </c:pt>
                <c:pt idx="559">
                  <c:v>1.39431305060488</c:v>
                </c:pt>
                <c:pt idx="560">
                  <c:v>1.39431305060488</c:v>
                </c:pt>
                <c:pt idx="561">
                  <c:v>1.39431305060488</c:v>
                </c:pt>
                <c:pt idx="562">
                  <c:v>1.39431305060488</c:v>
                </c:pt>
                <c:pt idx="563">
                  <c:v>1.39431305060488</c:v>
                </c:pt>
                <c:pt idx="564">
                  <c:v>1.39431305060488</c:v>
                </c:pt>
                <c:pt idx="565">
                  <c:v>1.39431305060488</c:v>
                </c:pt>
                <c:pt idx="566">
                  <c:v>1.39431305060488</c:v>
                </c:pt>
                <c:pt idx="567">
                  <c:v>1.39431305060488</c:v>
                </c:pt>
                <c:pt idx="568">
                  <c:v>1.39431305060488</c:v>
                </c:pt>
                <c:pt idx="569">
                  <c:v>1.39431305060488</c:v>
                </c:pt>
                <c:pt idx="570">
                  <c:v>1.39431305060488</c:v>
                </c:pt>
                <c:pt idx="571">
                  <c:v>1.39431305060488</c:v>
                </c:pt>
                <c:pt idx="572">
                  <c:v>1.39431305060488</c:v>
                </c:pt>
                <c:pt idx="573">
                  <c:v>1.39431305060488</c:v>
                </c:pt>
                <c:pt idx="574">
                  <c:v>1.39431305060488</c:v>
                </c:pt>
                <c:pt idx="575">
                  <c:v>1.39431305060488</c:v>
                </c:pt>
                <c:pt idx="576">
                  <c:v>1.39431305060488</c:v>
                </c:pt>
                <c:pt idx="577">
                  <c:v>1.39431305060488</c:v>
                </c:pt>
                <c:pt idx="578">
                  <c:v>1.39431305060488</c:v>
                </c:pt>
                <c:pt idx="579">
                  <c:v>1.39431305060488</c:v>
                </c:pt>
                <c:pt idx="580">
                  <c:v>1.39431305060488</c:v>
                </c:pt>
                <c:pt idx="581">
                  <c:v>1.39431305060488</c:v>
                </c:pt>
                <c:pt idx="582">
                  <c:v>1.39431305060488</c:v>
                </c:pt>
                <c:pt idx="583">
                  <c:v>1.39431305060488</c:v>
                </c:pt>
                <c:pt idx="584">
                  <c:v>1.39431305060488</c:v>
                </c:pt>
                <c:pt idx="585">
                  <c:v>1.39431305060488</c:v>
                </c:pt>
                <c:pt idx="586">
                  <c:v>1.39431305060488</c:v>
                </c:pt>
                <c:pt idx="587">
                  <c:v>1.39431305060488</c:v>
                </c:pt>
                <c:pt idx="588">
                  <c:v>1.39431305060488</c:v>
                </c:pt>
                <c:pt idx="589">
                  <c:v>1.39431305060488</c:v>
                </c:pt>
                <c:pt idx="590">
                  <c:v>1.39431305060488</c:v>
                </c:pt>
                <c:pt idx="591">
                  <c:v>1.39431305060488</c:v>
                </c:pt>
                <c:pt idx="592">
                  <c:v>1.39431305060488</c:v>
                </c:pt>
                <c:pt idx="593">
                  <c:v>1.39431305060488</c:v>
                </c:pt>
                <c:pt idx="594">
                  <c:v>1.39431305060488</c:v>
                </c:pt>
                <c:pt idx="595">
                  <c:v>1.39431305060488</c:v>
                </c:pt>
                <c:pt idx="596">
                  <c:v>1.39431305060488</c:v>
                </c:pt>
                <c:pt idx="597">
                  <c:v>1.39431305060488</c:v>
                </c:pt>
                <c:pt idx="598">
                  <c:v>1.39431305060488</c:v>
                </c:pt>
                <c:pt idx="599">
                  <c:v>1.39431305060488</c:v>
                </c:pt>
                <c:pt idx="600">
                  <c:v>1.39431305060488</c:v>
                </c:pt>
                <c:pt idx="601">
                  <c:v>1.39431305060488</c:v>
                </c:pt>
                <c:pt idx="602">
                  <c:v>1.39431305060488</c:v>
                </c:pt>
              </c:numCache>
            </c:numRef>
          </c:val>
          <c:smooth val="0"/>
        </c:ser>
        <c:dLbls>
          <c:showLegendKey val="0"/>
          <c:showVal val="0"/>
          <c:showCatName val="0"/>
          <c:showSerName val="0"/>
          <c:showPercent val="0"/>
          <c:showBubbleSize val="0"/>
        </c:dLbls>
        <c:marker val="1"/>
        <c:smooth val="0"/>
        <c:axId val="193495040"/>
        <c:axId val="193496576"/>
      </c:lineChart>
      <c:dateAx>
        <c:axId val="193495040"/>
        <c:scaling>
          <c:orientation val="minMax"/>
        </c:scaling>
        <c:delete val="0"/>
        <c:axPos val="b"/>
        <c:numFmt formatCode="yyyy" sourceLinked="0"/>
        <c:majorTickMark val="out"/>
        <c:minorTickMark val="none"/>
        <c:tickLblPos val="nextTo"/>
        <c:spPr>
          <a:ln>
            <a:solidFill>
              <a:prstClr val="black"/>
            </a:solidFill>
          </a:ln>
        </c:spPr>
        <c:crossAx val="193496576"/>
        <c:crosses val="autoZero"/>
        <c:auto val="1"/>
        <c:lblOffset val="100"/>
        <c:baseTimeUnit val="months"/>
        <c:majorUnit val="2"/>
        <c:majorTimeUnit val="years"/>
      </c:dateAx>
      <c:valAx>
        <c:axId val="193496576"/>
        <c:scaling>
          <c:orientation val="minMax"/>
        </c:scaling>
        <c:delete val="0"/>
        <c:axPos val="r"/>
        <c:numFmt formatCode="General" sourceLinked="1"/>
        <c:majorTickMark val="out"/>
        <c:minorTickMark val="none"/>
        <c:tickLblPos val="nextTo"/>
        <c:spPr>
          <a:ln>
            <a:solidFill>
              <a:prstClr val="black"/>
            </a:solidFill>
          </a:ln>
        </c:spPr>
        <c:crossAx val="193495040"/>
        <c:crosses val="max"/>
        <c:crossBetween val="between"/>
        <c:majorUnit val="1"/>
      </c:valAx>
    </c:plotArea>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0346681055445"/>
          <c:y val="0.20992221925261953"/>
          <c:w val="0.73574066420543494"/>
          <c:h val="0.70530270655270655"/>
        </c:manualLayout>
      </c:layout>
      <c:barChart>
        <c:barDir val="col"/>
        <c:grouping val="stacked"/>
        <c:varyColors val="0"/>
        <c:ser>
          <c:idx val="1"/>
          <c:order val="0"/>
          <c:tx>
            <c:strRef>
              <c:f>'Balance Sheet'!$B$3</c:f>
              <c:strCache>
                <c:ptCount val="1"/>
                <c:pt idx="0">
                  <c:v>Market value of APF portfolio</c:v>
                </c:pt>
              </c:strCache>
            </c:strRef>
          </c:tx>
          <c:spPr>
            <a:solidFill>
              <a:srgbClr val="B01C88"/>
            </a:solidFill>
          </c:spPr>
          <c:invertIfNegative val="0"/>
          <c:cat>
            <c:numRef>
              <c:f>'Balance Sheet'!$A$4:$A$54</c:f>
              <c:numCache>
                <c:formatCode>mmm\-yy</c:formatCode>
                <c:ptCount val="51"/>
                <c:pt idx="0">
                  <c:v>43070</c:v>
                </c:pt>
                <c:pt idx="1">
                  <c:v>43435</c:v>
                </c:pt>
                <c:pt idx="2">
                  <c:v>43800</c:v>
                </c:pt>
                <c:pt idx="3">
                  <c:v>44166</c:v>
                </c:pt>
                <c:pt idx="4">
                  <c:v>44531</c:v>
                </c:pt>
                <c:pt idx="5">
                  <c:v>44896</c:v>
                </c:pt>
                <c:pt idx="6">
                  <c:v>45261</c:v>
                </c:pt>
                <c:pt idx="7">
                  <c:v>45627</c:v>
                </c:pt>
                <c:pt idx="8">
                  <c:v>45992</c:v>
                </c:pt>
                <c:pt idx="9">
                  <c:v>46357</c:v>
                </c:pt>
                <c:pt idx="10">
                  <c:v>46722</c:v>
                </c:pt>
                <c:pt idx="11">
                  <c:v>47088</c:v>
                </c:pt>
                <c:pt idx="12">
                  <c:v>47453</c:v>
                </c:pt>
                <c:pt idx="13">
                  <c:v>47818</c:v>
                </c:pt>
                <c:pt idx="14">
                  <c:v>48183</c:v>
                </c:pt>
                <c:pt idx="15">
                  <c:v>48549</c:v>
                </c:pt>
                <c:pt idx="16">
                  <c:v>48914</c:v>
                </c:pt>
                <c:pt idx="17">
                  <c:v>49279</c:v>
                </c:pt>
                <c:pt idx="18">
                  <c:v>49644</c:v>
                </c:pt>
                <c:pt idx="19">
                  <c:v>50010</c:v>
                </c:pt>
                <c:pt idx="20">
                  <c:v>50375</c:v>
                </c:pt>
                <c:pt idx="21">
                  <c:v>50740</c:v>
                </c:pt>
                <c:pt idx="22">
                  <c:v>51105</c:v>
                </c:pt>
                <c:pt idx="23">
                  <c:v>51471</c:v>
                </c:pt>
                <c:pt idx="24">
                  <c:v>51836</c:v>
                </c:pt>
                <c:pt idx="25">
                  <c:v>52201</c:v>
                </c:pt>
                <c:pt idx="26">
                  <c:v>52566</c:v>
                </c:pt>
                <c:pt idx="27">
                  <c:v>52932</c:v>
                </c:pt>
                <c:pt idx="28">
                  <c:v>53297</c:v>
                </c:pt>
                <c:pt idx="29">
                  <c:v>53662</c:v>
                </c:pt>
                <c:pt idx="30">
                  <c:v>54027</c:v>
                </c:pt>
                <c:pt idx="31">
                  <c:v>54393</c:v>
                </c:pt>
                <c:pt idx="32">
                  <c:v>54758</c:v>
                </c:pt>
                <c:pt idx="33">
                  <c:v>55123</c:v>
                </c:pt>
                <c:pt idx="34">
                  <c:v>55488</c:v>
                </c:pt>
                <c:pt idx="35">
                  <c:v>55854</c:v>
                </c:pt>
                <c:pt idx="36">
                  <c:v>56219</c:v>
                </c:pt>
                <c:pt idx="37">
                  <c:v>56584</c:v>
                </c:pt>
                <c:pt idx="38">
                  <c:v>56949</c:v>
                </c:pt>
                <c:pt idx="39">
                  <c:v>57315</c:v>
                </c:pt>
                <c:pt idx="40">
                  <c:v>57680</c:v>
                </c:pt>
                <c:pt idx="41">
                  <c:v>58045</c:v>
                </c:pt>
                <c:pt idx="42">
                  <c:v>58410</c:v>
                </c:pt>
                <c:pt idx="43">
                  <c:v>58776</c:v>
                </c:pt>
                <c:pt idx="44">
                  <c:v>59141</c:v>
                </c:pt>
                <c:pt idx="45">
                  <c:v>59506</c:v>
                </c:pt>
                <c:pt idx="46">
                  <c:v>59871</c:v>
                </c:pt>
                <c:pt idx="47">
                  <c:v>60237</c:v>
                </c:pt>
                <c:pt idx="48">
                  <c:v>60602</c:v>
                </c:pt>
                <c:pt idx="49">
                  <c:v>60967</c:v>
                </c:pt>
                <c:pt idx="50">
                  <c:v>61332</c:v>
                </c:pt>
              </c:numCache>
            </c:numRef>
          </c:cat>
          <c:val>
            <c:numRef>
              <c:f>'Balance Sheet'!$B$4:$B$54</c:f>
              <c:numCache>
                <c:formatCode>_(* #,##0.00_);_(* \(#,##0.00\);_(* "-"??_);_(@_)</c:formatCode>
                <c:ptCount val="51"/>
                <c:pt idx="0">
                  <c:v>474605210583.85822</c:v>
                </c:pt>
                <c:pt idx="1">
                  <c:v>463496778763.6178</c:v>
                </c:pt>
                <c:pt idx="2">
                  <c:v>455114968685.93854</c:v>
                </c:pt>
                <c:pt idx="3">
                  <c:v>446941219204.70551</c:v>
                </c:pt>
                <c:pt idx="4">
                  <c:v>444846453776.07404</c:v>
                </c:pt>
                <c:pt idx="5">
                  <c:v>438906397644.9046</c:v>
                </c:pt>
                <c:pt idx="6">
                  <c:v>432567137366.65314</c:v>
                </c:pt>
                <c:pt idx="7">
                  <c:v>427833274399.83936</c:v>
                </c:pt>
                <c:pt idx="8">
                  <c:v>427680627304.52966</c:v>
                </c:pt>
                <c:pt idx="9">
                  <c:v>422719248229.58508</c:v>
                </c:pt>
                <c:pt idx="10">
                  <c:v>421050404569.29034</c:v>
                </c:pt>
                <c:pt idx="11">
                  <c:v>422057681189.01648</c:v>
                </c:pt>
                <c:pt idx="12">
                  <c:v>418697789359.07892</c:v>
                </c:pt>
                <c:pt idx="13">
                  <c:v>422872807577.41962</c:v>
                </c:pt>
                <c:pt idx="14">
                  <c:v>420514815686.63171</c:v>
                </c:pt>
                <c:pt idx="15">
                  <c:v>423216863629.70911</c:v>
                </c:pt>
                <c:pt idx="16">
                  <c:v>421244111427.00647</c:v>
                </c:pt>
                <c:pt idx="17">
                  <c:v>423700292576.89008</c:v>
                </c:pt>
                <c:pt idx="18">
                  <c:v>421698380840.00146</c:v>
                </c:pt>
                <c:pt idx="19">
                  <c:v>423496521211.32214</c:v>
                </c:pt>
                <c:pt idx="20">
                  <c:v>419616293111.20123</c:v>
                </c:pt>
                <c:pt idx="21">
                  <c:v>422471796286.33496</c:v>
                </c:pt>
                <c:pt idx="22">
                  <c:v>424064166814.76245</c:v>
                </c:pt>
                <c:pt idx="23">
                  <c:v>426196793421.328</c:v>
                </c:pt>
                <c:pt idx="24">
                  <c:v>422769380120.20972</c:v>
                </c:pt>
                <c:pt idx="25">
                  <c:v>425608406275.36884</c:v>
                </c:pt>
                <c:pt idx="26">
                  <c:v>421491567690.56927</c:v>
                </c:pt>
                <c:pt idx="27">
                  <c:v>420137681014.51703</c:v>
                </c:pt>
                <c:pt idx="28">
                  <c:v>420866690094.71765</c:v>
                </c:pt>
                <c:pt idx="29">
                  <c:v>423364201785.15765</c:v>
                </c:pt>
                <c:pt idx="30">
                  <c:v>414776839820.67841</c:v>
                </c:pt>
                <c:pt idx="31">
                  <c:v>408238723906.10736</c:v>
                </c:pt>
                <c:pt idx="32">
                  <c:v>411776457128.24591</c:v>
                </c:pt>
                <c:pt idx="33">
                  <c:v>404952749542.75226</c:v>
                </c:pt>
                <c:pt idx="34">
                  <c:v>397901467158.85474</c:v>
                </c:pt>
                <c:pt idx="35">
                  <c:v>402803493698.87109</c:v>
                </c:pt>
                <c:pt idx="36">
                  <c:v>395751969097.89459</c:v>
                </c:pt>
                <c:pt idx="37">
                  <c:v>388584568240.1463</c:v>
                </c:pt>
                <c:pt idx="38">
                  <c:v>401897102504.68201</c:v>
                </c:pt>
                <c:pt idx="39">
                  <c:v>395346583905.42688</c:v>
                </c:pt>
                <c:pt idx="40">
                  <c:v>391819054825.91077</c:v>
                </c:pt>
                <c:pt idx="41">
                  <c:v>384825482315.92181</c:v>
                </c:pt>
                <c:pt idx="42">
                  <c:v>377945730662.50177</c:v>
                </c:pt>
                <c:pt idx="43">
                  <c:v>399781263808.15814</c:v>
                </c:pt>
                <c:pt idx="44">
                  <c:v>394039823903.73175</c:v>
                </c:pt>
                <c:pt idx="45">
                  <c:v>388469889587.41443</c:v>
                </c:pt>
                <c:pt idx="46">
                  <c:v>383074982204.41425</c:v>
                </c:pt>
                <c:pt idx="47">
                  <c:v>377839513485.23193</c:v>
                </c:pt>
                <c:pt idx="48">
                  <c:v>398035685677.42645</c:v>
                </c:pt>
                <c:pt idx="49">
                  <c:v>391136479121.27863</c:v>
                </c:pt>
                <c:pt idx="50">
                  <c:v>384384097978.58319</c:v>
                </c:pt>
              </c:numCache>
            </c:numRef>
          </c:val>
        </c:ser>
        <c:ser>
          <c:idx val="0"/>
          <c:order val="1"/>
          <c:tx>
            <c:strRef>
              <c:f>'Balance Sheet'!$C$3</c:f>
              <c:strCache>
                <c:ptCount val="1"/>
                <c:pt idx="0">
                  <c:v>Loan from Bank of England</c:v>
                </c:pt>
              </c:strCache>
            </c:strRef>
          </c:tx>
          <c:invertIfNegative val="0"/>
          <c:dPt>
            <c:idx val="2"/>
            <c:invertIfNegative val="0"/>
            <c:bubble3D val="0"/>
          </c:dPt>
          <c:cat>
            <c:numRef>
              <c:f>'Balance Sheet'!$A$4:$A$54</c:f>
              <c:numCache>
                <c:formatCode>mmm\-yy</c:formatCode>
                <c:ptCount val="51"/>
                <c:pt idx="0">
                  <c:v>43070</c:v>
                </c:pt>
                <c:pt idx="1">
                  <c:v>43435</c:v>
                </c:pt>
                <c:pt idx="2">
                  <c:v>43800</c:v>
                </c:pt>
                <c:pt idx="3">
                  <c:v>44166</c:v>
                </c:pt>
                <c:pt idx="4">
                  <c:v>44531</c:v>
                </c:pt>
                <c:pt idx="5">
                  <c:v>44896</c:v>
                </c:pt>
                <c:pt idx="6">
                  <c:v>45261</c:v>
                </c:pt>
                <c:pt idx="7">
                  <c:v>45627</c:v>
                </c:pt>
                <c:pt idx="8">
                  <c:v>45992</c:v>
                </c:pt>
                <c:pt idx="9">
                  <c:v>46357</c:v>
                </c:pt>
                <c:pt idx="10">
                  <c:v>46722</c:v>
                </c:pt>
                <c:pt idx="11">
                  <c:v>47088</c:v>
                </c:pt>
                <c:pt idx="12">
                  <c:v>47453</c:v>
                </c:pt>
                <c:pt idx="13">
                  <c:v>47818</c:v>
                </c:pt>
                <c:pt idx="14">
                  <c:v>48183</c:v>
                </c:pt>
                <c:pt idx="15">
                  <c:v>48549</c:v>
                </c:pt>
                <c:pt idx="16">
                  <c:v>48914</c:v>
                </c:pt>
                <c:pt idx="17">
                  <c:v>49279</c:v>
                </c:pt>
                <c:pt idx="18">
                  <c:v>49644</c:v>
                </c:pt>
                <c:pt idx="19">
                  <c:v>50010</c:v>
                </c:pt>
                <c:pt idx="20">
                  <c:v>50375</c:v>
                </c:pt>
                <c:pt idx="21">
                  <c:v>50740</c:v>
                </c:pt>
                <c:pt idx="22">
                  <c:v>51105</c:v>
                </c:pt>
                <c:pt idx="23">
                  <c:v>51471</c:v>
                </c:pt>
                <c:pt idx="24">
                  <c:v>51836</c:v>
                </c:pt>
                <c:pt idx="25">
                  <c:v>52201</c:v>
                </c:pt>
                <c:pt idx="26">
                  <c:v>52566</c:v>
                </c:pt>
                <c:pt idx="27">
                  <c:v>52932</c:v>
                </c:pt>
                <c:pt idx="28">
                  <c:v>53297</c:v>
                </c:pt>
                <c:pt idx="29">
                  <c:v>53662</c:v>
                </c:pt>
                <c:pt idx="30">
                  <c:v>54027</c:v>
                </c:pt>
                <c:pt idx="31">
                  <c:v>54393</c:v>
                </c:pt>
                <c:pt idx="32">
                  <c:v>54758</c:v>
                </c:pt>
                <c:pt idx="33">
                  <c:v>55123</c:v>
                </c:pt>
                <c:pt idx="34">
                  <c:v>55488</c:v>
                </c:pt>
                <c:pt idx="35">
                  <c:v>55854</c:v>
                </c:pt>
                <c:pt idx="36">
                  <c:v>56219</c:v>
                </c:pt>
                <c:pt idx="37">
                  <c:v>56584</c:v>
                </c:pt>
                <c:pt idx="38">
                  <c:v>56949</c:v>
                </c:pt>
                <c:pt idx="39">
                  <c:v>57315</c:v>
                </c:pt>
                <c:pt idx="40">
                  <c:v>57680</c:v>
                </c:pt>
                <c:pt idx="41">
                  <c:v>58045</c:v>
                </c:pt>
                <c:pt idx="42">
                  <c:v>58410</c:v>
                </c:pt>
                <c:pt idx="43">
                  <c:v>58776</c:v>
                </c:pt>
                <c:pt idx="44">
                  <c:v>59141</c:v>
                </c:pt>
                <c:pt idx="45">
                  <c:v>59506</c:v>
                </c:pt>
                <c:pt idx="46">
                  <c:v>59871</c:v>
                </c:pt>
                <c:pt idx="47">
                  <c:v>60237</c:v>
                </c:pt>
                <c:pt idx="48">
                  <c:v>60602</c:v>
                </c:pt>
                <c:pt idx="49">
                  <c:v>60967</c:v>
                </c:pt>
                <c:pt idx="50">
                  <c:v>61332</c:v>
                </c:pt>
              </c:numCache>
            </c:numRef>
          </c:cat>
          <c:val>
            <c:numRef>
              <c:f>'Balance Sheet'!$C$4:$C$54</c:f>
              <c:numCache>
                <c:formatCode>_(* #,##0.00_);_(* \(#,##0.00\);_(* "-"??_);_(@_)</c:formatCode>
                <c:ptCount val="51"/>
                <c:pt idx="0">
                  <c:v>-445000000000</c:v>
                </c:pt>
                <c:pt idx="1">
                  <c:v>-445000000000</c:v>
                </c:pt>
                <c:pt idx="2">
                  <c:v>-445000000000</c:v>
                </c:pt>
                <c:pt idx="3">
                  <c:v>-445000000000</c:v>
                </c:pt>
                <c:pt idx="4">
                  <c:v>-445000000000</c:v>
                </c:pt>
                <c:pt idx="5">
                  <c:v>-445000000000</c:v>
                </c:pt>
                <c:pt idx="6">
                  <c:v>-445000000000</c:v>
                </c:pt>
                <c:pt idx="7">
                  <c:v>-445000000000</c:v>
                </c:pt>
                <c:pt idx="8">
                  <c:v>-445000000000</c:v>
                </c:pt>
                <c:pt idx="9">
                  <c:v>-445000000000</c:v>
                </c:pt>
                <c:pt idx="10">
                  <c:v>-445000000000</c:v>
                </c:pt>
                <c:pt idx="11">
                  <c:v>-445000000000</c:v>
                </c:pt>
                <c:pt idx="12">
                  <c:v>-445000000000</c:v>
                </c:pt>
                <c:pt idx="13">
                  <c:v>-445000000000</c:v>
                </c:pt>
                <c:pt idx="14">
                  <c:v>-445000000000</c:v>
                </c:pt>
                <c:pt idx="15">
                  <c:v>-445000000000</c:v>
                </c:pt>
                <c:pt idx="16">
                  <c:v>-445000000000</c:v>
                </c:pt>
                <c:pt idx="17">
                  <c:v>-445000000000</c:v>
                </c:pt>
                <c:pt idx="18">
                  <c:v>-445000000000</c:v>
                </c:pt>
                <c:pt idx="19">
                  <c:v>-445000000000</c:v>
                </c:pt>
                <c:pt idx="20">
                  <c:v>-445000000000</c:v>
                </c:pt>
                <c:pt idx="21">
                  <c:v>-445000000000</c:v>
                </c:pt>
                <c:pt idx="22">
                  <c:v>-445000000000</c:v>
                </c:pt>
                <c:pt idx="23">
                  <c:v>-445000000000</c:v>
                </c:pt>
                <c:pt idx="24">
                  <c:v>-445000000000</c:v>
                </c:pt>
                <c:pt idx="25">
                  <c:v>-445000000000</c:v>
                </c:pt>
                <c:pt idx="26">
                  <c:v>-445000000000</c:v>
                </c:pt>
                <c:pt idx="27">
                  <c:v>-445000000000</c:v>
                </c:pt>
                <c:pt idx="28">
                  <c:v>-445000000000</c:v>
                </c:pt>
                <c:pt idx="29">
                  <c:v>-445000000000</c:v>
                </c:pt>
                <c:pt idx="30">
                  <c:v>-445000000000</c:v>
                </c:pt>
                <c:pt idx="31">
                  <c:v>-445000000000</c:v>
                </c:pt>
                <c:pt idx="32">
                  <c:v>-445000000000</c:v>
                </c:pt>
                <c:pt idx="33">
                  <c:v>-445000000000</c:v>
                </c:pt>
                <c:pt idx="34">
                  <c:v>-445000000000</c:v>
                </c:pt>
                <c:pt idx="35">
                  <c:v>-445000000000</c:v>
                </c:pt>
                <c:pt idx="36">
                  <c:v>-445000000000</c:v>
                </c:pt>
                <c:pt idx="37">
                  <c:v>-445000000000</c:v>
                </c:pt>
                <c:pt idx="38">
                  <c:v>-445000000000</c:v>
                </c:pt>
                <c:pt idx="39">
                  <c:v>-445000000000</c:v>
                </c:pt>
                <c:pt idx="40">
                  <c:v>-445000000000</c:v>
                </c:pt>
                <c:pt idx="41">
                  <c:v>-445000000000</c:v>
                </c:pt>
                <c:pt idx="42">
                  <c:v>-445000000000</c:v>
                </c:pt>
                <c:pt idx="43">
                  <c:v>-445000000000</c:v>
                </c:pt>
                <c:pt idx="44">
                  <c:v>-445000000000</c:v>
                </c:pt>
                <c:pt idx="45">
                  <c:v>-445000000000</c:v>
                </c:pt>
                <c:pt idx="46">
                  <c:v>-445000000000</c:v>
                </c:pt>
                <c:pt idx="47">
                  <c:v>-435000000000</c:v>
                </c:pt>
                <c:pt idx="48">
                  <c:v>-435000000000</c:v>
                </c:pt>
                <c:pt idx="49">
                  <c:v>-435000000000</c:v>
                </c:pt>
                <c:pt idx="50">
                  <c:v>-435000000000</c:v>
                </c:pt>
              </c:numCache>
            </c:numRef>
          </c:val>
        </c:ser>
        <c:ser>
          <c:idx val="3"/>
          <c:order val="2"/>
          <c:tx>
            <c:strRef>
              <c:f>'Balance Sheet'!$D$3</c:f>
              <c:strCache>
                <c:ptCount val="1"/>
                <c:pt idx="0">
                  <c:v>Amount due under indemnity</c:v>
                </c:pt>
              </c:strCache>
            </c:strRef>
          </c:tx>
          <c:spPr>
            <a:solidFill>
              <a:srgbClr val="F6891F"/>
            </a:solidFill>
          </c:spPr>
          <c:invertIfNegative val="0"/>
          <c:cat>
            <c:numRef>
              <c:f>'Balance Sheet'!$A$4:$A$54</c:f>
              <c:numCache>
                <c:formatCode>mmm\-yy</c:formatCode>
                <c:ptCount val="51"/>
                <c:pt idx="0">
                  <c:v>43070</c:v>
                </c:pt>
                <c:pt idx="1">
                  <c:v>43435</c:v>
                </c:pt>
                <c:pt idx="2">
                  <c:v>43800</c:v>
                </c:pt>
                <c:pt idx="3">
                  <c:v>44166</c:v>
                </c:pt>
                <c:pt idx="4">
                  <c:v>44531</c:v>
                </c:pt>
                <c:pt idx="5">
                  <c:v>44896</c:v>
                </c:pt>
                <c:pt idx="6">
                  <c:v>45261</c:v>
                </c:pt>
                <c:pt idx="7">
                  <c:v>45627</c:v>
                </c:pt>
                <c:pt idx="8">
                  <c:v>45992</c:v>
                </c:pt>
                <c:pt idx="9">
                  <c:v>46357</c:v>
                </c:pt>
                <c:pt idx="10">
                  <c:v>46722</c:v>
                </c:pt>
                <c:pt idx="11">
                  <c:v>47088</c:v>
                </c:pt>
                <c:pt idx="12">
                  <c:v>47453</c:v>
                </c:pt>
                <c:pt idx="13">
                  <c:v>47818</c:v>
                </c:pt>
                <c:pt idx="14">
                  <c:v>48183</c:v>
                </c:pt>
                <c:pt idx="15">
                  <c:v>48549</c:v>
                </c:pt>
                <c:pt idx="16">
                  <c:v>48914</c:v>
                </c:pt>
                <c:pt idx="17">
                  <c:v>49279</c:v>
                </c:pt>
                <c:pt idx="18">
                  <c:v>49644</c:v>
                </c:pt>
                <c:pt idx="19">
                  <c:v>50010</c:v>
                </c:pt>
                <c:pt idx="20">
                  <c:v>50375</c:v>
                </c:pt>
                <c:pt idx="21">
                  <c:v>50740</c:v>
                </c:pt>
                <c:pt idx="22">
                  <c:v>51105</c:v>
                </c:pt>
                <c:pt idx="23">
                  <c:v>51471</c:v>
                </c:pt>
                <c:pt idx="24">
                  <c:v>51836</c:v>
                </c:pt>
                <c:pt idx="25">
                  <c:v>52201</c:v>
                </c:pt>
                <c:pt idx="26">
                  <c:v>52566</c:v>
                </c:pt>
                <c:pt idx="27">
                  <c:v>52932</c:v>
                </c:pt>
                <c:pt idx="28">
                  <c:v>53297</c:v>
                </c:pt>
                <c:pt idx="29">
                  <c:v>53662</c:v>
                </c:pt>
                <c:pt idx="30">
                  <c:v>54027</c:v>
                </c:pt>
                <c:pt idx="31">
                  <c:v>54393</c:v>
                </c:pt>
                <c:pt idx="32">
                  <c:v>54758</c:v>
                </c:pt>
                <c:pt idx="33">
                  <c:v>55123</c:v>
                </c:pt>
                <c:pt idx="34">
                  <c:v>55488</c:v>
                </c:pt>
                <c:pt idx="35">
                  <c:v>55854</c:v>
                </c:pt>
                <c:pt idx="36">
                  <c:v>56219</c:v>
                </c:pt>
                <c:pt idx="37">
                  <c:v>56584</c:v>
                </c:pt>
                <c:pt idx="38">
                  <c:v>56949</c:v>
                </c:pt>
                <c:pt idx="39">
                  <c:v>57315</c:v>
                </c:pt>
                <c:pt idx="40">
                  <c:v>57680</c:v>
                </c:pt>
                <c:pt idx="41">
                  <c:v>58045</c:v>
                </c:pt>
                <c:pt idx="42">
                  <c:v>58410</c:v>
                </c:pt>
                <c:pt idx="43">
                  <c:v>58776</c:v>
                </c:pt>
                <c:pt idx="44">
                  <c:v>59141</c:v>
                </c:pt>
                <c:pt idx="45">
                  <c:v>59506</c:v>
                </c:pt>
                <c:pt idx="46">
                  <c:v>59871</c:v>
                </c:pt>
                <c:pt idx="47">
                  <c:v>60237</c:v>
                </c:pt>
                <c:pt idx="48">
                  <c:v>60602</c:v>
                </c:pt>
                <c:pt idx="49">
                  <c:v>60967</c:v>
                </c:pt>
                <c:pt idx="50">
                  <c:v>61332</c:v>
                </c:pt>
              </c:numCache>
            </c:numRef>
          </c:cat>
          <c:val>
            <c:numRef>
              <c:f>'Balance Sheet'!$D$4:$D$54</c:f>
              <c:numCache>
                <c:formatCode>_(* #,##0.00_);_(* \(#,##0.00\);_(* "-"??_);_(@_)</c:formatCode>
                <c:ptCount val="51"/>
                <c:pt idx="0">
                  <c:v>29605210583.858215</c:v>
                </c:pt>
                <c:pt idx="1">
                  <c:v>18496778763.617798</c:v>
                </c:pt>
                <c:pt idx="2">
                  <c:v>10114968685.938538</c:v>
                </c:pt>
                <c:pt idx="3">
                  <c:v>1941219204.7055054</c:v>
                </c:pt>
                <c:pt idx="4">
                  <c:v>-153546223.92596436</c:v>
                </c:pt>
                <c:pt idx="5">
                  <c:v>-6093602355.0953979</c:v>
                </c:pt>
                <c:pt idx="6">
                  <c:v>-12432862633.346863</c:v>
                </c:pt>
                <c:pt idx="7">
                  <c:v>-17166725600.160645</c:v>
                </c:pt>
                <c:pt idx="8">
                  <c:v>-17319372695.470337</c:v>
                </c:pt>
                <c:pt idx="9">
                  <c:v>-22280751770.414917</c:v>
                </c:pt>
                <c:pt idx="10">
                  <c:v>-23949595430.709656</c:v>
                </c:pt>
                <c:pt idx="11">
                  <c:v>-22942318810.983521</c:v>
                </c:pt>
                <c:pt idx="12">
                  <c:v>-26302210640.921082</c:v>
                </c:pt>
                <c:pt idx="13">
                  <c:v>-22127192422.580383</c:v>
                </c:pt>
                <c:pt idx="14">
                  <c:v>-24485184313.368286</c:v>
                </c:pt>
                <c:pt idx="15">
                  <c:v>-21783136370.290894</c:v>
                </c:pt>
                <c:pt idx="16">
                  <c:v>-23755888572.99353</c:v>
                </c:pt>
                <c:pt idx="17">
                  <c:v>-21299707423.109924</c:v>
                </c:pt>
                <c:pt idx="18">
                  <c:v>-23301619159.998535</c:v>
                </c:pt>
                <c:pt idx="19">
                  <c:v>-21503478788.677856</c:v>
                </c:pt>
                <c:pt idx="20">
                  <c:v>-25383706888.798767</c:v>
                </c:pt>
                <c:pt idx="21">
                  <c:v>-22528203713.665039</c:v>
                </c:pt>
                <c:pt idx="22">
                  <c:v>-20935833185.237549</c:v>
                </c:pt>
                <c:pt idx="23">
                  <c:v>-18803206578.671997</c:v>
                </c:pt>
                <c:pt idx="24">
                  <c:v>-22230619879.790283</c:v>
                </c:pt>
                <c:pt idx="25">
                  <c:v>-19391593724.631165</c:v>
                </c:pt>
                <c:pt idx="26">
                  <c:v>-23508432309.430725</c:v>
                </c:pt>
                <c:pt idx="27">
                  <c:v>-24862318985.482971</c:v>
                </c:pt>
                <c:pt idx="28">
                  <c:v>-24133309905.282349</c:v>
                </c:pt>
                <c:pt idx="29">
                  <c:v>-21635798214.842346</c:v>
                </c:pt>
                <c:pt idx="30">
                  <c:v>-30223160179.321594</c:v>
                </c:pt>
                <c:pt idx="31">
                  <c:v>-36761276093.892639</c:v>
                </c:pt>
                <c:pt idx="32">
                  <c:v>-33223542871.754089</c:v>
                </c:pt>
                <c:pt idx="33">
                  <c:v>-40047250457.247742</c:v>
                </c:pt>
                <c:pt idx="34">
                  <c:v>-47098532841.145264</c:v>
                </c:pt>
                <c:pt idx="35">
                  <c:v>-42196506301.128906</c:v>
                </c:pt>
                <c:pt idx="36">
                  <c:v>-49248030902.105408</c:v>
                </c:pt>
                <c:pt idx="37">
                  <c:v>-56415431759.853699</c:v>
                </c:pt>
                <c:pt idx="38">
                  <c:v>-43102897495.317993</c:v>
                </c:pt>
                <c:pt idx="39">
                  <c:v>-49653416094.57312</c:v>
                </c:pt>
                <c:pt idx="40">
                  <c:v>-53180945174.089233</c:v>
                </c:pt>
                <c:pt idx="41">
                  <c:v>-60174517684.078186</c:v>
                </c:pt>
                <c:pt idx="42">
                  <c:v>-67054269337.49823</c:v>
                </c:pt>
                <c:pt idx="43">
                  <c:v>-45218736191.841858</c:v>
                </c:pt>
                <c:pt idx="44">
                  <c:v>-50960176096.26825</c:v>
                </c:pt>
                <c:pt idx="45">
                  <c:v>-56530110412.585571</c:v>
                </c:pt>
                <c:pt idx="46">
                  <c:v>-61925017795.585754</c:v>
                </c:pt>
                <c:pt idx="47">
                  <c:v>-57160486514.768066</c:v>
                </c:pt>
                <c:pt idx="48">
                  <c:v>-36964314322.573547</c:v>
                </c:pt>
                <c:pt idx="49">
                  <c:v>-43863520878.721375</c:v>
                </c:pt>
                <c:pt idx="50">
                  <c:v>-50615902021.416809</c:v>
                </c:pt>
              </c:numCache>
            </c:numRef>
          </c:val>
        </c:ser>
        <c:dLbls>
          <c:showLegendKey val="0"/>
          <c:showVal val="0"/>
          <c:showCatName val="0"/>
          <c:showSerName val="0"/>
          <c:showPercent val="0"/>
          <c:showBubbleSize val="0"/>
        </c:dLbls>
        <c:gapWidth val="0"/>
        <c:overlap val="100"/>
        <c:axId val="193615744"/>
        <c:axId val="193617280"/>
      </c:barChart>
      <c:dateAx>
        <c:axId val="193615744"/>
        <c:scaling>
          <c:orientation val="minMax"/>
        </c:scaling>
        <c:delete val="0"/>
        <c:axPos val="b"/>
        <c:numFmt formatCode="yyyy" sourceLinked="0"/>
        <c:majorTickMark val="out"/>
        <c:minorTickMark val="none"/>
        <c:tickLblPos val="low"/>
        <c:spPr>
          <a:ln>
            <a:solidFill>
              <a:prstClr val="black"/>
            </a:solidFill>
          </a:ln>
        </c:spPr>
        <c:crossAx val="193617280"/>
        <c:crossesAt val="-500000"/>
        <c:auto val="1"/>
        <c:lblOffset val="100"/>
        <c:baseTimeUnit val="years"/>
        <c:majorUnit val="5"/>
        <c:majorTimeUnit val="years"/>
      </c:dateAx>
      <c:valAx>
        <c:axId val="193617280"/>
        <c:scaling>
          <c:orientation val="minMax"/>
          <c:min val="-600000000000"/>
        </c:scaling>
        <c:delete val="0"/>
        <c:axPos val="r"/>
        <c:numFmt formatCode="#,##0,,," sourceLinked="0"/>
        <c:majorTickMark val="out"/>
        <c:minorTickMark val="none"/>
        <c:tickLblPos val="nextTo"/>
        <c:spPr>
          <a:ln>
            <a:solidFill>
              <a:prstClr val="black"/>
            </a:solidFill>
          </a:ln>
        </c:spPr>
        <c:crossAx val="193615744"/>
        <c:crosses val="max"/>
        <c:crossBetween val="between"/>
      </c:valAx>
    </c:plotArea>
    <c:legend>
      <c:legendPos val="r"/>
      <c:layout>
        <c:manualLayout>
          <c:xMode val="edge"/>
          <c:yMode val="edge"/>
          <c:x val="2.1447614130200937E-2"/>
          <c:y val="5.3337591823698505E-3"/>
          <c:w val="0.78305004721435323"/>
          <c:h val="0.18477786680911679"/>
        </c:manualLayout>
      </c:layout>
      <c:overlay val="0"/>
    </c:legend>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566" l="0.70000000000000062" r="0.70000000000000062" t="0.7500000000000056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0322511055981"/>
          <c:y val="0.19814918296503259"/>
          <c:w val="0.79490006295247084"/>
          <c:h val="0.65448954932462711"/>
        </c:manualLayout>
      </c:layout>
      <c:barChart>
        <c:barDir val="col"/>
        <c:grouping val="stacked"/>
        <c:varyColors val="0"/>
        <c:ser>
          <c:idx val="0"/>
          <c:order val="0"/>
          <c:tx>
            <c:strRef>
              <c:f>'Cash Transfers'!$B$3</c:f>
              <c:strCache>
                <c:ptCount val="1"/>
                <c:pt idx="0">
                  <c:v>Initial transfers to HMT</c:v>
                </c:pt>
              </c:strCache>
            </c:strRef>
          </c:tx>
          <c:spPr>
            <a:solidFill>
              <a:srgbClr val="00568B"/>
            </a:solidFill>
          </c:spPr>
          <c:invertIfNegative val="0"/>
          <c:cat>
            <c:numRef>
              <c:f>'Cash Transfers'!$A$4:$A$712</c:f>
              <c:numCache>
                <c:formatCode>mmm\-yy</c:formatCode>
                <c:ptCount val="709"/>
                <c:pt idx="0">
                  <c:v>41274</c:v>
                </c:pt>
                <c:pt idx="1">
                  <c:v>41305</c:v>
                </c:pt>
                <c:pt idx="2">
                  <c:v>41333</c:v>
                </c:pt>
                <c:pt idx="3">
                  <c:v>41364</c:v>
                </c:pt>
                <c:pt idx="4">
                  <c:v>41394</c:v>
                </c:pt>
                <c:pt idx="5">
                  <c:v>41425</c:v>
                </c:pt>
                <c:pt idx="6">
                  <c:v>41455</c:v>
                </c:pt>
                <c:pt idx="7">
                  <c:v>41486</c:v>
                </c:pt>
                <c:pt idx="8">
                  <c:v>41517</c:v>
                </c:pt>
                <c:pt idx="9">
                  <c:v>41547</c:v>
                </c:pt>
                <c:pt idx="10">
                  <c:v>41578</c:v>
                </c:pt>
                <c:pt idx="11">
                  <c:v>41608</c:v>
                </c:pt>
                <c:pt idx="12">
                  <c:v>41639</c:v>
                </c:pt>
                <c:pt idx="13">
                  <c:v>41670</c:v>
                </c:pt>
                <c:pt idx="14">
                  <c:v>41698</c:v>
                </c:pt>
                <c:pt idx="15">
                  <c:v>41729</c:v>
                </c:pt>
                <c:pt idx="16">
                  <c:v>41759</c:v>
                </c:pt>
                <c:pt idx="17">
                  <c:v>41790</c:v>
                </c:pt>
                <c:pt idx="18">
                  <c:v>41820</c:v>
                </c:pt>
                <c:pt idx="19">
                  <c:v>41851</c:v>
                </c:pt>
                <c:pt idx="20">
                  <c:v>41882</c:v>
                </c:pt>
                <c:pt idx="21">
                  <c:v>41912</c:v>
                </c:pt>
                <c:pt idx="22">
                  <c:v>41943</c:v>
                </c:pt>
                <c:pt idx="23">
                  <c:v>41973</c:v>
                </c:pt>
                <c:pt idx="24">
                  <c:v>42004</c:v>
                </c:pt>
                <c:pt idx="25">
                  <c:v>42035</c:v>
                </c:pt>
                <c:pt idx="26">
                  <c:v>42063</c:v>
                </c:pt>
                <c:pt idx="27">
                  <c:v>42094</c:v>
                </c:pt>
                <c:pt idx="28">
                  <c:v>42124</c:v>
                </c:pt>
                <c:pt idx="29">
                  <c:v>42155</c:v>
                </c:pt>
                <c:pt idx="30">
                  <c:v>42185</c:v>
                </c:pt>
                <c:pt idx="31">
                  <c:v>42216</c:v>
                </c:pt>
                <c:pt idx="32">
                  <c:v>42244</c:v>
                </c:pt>
                <c:pt idx="33">
                  <c:v>42277</c:v>
                </c:pt>
                <c:pt idx="34">
                  <c:v>42308</c:v>
                </c:pt>
                <c:pt idx="35">
                  <c:v>42338</c:v>
                </c:pt>
                <c:pt idx="36">
                  <c:v>42369</c:v>
                </c:pt>
                <c:pt idx="37">
                  <c:v>42400</c:v>
                </c:pt>
                <c:pt idx="38">
                  <c:v>42429</c:v>
                </c:pt>
                <c:pt idx="39">
                  <c:v>42460</c:v>
                </c:pt>
                <c:pt idx="40">
                  <c:v>42490</c:v>
                </c:pt>
                <c:pt idx="41">
                  <c:v>42521</c:v>
                </c:pt>
                <c:pt idx="42">
                  <c:v>42551</c:v>
                </c:pt>
                <c:pt idx="43">
                  <c:v>42582</c:v>
                </c:pt>
                <c:pt idx="44">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'Cash Transfers'!$B$4:$B$712</c:f>
              <c:numCache>
                <c:formatCode>#,##0.000,,,</c:formatCode>
                <c:ptCount val="709"/>
                <c:pt idx="0">
                  <c:v>0</c:v>
                </c:pt>
                <c:pt idx="1">
                  <c:v>3757490908</c:v>
                </c:pt>
                <c:pt idx="2">
                  <c:v>3757490908</c:v>
                </c:pt>
                <c:pt idx="3">
                  <c:v>3757490908</c:v>
                </c:pt>
                <c:pt idx="4">
                  <c:v>3884934288</c:v>
                </c:pt>
                <c:pt idx="5">
                  <c:v>3884934288</c:v>
                </c:pt>
                <c:pt idx="6">
                  <c:v>3884934288</c:v>
                </c:pt>
                <c:pt idx="7">
                  <c:v>3884934288</c:v>
                </c:pt>
                <c:pt idx="8">
                  <c:v>3884934288</c:v>
                </c:pt>
                <c:pt idx="9">
                  <c:v>3966143211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numCache>
            </c:numRef>
          </c:val>
        </c:ser>
        <c:ser>
          <c:idx val="1"/>
          <c:order val="1"/>
          <c:tx>
            <c:strRef>
              <c:f>'Cash Transfers'!$C$3</c:f>
              <c:strCache>
                <c:ptCount val="1"/>
                <c:pt idx="0">
                  <c:v>Ongoing transfers to HMT</c:v>
                </c:pt>
              </c:strCache>
            </c:strRef>
          </c:tx>
          <c:spPr>
            <a:solidFill>
              <a:srgbClr val="F6891F"/>
            </a:solidFill>
          </c:spPr>
          <c:invertIfNegative val="0"/>
          <c:cat>
            <c:numRef>
              <c:f>'Cash Transfers'!$A$4:$A$712</c:f>
              <c:numCache>
                <c:formatCode>mmm\-yy</c:formatCode>
                <c:ptCount val="709"/>
                <c:pt idx="0">
                  <c:v>41274</c:v>
                </c:pt>
                <c:pt idx="1">
                  <c:v>41305</c:v>
                </c:pt>
                <c:pt idx="2">
                  <c:v>41333</c:v>
                </c:pt>
                <c:pt idx="3">
                  <c:v>41364</c:v>
                </c:pt>
                <c:pt idx="4">
                  <c:v>41394</c:v>
                </c:pt>
                <c:pt idx="5">
                  <c:v>41425</c:v>
                </c:pt>
                <c:pt idx="6">
                  <c:v>41455</c:v>
                </c:pt>
                <c:pt idx="7">
                  <c:v>41486</c:v>
                </c:pt>
                <c:pt idx="8">
                  <c:v>41517</c:v>
                </c:pt>
                <c:pt idx="9">
                  <c:v>41547</c:v>
                </c:pt>
                <c:pt idx="10">
                  <c:v>41578</c:v>
                </c:pt>
                <c:pt idx="11">
                  <c:v>41608</c:v>
                </c:pt>
                <c:pt idx="12">
                  <c:v>41639</c:v>
                </c:pt>
                <c:pt idx="13">
                  <c:v>41670</c:v>
                </c:pt>
                <c:pt idx="14">
                  <c:v>41698</c:v>
                </c:pt>
                <c:pt idx="15">
                  <c:v>41729</c:v>
                </c:pt>
                <c:pt idx="16">
                  <c:v>41759</c:v>
                </c:pt>
                <c:pt idx="17">
                  <c:v>41790</c:v>
                </c:pt>
                <c:pt idx="18">
                  <c:v>41820</c:v>
                </c:pt>
                <c:pt idx="19">
                  <c:v>41851</c:v>
                </c:pt>
                <c:pt idx="20">
                  <c:v>41882</c:v>
                </c:pt>
                <c:pt idx="21">
                  <c:v>41912</c:v>
                </c:pt>
                <c:pt idx="22">
                  <c:v>41943</c:v>
                </c:pt>
                <c:pt idx="23">
                  <c:v>41973</c:v>
                </c:pt>
                <c:pt idx="24">
                  <c:v>42004</c:v>
                </c:pt>
                <c:pt idx="25">
                  <c:v>42035</c:v>
                </c:pt>
                <c:pt idx="26">
                  <c:v>42063</c:v>
                </c:pt>
                <c:pt idx="27">
                  <c:v>42094</c:v>
                </c:pt>
                <c:pt idx="28">
                  <c:v>42124</c:v>
                </c:pt>
                <c:pt idx="29">
                  <c:v>42155</c:v>
                </c:pt>
                <c:pt idx="30">
                  <c:v>42185</c:v>
                </c:pt>
                <c:pt idx="31">
                  <c:v>42216</c:v>
                </c:pt>
                <c:pt idx="32">
                  <c:v>42244</c:v>
                </c:pt>
                <c:pt idx="33">
                  <c:v>42277</c:v>
                </c:pt>
                <c:pt idx="34">
                  <c:v>42308</c:v>
                </c:pt>
                <c:pt idx="35">
                  <c:v>42338</c:v>
                </c:pt>
                <c:pt idx="36">
                  <c:v>42369</c:v>
                </c:pt>
                <c:pt idx="37">
                  <c:v>42400</c:v>
                </c:pt>
                <c:pt idx="38">
                  <c:v>42429</c:v>
                </c:pt>
                <c:pt idx="39">
                  <c:v>42460</c:v>
                </c:pt>
                <c:pt idx="40">
                  <c:v>42490</c:v>
                </c:pt>
                <c:pt idx="41">
                  <c:v>42521</c:v>
                </c:pt>
                <c:pt idx="42">
                  <c:v>42551</c:v>
                </c:pt>
                <c:pt idx="43">
                  <c:v>42582</c:v>
                </c:pt>
                <c:pt idx="44">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'Cash Transfers'!$C$4:$C$713</c:f>
              <c:numCache>
                <c:formatCode>#,##0.000,,,</c:formatCode>
                <c:ptCount val="710"/>
                <c:pt idx="0">
                  <c:v>0</c:v>
                </c:pt>
                <c:pt idx="1">
                  <c:v>0</c:v>
                </c:pt>
                <c:pt idx="2">
                  <c:v>0</c:v>
                </c:pt>
                <c:pt idx="3">
                  <c:v>0</c:v>
                </c:pt>
                <c:pt idx="4">
                  <c:v>0</c:v>
                </c:pt>
                <c:pt idx="5">
                  <c:v>0</c:v>
                </c:pt>
                <c:pt idx="6">
                  <c:v>0</c:v>
                </c:pt>
                <c:pt idx="7">
                  <c:v>1414075401</c:v>
                </c:pt>
                <c:pt idx="8">
                  <c:v>0</c:v>
                </c:pt>
                <c:pt idx="9">
                  <c:v>0</c:v>
                </c:pt>
                <c:pt idx="10">
                  <c:v>4081433554</c:v>
                </c:pt>
                <c:pt idx="11">
                  <c:v>0</c:v>
                </c:pt>
                <c:pt idx="12">
                  <c:v>0</c:v>
                </c:pt>
                <c:pt idx="13">
                  <c:v>2215940639</c:v>
                </c:pt>
                <c:pt idx="14">
                  <c:v>0</c:v>
                </c:pt>
                <c:pt idx="15">
                  <c:v>0</c:v>
                </c:pt>
                <c:pt idx="16">
                  <c:v>4106674710.54</c:v>
                </c:pt>
                <c:pt idx="17">
                  <c:v>0</c:v>
                </c:pt>
                <c:pt idx="18">
                  <c:v>0</c:v>
                </c:pt>
                <c:pt idx="19">
                  <c:v>524656715.92000002</c:v>
                </c:pt>
                <c:pt idx="20">
                  <c:v>0</c:v>
                </c:pt>
                <c:pt idx="21">
                  <c:v>0</c:v>
                </c:pt>
                <c:pt idx="22">
                  <c:v>4049576137.9499998</c:v>
                </c:pt>
                <c:pt idx="23">
                  <c:v>0</c:v>
                </c:pt>
                <c:pt idx="24">
                  <c:v>0</c:v>
                </c:pt>
                <c:pt idx="25">
                  <c:v>2056579636.1199999</c:v>
                </c:pt>
                <c:pt idx="26">
                  <c:v>0</c:v>
                </c:pt>
                <c:pt idx="27">
                  <c:v>0</c:v>
                </c:pt>
                <c:pt idx="28">
                  <c:v>3903896076.54</c:v>
                </c:pt>
                <c:pt idx="29">
                  <c:v>0</c:v>
                </c:pt>
                <c:pt idx="30">
                  <c:v>0</c:v>
                </c:pt>
                <c:pt idx="31">
                  <c:v>410608883.12</c:v>
                </c:pt>
                <c:pt idx="32">
                  <c:v>0</c:v>
                </c:pt>
                <c:pt idx="33">
                  <c:v>0</c:v>
                </c:pt>
                <c:pt idx="34">
                  <c:v>2312404166.7600002</c:v>
                </c:pt>
                <c:pt idx="35">
                  <c:v>0</c:v>
                </c:pt>
                <c:pt idx="36">
                  <c:v>0</c:v>
                </c:pt>
                <c:pt idx="37">
                  <c:v>1901064364.9000001</c:v>
                </c:pt>
                <c:pt idx="38">
                  <c:v>0</c:v>
                </c:pt>
                <c:pt idx="39">
                  <c:v>0</c:v>
                </c:pt>
                <c:pt idx="40">
                  <c:v>3805594747</c:v>
                </c:pt>
                <c:pt idx="41">
                  <c:v>0</c:v>
                </c:pt>
                <c:pt idx="42">
                  <c:v>0</c:v>
                </c:pt>
                <c:pt idx="43">
                  <c:v>1148322529.0699999</c:v>
                </c:pt>
                <c:pt idx="44">
                  <c:v>0</c:v>
                </c:pt>
                <c:pt idx="45">
                  <c:v>0</c:v>
                </c:pt>
                <c:pt idx="46">
                  <c:v>3155903268.1700001</c:v>
                </c:pt>
                <c:pt idx="47">
                  <c:v>0</c:v>
                </c:pt>
                <c:pt idx="48">
                  <c:v>0</c:v>
                </c:pt>
                <c:pt idx="49">
                  <c:v>2205641034.75</c:v>
                </c:pt>
                <c:pt idx="50">
                  <c:v>0</c:v>
                </c:pt>
                <c:pt idx="51">
                  <c:v>0</c:v>
                </c:pt>
                <c:pt idx="52">
                  <c:v>4400520052</c:v>
                </c:pt>
                <c:pt idx="53">
                  <c:v>0</c:v>
                </c:pt>
                <c:pt idx="54">
                  <c:v>0</c:v>
                </c:pt>
                <c:pt idx="55">
                  <c:v>823738985.88999939</c:v>
                </c:pt>
                <c:pt idx="56">
                  <c:v>0</c:v>
                </c:pt>
                <c:pt idx="57">
                  <c:v>0</c:v>
                </c:pt>
                <c:pt idx="58">
                  <c:v>2711577895.0878739</c:v>
                </c:pt>
                <c:pt idx="59">
                  <c:v>10246487490.694805</c:v>
                </c:pt>
                <c:pt idx="60">
                  <c:v>7132707254.9846554</c:v>
                </c:pt>
                <c:pt idx="61">
                  <c:v>7422817695.6583214</c:v>
                </c:pt>
                <c:pt idx="62">
                  <c:v>2024007435.0052071</c:v>
                </c:pt>
                <c:pt idx="63">
                  <c:v>6544988894.4752808</c:v>
                </c:pt>
                <c:pt idx="64">
                  <c:v>7487584593.0564728</c:v>
                </c:pt>
                <c:pt idx="65">
                  <c:v>6336507224.6196976</c:v>
                </c:pt>
                <c:pt idx="66">
                  <c:v>2140516990.0522385</c:v>
                </c:pt>
                <c:pt idx="67">
                  <c:v>7270851245.5526581</c:v>
                </c:pt>
                <c:pt idx="68">
                  <c:v>4074312765.5966187</c:v>
                </c:pt>
                <c:pt idx="69">
                  <c:v>1639862357.077507</c:v>
                </c:pt>
                <c:pt idx="70">
                  <c:v>6265683824.3061447</c:v>
                </c:pt>
                <c:pt idx="71">
                  <c:v>0</c:v>
                </c:pt>
                <c:pt idx="72">
                  <c:v>5636055113.1329498</c:v>
                </c:pt>
                <c:pt idx="73">
                  <c:v>686751310.07325745</c:v>
                </c:pt>
                <c:pt idx="74">
                  <c:v>5498500581.6342163</c:v>
                </c:pt>
                <c:pt idx="75">
                  <c:v>1041026710.4733582</c:v>
                </c:pt>
                <c:pt idx="76">
                  <c:v>5540200151.4194946</c:v>
                </c:pt>
                <c:pt idx="77">
                  <c:v>1668668664.8195343</c:v>
                </c:pt>
                <c:pt idx="78">
                  <c:v>7145943293.6636963</c:v>
                </c:pt>
                <c:pt idx="79">
                  <c:v>66765579.749801636</c:v>
                </c:pt>
                <c:pt idx="80">
                  <c:v>1142100266.4128723</c:v>
                </c:pt>
                <c:pt idx="81">
                  <c:v>284399298.21328735</c:v>
                </c:pt>
                <c:pt idx="82">
                  <c:v>5503380775.3424683</c:v>
                </c:pt>
                <c:pt idx="83">
                  <c:v>0</c:v>
                </c:pt>
                <c:pt idx="84">
                  <c:v>5256627482.0371399</c:v>
                </c:pt>
                <c:pt idx="85">
                  <c:v>2003203823.8761902</c:v>
                </c:pt>
                <c:pt idx="86">
                  <c:v>0</c:v>
                </c:pt>
                <c:pt idx="87">
                  <c:v>0</c:v>
                </c:pt>
                <c:pt idx="88">
                  <c:v>7869108587.336731</c:v>
                </c:pt>
                <c:pt idx="89">
                  <c:v>5359546463.9812012</c:v>
                </c:pt>
                <c:pt idx="90">
                  <c:v>0</c:v>
                </c:pt>
                <c:pt idx="91">
                  <c:v>4991618100.3238068</c:v>
                </c:pt>
                <c:pt idx="92">
                  <c:v>4949501760.5439606</c:v>
                </c:pt>
                <c:pt idx="93">
                  <c:v>0</c:v>
                </c:pt>
                <c:pt idx="94">
                  <c:v>4744366170.5586395</c:v>
                </c:pt>
                <c:pt idx="95">
                  <c:v>4789438943.7252197</c:v>
                </c:pt>
                <c:pt idx="96">
                  <c:v>0</c:v>
                </c:pt>
                <c:pt idx="97">
                  <c:v>4384464868.9320679</c:v>
                </c:pt>
                <c:pt idx="98">
                  <c:v>1430458068.6351318</c:v>
                </c:pt>
                <c:pt idx="99">
                  <c:v>5021675025.9631958</c:v>
                </c:pt>
                <c:pt idx="100">
                  <c:v>5024533451.4370575</c:v>
                </c:pt>
                <c:pt idx="101">
                  <c:v>0</c:v>
                </c:pt>
                <c:pt idx="102">
                  <c:v>4519732168.5425568</c:v>
                </c:pt>
                <c:pt idx="103">
                  <c:v>4519729680.5729218</c:v>
                </c:pt>
                <c:pt idx="104">
                  <c:v>4519727201.5452271</c:v>
                </c:pt>
                <c:pt idx="105">
                  <c:v>0</c:v>
                </c:pt>
                <c:pt idx="106">
                  <c:v>0</c:v>
                </c:pt>
                <c:pt idx="107">
                  <c:v>7057946229.8687744</c:v>
                </c:pt>
                <c:pt idx="108">
                  <c:v>7057946229.8687744</c:v>
                </c:pt>
              </c:numCache>
            </c:numRef>
          </c:val>
        </c:ser>
        <c:ser>
          <c:idx val="2"/>
          <c:order val="2"/>
          <c:tx>
            <c:strRef>
              <c:f>'Cash Transfers'!$D$3</c:f>
              <c:strCache>
                <c:ptCount val="1"/>
                <c:pt idx="0">
                  <c:v>Transfers from HMT</c:v>
                </c:pt>
              </c:strCache>
            </c:strRef>
          </c:tx>
          <c:spPr>
            <a:solidFill>
              <a:srgbClr val="75C044"/>
            </a:solidFill>
          </c:spPr>
          <c:invertIfNegative val="0"/>
          <c:cat>
            <c:numRef>
              <c:f>'Cash Transfers'!$A$4:$A$712</c:f>
              <c:numCache>
                <c:formatCode>mmm\-yy</c:formatCode>
                <c:ptCount val="709"/>
                <c:pt idx="0">
                  <c:v>41274</c:v>
                </c:pt>
                <c:pt idx="1">
                  <c:v>41305</c:v>
                </c:pt>
                <c:pt idx="2">
                  <c:v>41333</c:v>
                </c:pt>
                <c:pt idx="3">
                  <c:v>41364</c:v>
                </c:pt>
                <c:pt idx="4">
                  <c:v>41394</c:v>
                </c:pt>
                <c:pt idx="5">
                  <c:v>41425</c:v>
                </c:pt>
                <c:pt idx="6">
                  <c:v>41455</c:v>
                </c:pt>
                <c:pt idx="7">
                  <c:v>41486</c:v>
                </c:pt>
                <c:pt idx="8">
                  <c:v>41517</c:v>
                </c:pt>
                <c:pt idx="9">
                  <c:v>41547</c:v>
                </c:pt>
                <c:pt idx="10">
                  <c:v>41578</c:v>
                </c:pt>
                <c:pt idx="11">
                  <c:v>41608</c:v>
                </c:pt>
                <c:pt idx="12">
                  <c:v>41639</c:v>
                </c:pt>
                <c:pt idx="13">
                  <c:v>41670</c:v>
                </c:pt>
                <c:pt idx="14">
                  <c:v>41698</c:v>
                </c:pt>
                <c:pt idx="15">
                  <c:v>41729</c:v>
                </c:pt>
                <c:pt idx="16">
                  <c:v>41759</c:v>
                </c:pt>
                <c:pt idx="17">
                  <c:v>41790</c:v>
                </c:pt>
                <c:pt idx="18">
                  <c:v>41820</c:v>
                </c:pt>
                <c:pt idx="19">
                  <c:v>41851</c:v>
                </c:pt>
                <c:pt idx="20">
                  <c:v>41882</c:v>
                </c:pt>
                <c:pt idx="21">
                  <c:v>41912</c:v>
                </c:pt>
                <c:pt idx="22">
                  <c:v>41943</c:v>
                </c:pt>
                <c:pt idx="23">
                  <c:v>41973</c:v>
                </c:pt>
                <c:pt idx="24">
                  <c:v>42004</c:v>
                </c:pt>
                <c:pt idx="25">
                  <c:v>42035</c:v>
                </c:pt>
                <c:pt idx="26">
                  <c:v>42063</c:v>
                </c:pt>
                <c:pt idx="27">
                  <c:v>42094</c:v>
                </c:pt>
                <c:pt idx="28">
                  <c:v>42124</c:v>
                </c:pt>
                <c:pt idx="29">
                  <c:v>42155</c:v>
                </c:pt>
                <c:pt idx="30">
                  <c:v>42185</c:v>
                </c:pt>
                <c:pt idx="31">
                  <c:v>42216</c:v>
                </c:pt>
                <c:pt idx="32">
                  <c:v>42244</c:v>
                </c:pt>
                <c:pt idx="33">
                  <c:v>42277</c:v>
                </c:pt>
                <c:pt idx="34">
                  <c:v>42308</c:v>
                </c:pt>
                <c:pt idx="35">
                  <c:v>42338</c:v>
                </c:pt>
                <c:pt idx="36">
                  <c:v>42369</c:v>
                </c:pt>
                <c:pt idx="37">
                  <c:v>42400</c:v>
                </c:pt>
                <c:pt idx="38">
                  <c:v>42429</c:v>
                </c:pt>
                <c:pt idx="39">
                  <c:v>42460</c:v>
                </c:pt>
                <c:pt idx="40">
                  <c:v>42490</c:v>
                </c:pt>
                <c:pt idx="41">
                  <c:v>42521</c:v>
                </c:pt>
                <c:pt idx="42">
                  <c:v>42551</c:v>
                </c:pt>
                <c:pt idx="43">
                  <c:v>42582</c:v>
                </c:pt>
                <c:pt idx="44">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'Cash Transfers'!$D$4:$D$712</c:f>
              <c:numCache>
                <c:formatCode>#,##0.000,,,</c:formatCode>
                <c:ptCount val="7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-1206641405.3184814</c:v>
                </c:pt>
                <c:pt idx="72">
                  <c:v>0</c:v>
                </c:pt>
                <c:pt idx="73">
                  <c:v>0</c:v>
                </c:pt>
                <c:pt idx="74">
                  <c:v>0</c:v>
                </c:pt>
                <c:pt idx="75">
                  <c:v>0</c:v>
                </c:pt>
                <c:pt idx="76">
                  <c:v>0</c:v>
                </c:pt>
                <c:pt idx="77">
                  <c:v>0</c:v>
                </c:pt>
                <c:pt idx="78">
                  <c:v>0</c:v>
                </c:pt>
                <c:pt idx="79">
                  <c:v>0</c:v>
                </c:pt>
                <c:pt idx="80">
                  <c:v>0</c:v>
                </c:pt>
                <c:pt idx="81">
                  <c:v>0</c:v>
                </c:pt>
                <c:pt idx="82">
                  <c:v>0</c:v>
                </c:pt>
                <c:pt idx="83">
                  <c:v>-1311283929.2380829</c:v>
                </c:pt>
                <c:pt idx="84">
                  <c:v>0</c:v>
                </c:pt>
                <c:pt idx="85">
                  <c:v>0</c:v>
                </c:pt>
                <c:pt idx="86">
                  <c:v>-547761467.79986572</c:v>
                </c:pt>
                <c:pt idx="87">
                  <c:v>-2846562026.4875488</c:v>
                </c:pt>
                <c:pt idx="88">
                  <c:v>0</c:v>
                </c:pt>
                <c:pt idx="89">
                  <c:v>0</c:v>
                </c:pt>
                <c:pt idx="90">
                  <c:v>-5166664607.2388306</c:v>
                </c:pt>
                <c:pt idx="91">
                  <c:v>0</c:v>
                </c:pt>
                <c:pt idx="92">
                  <c:v>0</c:v>
                </c:pt>
                <c:pt idx="93">
                  <c:v>-7144119529.8982849</c:v>
                </c:pt>
                <c:pt idx="94">
                  <c:v>0</c:v>
                </c:pt>
                <c:pt idx="95">
                  <c:v>0</c:v>
                </c:pt>
                <c:pt idx="96">
                  <c:v>-15750652303.645477</c:v>
                </c:pt>
                <c:pt idx="97">
                  <c:v>0</c:v>
                </c:pt>
                <c:pt idx="98">
                  <c:v>0</c:v>
                </c:pt>
                <c:pt idx="99">
                  <c:v>0</c:v>
                </c:pt>
                <c:pt idx="100">
                  <c:v>0</c:v>
                </c:pt>
                <c:pt idx="101">
                  <c:v>-23267190033.612762</c:v>
                </c:pt>
                <c:pt idx="102">
                  <c:v>0</c:v>
                </c:pt>
                <c:pt idx="103">
                  <c:v>0</c:v>
                </c:pt>
                <c:pt idx="104">
                  <c:v>0</c:v>
                </c:pt>
                <c:pt idx="105">
                  <c:v>-5382146859.7888489</c:v>
                </c:pt>
                <c:pt idx="106">
                  <c:v>-20456780799.818726</c:v>
                </c:pt>
                <c:pt idx="107">
                  <c:v>0</c:v>
                </c:pt>
                <c:pt idx="108">
                  <c:v>0</c:v>
                </c:pt>
              </c:numCache>
            </c:numRef>
          </c:val>
        </c:ser>
        <c:dLbls>
          <c:showLegendKey val="0"/>
          <c:showVal val="0"/>
          <c:showCatName val="0"/>
          <c:showSerName val="0"/>
          <c:showPercent val="0"/>
          <c:showBubbleSize val="0"/>
        </c:dLbls>
        <c:gapWidth val="50"/>
        <c:overlap val="50"/>
        <c:axId val="201758976"/>
        <c:axId val="201760768"/>
      </c:barChart>
      <c:dateAx>
        <c:axId val="201758976"/>
        <c:scaling>
          <c:orientation val="minMax"/>
          <c:max val="61332"/>
          <c:min val="40909"/>
        </c:scaling>
        <c:delete val="0"/>
        <c:axPos val="b"/>
        <c:numFmt formatCode="yyyy" sourceLinked="0"/>
        <c:majorTickMark val="out"/>
        <c:minorTickMark val="none"/>
        <c:tickLblPos val="low"/>
        <c:spPr>
          <a:ln>
            <a:solidFill>
              <a:prstClr val="black"/>
            </a:solidFill>
          </a:ln>
        </c:spPr>
        <c:txPr>
          <a:bodyPr rot="-5400000" vert="horz"/>
          <a:lstStyle/>
          <a:p>
            <a:pPr>
              <a:defRPr/>
            </a:pPr>
            <a:endParaRPr lang="en-US"/>
          </a:p>
        </c:txPr>
        <c:crossAx val="201760768"/>
        <c:crossesAt val="-500000"/>
        <c:auto val="1"/>
        <c:lblOffset val="100"/>
        <c:baseTimeUnit val="months"/>
        <c:majorUnit val="3"/>
        <c:majorTimeUnit val="years"/>
      </c:dateAx>
      <c:valAx>
        <c:axId val="201760768"/>
        <c:scaling>
          <c:orientation val="minMax"/>
        </c:scaling>
        <c:delete val="0"/>
        <c:axPos val="r"/>
        <c:numFmt formatCode="#,##0.0,,," sourceLinked="0"/>
        <c:majorTickMark val="out"/>
        <c:minorTickMark val="none"/>
        <c:tickLblPos val="nextTo"/>
        <c:spPr>
          <a:ln>
            <a:solidFill>
              <a:prstClr val="black"/>
            </a:solidFill>
          </a:ln>
        </c:spPr>
        <c:crossAx val="201758976"/>
        <c:crosses val="max"/>
        <c:crossBetween val="between"/>
      </c:valAx>
    </c:plotArea>
    <c:legend>
      <c:legendPos val="r"/>
      <c:layout>
        <c:manualLayout>
          <c:xMode val="edge"/>
          <c:yMode val="edge"/>
          <c:x val="3.2066414856783132E-2"/>
          <c:y val="5.3338675213675272E-3"/>
          <c:w val="0.76443146398059569"/>
          <c:h val="0.18756438339944348"/>
        </c:manualLayout>
      </c:layout>
      <c:overlay val="0"/>
      <c:txPr>
        <a:bodyPr/>
        <a:lstStyle/>
        <a:p>
          <a:pPr>
            <a:defRPr sz="1050"/>
          </a:pPr>
          <a:endParaRPr lang="en-US"/>
        </a:p>
      </c:txPr>
    </c:legend>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588" l="0.70000000000000062" r="0.70000000000000062" t="0.7500000000000058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42847025495737"/>
          <c:y val="0.21483262108262124"/>
          <c:w val="0.75266957821844993"/>
          <c:h val="0.62609629337557005"/>
        </c:manualLayout>
      </c:layout>
      <c:barChart>
        <c:barDir val="col"/>
        <c:grouping val="stacked"/>
        <c:varyColors val="0"/>
        <c:ser>
          <c:idx val="0"/>
          <c:order val="0"/>
          <c:tx>
            <c:strRef>
              <c:f>CumulativeTransfers!$B$3</c:f>
              <c:strCache>
                <c:ptCount val="1"/>
                <c:pt idx="0">
                  <c:v>Initial transfers to HMT</c:v>
                </c:pt>
              </c:strCache>
            </c:strRef>
          </c:tx>
          <c:spPr>
            <a:solidFill>
              <a:srgbClr val="00568B"/>
            </a:solidFill>
          </c:spPr>
          <c:invertIfNegative val="0"/>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CumulativeTransfers!$B$4:$B$712</c:f>
              <c:numCache>
                <c:formatCode>0</c:formatCode>
                <c:ptCount val="709"/>
                <c:pt idx="1">
                  <c:v>3757490908</c:v>
                </c:pt>
                <c:pt idx="2">
                  <c:v>7514981816</c:v>
                </c:pt>
                <c:pt idx="3">
                  <c:v>11272472724</c:v>
                </c:pt>
                <c:pt idx="4">
                  <c:v>15157407012</c:v>
                </c:pt>
                <c:pt idx="5">
                  <c:v>19042341300</c:v>
                </c:pt>
                <c:pt idx="6">
                  <c:v>22927275588</c:v>
                </c:pt>
                <c:pt idx="7">
                  <c:v>26812209876</c:v>
                </c:pt>
                <c:pt idx="8">
                  <c:v>30697144164</c:v>
                </c:pt>
                <c:pt idx="9">
                  <c:v>34663287375</c:v>
                </c:pt>
                <c:pt idx="10">
                  <c:v>34663287375</c:v>
                </c:pt>
                <c:pt idx="11">
                  <c:v>34663287375</c:v>
                </c:pt>
                <c:pt idx="12">
                  <c:v>34663287375</c:v>
                </c:pt>
                <c:pt idx="13">
                  <c:v>34663287375</c:v>
                </c:pt>
                <c:pt idx="14">
                  <c:v>34663287375</c:v>
                </c:pt>
                <c:pt idx="15">
                  <c:v>34663287375</c:v>
                </c:pt>
                <c:pt idx="16">
                  <c:v>34663287375</c:v>
                </c:pt>
                <c:pt idx="17">
                  <c:v>34663287375</c:v>
                </c:pt>
                <c:pt idx="18">
                  <c:v>34663287375</c:v>
                </c:pt>
                <c:pt idx="19">
                  <c:v>34663287375</c:v>
                </c:pt>
                <c:pt idx="20">
                  <c:v>34663287375</c:v>
                </c:pt>
                <c:pt idx="21">
                  <c:v>34663287375</c:v>
                </c:pt>
                <c:pt idx="22">
                  <c:v>34663287375</c:v>
                </c:pt>
                <c:pt idx="23">
                  <c:v>34663287375</c:v>
                </c:pt>
                <c:pt idx="24">
                  <c:v>34663287375</c:v>
                </c:pt>
                <c:pt idx="25">
                  <c:v>34663287375</c:v>
                </c:pt>
                <c:pt idx="26">
                  <c:v>34663287375</c:v>
                </c:pt>
                <c:pt idx="27">
                  <c:v>34663287375</c:v>
                </c:pt>
                <c:pt idx="28">
                  <c:v>34663287375</c:v>
                </c:pt>
                <c:pt idx="29">
                  <c:v>34663287375</c:v>
                </c:pt>
                <c:pt idx="30">
                  <c:v>34663287375</c:v>
                </c:pt>
                <c:pt idx="31">
                  <c:v>34663287375</c:v>
                </c:pt>
                <c:pt idx="32">
                  <c:v>34663287375</c:v>
                </c:pt>
                <c:pt idx="33">
                  <c:v>34663287375</c:v>
                </c:pt>
                <c:pt idx="34">
                  <c:v>34663287375</c:v>
                </c:pt>
                <c:pt idx="35">
                  <c:v>34663287375</c:v>
                </c:pt>
                <c:pt idx="36">
                  <c:v>34663287375</c:v>
                </c:pt>
                <c:pt idx="37">
                  <c:v>34663287375</c:v>
                </c:pt>
                <c:pt idx="38">
                  <c:v>34663287375</c:v>
                </c:pt>
                <c:pt idx="39">
                  <c:v>34663287375</c:v>
                </c:pt>
                <c:pt idx="40">
                  <c:v>34663287375</c:v>
                </c:pt>
                <c:pt idx="41">
                  <c:v>34663287375</c:v>
                </c:pt>
                <c:pt idx="42">
                  <c:v>34663287375</c:v>
                </c:pt>
                <c:pt idx="43">
                  <c:v>34663287375</c:v>
                </c:pt>
                <c:pt idx="44">
                  <c:v>34663287375</c:v>
                </c:pt>
                <c:pt idx="45">
                  <c:v>34663287375</c:v>
                </c:pt>
                <c:pt idx="46">
                  <c:v>34663287375</c:v>
                </c:pt>
                <c:pt idx="47">
                  <c:v>34663287375</c:v>
                </c:pt>
                <c:pt idx="48">
                  <c:v>34663287375</c:v>
                </c:pt>
                <c:pt idx="49">
                  <c:v>34663287375</c:v>
                </c:pt>
                <c:pt idx="50">
                  <c:v>34663287375</c:v>
                </c:pt>
                <c:pt idx="51">
                  <c:v>34663287375</c:v>
                </c:pt>
                <c:pt idx="52">
                  <c:v>34663287375</c:v>
                </c:pt>
                <c:pt idx="53">
                  <c:v>34663287375</c:v>
                </c:pt>
                <c:pt idx="54">
                  <c:v>34663287375</c:v>
                </c:pt>
                <c:pt idx="55">
                  <c:v>34663287375</c:v>
                </c:pt>
                <c:pt idx="56">
                  <c:v>34663287375</c:v>
                </c:pt>
                <c:pt idx="57">
                  <c:v>34663287375</c:v>
                </c:pt>
                <c:pt idx="58">
                  <c:v>34663287375</c:v>
                </c:pt>
                <c:pt idx="59">
                  <c:v>34663287375</c:v>
                </c:pt>
                <c:pt idx="60">
                  <c:v>34663287375</c:v>
                </c:pt>
                <c:pt idx="61">
                  <c:v>34663287375</c:v>
                </c:pt>
                <c:pt idx="62">
                  <c:v>34663287375</c:v>
                </c:pt>
                <c:pt idx="63">
                  <c:v>34663287375</c:v>
                </c:pt>
                <c:pt idx="64">
                  <c:v>34663287375</c:v>
                </c:pt>
                <c:pt idx="65">
                  <c:v>34663287375</c:v>
                </c:pt>
                <c:pt idx="66">
                  <c:v>34663287375</c:v>
                </c:pt>
                <c:pt idx="67">
                  <c:v>34663287375</c:v>
                </c:pt>
                <c:pt idx="68">
                  <c:v>34663287375</c:v>
                </c:pt>
                <c:pt idx="69">
                  <c:v>34663287375</c:v>
                </c:pt>
                <c:pt idx="70">
                  <c:v>34663287375</c:v>
                </c:pt>
                <c:pt idx="71">
                  <c:v>34663287375</c:v>
                </c:pt>
                <c:pt idx="72">
                  <c:v>34663287375</c:v>
                </c:pt>
                <c:pt idx="73">
                  <c:v>34663287375</c:v>
                </c:pt>
                <c:pt idx="74">
                  <c:v>34663287375</c:v>
                </c:pt>
                <c:pt idx="75">
                  <c:v>34663287375</c:v>
                </c:pt>
                <c:pt idx="76">
                  <c:v>34663287375</c:v>
                </c:pt>
                <c:pt idx="77">
                  <c:v>34663287375</c:v>
                </c:pt>
                <c:pt idx="78">
                  <c:v>34663287375</c:v>
                </c:pt>
                <c:pt idx="79">
                  <c:v>34663287375</c:v>
                </c:pt>
                <c:pt idx="80">
                  <c:v>34663287375</c:v>
                </c:pt>
                <c:pt idx="81">
                  <c:v>34663287375</c:v>
                </c:pt>
                <c:pt idx="82">
                  <c:v>34663287375</c:v>
                </c:pt>
                <c:pt idx="83">
                  <c:v>34663287375</c:v>
                </c:pt>
                <c:pt idx="84">
                  <c:v>34663287375</c:v>
                </c:pt>
                <c:pt idx="85">
                  <c:v>34663287375</c:v>
                </c:pt>
                <c:pt idx="86">
                  <c:v>34663287375</c:v>
                </c:pt>
                <c:pt idx="87">
                  <c:v>34663287375</c:v>
                </c:pt>
                <c:pt idx="88">
                  <c:v>34663287375</c:v>
                </c:pt>
                <c:pt idx="89">
                  <c:v>34663287375</c:v>
                </c:pt>
                <c:pt idx="90">
                  <c:v>34663287375</c:v>
                </c:pt>
                <c:pt idx="91">
                  <c:v>34663287375</c:v>
                </c:pt>
                <c:pt idx="92">
                  <c:v>34663287375</c:v>
                </c:pt>
                <c:pt idx="93">
                  <c:v>34663287375</c:v>
                </c:pt>
                <c:pt idx="94">
                  <c:v>34663287375</c:v>
                </c:pt>
                <c:pt idx="95">
                  <c:v>34663287375</c:v>
                </c:pt>
                <c:pt idx="96">
                  <c:v>34663287375</c:v>
                </c:pt>
                <c:pt idx="97">
                  <c:v>34663287375</c:v>
                </c:pt>
                <c:pt idx="98">
                  <c:v>34663287375</c:v>
                </c:pt>
                <c:pt idx="99">
                  <c:v>34663287375</c:v>
                </c:pt>
                <c:pt idx="100">
                  <c:v>34663287375</c:v>
                </c:pt>
                <c:pt idx="101">
                  <c:v>34663287375</c:v>
                </c:pt>
                <c:pt idx="102">
                  <c:v>34663287375</c:v>
                </c:pt>
                <c:pt idx="103">
                  <c:v>34663287375</c:v>
                </c:pt>
                <c:pt idx="104">
                  <c:v>34663287375</c:v>
                </c:pt>
                <c:pt idx="105">
                  <c:v>34663287375</c:v>
                </c:pt>
                <c:pt idx="106">
                  <c:v>34663287375</c:v>
                </c:pt>
                <c:pt idx="107">
                  <c:v>34663287375</c:v>
                </c:pt>
                <c:pt idx="108">
                  <c:v>34663287375</c:v>
                </c:pt>
              </c:numCache>
            </c:numRef>
          </c:val>
        </c:ser>
        <c:ser>
          <c:idx val="1"/>
          <c:order val="1"/>
          <c:tx>
            <c:strRef>
              <c:f>CumulativeTransfers!$C$3</c:f>
              <c:strCache>
                <c:ptCount val="1"/>
                <c:pt idx="0">
                  <c:v>Ongoing transfers to HMT</c:v>
                </c:pt>
              </c:strCache>
            </c:strRef>
          </c:tx>
          <c:spPr>
            <a:solidFill>
              <a:srgbClr val="F6891F"/>
            </a:solidFill>
          </c:spPr>
          <c:invertIfNegative val="0"/>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CumulativeTransfers!$C$4:$C$712</c:f>
              <c:numCache>
                <c:formatCode>0</c:formatCode>
                <c:ptCount val="709"/>
                <c:pt idx="1">
                  <c:v>0</c:v>
                </c:pt>
                <c:pt idx="2">
                  <c:v>0</c:v>
                </c:pt>
                <c:pt idx="3">
                  <c:v>0</c:v>
                </c:pt>
                <c:pt idx="4">
                  <c:v>0</c:v>
                </c:pt>
                <c:pt idx="5">
                  <c:v>0</c:v>
                </c:pt>
                <c:pt idx="6">
                  <c:v>0</c:v>
                </c:pt>
                <c:pt idx="7">
                  <c:v>1414075401</c:v>
                </c:pt>
                <c:pt idx="8">
                  <c:v>1414075401</c:v>
                </c:pt>
                <c:pt idx="9">
                  <c:v>1414075401</c:v>
                </c:pt>
                <c:pt idx="10">
                  <c:v>5495508955</c:v>
                </c:pt>
                <c:pt idx="11">
                  <c:v>5495508955</c:v>
                </c:pt>
                <c:pt idx="12">
                  <c:v>5495508955</c:v>
                </c:pt>
                <c:pt idx="13">
                  <c:v>7711449594</c:v>
                </c:pt>
                <c:pt idx="14">
                  <c:v>7711449594</c:v>
                </c:pt>
                <c:pt idx="15">
                  <c:v>7711449594</c:v>
                </c:pt>
                <c:pt idx="16">
                  <c:v>11818124304.540001</c:v>
                </c:pt>
                <c:pt idx="17">
                  <c:v>11818124304.540001</c:v>
                </c:pt>
                <c:pt idx="18">
                  <c:v>11818124304.540001</c:v>
                </c:pt>
                <c:pt idx="19">
                  <c:v>12342781020.460001</c:v>
                </c:pt>
                <c:pt idx="20">
                  <c:v>12342781020.460001</c:v>
                </c:pt>
                <c:pt idx="21">
                  <c:v>12342781020.460001</c:v>
                </c:pt>
                <c:pt idx="22">
                  <c:v>16392357158.41</c:v>
                </c:pt>
                <c:pt idx="23">
                  <c:v>16392357158.41</c:v>
                </c:pt>
                <c:pt idx="24">
                  <c:v>16392357158.41</c:v>
                </c:pt>
                <c:pt idx="25">
                  <c:v>18448936794.529999</c:v>
                </c:pt>
                <c:pt idx="26">
                  <c:v>18448936794.529999</c:v>
                </c:pt>
                <c:pt idx="27">
                  <c:v>18448936794.529999</c:v>
                </c:pt>
                <c:pt idx="28">
                  <c:v>22352832871.07</c:v>
                </c:pt>
                <c:pt idx="29">
                  <c:v>22352832871.07</c:v>
                </c:pt>
                <c:pt idx="30">
                  <c:v>22352832871.07</c:v>
                </c:pt>
                <c:pt idx="31">
                  <c:v>22763441754.189999</c:v>
                </c:pt>
                <c:pt idx="32">
                  <c:v>22763441754.189999</c:v>
                </c:pt>
                <c:pt idx="33">
                  <c:v>22763441754.189999</c:v>
                </c:pt>
                <c:pt idx="34">
                  <c:v>25075845920.949997</c:v>
                </c:pt>
                <c:pt idx="35">
                  <c:v>25075845920.949997</c:v>
                </c:pt>
                <c:pt idx="36">
                  <c:v>25075845920.949997</c:v>
                </c:pt>
                <c:pt idx="37">
                  <c:v>26976910285.849998</c:v>
                </c:pt>
                <c:pt idx="38">
                  <c:v>26976910285.849998</c:v>
                </c:pt>
                <c:pt idx="39">
                  <c:v>26976910285.849998</c:v>
                </c:pt>
                <c:pt idx="40">
                  <c:v>30782505032.849998</c:v>
                </c:pt>
                <c:pt idx="41">
                  <c:v>30782505032.849998</c:v>
                </c:pt>
                <c:pt idx="42">
                  <c:v>30782505032.849998</c:v>
                </c:pt>
                <c:pt idx="43">
                  <c:v>31930827561.919998</c:v>
                </c:pt>
                <c:pt idx="44">
                  <c:v>31930827561.919998</c:v>
                </c:pt>
                <c:pt idx="45">
                  <c:v>31930827561.919998</c:v>
                </c:pt>
                <c:pt idx="46">
                  <c:v>35086730830.089996</c:v>
                </c:pt>
                <c:pt idx="47">
                  <c:v>35086730830.089996</c:v>
                </c:pt>
                <c:pt idx="48">
                  <c:v>35086730830.089996</c:v>
                </c:pt>
                <c:pt idx="49">
                  <c:v>37292371864.839996</c:v>
                </c:pt>
                <c:pt idx="50">
                  <c:v>37292371864.839996</c:v>
                </c:pt>
                <c:pt idx="51">
                  <c:v>37292371864.839996</c:v>
                </c:pt>
                <c:pt idx="52">
                  <c:v>41692891916.839996</c:v>
                </c:pt>
                <c:pt idx="53">
                  <c:v>41692891916.839996</c:v>
                </c:pt>
                <c:pt idx="54">
                  <c:v>41692891916.839996</c:v>
                </c:pt>
                <c:pt idx="55">
                  <c:v>42516630902.729996</c:v>
                </c:pt>
                <c:pt idx="56">
                  <c:v>42516630902.729996</c:v>
                </c:pt>
                <c:pt idx="57">
                  <c:v>42516630902.729996</c:v>
                </c:pt>
                <c:pt idx="58">
                  <c:v>45228208797.817871</c:v>
                </c:pt>
                <c:pt idx="59">
                  <c:v>55474696288.51268</c:v>
                </c:pt>
                <c:pt idx="60">
                  <c:v>62607403543.497337</c:v>
                </c:pt>
                <c:pt idx="61">
                  <c:v>70030221239.155655</c:v>
                </c:pt>
                <c:pt idx="62">
                  <c:v>72054228674.160858</c:v>
                </c:pt>
                <c:pt idx="63">
                  <c:v>78599217568.636139</c:v>
                </c:pt>
                <c:pt idx="64">
                  <c:v>86086802161.692612</c:v>
                </c:pt>
                <c:pt idx="65">
                  <c:v>92423309386.312317</c:v>
                </c:pt>
                <c:pt idx="66">
                  <c:v>94563826376.364563</c:v>
                </c:pt>
                <c:pt idx="67">
                  <c:v>101834677621.91722</c:v>
                </c:pt>
                <c:pt idx="68">
                  <c:v>105908990387.51384</c:v>
                </c:pt>
                <c:pt idx="69">
                  <c:v>107548852744.59134</c:v>
                </c:pt>
                <c:pt idx="70">
                  <c:v>113814536568.89749</c:v>
                </c:pt>
                <c:pt idx="71">
                  <c:v>113814536568.89749</c:v>
                </c:pt>
                <c:pt idx="72">
                  <c:v>119450591682.03044</c:v>
                </c:pt>
                <c:pt idx="73">
                  <c:v>120137342992.1037</c:v>
                </c:pt>
                <c:pt idx="74">
                  <c:v>125635843573.73792</c:v>
                </c:pt>
                <c:pt idx="75">
                  <c:v>126676870284.21127</c:v>
                </c:pt>
                <c:pt idx="76">
                  <c:v>132217070435.63077</c:v>
                </c:pt>
                <c:pt idx="77">
                  <c:v>133885739100.4503</c:v>
                </c:pt>
                <c:pt idx="78">
                  <c:v>141031682394.11401</c:v>
                </c:pt>
                <c:pt idx="79">
                  <c:v>141098447973.86383</c:v>
                </c:pt>
                <c:pt idx="80">
                  <c:v>142240548240.2767</c:v>
                </c:pt>
                <c:pt idx="81">
                  <c:v>142524947538.48999</c:v>
                </c:pt>
                <c:pt idx="82">
                  <c:v>148028328313.83246</c:v>
                </c:pt>
                <c:pt idx="83">
                  <c:v>148028328313.83246</c:v>
                </c:pt>
                <c:pt idx="84">
                  <c:v>153284955795.8696</c:v>
                </c:pt>
                <c:pt idx="85">
                  <c:v>155288159619.74579</c:v>
                </c:pt>
                <c:pt idx="86">
                  <c:v>155288159619.74579</c:v>
                </c:pt>
                <c:pt idx="87">
                  <c:v>155288159619.74579</c:v>
                </c:pt>
                <c:pt idx="88">
                  <c:v>163157268207.08252</c:v>
                </c:pt>
                <c:pt idx="89">
                  <c:v>168516814671.06372</c:v>
                </c:pt>
                <c:pt idx="90">
                  <c:v>168516814671.06372</c:v>
                </c:pt>
                <c:pt idx="91">
                  <c:v>173508432771.38751</c:v>
                </c:pt>
                <c:pt idx="92">
                  <c:v>178457934531.93146</c:v>
                </c:pt>
                <c:pt idx="93">
                  <c:v>178457934531.93146</c:v>
                </c:pt>
                <c:pt idx="94">
                  <c:v>183202300702.49011</c:v>
                </c:pt>
                <c:pt idx="95">
                  <c:v>187991739646.21533</c:v>
                </c:pt>
                <c:pt idx="96">
                  <c:v>187991739646.21533</c:v>
                </c:pt>
                <c:pt idx="97">
                  <c:v>192376204515.1474</c:v>
                </c:pt>
                <c:pt idx="98">
                  <c:v>193806662583.78253</c:v>
                </c:pt>
                <c:pt idx="99">
                  <c:v>198828337609.74573</c:v>
                </c:pt>
                <c:pt idx="100">
                  <c:v>203852871061.1828</c:v>
                </c:pt>
                <c:pt idx="101">
                  <c:v>203852871061.1828</c:v>
                </c:pt>
                <c:pt idx="102">
                  <c:v>208372603229.72534</c:v>
                </c:pt>
                <c:pt idx="103">
                  <c:v>212892332910.29828</c:v>
                </c:pt>
                <c:pt idx="104">
                  <c:v>217412060111.84351</c:v>
                </c:pt>
                <c:pt idx="105">
                  <c:v>217412060111.84351</c:v>
                </c:pt>
                <c:pt idx="106">
                  <c:v>217412060111.84351</c:v>
                </c:pt>
                <c:pt idx="107">
                  <c:v>224470006341.71228</c:v>
                </c:pt>
                <c:pt idx="108">
                  <c:v>231527952571.58105</c:v>
                </c:pt>
              </c:numCache>
            </c:numRef>
          </c:val>
        </c:ser>
        <c:ser>
          <c:idx val="2"/>
          <c:order val="2"/>
          <c:tx>
            <c:strRef>
              <c:f>CumulativeTransfers!$D$3</c:f>
              <c:strCache>
                <c:ptCount val="1"/>
                <c:pt idx="0">
                  <c:v>Transfers from HMT</c:v>
                </c:pt>
              </c:strCache>
            </c:strRef>
          </c:tx>
          <c:spPr>
            <a:solidFill>
              <a:srgbClr val="75C044"/>
            </a:solidFill>
          </c:spPr>
          <c:invertIfNegative val="0"/>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CumulativeTransfers!$D$4:$D$712</c:f>
              <c:numCache>
                <c:formatCode>0</c:formatCode>
                <c:ptCount val="70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-1206641405.3184814</c:v>
                </c:pt>
                <c:pt idx="72">
                  <c:v>-1206641405.3184814</c:v>
                </c:pt>
                <c:pt idx="73">
                  <c:v>-1206641405.3184814</c:v>
                </c:pt>
                <c:pt idx="74">
                  <c:v>-1206641405.3184814</c:v>
                </c:pt>
                <c:pt idx="75">
                  <c:v>-1206641405.3184814</c:v>
                </c:pt>
                <c:pt idx="76">
                  <c:v>-1206641405.3184814</c:v>
                </c:pt>
                <c:pt idx="77">
                  <c:v>-1206641405.3184814</c:v>
                </c:pt>
                <c:pt idx="78">
                  <c:v>-1206641405.3184814</c:v>
                </c:pt>
                <c:pt idx="79">
                  <c:v>-1206641405.3184814</c:v>
                </c:pt>
                <c:pt idx="80">
                  <c:v>-1206641405.3184814</c:v>
                </c:pt>
                <c:pt idx="81">
                  <c:v>-1206641405.3184814</c:v>
                </c:pt>
                <c:pt idx="82">
                  <c:v>-1206641405.3184814</c:v>
                </c:pt>
                <c:pt idx="83">
                  <c:v>-2517925334.5565643</c:v>
                </c:pt>
                <c:pt idx="84">
                  <c:v>-2517925334.5565643</c:v>
                </c:pt>
                <c:pt idx="85">
                  <c:v>-2517925334.5565643</c:v>
                </c:pt>
                <c:pt idx="86">
                  <c:v>-3065686802.3564301</c:v>
                </c:pt>
                <c:pt idx="87">
                  <c:v>-5912248828.8439789</c:v>
                </c:pt>
                <c:pt idx="88">
                  <c:v>-5912248828.8439789</c:v>
                </c:pt>
                <c:pt idx="89">
                  <c:v>-5912248828.8439789</c:v>
                </c:pt>
                <c:pt idx="90">
                  <c:v>-11078913436.082809</c:v>
                </c:pt>
                <c:pt idx="91">
                  <c:v>-11078913436.082809</c:v>
                </c:pt>
                <c:pt idx="92">
                  <c:v>-11078913436.082809</c:v>
                </c:pt>
                <c:pt idx="93">
                  <c:v>-18223032965.981094</c:v>
                </c:pt>
                <c:pt idx="94">
                  <c:v>-18223032965.981094</c:v>
                </c:pt>
                <c:pt idx="95">
                  <c:v>-18223032965.981094</c:v>
                </c:pt>
                <c:pt idx="96">
                  <c:v>-33973685269.626572</c:v>
                </c:pt>
                <c:pt idx="97">
                  <c:v>-33973685269.626572</c:v>
                </c:pt>
                <c:pt idx="98">
                  <c:v>-33973685269.626572</c:v>
                </c:pt>
                <c:pt idx="99">
                  <c:v>-33973685269.626572</c:v>
                </c:pt>
                <c:pt idx="100">
                  <c:v>-33973685269.626572</c:v>
                </c:pt>
                <c:pt idx="101">
                  <c:v>-57240875303.239334</c:v>
                </c:pt>
                <c:pt idx="102">
                  <c:v>-57240875303.239334</c:v>
                </c:pt>
                <c:pt idx="103">
                  <c:v>-57240875303.239334</c:v>
                </c:pt>
                <c:pt idx="104">
                  <c:v>-57240875303.239334</c:v>
                </c:pt>
                <c:pt idx="105">
                  <c:v>-62623022163.028183</c:v>
                </c:pt>
                <c:pt idx="106">
                  <c:v>-83079802962.846909</c:v>
                </c:pt>
                <c:pt idx="107">
                  <c:v>-83079802962.846909</c:v>
                </c:pt>
                <c:pt idx="108">
                  <c:v>-83079802962.846909</c:v>
                </c:pt>
              </c:numCache>
            </c:numRef>
          </c:val>
        </c:ser>
        <c:dLbls>
          <c:showLegendKey val="0"/>
          <c:showVal val="0"/>
          <c:showCatName val="0"/>
          <c:showSerName val="0"/>
          <c:showPercent val="0"/>
          <c:showBubbleSize val="0"/>
        </c:dLbls>
        <c:gapWidth val="0"/>
        <c:overlap val="100"/>
        <c:axId val="185479552"/>
        <c:axId val="185481088"/>
      </c:barChart>
      <c:lineChart>
        <c:grouping val="standard"/>
        <c:varyColors val="0"/>
        <c:ser>
          <c:idx val="3"/>
          <c:order val="3"/>
          <c:tx>
            <c:strRef>
              <c:f>CumulativeTransfers!$E$3</c:f>
              <c:strCache>
                <c:ptCount val="1"/>
                <c:pt idx="0">
                  <c:v>Net transfers</c:v>
                </c:pt>
              </c:strCache>
            </c:strRef>
          </c:tx>
          <c:spPr>
            <a:ln w="25400">
              <a:solidFill>
                <a:srgbClr val="B01C88"/>
              </a:solidFill>
            </a:ln>
          </c:spPr>
          <c:marker>
            <c:symbol val="none"/>
          </c:marker>
          <c:cat>
            <c:numRef>
              <c:f>CumulativeTransfers!$A$4:$A$712</c:f>
              <c:numCache>
                <c:formatCode>mmm\-yy</c:formatCode>
                <c:ptCount val="709"/>
                <c:pt idx="0">
                  <c:v>41274</c:v>
                </c:pt>
                <c:pt idx="1">
                  <c:v>41305</c:v>
                </c:pt>
                <c:pt idx="2">
                  <c:v>41333</c:v>
                </c:pt>
                <c:pt idx="3">
                  <c:v>41364</c:v>
                </c:pt>
                <c:pt idx="4">
                  <c:v>41394</c:v>
                </c:pt>
                <c:pt idx="5">
                  <c:v>41425</c:v>
                </c:pt>
                <c:pt idx="6">
                  <c:v>41455</c:v>
                </c:pt>
                <c:pt idx="7">
                  <c:v>41486</c:v>
                </c:pt>
                <c:pt idx="8" formatCode="mmm\ yyyy">
                  <c:v>41517</c:v>
                </c:pt>
                <c:pt idx="9" formatCode="mmm\ yyyy">
                  <c:v>41547</c:v>
                </c:pt>
                <c:pt idx="10" formatCode="mmm\ yyyy">
                  <c:v>41578</c:v>
                </c:pt>
                <c:pt idx="11" formatCode="mmm\ yyyy">
                  <c:v>41608</c:v>
                </c:pt>
                <c:pt idx="12" formatCode="mmm\ yyyy">
                  <c:v>41639</c:v>
                </c:pt>
                <c:pt idx="13" formatCode="mmm\ yyyy">
                  <c:v>41670</c:v>
                </c:pt>
                <c:pt idx="14" formatCode="mmm\ yyyy">
                  <c:v>41698</c:v>
                </c:pt>
                <c:pt idx="15" formatCode="mmm\ yyyy">
                  <c:v>41729</c:v>
                </c:pt>
                <c:pt idx="16" formatCode="mmm\ yyyy">
                  <c:v>41759</c:v>
                </c:pt>
                <c:pt idx="17" formatCode="mmm\ yyyy">
                  <c:v>41790</c:v>
                </c:pt>
                <c:pt idx="18" formatCode="mmm\ yyyy">
                  <c:v>41820</c:v>
                </c:pt>
                <c:pt idx="19" formatCode="mmm\ yyyy">
                  <c:v>41851</c:v>
                </c:pt>
                <c:pt idx="20" formatCode="mmm\ yyyy">
                  <c:v>41882</c:v>
                </c:pt>
                <c:pt idx="21" formatCode="mmm\ yyyy">
                  <c:v>41912</c:v>
                </c:pt>
                <c:pt idx="22" formatCode="mmm\ yyyy">
                  <c:v>41943</c:v>
                </c:pt>
                <c:pt idx="23" formatCode="mmm\ yyyy">
                  <c:v>41973</c:v>
                </c:pt>
                <c:pt idx="24" formatCode="mmm\ yyyy">
                  <c:v>42004</c:v>
                </c:pt>
                <c:pt idx="25" formatCode="mmm\ yyyy">
                  <c:v>42035</c:v>
                </c:pt>
                <c:pt idx="26" formatCode="mmm\ yyyy">
                  <c:v>42063</c:v>
                </c:pt>
                <c:pt idx="27" formatCode="mmm\ yyyy">
                  <c:v>42094</c:v>
                </c:pt>
                <c:pt idx="28" formatCode="mmm\ yyyy">
                  <c:v>42124</c:v>
                </c:pt>
                <c:pt idx="29" formatCode="mmm\ yyyy">
                  <c:v>42155</c:v>
                </c:pt>
                <c:pt idx="30" formatCode="mmm\ yyyy">
                  <c:v>42185</c:v>
                </c:pt>
                <c:pt idx="31" formatCode="mmm\ yyyy">
                  <c:v>42216</c:v>
                </c:pt>
                <c:pt idx="32" formatCode="mmm\ yyyy">
                  <c:v>42244</c:v>
                </c:pt>
                <c:pt idx="33" formatCode="mmm\ yyyy">
                  <c:v>42277</c:v>
                </c:pt>
                <c:pt idx="34" formatCode="mmm\ yyyy">
                  <c:v>42308</c:v>
                </c:pt>
                <c:pt idx="35" formatCode="mmm\ yyyy">
                  <c:v>42338</c:v>
                </c:pt>
                <c:pt idx="36" formatCode="mmm\ yyyy">
                  <c:v>42369</c:v>
                </c:pt>
                <c:pt idx="37" formatCode="mmm\ yyyy">
                  <c:v>42400</c:v>
                </c:pt>
                <c:pt idx="38" formatCode="mmm\ yyyy">
                  <c:v>42429</c:v>
                </c:pt>
                <c:pt idx="39" formatCode="mmm\ yyyy">
                  <c:v>42460</c:v>
                </c:pt>
                <c:pt idx="40" formatCode="mmm\ yyyy">
                  <c:v>42490</c:v>
                </c:pt>
                <c:pt idx="41" formatCode="mmm\ yyyy">
                  <c:v>42521</c:v>
                </c:pt>
                <c:pt idx="42" formatCode="mmm\ yyyy">
                  <c:v>42551</c:v>
                </c:pt>
                <c:pt idx="43" formatCode="mmm\ yyyy">
                  <c:v>42582</c:v>
                </c:pt>
                <c:pt idx="44" formatCode="mmm\ yyyy">
                  <c:v>42613</c:v>
                </c:pt>
                <c:pt idx="45" formatCode="mmm\ yyyy">
                  <c:v>42643</c:v>
                </c:pt>
                <c:pt idx="46" formatCode="mmm\ yyyy">
                  <c:v>42674</c:v>
                </c:pt>
                <c:pt idx="47" formatCode="mmm\ yyyy">
                  <c:v>42704</c:v>
                </c:pt>
                <c:pt idx="48" formatCode="mmm\ yyyy">
                  <c:v>42735</c:v>
                </c:pt>
                <c:pt idx="49" formatCode="mmm\ yyyy">
                  <c:v>42766</c:v>
                </c:pt>
                <c:pt idx="50" formatCode="mmm\ yyyy">
                  <c:v>42794</c:v>
                </c:pt>
                <c:pt idx="51" formatCode="mmm\ yyyy">
                  <c:v>42825</c:v>
                </c:pt>
                <c:pt idx="52" formatCode="mmm\ yyyy">
                  <c:v>42855</c:v>
                </c:pt>
                <c:pt idx="53" formatCode="mmm\ yyyy">
                  <c:v>42886</c:v>
                </c:pt>
                <c:pt idx="54" formatCode="mmm\ yyyy">
                  <c:v>42916</c:v>
                </c:pt>
                <c:pt idx="55" formatCode="mmm\ yyyy">
                  <c:v>42947</c:v>
                </c:pt>
                <c:pt idx="56" formatCode="mmm\ yyyy">
                  <c:v>42978</c:v>
                </c:pt>
                <c:pt idx="57" formatCode="mmm\ yyyy">
                  <c:v>43008</c:v>
                </c:pt>
                <c:pt idx="58" formatCode="mmm\ yyyy">
                  <c:v>43070</c:v>
                </c:pt>
                <c:pt idx="59" formatCode="mmm\ yyyy">
                  <c:v>43435</c:v>
                </c:pt>
                <c:pt idx="60" formatCode="mmm\ yyyy">
                  <c:v>43800</c:v>
                </c:pt>
                <c:pt idx="61" formatCode="mmm\ yyyy">
                  <c:v>44166</c:v>
                </c:pt>
                <c:pt idx="62" formatCode="mmm\ yyyy">
                  <c:v>44531</c:v>
                </c:pt>
                <c:pt idx="63" formatCode="mmm\ yyyy">
                  <c:v>44896</c:v>
                </c:pt>
                <c:pt idx="64" formatCode="mmm\ yyyy">
                  <c:v>45261</c:v>
                </c:pt>
                <c:pt idx="65" formatCode="mmm\ yyyy">
                  <c:v>45627</c:v>
                </c:pt>
                <c:pt idx="66" formatCode="mmm\ yyyy">
                  <c:v>45992</c:v>
                </c:pt>
                <c:pt idx="67" formatCode="mmm\ yyyy">
                  <c:v>46357</c:v>
                </c:pt>
                <c:pt idx="68" formatCode="mmm\ yyyy">
                  <c:v>46722</c:v>
                </c:pt>
                <c:pt idx="69" formatCode="mmm\ yyyy">
                  <c:v>47088</c:v>
                </c:pt>
                <c:pt idx="70" formatCode="mmm\ yyyy">
                  <c:v>47453</c:v>
                </c:pt>
                <c:pt idx="71" formatCode="mmm\ yyyy">
                  <c:v>47818</c:v>
                </c:pt>
                <c:pt idx="72" formatCode="mmm\ yyyy">
                  <c:v>48183</c:v>
                </c:pt>
                <c:pt idx="73" formatCode="mmm\ yyyy">
                  <c:v>48549</c:v>
                </c:pt>
                <c:pt idx="74" formatCode="mmm\ yyyy">
                  <c:v>48914</c:v>
                </c:pt>
                <c:pt idx="75" formatCode="mmm\ yyyy">
                  <c:v>49279</c:v>
                </c:pt>
                <c:pt idx="76" formatCode="mmm\ yyyy">
                  <c:v>49644</c:v>
                </c:pt>
                <c:pt idx="77" formatCode="mmm\ yyyy">
                  <c:v>50010</c:v>
                </c:pt>
                <c:pt idx="78" formatCode="mmm\ yyyy">
                  <c:v>50375</c:v>
                </c:pt>
                <c:pt idx="79" formatCode="mmm\ yyyy">
                  <c:v>50740</c:v>
                </c:pt>
                <c:pt idx="80" formatCode="mmm\ yyyy">
                  <c:v>51105</c:v>
                </c:pt>
                <c:pt idx="81" formatCode="mmm\ yyyy">
                  <c:v>51471</c:v>
                </c:pt>
                <c:pt idx="82" formatCode="mmm\ yyyy">
                  <c:v>51836</c:v>
                </c:pt>
                <c:pt idx="83" formatCode="mmm\ yyyy">
                  <c:v>52201</c:v>
                </c:pt>
                <c:pt idx="84" formatCode="mmm\ yyyy">
                  <c:v>52566</c:v>
                </c:pt>
                <c:pt idx="85" formatCode="mmm\ yyyy">
                  <c:v>52932</c:v>
                </c:pt>
                <c:pt idx="86" formatCode="mmm\ yyyy">
                  <c:v>53297</c:v>
                </c:pt>
                <c:pt idx="87" formatCode="mmm\ yyyy">
                  <c:v>53662</c:v>
                </c:pt>
                <c:pt idx="88" formatCode="mmm\ yyyy">
                  <c:v>54027</c:v>
                </c:pt>
                <c:pt idx="89" formatCode="mmm\ yyyy">
                  <c:v>54393</c:v>
                </c:pt>
                <c:pt idx="90" formatCode="mmm\ yyyy">
                  <c:v>54758</c:v>
                </c:pt>
                <c:pt idx="91" formatCode="mmm\ yyyy">
                  <c:v>55123</c:v>
                </c:pt>
                <c:pt idx="92" formatCode="mmm\ yyyy">
                  <c:v>55488</c:v>
                </c:pt>
                <c:pt idx="93" formatCode="mmm\ yyyy">
                  <c:v>55854</c:v>
                </c:pt>
                <c:pt idx="94" formatCode="mmm\ yyyy">
                  <c:v>56219</c:v>
                </c:pt>
                <c:pt idx="95" formatCode="mmm\ yyyy">
                  <c:v>56584</c:v>
                </c:pt>
                <c:pt idx="96" formatCode="mmm\ yyyy">
                  <c:v>56949</c:v>
                </c:pt>
                <c:pt idx="97" formatCode="mmm\ yyyy">
                  <c:v>57315</c:v>
                </c:pt>
                <c:pt idx="98" formatCode="mmm\ yyyy">
                  <c:v>57680</c:v>
                </c:pt>
                <c:pt idx="99" formatCode="mmm\ yyyy">
                  <c:v>58045</c:v>
                </c:pt>
                <c:pt idx="100" formatCode="mmm\ yyyy">
                  <c:v>58410</c:v>
                </c:pt>
                <c:pt idx="101" formatCode="mmm\ yyyy">
                  <c:v>58776</c:v>
                </c:pt>
                <c:pt idx="102" formatCode="mmm\ yyyy">
                  <c:v>59141</c:v>
                </c:pt>
                <c:pt idx="103" formatCode="mmm\ yyyy">
                  <c:v>59506</c:v>
                </c:pt>
                <c:pt idx="104" formatCode="mmm\ yyyy">
                  <c:v>59871</c:v>
                </c:pt>
                <c:pt idx="105" formatCode="mmm\ yyyy">
                  <c:v>60237</c:v>
                </c:pt>
                <c:pt idx="106" formatCode="mmm\ yyyy">
                  <c:v>60602</c:v>
                </c:pt>
                <c:pt idx="107" formatCode="mmm\ yyyy">
                  <c:v>60967</c:v>
                </c:pt>
                <c:pt idx="108" formatCode="mmm\ yyyy">
                  <c:v>61332</c:v>
                </c:pt>
              </c:numCache>
            </c:numRef>
          </c:cat>
          <c:val>
            <c:numRef>
              <c:f>CumulativeTransfers!$E$4:$E$712</c:f>
              <c:numCache>
                <c:formatCode>0</c:formatCode>
                <c:ptCount val="709"/>
                <c:pt idx="1">
                  <c:v>3757490908</c:v>
                </c:pt>
                <c:pt idx="2">
                  <c:v>7514981816</c:v>
                </c:pt>
                <c:pt idx="3">
                  <c:v>11272472724</c:v>
                </c:pt>
                <c:pt idx="4">
                  <c:v>15157407012</c:v>
                </c:pt>
                <c:pt idx="5">
                  <c:v>19042341300</c:v>
                </c:pt>
                <c:pt idx="6">
                  <c:v>22927275588</c:v>
                </c:pt>
                <c:pt idx="7">
                  <c:v>28226285277</c:v>
                </c:pt>
                <c:pt idx="8">
                  <c:v>32111219565</c:v>
                </c:pt>
                <c:pt idx="9">
                  <c:v>36077362776</c:v>
                </c:pt>
                <c:pt idx="10">
                  <c:v>40158796330</c:v>
                </c:pt>
                <c:pt idx="11">
                  <c:v>40158796330</c:v>
                </c:pt>
                <c:pt idx="12">
                  <c:v>40158796330</c:v>
                </c:pt>
                <c:pt idx="13">
                  <c:v>42374736969</c:v>
                </c:pt>
                <c:pt idx="14">
                  <c:v>42374736969</c:v>
                </c:pt>
                <c:pt idx="15">
                  <c:v>42374736969</c:v>
                </c:pt>
                <c:pt idx="16">
                  <c:v>46481411679.540001</c:v>
                </c:pt>
                <c:pt idx="17">
                  <c:v>46481411679.540001</c:v>
                </c:pt>
                <c:pt idx="18">
                  <c:v>46481411679.540001</c:v>
                </c:pt>
                <c:pt idx="19">
                  <c:v>47006068395.459999</c:v>
                </c:pt>
                <c:pt idx="20">
                  <c:v>47006068395.459999</c:v>
                </c:pt>
                <c:pt idx="21">
                  <c:v>47006068395.459999</c:v>
                </c:pt>
                <c:pt idx="22">
                  <c:v>51055644533.410004</c:v>
                </c:pt>
                <c:pt idx="23">
                  <c:v>51055644533.410004</c:v>
                </c:pt>
                <c:pt idx="24">
                  <c:v>51055644533.410004</c:v>
                </c:pt>
                <c:pt idx="25">
                  <c:v>53112224169.529999</c:v>
                </c:pt>
                <c:pt idx="26">
                  <c:v>53112224169.529999</c:v>
                </c:pt>
                <c:pt idx="27">
                  <c:v>53112224169.529999</c:v>
                </c:pt>
                <c:pt idx="28">
                  <c:v>57016120246.07</c:v>
                </c:pt>
                <c:pt idx="29">
                  <c:v>57016120246.07</c:v>
                </c:pt>
                <c:pt idx="30">
                  <c:v>57016120246.07</c:v>
                </c:pt>
                <c:pt idx="31">
                  <c:v>57426729129.190002</c:v>
                </c:pt>
                <c:pt idx="32">
                  <c:v>57426729129.190002</c:v>
                </c:pt>
                <c:pt idx="33">
                  <c:v>57426729129.190002</c:v>
                </c:pt>
                <c:pt idx="34">
                  <c:v>59739133295.949997</c:v>
                </c:pt>
                <c:pt idx="35">
                  <c:v>59739133295.949997</c:v>
                </c:pt>
                <c:pt idx="36">
                  <c:v>59739133295.949997</c:v>
                </c:pt>
                <c:pt idx="37">
                  <c:v>61640197660.849998</c:v>
                </c:pt>
                <c:pt idx="38">
                  <c:v>61640197660.849998</c:v>
                </c:pt>
                <c:pt idx="39">
                  <c:v>61640197660.849998</c:v>
                </c:pt>
                <c:pt idx="40">
                  <c:v>65445792407.849998</c:v>
                </c:pt>
                <c:pt idx="41">
                  <c:v>65445792407.849998</c:v>
                </c:pt>
                <c:pt idx="42">
                  <c:v>65445792407.849998</c:v>
                </c:pt>
                <c:pt idx="43">
                  <c:v>66594114936.919998</c:v>
                </c:pt>
                <c:pt idx="44">
                  <c:v>66594114936.919998</c:v>
                </c:pt>
                <c:pt idx="45">
                  <c:v>66594114936.919998</c:v>
                </c:pt>
                <c:pt idx="46">
                  <c:v>69750018205.089996</c:v>
                </c:pt>
                <c:pt idx="47">
                  <c:v>69750018205.089996</c:v>
                </c:pt>
                <c:pt idx="48">
                  <c:v>69750018205.089996</c:v>
                </c:pt>
                <c:pt idx="49">
                  <c:v>71955659239.839996</c:v>
                </c:pt>
                <c:pt idx="50">
                  <c:v>71955659239.839996</c:v>
                </c:pt>
                <c:pt idx="51">
                  <c:v>71955659239.839996</c:v>
                </c:pt>
                <c:pt idx="52">
                  <c:v>76356179291.839996</c:v>
                </c:pt>
                <c:pt idx="53">
                  <c:v>76356179291.839996</c:v>
                </c:pt>
                <c:pt idx="54">
                  <c:v>76356179291.839996</c:v>
                </c:pt>
                <c:pt idx="55">
                  <c:v>77179918277.729996</c:v>
                </c:pt>
                <c:pt idx="56">
                  <c:v>77179918277.729996</c:v>
                </c:pt>
                <c:pt idx="57">
                  <c:v>77179918277.729996</c:v>
                </c:pt>
                <c:pt idx="58">
                  <c:v>79891496172.817871</c:v>
                </c:pt>
                <c:pt idx="59">
                  <c:v>90137983663.51268</c:v>
                </c:pt>
                <c:pt idx="60">
                  <c:v>97270690918.497345</c:v>
                </c:pt>
                <c:pt idx="61">
                  <c:v>104693508614.15565</c:v>
                </c:pt>
                <c:pt idx="62">
                  <c:v>106717516049.16086</c:v>
                </c:pt>
                <c:pt idx="63">
                  <c:v>113262504943.63614</c:v>
                </c:pt>
                <c:pt idx="64">
                  <c:v>120750089536.69261</c:v>
                </c:pt>
                <c:pt idx="65">
                  <c:v>127086596761.31232</c:v>
                </c:pt>
                <c:pt idx="66">
                  <c:v>129227113751.36456</c:v>
                </c:pt>
                <c:pt idx="67">
                  <c:v>136497964996.91722</c:v>
                </c:pt>
                <c:pt idx="68">
                  <c:v>140572277762.51385</c:v>
                </c:pt>
                <c:pt idx="69">
                  <c:v>142212140119.59134</c:v>
                </c:pt>
                <c:pt idx="70">
                  <c:v>148477823943.89749</c:v>
                </c:pt>
                <c:pt idx="71">
                  <c:v>147271182538.57901</c:v>
                </c:pt>
                <c:pt idx="72">
                  <c:v>152907237651.71198</c:v>
                </c:pt>
                <c:pt idx="73">
                  <c:v>153593988961.78522</c:v>
                </c:pt>
                <c:pt idx="74">
                  <c:v>159092489543.41943</c:v>
                </c:pt>
                <c:pt idx="75">
                  <c:v>160133516253.89279</c:v>
                </c:pt>
                <c:pt idx="76">
                  <c:v>165673716405.31229</c:v>
                </c:pt>
                <c:pt idx="77">
                  <c:v>167342385070.13184</c:v>
                </c:pt>
                <c:pt idx="78">
                  <c:v>174488328363.79553</c:v>
                </c:pt>
                <c:pt idx="79">
                  <c:v>174555093943.54535</c:v>
                </c:pt>
                <c:pt idx="80">
                  <c:v>175697194209.95822</c:v>
                </c:pt>
                <c:pt idx="81">
                  <c:v>175981593508.17151</c:v>
                </c:pt>
                <c:pt idx="82">
                  <c:v>181484974283.51398</c:v>
                </c:pt>
                <c:pt idx="83">
                  <c:v>180173690354.27588</c:v>
                </c:pt>
                <c:pt idx="84">
                  <c:v>185430317836.31305</c:v>
                </c:pt>
                <c:pt idx="85">
                  <c:v>187433521660.18921</c:v>
                </c:pt>
                <c:pt idx="86">
                  <c:v>186885760192.38934</c:v>
                </c:pt>
                <c:pt idx="87">
                  <c:v>184039198165.90179</c:v>
                </c:pt>
                <c:pt idx="88">
                  <c:v>191908306753.23853</c:v>
                </c:pt>
                <c:pt idx="89">
                  <c:v>197267853217.21973</c:v>
                </c:pt>
                <c:pt idx="90">
                  <c:v>192101188609.9809</c:v>
                </c:pt>
                <c:pt idx="91">
                  <c:v>197092806710.30469</c:v>
                </c:pt>
                <c:pt idx="92">
                  <c:v>202042308470.84863</c:v>
                </c:pt>
                <c:pt idx="93">
                  <c:v>194898188940.95038</c:v>
                </c:pt>
                <c:pt idx="94">
                  <c:v>199642555111.50903</c:v>
                </c:pt>
                <c:pt idx="95">
                  <c:v>204431994055.23425</c:v>
                </c:pt>
                <c:pt idx="96">
                  <c:v>188681341751.58875</c:v>
                </c:pt>
                <c:pt idx="97">
                  <c:v>193065806620.52081</c:v>
                </c:pt>
                <c:pt idx="98">
                  <c:v>194496264689.15594</c:v>
                </c:pt>
                <c:pt idx="99">
                  <c:v>199517939715.11914</c:v>
                </c:pt>
                <c:pt idx="100">
                  <c:v>204542473166.55621</c:v>
                </c:pt>
                <c:pt idx="101">
                  <c:v>181275283132.94348</c:v>
                </c:pt>
                <c:pt idx="102">
                  <c:v>185795015301.48602</c:v>
                </c:pt>
                <c:pt idx="103">
                  <c:v>190314744982.05896</c:v>
                </c:pt>
                <c:pt idx="104">
                  <c:v>194834472183.60419</c:v>
                </c:pt>
                <c:pt idx="105">
                  <c:v>189452325323.81531</c:v>
                </c:pt>
                <c:pt idx="106">
                  <c:v>168995544523.99658</c:v>
                </c:pt>
                <c:pt idx="107">
                  <c:v>176053490753.86536</c:v>
                </c:pt>
                <c:pt idx="108">
                  <c:v>183111436983.73413</c:v>
                </c:pt>
              </c:numCache>
            </c:numRef>
          </c:val>
          <c:smooth val="0"/>
        </c:ser>
        <c:dLbls>
          <c:showLegendKey val="0"/>
          <c:showVal val="0"/>
          <c:showCatName val="0"/>
          <c:showSerName val="0"/>
          <c:showPercent val="0"/>
          <c:showBubbleSize val="0"/>
        </c:dLbls>
        <c:marker val="1"/>
        <c:smooth val="0"/>
        <c:axId val="185479552"/>
        <c:axId val="185481088"/>
      </c:lineChart>
      <c:dateAx>
        <c:axId val="185479552"/>
        <c:scaling>
          <c:orientation val="minMax"/>
        </c:scaling>
        <c:delete val="0"/>
        <c:axPos val="b"/>
        <c:numFmt formatCode="yyyy" sourceLinked="0"/>
        <c:majorTickMark val="out"/>
        <c:minorTickMark val="none"/>
        <c:tickLblPos val="low"/>
        <c:spPr>
          <a:ln>
            <a:solidFill>
              <a:prstClr val="black"/>
            </a:solidFill>
          </a:ln>
        </c:spPr>
        <c:crossAx val="185481088"/>
        <c:crossesAt val="-500000"/>
        <c:auto val="1"/>
        <c:lblOffset val="100"/>
        <c:baseTimeUnit val="years"/>
        <c:majorUnit val="3"/>
        <c:majorTimeUnit val="years"/>
      </c:dateAx>
      <c:valAx>
        <c:axId val="185481088"/>
        <c:scaling>
          <c:orientation val="minMax"/>
        </c:scaling>
        <c:delete val="0"/>
        <c:axPos val="r"/>
        <c:numFmt formatCode="#,##0,,," sourceLinked="0"/>
        <c:majorTickMark val="out"/>
        <c:minorTickMark val="none"/>
        <c:tickLblPos val="nextTo"/>
        <c:spPr>
          <a:ln>
            <a:solidFill>
              <a:prstClr val="black"/>
            </a:solidFill>
          </a:ln>
        </c:spPr>
        <c:crossAx val="185479552"/>
        <c:crosses val="max"/>
        <c:crossBetween val="between"/>
      </c:valAx>
    </c:plotArea>
    <c:legend>
      <c:legendPos val="r"/>
      <c:layout>
        <c:manualLayout>
          <c:xMode val="edge"/>
          <c:yMode val="edge"/>
          <c:x val="7.2041233868429339E-2"/>
          <c:y val="5.3338675213675324E-3"/>
          <c:w val="0.63814132829713643"/>
          <c:h val="0.18955840455840486"/>
        </c:manualLayout>
      </c:layout>
      <c:overlay val="0"/>
    </c:legend>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633" l="0.70000000000000062" r="0.70000000000000062" t="0.750000000000006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0</xdr:colOff>
      <xdr:row>8</xdr:row>
      <xdr:rowOff>0</xdr:rowOff>
    </xdr:from>
    <xdr:to>
      <xdr:col>12</xdr:col>
      <xdr:colOff>103200</xdr:colOff>
      <xdr:row>23</xdr:row>
      <xdr:rowOff>150900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27</xdr:row>
      <xdr:rowOff>0</xdr:rowOff>
    </xdr:from>
    <xdr:to>
      <xdr:col>17</xdr:col>
      <xdr:colOff>103200</xdr:colOff>
      <xdr:row>38</xdr:row>
      <xdr:rowOff>150900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314739</xdr:colOff>
      <xdr:row>27</xdr:row>
      <xdr:rowOff>0</xdr:rowOff>
    </xdr:from>
    <xdr:to>
      <xdr:col>12</xdr:col>
      <xdr:colOff>103200</xdr:colOff>
      <xdr:row>38</xdr:row>
      <xdr:rowOff>150900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8</xdr:row>
      <xdr:rowOff>0</xdr:rowOff>
    </xdr:from>
    <xdr:to>
      <xdr:col>17</xdr:col>
      <xdr:colOff>103200</xdr:colOff>
      <xdr:row>23</xdr:row>
      <xdr:rowOff>150900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0.77514</cdr:x>
      <cdr:y>0.10176</cdr:y>
    </cdr:from>
    <cdr:to>
      <cdr:x>0.9925</cdr:x>
      <cdr:y>0.25865</cdr:y>
    </cdr:to>
    <cdr:sp macro="" textlink="">
      <cdr:nvSpPr>
        <cdr:cNvPr id="2" name="TextBox 1"/>
        <cdr:cNvSpPr txBox="1"/>
      </cdr:nvSpPr>
      <cdr:spPr>
        <a:xfrm xmlns:a="http://schemas.openxmlformats.org/drawingml/2006/main">
          <a:off x="1970108" y="228600"/>
          <a:ext cx="552442" cy="352438"/>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Per cent</a:t>
          </a:r>
        </a:p>
      </cdr:txBody>
    </cdr:sp>
  </cdr:relSizeAnchor>
</c:userShapes>
</file>

<file path=xl/drawings/drawing3.xml><?xml version="1.0" encoding="utf-8"?>
<c:userShapes xmlns:c="http://schemas.openxmlformats.org/drawingml/2006/chart">
  <cdr:relSizeAnchor xmlns:cdr="http://schemas.openxmlformats.org/drawingml/2006/chartDrawing">
    <cdr:from>
      <cdr:x>0.76452</cdr:x>
      <cdr:y>0.13568</cdr:y>
    </cdr:from>
    <cdr:to>
      <cdr:x>0.98188</cdr:x>
      <cdr:y>0.29257</cdr:y>
    </cdr:to>
    <cdr:sp macro="" textlink="">
      <cdr:nvSpPr>
        <cdr:cNvPr id="2" name="TextBox 1"/>
        <cdr:cNvSpPr txBox="1"/>
      </cdr:nvSpPr>
      <cdr:spPr>
        <a:xfrm xmlns:a="http://schemas.openxmlformats.org/drawingml/2006/main">
          <a:off x="1943104" y="304793"/>
          <a:ext cx="552442" cy="352437"/>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£billions</a:t>
          </a:r>
        </a:p>
      </cdr:txBody>
    </cdr:sp>
  </cdr:relSizeAnchor>
  <cdr:relSizeAnchor xmlns:cdr="http://schemas.openxmlformats.org/drawingml/2006/chartDrawing">
    <cdr:from>
      <cdr:x>0</cdr:x>
      <cdr:y>0.23577</cdr:y>
    </cdr:from>
    <cdr:to>
      <cdr:x>0.10119</cdr:x>
      <cdr:y>0.87357</cdr:y>
    </cdr:to>
    <cdr:grpSp>
      <cdr:nvGrpSpPr>
        <cdr:cNvPr id="3" name="Group 2"/>
        <cdr:cNvGrpSpPr/>
      </cdr:nvGrpSpPr>
      <cdr:grpSpPr>
        <a:xfrm xmlns:a="http://schemas.openxmlformats.org/drawingml/2006/main">
          <a:off x="0" y="529634"/>
          <a:ext cx="255370" cy="1432754"/>
          <a:chOff x="0" y="0"/>
          <a:chExt cx="257175" cy="1609725"/>
        </a:xfrm>
      </cdr:grpSpPr>
      <cdr:sp macro="" textlink="">
        <cdr:nvSpPr>
          <cdr:cNvPr id="4" name="Straight Arrow Connector 3"/>
          <cdr:cNvSpPr/>
        </cdr:nvSpPr>
        <cdr:spPr>
          <a:xfrm xmlns:a="http://schemas.openxmlformats.org/drawingml/2006/main" flipV="1">
            <a:off x="257175" y="0"/>
            <a:ext cx="0" cy="6572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5" name="Straight Arrow Connector 4"/>
          <cdr:cNvSpPr/>
        </cdr:nvSpPr>
        <cdr:spPr>
          <a:xfrm xmlns:a="http://schemas.openxmlformats.org/drawingml/2006/main">
            <a:off x="257175" y="876300"/>
            <a:ext cx="0" cy="7334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6" name="TextBox 4"/>
          <cdr:cNvSpPr txBox="1"/>
        </cdr:nvSpPr>
        <cdr:spPr>
          <a:xfrm xmlns:a="http://schemas.openxmlformats.org/drawingml/2006/main">
            <a:off x="0" y="104775"/>
            <a:ext cx="238125" cy="14001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800">
                <a:latin typeface="Arial" pitchFamily="34" charset="0"/>
                <a:cs typeface="Arial" pitchFamily="34" charset="0"/>
              </a:rPr>
              <a:t>    To APF          To HMT</a:t>
            </a:r>
          </a:p>
        </cdr:txBody>
      </cdr:sp>
    </cdr:grpSp>
  </cdr:relSizeAnchor>
</c:userShapes>
</file>

<file path=xl/drawings/drawing4.xml><?xml version="1.0" encoding="utf-8"?>
<c:userShapes xmlns:c="http://schemas.openxmlformats.org/drawingml/2006/chart">
  <cdr:relSizeAnchor xmlns:cdr="http://schemas.openxmlformats.org/drawingml/2006/chartDrawing">
    <cdr:from>
      <cdr:x>0.76452</cdr:x>
      <cdr:y>0.03954</cdr:y>
    </cdr:from>
    <cdr:to>
      <cdr:x>0.98188</cdr:x>
      <cdr:y>0.19643</cdr:y>
    </cdr:to>
    <cdr:sp macro="" textlink="">
      <cdr:nvSpPr>
        <cdr:cNvPr id="2" name="TextBox 1"/>
        <cdr:cNvSpPr txBox="1"/>
      </cdr:nvSpPr>
      <cdr:spPr>
        <a:xfrm xmlns:a="http://schemas.openxmlformats.org/drawingml/2006/main">
          <a:off x="1972232" y="86858"/>
          <a:ext cx="560724" cy="344641"/>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£billions</a:t>
          </a:r>
        </a:p>
      </cdr:txBody>
    </cdr:sp>
  </cdr:relSizeAnchor>
  <cdr:relSizeAnchor xmlns:cdr="http://schemas.openxmlformats.org/drawingml/2006/chartDrawing">
    <cdr:from>
      <cdr:x>0.01284</cdr:x>
      <cdr:y>0.24642</cdr:y>
    </cdr:from>
    <cdr:to>
      <cdr:x>0.11403</cdr:x>
      <cdr:y>0.85451</cdr:y>
    </cdr:to>
    <cdr:grpSp>
      <cdr:nvGrpSpPr>
        <cdr:cNvPr id="12" name="Group 11"/>
        <cdr:cNvGrpSpPr/>
      </cdr:nvGrpSpPr>
      <cdr:grpSpPr>
        <a:xfrm xmlns:a="http://schemas.openxmlformats.org/drawingml/2006/main">
          <a:off x="32823" y="553558"/>
          <a:ext cx="258673" cy="1366013"/>
          <a:chOff x="9525" y="228600"/>
          <a:chExt cx="257175" cy="1609726"/>
        </a:xfrm>
      </cdr:grpSpPr>
      <cdr:sp macro="" textlink="">
        <cdr:nvSpPr>
          <cdr:cNvPr id="4" name="Straight Arrow Connector 3"/>
          <cdr:cNvSpPr/>
        </cdr:nvSpPr>
        <cdr:spPr>
          <a:xfrm xmlns:a="http://schemas.openxmlformats.org/drawingml/2006/main" flipV="1">
            <a:off x="266700" y="228600"/>
            <a:ext cx="0" cy="657225"/>
          </a:xfrm>
          <a:prstGeom xmlns:a="http://schemas.openxmlformats.org/drawingml/2006/main" prst="straightConnector1">
            <a:avLst/>
          </a:prstGeom>
          <a:ln xmlns:a="http://schemas.openxmlformats.org/drawingml/2006/main">
            <a:solidFill>
              <a:schemeClr val="tx1"/>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0" name="Straight Arrow Connector 9"/>
          <cdr:cNvSpPr/>
        </cdr:nvSpPr>
        <cdr:spPr>
          <a:xfrm xmlns:a="http://schemas.openxmlformats.org/drawingml/2006/main">
            <a:off x="266700" y="1104900"/>
            <a:ext cx="0" cy="733426"/>
          </a:xfrm>
          <a:prstGeom xmlns:a="http://schemas.openxmlformats.org/drawingml/2006/main" prst="straightConnector1">
            <a:avLst/>
          </a:prstGeom>
          <a:ln xmlns:a="http://schemas.openxmlformats.org/drawingml/2006/main">
            <a:solidFill>
              <a:schemeClr val="tx1"/>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1" name="TextBox 10"/>
          <cdr:cNvSpPr txBox="1"/>
        </cdr:nvSpPr>
        <cdr:spPr>
          <a:xfrm xmlns:a="http://schemas.openxmlformats.org/drawingml/2006/main">
            <a:off x="9525" y="333375"/>
            <a:ext cx="238125" cy="1400175"/>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GB" sz="800">
                <a:latin typeface="Arial" pitchFamily="34" charset="0"/>
                <a:cs typeface="Arial" pitchFamily="34" charset="0"/>
              </a:rPr>
              <a:t>  To APF         To HMT</a:t>
            </a:r>
          </a:p>
        </cdr:txBody>
      </cdr:sp>
    </cdr:grpSp>
  </cdr:relSizeAnchor>
</c:userShapes>
</file>

<file path=xl/drawings/drawing5.xml><?xml version="1.0" encoding="utf-8"?>
<c:userShapes xmlns:c="http://schemas.openxmlformats.org/drawingml/2006/chart">
  <cdr:relSizeAnchor xmlns:cdr="http://schemas.openxmlformats.org/drawingml/2006/chartDrawing">
    <cdr:from>
      <cdr:x>0.76452</cdr:x>
      <cdr:y>0.11872</cdr:y>
    </cdr:from>
    <cdr:to>
      <cdr:x>0.98188</cdr:x>
      <cdr:y>0.27561</cdr:y>
    </cdr:to>
    <cdr:sp macro="" textlink="">
      <cdr:nvSpPr>
        <cdr:cNvPr id="2" name="TextBox 1"/>
        <cdr:cNvSpPr txBox="1"/>
      </cdr:nvSpPr>
      <cdr:spPr>
        <a:xfrm xmlns:a="http://schemas.openxmlformats.org/drawingml/2006/main">
          <a:off x="1943100" y="266700"/>
          <a:ext cx="552442" cy="352438"/>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£billions</a:t>
          </a:r>
        </a:p>
      </cdr:txBody>
    </cdr:sp>
  </cdr:relSizeAnchor>
  <cdr:relSizeAnchor xmlns:cdr="http://schemas.openxmlformats.org/drawingml/2006/chartDrawing">
    <cdr:from>
      <cdr:x>0</cdr:x>
      <cdr:y>0.22344</cdr:y>
    </cdr:from>
    <cdr:to>
      <cdr:x>0.10119</cdr:x>
      <cdr:y>0.82521</cdr:y>
    </cdr:to>
    <cdr:grpSp>
      <cdr:nvGrpSpPr>
        <cdr:cNvPr id="3" name="Group 2"/>
        <cdr:cNvGrpSpPr/>
      </cdr:nvGrpSpPr>
      <cdr:grpSpPr>
        <a:xfrm xmlns:a="http://schemas.openxmlformats.org/drawingml/2006/main">
          <a:off x="0" y="662182"/>
          <a:ext cx="255370" cy="1783391"/>
          <a:chOff x="0" y="0"/>
          <a:chExt cx="257175" cy="1504950"/>
        </a:xfrm>
      </cdr:grpSpPr>
      <cdr:sp macro="" textlink="">
        <cdr:nvSpPr>
          <cdr:cNvPr id="4" name="Straight Arrow Connector 3"/>
          <cdr:cNvSpPr/>
        </cdr:nvSpPr>
        <cdr:spPr>
          <a:xfrm xmlns:a="http://schemas.openxmlformats.org/drawingml/2006/main" flipV="1">
            <a:off x="257175" y="0"/>
            <a:ext cx="0" cy="6572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5" name="Straight Arrow Connector 4"/>
          <cdr:cNvSpPr/>
        </cdr:nvSpPr>
        <cdr:spPr>
          <a:xfrm xmlns:a="http://schemas.openxmlformats.org/drawingml/2006/main" flipH="1">
            <a:off x="255419" y="876300"/>
            <a:ext cx="1756" cy="621118"/>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6" name="TextBox 4"/>
          <cdr:cNvSpPr txBox="1"/>
        </cdr:nvSpPr>
        <cdr:spPr>
          <a:xfrm xmlns:a="http://schemas.openxmlformats.org/drawingml/2006/main">
            <a:off x="0" y="104775"/>
            <a:ext cx="238125" cy="14001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800">
                <a:latin typeface="Arial" pitchFamily="34" charset="0"/>
                <a:cs typeface="Arial" pitchFamily="34" charset="0"/>
              </a:rPr>
              <a:t>  Liabilities         Assets</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3</xdr:col>
      <xdr:colOff>19049</xdr:colOff>
      <xdr:row>5</xdr:row>
      <xdr:rowOff>9525</xdr:rowOff>
    </xdr:from>
    <xdr:to>
      <xdr:col>9</xdr:col>
      <xdr:colOff>514350</xdr:colOff>
      <xdr:row>20</xdr:row>
      <xdr:rowOff>114301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0.77065</cdr:x>
      <cdr:y>0.0278</cdr:y>
    </cdr:from>
    <cdr:to>
      <cdr:x>0.98801</cdr:x>
      <cdr:y>0.1847</cdr:y>
    </cdr:to>
    <cdr:sp macro="" textlink="">
      <cdr:nvSpPr>
        <cdr:cNvPr id="2" name="TextBox 1"/>
        <cdr:cNvSpPr txBox="1"/>
      </cdr:nvSpPr>
      <cdr:spPr>
        <a:xfrm xmlns:a="http://schemas.openxmlformats.org/drawingml/2006/main">
          <a:off x="3266479" y="82366"/>
          <a:ext cx="921307" cy="464752"/>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Per cent</a:t>
          </a: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76198</xdr:colOff>
      <xdr:row>3</xdr:row>
      <xdr:rowOff>19049</xdr:rowOff>
    </xdr:from>
    <xdr:to>
      <xdr:col>16</xdr:col>
      <xdr:colOff>266699</xdr:colOff>
      <xdr:row>22</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0.76452</cdr:x>
      <cdr:y>0.11872</cdr:y>
    </cdr:from>
    <cdr:to>
      <cdr:x>0.98188</cdr:x>
      <cdr:y>0.27561</cdr:y>
    </cdr:to>
    <cdr:sp macro="" textlink="">
      <cdr:nvSpPr>
        <cdr:cNvPr id="2" name="TextBox 1"/>
        <cdr:cNvSpPr txBox="1"/>
      </cdr:nvSpPr>
      <cdr:spPr>
        <a:xfrm xmlns:a="http://schemas.openxmlformats.org/drawingml/2006/main">
          <a:off x="1943100" y="266700"/>
          <a:ext cx="552442" cy="352438"/>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£billions</a:t>
          </a:r>
        </a:p>
      </cdr:txBody>
    </cdr:sp>
  </cdr:relSizeAnchor>
  <cdr:relSizeAnchor xmlns:cdr="http://schemas.openxmlformats.org/drawingml/2006/chartDrawing">
    <cdr:from>
      <cdr:x>0.00543</cdr:x>
      <cdr:y>0.31332</cdr:y>
    </cdr:from>
    <cdr:to>
      <cdr:x>0.10119</cdr:x>
      <cdr:y>0.79381</cdr:y>
    </cdr:to>
    <cdr:grpSp>
      <cdr:nvGrpSpPr>
        <cdr:cNvPr id="3" name="Group 2"/>
        <cdr:cNvGrpSpPr/>
      </cdr:nvGrpSpPr>
      <cdr:grpSpPr>
        <a:xfrm xmlns:a="http://schemas.openxmlformats.org/drawingml/2006/main">
          <a:off x="28550" y="1143015"/>
          <a:ext cx="503487" cy="1752863"/>
          <a:chOff x="13813" y="-118105"/>
          <a:chExt cx="243362" cy="1727830"/>
        </a:xfrm>
      </cdr:grpSpPr>
      <cdr:sp macro="" textlink="">
        <cdr:nvSpPr>
          <cdr:cNvPr id="4" name="Straight Arrow Connector 3"/>
          <cdr:cNvSpPr/>
        </cdr:nvSpPr>
        <cdr:spPr>
          <a:xfrm xmlns:a="http://schemas.openxmlformats.org/drawingml/2006/main" flipV="1">
            <a:off x="257175" y="0"/>
            <a:ext cx="0" cy="6572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5" name="Straight Arrow Connector 4"/>
          <cdr:cNvSpPr/>
        </cdr:nvSpPr>
        <cdr:spPr>
          <a:xfrm xmlns:a="http://schemas.openxmlformats.org/drawingml/2006/main">
            <a:off x="257175" y="876300"/>
            <a:ext cx="0" cy="7334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6" name="TextBox 4"/>
          <cdr:cNvSpPr txBox="1"/>
        </cdr:nvSpPr>
        <cdr:spPr>
          <a:xfrm xmlns:a="http://schemas.openxmlformats.org/drawingml/2006/main">
            <a:off x="13813" y="-118105"/>
            <a:ext cx="238125" cy="14001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800">
                <a:latin typeface="Arial" pitchFamily="34" charset="0"/>
                <a:cs typeface="Arial" pitchFamily="34" charset="0"/>
              </a:rPr>
              <a:t>Liabilities     Assets</a:t>
            </a:r>
          </a:p>
        </cdr:txBody>
      </cdr:sp>
    </cdr:grpSp>
  </cdr:relSizeAnchor>
</c:userShapes>
</file>

<file path=xl/drawings/drawing10.xml><?xml version="1.0" encoding="utf-8"?>
<xdr:wsDr xmlns:xdr="http://schemas.openxmlformats.org/drawingml/2006/spreadsheetDrawing" xmlns:a="http://schemas.openxmlformats.org/drawingml/2006/main">
  <xdr:twoCellAnchor>
    <xdr:from>
      <xdr:col>7</xdr:col>
      <xdr:colOff>19050</xdr:colOff>
      <xdr:row>4</xdr:row>
      <xdr:rowOff>95250</xdr:rowOff>
    </xdr:from>
    <xdr:to>
      <xdr:col>13</xdr:col>
      <xdr:colOff>771526</xdr:colOff>
      <xdr:row>31</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0.76452</cdr:x>
      <cdr:y>0.11872</cdr:y>
    </cdr:from>
    <cdr:to>
      <cdr:x>0.98188</cdr:x>
      <cdr:y>0.27561</cdr:y>
    </cdr:to>
    <cdr:sp macro="" textlink="">
      <cdr:nvSpPr>
        <cdr:cNvPr id="2" name="TextBox 1"/>
        <cdr:cNvSpPr txBox="1"/>
      </cdr:nvSpPr>
      <cdr:spPr>
        <a:xfrm xmlns:a="http://schemas.openxmlformats.org/drawingml/2006/main">
          <a:off x="1943100" y="266700"/>
          <a:ext cx="552442" cy="352438"/>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£billions</a:t>
          </a:r>
        </a:p>
      </cdr:txBody>
    </cdr:sp>
  </cdr:relSizeAnchor>
  <cdr:relSizeAnchor xmlns:cdr="http://schemas.openxmlformats.org/drawingml/2006/chartDrawing">
    <cdr:from>
      <cdr:x>0</cdr:x>
      <cdr:y>0.1329</cdr:y>
    </cdr:from>
    <cdr:to>
      <cdr:x>0.10119</cdr:x>
      <cdr:y>0.70235</cdr:y>
    </cdr:to>
    <cdr:grpSp>
      <cdr:nvGrpSpPr>
        <cdr:cNvPr id="12" name="Group 11"/>
        <cdr:cNvGrpSpPr/>
      </cdr:nvGrpSpPr>
      <cdr:grpSpPr>
        <a:xfrm xmlns:a="http://schemas.openxmlformats.org/drawingml/2006/main">
          <a:off x="0" y="672178"/>
          <a:ext cx="729623" cy="2880150"/>
          <a:chOff x="9525" y="228600"/>
          <a:chExt cx="257175" cy="1504950"/>
        </a:xfrm>
      </cdr:grpSpPr>
      <cdr:sp macro="" textlink="">
        <cdr:nvSpPr>
          <cdr:cNvPr id="4" name="Straight Arrow Connector 3"/>
          <cdr:cNvSpPr/>
        </cdr:nvSpPr>
        <cdr:spPr>
          <a:xfrm xmlns:a="http://schemas.openxmlformats.org/drawingml/2006/main" flipV="1">
            <a:off x="266700" y="228600"/>
            <a:ext cx="0" cy="657225"/>
          </a:xfrm>
          <a:prstGeom xmlns:a="http://schemas.openxmlformats.org/drawingml/2006/main" prst="straightConnector1">
            <a:avLst/>
          </a:prstGeom>
          <a:ln xmlns:a="http://schemas.openxmlformats.org/drawingml/2006/main">
            <a:solidFill>
              <a:schemeClr val="tx1"/>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0" name="Straight Arrow Connector 9"/>
          <cdr:cNvSpPr/>
        </cdr:nvSpPr>
        <cdr:spPr>
          <a:xfrm xmlns:a="http://schemas.openxmlformats.org/drawingml/2006/main" flipH="1">
            <a:off x="265381" y="1104900"/>
            <a:ext cx="1319" cy="554250"/>
          </a:xfrm>
          <a:prstGeom xmlns:a="http://schemas.openxmlformats.org/drawingml/2006/main" prst="straightConnector1">
            <a:avLst/>
          </a:prstGeom>
          <a:ln xmlns:a="http://schemas.openxmlformats.org/drawingml/2006/main">
            <a:solidFill>
              <a:schemeClr val="tx1"/>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1" name="TextBox 10"/>
          <cdr:cNvSpPr txBox="1"/>
        </cdr:nvSpPr>
        <cdr:spPr>
          <a:xfrm xmlns:a="http://schemas.openxmlformats.org/drawingml/2006/main">
            <a:off x="9525" y="333375"/>
            <a:ext cx="238125" cy="1400175"/>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GB" sz="800">
                <a:latin typeface="Arial" pitchFamily="34" charset="0"/>
                <a:cs typeface="Arial" pitchFamily="34" charset="0"/>
              </a:rPr>
              <a:t>                        To APF                     To HMT</a:t>
            </a:r>
          </a:p>
        </cdr:txBody>
      </cdr:sp>
    </cdr:grpSp>
  </cdr:relSizeAnchor>
</c:userShapes>
</file>

<file path=xl/drawings/drawing12.xml><?xml version="1.0" encoding="utf-8"?>
<xdr:wsDr xmlns:xdr="http://schemas.openxmlformats.org/drawingml/2006/spreadsheetDrawing" xmlns:a="http://schemas.openxmlformats.org/drawingml/2006/main">
  <xdr:twoCellAnchor>
    <xdr:from>
      <xdr:col>6</xdr:col>
      <xdr:colOff>47625</xdr:colOff>
      <xdr:row>4</xdr:row>
      <xdr:rowOff>171449</xdr:rowOff>
    </xdr:from>
    <xdr:to>
      <xdr:col>15</xdr:col>
      <xdr:colOff>390525</xdr:colOff>
      <xdr:row>29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0.76452</cdr:x>
      <cdr:y>0.13568</cdr:y>
    </cdr:from>
    <cdr:to>
      <cdr:x>0.98188</cdr:x>
      <cdr:y>0.29257</cdr:y>
    </cdr:to>
    <cdr:sp macro="" textlink="">
      <cdr:nvSpPr>
        <cdr:cNvPr id="2" name="TextBox 1"/>
        <cdr:cNvSpPr txBox="1"/>
      </cdr:nvSpPr>
      <cdr:spPr>
        <a:xfrm xmlns:a="http://schemas.openxmlformats.org/drawingml/2006/main">
          <a:off x="1943104" y="304793"/>
          <a:ext cx="552442" cy="352437"/>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800">
              <a:solidFill>
                <a:sysClr val="windowText" lastClr="000000"/>
              </a:solidFill>
              <a:latin typeface="Arial" pitchFamily="34" charset="0"/>
              <a:cs typeface="Arial" pitchFamily="34" charset="0"/>
            </a:rPr>
            <a:t>£billions</a:t>
          </a:r>
        </a:p>
      </cdr:txBody>
    </cdr:sp>
  </cdr:relSizeAnchor>
  <cdr:relSizeAnchor xmlns:cdr="http://schemas.openxmlformats.org/drawingml/2006/chartDrawing">
    <cdr:from>
      <cdr:x>0.00163</cdr:x>
      <cdr:y>0.34818</cdr:y>
    </cdr:from>
    <cdr:to>
      <cdr:x>0.10282</cdr:x>
      <cdr:y>0.84818</cdr:y>
    </cdr:to>
    <cdr:grpSp>
      <cdr:nvGrpSpPr>
        <cdr:cNvPr id="3" name="Group 2"/>
        <cdr:cNvGrpSpPr/>
      </cdr:nvGrpSpPr>
      <cdr:grpSpPr>
        <a:xfrm xmlns:a="http://schemas.openxmlformats.org/drawingml/2006/main">
          <a:off x="9502" y="1638309"/>
          <a:ext cx="589867" cy="2352676"/>
          <a:chOff x="0" y="92160"/>
          <a:chExt cx="257175" cy="1517565"/>
        </a:xfrm>
      </cdr:grpSpPr>
      <cdr:sp macro="" textlink="">
        <cdr:nvSpPr>
          <cdr:cNvPr id="4" name="Straight Arrow Connector 3"/>
          <cdr:cNvSpPr/>
        </cdr:nvSpPr>
        <cdr:spPr>
          <a:xfrm xmlns:a="http://schemas.openxmlformats.org/drawingml/2006/main" flipV="1">
            <a:off x="257175" y="92160"/>
            <a:ext cx="0" cy="6572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5" name="Straight Arrow Connector 4"/>
          <cdr:cNvSpPr/>
        </cdr:nvSpPr>
        <cdr:spPr>
          <a:xfrm xmlns:a="http://schemas.openxmlformats.org/drawingml/2006/main">
            <a:off x="257175" y="876300"/>
            <a:ext cx="0" cy="733425"/>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triangle" w="sm" len="me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6" name="TextBox 4"/>
          <cdr:cNvSpPr txBox="1"/>
        </cdr:nvSpPr>
        <cdr:spPr>
          <a:xfrm xmlns:a="http://schemas.openxmlformats.org/drawingml/2006/main">
            <a:off x="0" y="104775"/>
            <a:ext cx="238125" cy="14001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800">
                <a:latin typeface="Arial" pitchFamily="34" charset="0"/>
                <a:cs typeface="Arial" pitchFamily="34" charset="0"/>
              </a:rPr>
              <a:t>               To APF                 To HMT</a:t>
            </a: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ofengland.co.uk/markets/Pages/apf/gilts/results.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W484"/>
  <sheetViews>
    <sheetView tabSelected="1" zoomScale="85" zoomScaleNormal="85" workbookViewId="0">
      <selection activeCell="C2" sqref="C2"/>
    </sheetView>
  </sheetViews>
  <sheetFormatPr defaultColWidth="9.140625" defaultRowHeight="15" x14ac:dyDescent="0.25"/>
  <cols>
    <col min="1" max="1" width="9.140625" style="5"/>
    <col min="2" max="2" width="3.140625" style="5" customWidth="1"/>
    <col min="3" max="3" width="21.5703125" style="5" customWidth="1"/>
    <col min="4" max="4" width="60.7109375" style="5" bestFit="1" customWidth="1"/>
    <col min="5" max="5" width="3" style="5" bestFit="1" customWidth="1"/>
    <col min="6" max="6" width="2.7109375" style="5" customWidth="1"/>
    <col min="7" max="7" width="9.140625" style="21" customWidth="1"/>
    <col min="8" max="8" width="5.140625" style="5" customWidth="1"/>
    <col min="9" max="17" width="9.140625" style="5"/>
    <col min="18" max="18" width="7.7109375" style="5" customWidth="1"/>
    <col min="19" max="20" width="9.140625" style="5"/>
    <col min="21" max="21" width="16.5703125" style="5" bestFit="1" customWidth="1"/>
    <col min="22" max="22" width="23.85546875" style="20" bestFit="1" customWidth="1"/>
    <col min="23" max="23" width="10.85546875" style="5" bestFit="1" customWidth="1"/>
    <col min="24" max="24" width="12.7109375" style="5" bestFit="1" customWidth="1"/>
    <col min="25" max="25" width="15.7109375" style="5" bestFit="1" customWidth="1"/>
    <col min="26" max="26" width="12.42578125" style="5" bestFit="1" customWidth="1"/>
    <col min="27" max="27" width="9.42578125" style="5" bestFit="1" customWidth="1"/>
    <col min="28" max="28" width="10.85546875" style="5" bestFit="1" customWidth="1"/>
    <col min="29" max="16384" width="9.140625" style="5"/>
  </cols>
  <sheetData>
    <row r="1" spans="1:23" ht="18.75" x14ac:dyDescent="0.3">
      <c r="C1" s="93" t="s">
        <v>43</v>
      </c>
      <c r="D1" s="93"/>
      <c r="E1" s="93"/>
      <c r="F1" s="93"/>
      <c r="G1" s="93"/>
      <c r="H1" s="93"/>
      <c r="I1" s="93"/>
      <c r="J1" s="93"/>
      <c r="K1" s="93"/>
      <c r="L1" s="93"/>
      <c r="M1" s="93"/>
      <c r="N1" s="93"/>
      <c r="O1" s="93"/>
      <c r="P1" s="93"/>
      <c r="Q1" s="93"/>
    </row>
    <row r="2" spans="1:23" s="20" customFormat="1" ht="18.600000000000001" customHeight="1" x14ac:dyDescent="0.25">
      <c r="G2" s="21"/>
    </row>
    <row r="3" spans="1:23" ht="146.44999999999999" customHeight="1" x14ac:dyDescent="0.25">
      <c r="A3" s="95" t="s">
        <v>62</v>
      </c>
      <c r="B3" s="95"/>
      <c r="C3" s="95"/>
      <c r="D3" s="95"/>
      <c r="E3" s="95"/>
      <c r="F3" s="95"/>
      <c r="G3" s="95"/>
      <c r="H3" s="95"/>
      <c r="I3" s="95"/>
      <c r="J3" s="95"/>
      <c r="K3" s="95"/>
      <c r="L3" s="95"/>
      <c r="M3" s="95"/>
      <c r="N3" s="95"/>
      <c r="O3" s="95"/>
      <c r="P3" s="95"/>
      <c r="Q3" s="95"/>
      <c r="R3" s="95"/>
    </row>
    <row r="4" spans="1:23" s="20" customFormat="1" ht="12" customHeight="1" x14ac:dyDescent="0.25">
      <c r="A4" s="12"/>
      <c r="G4" s="21"/>
    </row>
    <row r="6" spans="1:23" x14ac:dyDescent="0.25">
      <c r="B6" s="6"/>
      <c r="C6" s="6"/>
      <c r="D6" s="6"/>
      <c r="E6" s="6"/>
      <c r="F6" s="6"/>
      <c r="H6" s="6"/>
      <c r="I6" s="55" t="s">
        <v>88</v>
      </c>
      <c r="J6" s="6"/>
      <c r="K6" s="6"/>
      <c r="L6" s="6"/>
      <c r="M6" s="6"/>
      <c r="N6" s="6"/>
      <c r="O6" s="6"/>
      <c r="P6" s="6"/>
      <c r="Q6" s="6"/>
      <c r="R6" s="6"/>
      <c r="T6" s="20"/>
      <c r="U6" s="92"/>
      <c r="V6" s="92"/>
      <c r="W6" s="92"/>
    </row>
    <row r="7" spans="1:23" ht="14.45" customHeight="1" x14ac:dyDescent="0.25">
      <c r="B7" s="6"/>
      <c r="C7" s="49" t="s">
        <v>17</v>
      </c>
      <c r="D7" s="6"/>
      <c r="E7" s="6"/>
      <c r="F7" s="6"/>
      <c r="H7" s="6"/>
      <c r="I7" s="56" t="s">
        <v>3</v>
      </c>
      <c r="J7" s="6"/>
      <c r="K7" s="6"/>
      <c r="L7" s="6"/>
      <c r="M7" s="6"/>
      <c r="N7" s="56" t="s">
        <v>8</v>
      </c>
      <c r="O7" s="6"/>
      <c r="P7" s="6"/>
      <c r="Q7" s="6"/>
      <c r="R7" s="6"/>
      <c r="T7" s="20"/>
      <c r="U7" s="92"/>
      <c r="V7" s="92"/>
      <c r="W7" s="92"/>
    </row>
    <row r="8" spans="1:23" x14ac:dyDescent="0.25">
      <c r="B8" s="6"/>
      <c r="C8" s="50" t="s">
        <v>14</v>
      </c>
      <c r="D8" s="7">
        <v>1</v>
      </c>
      <c r="E8" s="6"/>
      <c r="F8" s="6"/>
      <c r="H8" s="6"/>
      <c r="I8" s="6"/>
      <c r="J8" s="6"/>
      <c r="K8" s="6"/>
      <c r="L8" s="6"/>
      <c r="M8" s="6"/>
      <c r="N8" s="6"/>
      <c r="O8" s="6"/>
      <c r="P8" s="6"/>
      <c r="Q8" s="6"/>
      <c r="R8" s="6"/>
      <c r="T8" s="20"/>
      <c r="U8" s="92"/>
      <c r="V8" s="92"/>
      <c r="W8" s="92"/>
    </row>
    <row r="9" spans="1:23" ht="14.45" customHeight="1" x14ac:dyDescent="0.25">
      <c r="B9" s="6"/>
      <c r="C9" s="6"/>
      <c r="D9" s="6"/>
      <c r="E9" s="6"/>
      <c r="F9" s="6"/>
      <c r="H9" s="6"/>
      <c r="I9" s="6"/>
      <c r="J9" s="6"/>
      <c r="K9" s="6"/>
      <c r="L9" s="6"/>
      <c r="M9" s="6"/>
      <c r="N9" s="6"/>
      <c r="O9" s="6"/>
      <c r="P9" s="6"/>
      <c r="Q9" s="6"/>
      <c r="R9" s="6"/>
      <c r="T9" s="20"/>
      <c r="U9" s="92"/>
      <c r="V9" s="92"/>
      <c r="W9" s="92"/>
    </row>
    <row r="10" spans="1:23" ht="14.45" customHeight="1" x14ac:dyDescent="0.25">
      <c r="B10" s="6"/>
      <c r="C10" s="49" t="s">
        <v>18</v>
      </c>
      <c r="D10" s="6"/>
      <c r="E10" s="6"/>
      <c r="F10" s="6"/>
      <c r="H10" s="6"/>
      <c r="I10" s="6"/>
      <c r="J10" s="6"/>
      <c r="K10" s="6"/>
      <c r="L10" s="6"/>
      <c r="M10" s="6"/>
      <c r="N10" s="6"/>
      <c r="O10" s="6"/>
      <c r="P10" s="6"/>
      <c r="Q10" s="6"/>
      <c r="R10" s="6"/>
      <c r="T10" s="20"/>
      <c r="U10" s="20"/>
    </row>
    <row r="11" spans="1:23" ht="14.45" customHeight="1" x14ac:dyDescent="0.25">
      <c r="B11" s="6"/>
      <c r="C11" s="26" t="s">
        <v>14</v>
      </c>
      <c r="D11" s="26" t="s">
        <v>48</v>
      </c>
      <c r="F11" s="6"/>
      <c r="H11" s="6"/>
      <c r="I11" s="6"/>
      <c r="J11" s="6"/>
      <c r="K11" s="6"/>
      <c r="L11" s="6"/>
      <c r="M11" s="6"/>
      <c r="N11" s="6"/>
      <c r="O11" s="6"/>
      <c r="P11" s="6"/>
      <c r="Q11" s="6"/>
      <c r="R11" s="6"/>
      <c r="T11" s="20"/>
      <c r="U11" s="20"/>
    </row>
    <row r="12" spans="1:23" ht="15" customHeight="1" x14ac:dyDescent="0.25">
      <c r="B12" s="6"/>
      <c r="C12" s="26">
        <v>1</v>
      </c>
      <c r="D12" s="51" t="s">
        <v>32</v>
      </c>
      <c r="F12" s="6"/>
      <c r="H12" s="6"/>
      <c r="I12" s="6"/>
      <c r="J12" s="6"/>
      <c r="K12" s="6"/>
      <c r="L12" s="6"/>
      <c r="M12" s="6"/>
      <c r="N12" s="6"/>
      <c r="O12" s="6"/>
      <c r="P12" s="6"/>
      <c r="Q12" s="6"/>
      <c r="R12" s="6"/>
      <c r="T12" s="20"/>
      <c r="U12" s="20"/>
    </row>
    <row r="13" spans="1:23" ht="15" customHeight="1" x14ac:dyDescent="0.25">
      <c r="B13" s="6"/>
      <c r="C13" s="26">
        <v>2</v>
      </c>
      <c r="D13" s="51" t="s">
        <v>35</v>
      </c>
      <c r="F13" s="6"/>
      <c r="H13" s="6"/>
      <c r="I13" s="6"/>
      <c r="J13" s="6"/>
      <c r="K13" s="6"/>
      <c r="L13" s="6"/>
      <c r="M13" s="6"/>
      <c r="N13" s="6"/>
      <c r="O13" s="6"/>
      <c r="P13" s="6"/>
      <c r="Q13" s="6"/>
      <c r="R13" s="6"/>
      <c r="T13" s="20"/>
      <c r="U13" s="20"/>
    </row>
    <row r="14" spans="1:23" ht="14.45" customHeight="1" x14ac:dyDescent="0.25">
      <c r="B14" s="6"/>
      <c r="C14" s="26">
        <v>3</v>
      </c>
      <c r="D14" s="51" t="s">
        <v>36</v>
      </c>
      <c r="F14" s="6"/>
      <c r="H14" s="6"/>
      <c r="I14" s="6"/>
      <c r="J14" s="6"/>
      <c r="K14" s="6"/>
      <c r="L14" s="6"/>
      <c r="M14" s="6"/>
      <c r="N14" s="6"/>
      <c r="O14" s="6"/>
      <c r="P14" s="6"/>
      <c r="Q14" s="6"/>
      <c r="R14" s="6"/>
      <c r="T14" s="20"/>
      <c r="U14" s="20"/>
    </row>
    <row r="15" spans="1:23" s="20" customFormat="1" x14ac:dyDescent="0.25">
      <c r="B15" s="6"/>
      <c r="C15" s="26">
        <v>4</v>
      </c>
      <c r="D15" s="51" t="s">
        <v>37</v>
      </c>
      <c r="E15" s="5"/>
      <c r="F15" s="6"/>
      <c r="G15" s="21"/>
      <c r="H15" s="6"/>
      <c r="I15" s="6"/>
      <c r="J15" s="6"/>
      <c r="K15" s="6"/>
      <c r="L15" s="6"/>
      <c r="M15" s="6"/>
      <c r="N15" s="6"/>
      <c r="O15" s="6"/>
      <c r="P15" s="6"/>
      <c r="Q15" s="6"/>
      <c r="R15" s="6"/>
    </row>
    <row r="16" spans="1:23" s="20" customFormat="1" x14ac:dyDescent="0.25">
      <c r="B16" s="6"/>
      <c r="C16" s="26">
        <v>5</v>
      </c>
      <c r="D16" s="51" t="s">
        <v>33</v>
      </c>
      <c r="E16" s="5"/>
      <c r="F16" s="6"/>
      <c r="G16" s="21"/>
      <c r="H16" s="6"/>
      <c r="I16" s="6"/>
      <c r="J16" s="6"/>
      <c r="K16" s="6"/>
      <c r="L16" s="6"/>
      <c r="M16" s="6"/>
      <c r="N16" s="6"/>
      <c r="O16" s="6"/>
      <c r="P16" s="6"/>
      <c r="Q16" s="6"/>
      <c r="R16" s="6"/>
    </row>
    <row r="17" spans="1:21" s="20" customFormat="1" x14ac:dyDescent="0.25">
      <c r="B17" s="6"/>
      <c r="C17" s="26">
        <v>6</v>
      </c>
      <c r="D17" s="51" t="s">
        <v>97</v>
      </c>
      <c r="E17" s="5"/>
      <c r="F17" s="6"/>
      <c r="G17" s="21"/>
      <c r="H17" s="6"/>
      <c r="I17" s="6"/>
      <c r="J17" s="6"/>
      <c r="K17" s="6"/>
      <c r="L17" s="6"/>
      <c r="M17" s="6"/>
      <c r="N17" s="6"/>
      <c r="O17" s="6"/>
      <c r="P17" s="6"/>
      <c r="Q17" s="6"/>
      <c r="R17" s="6"/>
    </row>
    <row r="18" spans="1:21" s="20" customFormat="1" x14ac:dyDescent="0.25">
      <c r="B18" s="6"/>
      <c r="C18" s="26">
        <v>7</v>
      </c>
      <c r="D18" s="51" t="s">
        <v>96</v>
      </c>
      <c r="E18" s="5"/>
      <c r="F18" s="6"/>
      <c r="G18" s="21"/>
      <c r="H18" s="6"/>
      <c r="I18" s="6"/>
      <c r="J18" s="6"/>
      <c r="K18" s="6"/>
      <c r="L18" s="6"/>
      <c r="M18" s="6"/>
      <c r="N18" s="6"/>
      <c r="O18" s="6"/>
      <c r="P18" s="6"/>
      <c r="Q18" s="6"/>
      <c r="R18" s="6"/>
    </row>
    <row r="19" spans="1:21" ht="15" customHeight="1" x14ac:dyDescent="0.25">
      <c r="B19" s="6"/>
      <c r="C19" s="26">
        <v>8</v>
      </c>
      <c r="D19" s="51" t="s">
        <v>95</v>
      </c>
      <c r="F19" s="6"/>
      <c r="H19" s="6"/>
      <c r="I19" s="6"/>
      <c r="J19" s="6"/>
      <c r="K19" s="6"/>
      <c r="L19" s="6"/>
      <c r="M19" s="6"/>
      <c r="N19" s="6"/>
      <c r="O19" s="6"/>
      <c r="P19" s="6"/>
      <c r="Q19" s="6"/>
      <c r="R19" s="6"/>
      <c r="T19" s="20"/>
      <c r="U19" s="20"/>
    </row>
    <row r="20" spans="1:21" ht="15" customHeight="1" x14ac:dyDescent="0.25">
      <c r="B20" s="6"/>
      <c r="C20" s="26">
        <v>9</v>
      </c>
      <c r="D20" s="51" t="s">
        <v>94</v>
      </c>
      <c r="F20" s="6"/>
      <c r="H20" s="6"/>
      <c r="I20" s="6"/>
      <c r="J20" s="6"/>
      <c r="K20" s="6"/>
      <c r="L20" s="6"/>
      <c r="M20" s="6"/>
      <c r="N20" s="6"/>
      <c r="O20" s="6"/>
      <c r="P20" s="6"/>
      <c r="Q20" s="6"/>
      <c r="R20" s="6"/>
      <c r="T20" s="20"/>
      <c r="U20" s="20"/>
    </row>
    <row r="21" spans="1:21" ht="15" customHeight="1" x14ac:dyDescent="0.25">
      <c r="B21" s="6"/>
      <c r="C21" s="26">
        <v>10</v>
      </c>
      <c r="D21" s="51" t="s">
        <v>34</v>
      </c>
      <c r="F21" s="6"/>
      <c r="H21" s="6"/>
      <c r="I21" s="6"/>
      <c r="J21" s="6"/>
      <c r="K21" s="6"/>
      <c r="L21" s="6"/>
      <c r="M21" s="6"/>
      <c r="N21" s="6"/>
      <c r="O21" s="6"/>
      <c r="P21" s="6"/>
      <c r="Q21" s="6"/>
      <c r="R21" s="6"/>
      <c r="T21" s="20"/>
      <c r="U21" s="20"/>
    </row>
    <row r="22" spans="1:21" ht="15" customHeight="1" x14ac:dyDescent="0.25">
      <c r="B22" s="6"/>
      <c r="C22" s="26">
        <v>11</v>
      </c>
      <c r="D22" s="51" t="s">
        <v>93</v>
      </c>
      <c r="E22" s="20"/>
      <c r="F22" s="6"/>
      <c r="H22" s="6"/>
      <c r="I22" s="6"/>
      <c r="J22" s="6"/>
      <c r="K22" s="6"/>
      <c r="L22" s="6"/>
      <c r="M22" s="6"/>
      <c r="N22" s="6"/>
      <c r="O22" s="6"/>
      <c r="P22" s="6"/>
      <c r="Q22" s="6"/>
      <c r="R22" s="6"/>
      <c r="T22" s="20"/>
      <c r="U22" s="20"/>
    </row>
    <row r="23" spans="1:21" ht="15" customHeight="1" x14ac:dyDescent="0.25">
      <c r="B23" s="6"/>
      <c r="C23" s="26">
        <v>12</v>
      </c>
      <c r="D23" s="51" t="s">
        <v>92</v>
      </c>
      <c r="E23" s="20"/>
      <c r="F23" s="6"/>
      <c r="H23" s="6"/>
      <c r="I23" s="6"/>
      <c r="J23" s="6"/>
      <c r="K23" s="6"/>
      <c r="L23" s="6"/>
      <c r="M23" s="6"/>
      <c r="N23" s="6"/>
      <c r="O23" s="6"/>
      <c r="P23" s="6"/>
      <c r="Q23" s="6"/>
      <c r="R23" s="6"/>
      <c r="T23" s="20"/>
      <c r="U23" s="20"/>
    </row>
    <row r="24" spans="1:21" ht="15" customHeight="1" x14ac:dyDescent="0.25">
      <c r="B24" s="6"/>
      <c r="C24" s="26">
        <v>13</v>
      </c>
      <c r="D24" s="51" t="s">
        <v>91</v>
      </c>
      <c r="E24" s="20"/>
      <c r="F24" s="6"/>
      <c r="H24" s="6"/>
      <c r="I24" s="6"/>
      <c r="J24" s="6"/>
      <c r="K24" s="6"/>
      <c r="L24" s="6"/>
      <c r="M24" s="6"/>
      <c r="N24" s="6"/>
      <c r="O24" s="6"/>
      <c r="P24" s="6"/>
      <c r="Q24" s="6"/>
      <c r="R24" s="6"/>
    </row>
    <row r="25" spans="1:21" ht="15" customHeight="1" x14ac:dyDescent="0.25">
      <c r="B25" s="6"/>
      <c r="C25" s="26">
        <v>14</v>
      </c>
      <c r="D25" s="51" t="s">
        <v>90</v>
      </c>
      <c r="E25" s="20"/>
      <c r="F25" s="6"/>
      <c r="H25" s="6"/>
      <c r="I25" s="6"/>
      <c r="J25" s="6"/>
      <c r="K25" s="6"/>
      <c r="L25" s="6"/>
      <c r="M25" s="6"/>
      <c r="N25" s="6"/>
      <c r="O25" s="6"/>
      <c r="P25" s="6"/>
      <c r="Q25" s="6"/>
      <c r="R25" s="6"/>
    </row>
    <row r="26" spans="1:21" ht="15" customHeight="1" x14ac:dyDescent="0.25">
      <c r="B26" s="6"/>
      <c r="C26" s="6"/>
      <c r="D26" s="6"/>
      <c r="E26" s="6"/>
      <c r="F26" s="6"/>
      <c r="H26" s="6"/>
      <c r="I26" s="56" t="s">
        <v>6</v>
      </c>
      <c r="J26" s="6"/>
      <c r="K26" s="6"/>
      <c r="L26" s="6"/>
      <c r="M26" s="6"/>
      <c r="N26" s="56" t="s">
        <v>7</v>
      </c>
      <c r="O26" s="6"/>
      <c r="P26" s="6"/>
      <c r="Q26" s="6"/>
      <c r="R26" s="6"/>
    </row>
    <row r="27" spans="1:21" ht="14.45" customHeight="1" x14ac:dyDescent="0.25">
      <c r="H27" s="6"/>
      <c r="I27" s="6"/>
      <c r="J27" s="6"/>
      <c r="K27" s="6"/>
      <c r="L27" s="6"/>
      <c r="M27" s="6"/>
      <c r="N27" s="6"/>
      <c r="O27" s="6"/>
      <c r="P27" s="6"/>
      <c r="Q27" s="6"/>
      <c r="R27" s="6"/>
    </row>
    <row r="28" spans="1:21" ht="15.75" x14ac:dyDescent="0.25">
      <c r="A28" s="47" t="s">
        <v>38</v>
      </c>
      <c r="H28" s="6"/>
      <c r="I28" s="6"/>
      <c r="J28" s="6"/>
      <c r="K28" s="6"/>
      <c r="L28" s="6"/>
      <c r="M28" s="6"/>
      <c r="N28" s="6"/>
      <c r="O28" s="6"/>
      <c r="P28" s="6"/>
      <c r="Q28" s="6"/>
      <c r="R28" s="6"/>
    </row>
    <row r="29" spans="1:21" x14ac:dyDescent="0.25">
      <c r="A29" s="70" t="s">
        <v>74</v>
      </c>
      <c r="B29" s="57"/>
      <c r="C29" s="57"/>
      <c r="D29" s="57"/>
      <c r="E29" s="57"/>
      <c r="F29" s="57"/>
      <c r="H29" s="6"/>
      <c r="I29" s="6"/>
      <c r="J29" s="6"/>
      <c r="K29" s="6"/>
      <c r="L29" s="6"/>
      <c r="M29" s="6"/>
      <c r="N29" s="6"/>
      <c r="O29" s="6"/>
      <c r="P29" s="6"/>
      <c r="Q29" s="6"/>
      <c r="R29" s="6"/>
    </row>
    <row r="30" spans="1:21" x14ac:dyDescent="0.25">
      <c r="A30" s="57" t="s">
        <v>75</v>
      </c>
      <c r="B30" s="57"/>
      <c r="C30" s="57"/>
      <c r="D30" s="57"/>
      <c r="E30" s="57"/>
      <c r="F30" s="57"/>
      <c r="H30" s="6"/>
      <c r="I30" s="6"/>
      <c r="J30" s="6"/>
      <c r="K30" s="6"/>
      <c r="L30" s="6"/>
      <c r="M30" s="6"/>
      <c r="N30" s="6"/>
      <c r="O30" s="6"/>
      <c r="P30" s="6"/>
      <c r="Q30" s="6"/>
      <c r="R30" s="6"/>
    </row>
    <row r="31" spans="1:21" x14ac:dyDescent="0.25">
      <c r="A31" s="53" t="s">
        <v>76</v>
      </c>
      <c r="B31" s="57"/>
      <c r="C31" s="57"/>
      <c r="D31" s="57"/>
      <c r="E31" s="57"/>
      <c r="F31" s="57"/>
      <c r="H31" s="6"/>
      <c r="I31" s="6"/>
      <c r="J31" s="6"/>
      <c r="K31" s="6"/>
      <c r="L31" s="6"/>
      <c r="M31" s="6"/>
      <c r="N31" s="6"/>
      <c r="O31" s="6"/>
      <c r="P31" s="6"/>
      <c r="Q31" s="6"/>
      <c r="R31" s="6"/>
    </row>
    <row r="32" spans="1:21" ht="15" customHeight="1" x14ac:dyDescent="0.25">
      <c r="A32" s="53" t="s">
        <v>77</v>
      </c>
      <c r="B32" s="58"/>
      <c r="C32" s="58"/>
      <c r="D32" s="58"/>
      <c r="E32" s="58"/>
      <c r="F32" s="58"/>
      <c r="H32" s="6"/>
      <c r="I32" s="6"/>
      <c r="J32" s="6"/>
      <c r="K32" s="6"/>
      <c r="L32" s="6"/>
      <c r="M32" s="6"/>
      <c r="N32" s="6"/>
      <c r="O32" s="6"/>
      <c r="P32" s="6"/>
      <c r="Q32" s="6"/>
      <c r="R32" s="6"/>
    </row>
    <row r="33" spans="1:18" x14ac:dyDescent="0.25">
      <c r="A33" s="53" t="s">
        <v>78</v>
      </c>
      <c r="B33" s="20"/>
      <c r="C33" s="20"/>
      <c r="D33" s="20"/>
      <c r="E33" s="20"/>
      <c r="F33" s="20"/>
      <c r="H33" s="6"/>
      <c r="I33" s="6"/>
      <c r="J33" s="6"/>
      <c r="K33" s="6"/>
      <c r="L33" s="6"/>
      <c r="M33" s="6"/>
      <c r="N33" s="6"/>
      <c r="O33" s="6"/>
      <c r="P33" s="6"/>
      <c r="Q33" s="6"/>
      <c r="R33" s="6"/>
    </row>
    <row r="34" spans="1:18" ht="14.25" customHeight="1" x14ac:dyDescent="0.25">
      <c r="A34" s="53" t="s">
        <v>79</v>
      </c>
      <c r="B34" s="58"/>
      <c r="C34" s="58"/>
      <c r="D34" s="58"/>
      <c r="E34" s="58"/>
      <c r="F34" s="58"/>
      <c r="H34" s="6"/>
      <c r="I34" s="6"/>
      <c r="J34" s="6"/>
      <c r="K34" s="6"/>
      <c r="L34" s="6"/>
      <c r="M34" s="6"/>
      <c r="N34" s="6"/>
      <c r="O34" s="6"/>
      <c r="P34" s="6"/>
      <c r="Q34" s="6"/>
      <c r="R34" s="6"/>
    </row>
    <row r="35" spans="1:18" ht="15" customHeight="1" x14ac:dyDescent="0.25">
      <c r="A35" s="51" t="s">
        <v>80</v>
      </c>
      <c r="B35" s="53"/>
      <c r="C35" s="53"/>
      <c r="D35" s="53"/>
      <c r="E35" s="53"/>
      <c r="F35" s="53"/>
      <c r="H35" s="6"/>
      <c r="I35" s="6"/>
      <c r="J35" s="6"/>
      <c r="K35" s="6"/>
      <c r="L35" s="6"/>
      <c r="M35" s="6"/>
      <c r="N35" s="6"/>
      <c r="O35" s="6"/>
      <c r="P35" s="6"/>
      <c r="Q35" s="6"/>
      <c r="R35" s="6"/>
    </row>
    <row r="36" spans="1:18" x14ac:dyDescent="0.25">
      <c r="B36" s="54"/>
      <c r="C36" s="52"/>
      <c r="D36" s="52"/>
      <c r="E36" s="52"/>
      <c r="F36" s="52"/>
      <c r="H36" s="6"/>
      <c r="I36" s="6"/>
      <c r="J36" s="6"/>
      <c r="K36" s="6"/>
      <c r="L36" s="6"/>
      <c r="M36" s="6"/>
      <c r="N36" s="6"/>
      <c r="O36" s="6"/>
      <c r="P36" s="6"/>
      <c r="Q36" s="6"/>
      <c r="R36" s="6"/>
    </row>
    <row r="37" spans="1:18" x14ac:dyDescent="0.25">
      <c r="A37" s="70" t="s">
        <v>73</v>
      </c>
      <c r="B37" s="54"/>
      <c r="C37" s="52"/>
      <c r="D37" s="52"/>
      <c r="E37" s="52"/>
      <c r="F37" s="52"/>
      <c r="H37" s="6"/>
      <c r="I37" s="6"/>
      <c r="J37" s="6"/>
      <c r="K37" s="6"/>
      <c r="L37" s="6"/>
      <c r="M37" s="6"/>
      <c r="N37" s="6"/>
      <c r="O37" s="6"/>
      <c r="P37" s="6"/>
      <c r="Q37" s="6"/>
      <c r="R37" s="6"/>
    </row>
    <row r="38" spans="1:18" x14ac:dyDescent="0.25">
      <c r="A38" s="57" t="s">
        <v>69</v>
      </c>
      <c r="B38" s="53"/>
      <c r="C38" s="53"/>
      <c r="D38" s="53"/>
      <c r="E38" s="53"/>
      <c r="F38" s="53"/>
      <c r="H38" s="6"/>
      <c r="I38" s="6"/>
      <c r="J38" s="6"/>
      <c r="K38" s="6"/>
      <c r="L38" s="6"/>
      <c r="M38" s="6"/>
      <c r="N38" s="6"/>
      <c r="O38" s="6"/>
      <c r="P38" s="6"/>
      <c r="Q38" s="6"/>
      <c r="R38" s="6"/>
    </row>
    <row r="39" spans="1:18" x14ac:dyDescent="0.25">
      <c r="A39" s="51" t="s">
        <v>70</v>
      </c>
      <c r="B39" s="20"/>
      <c r="C39" s="20"/>
      <c r="D39" s="20"/>
      <c r="E39" s="20"/>
      <c r="F39" s="20"/>
      <c r="H39" s="6"/>
      <c r="I39" s="6"/>
      <c r="J39" s="6"/>
      <c r="K39" s="6"/>
      <c r="L39" s="6"/>
      <c r="M39" s="6"/>
      <c r="N39" s="6"/>
      <c r="O39" s="6"/>
      <c r="P39" s="6"/>
      <c r="Q39" s="6"/>
      <c r="R39" s="6"/>
    </row>
    <row r="40" spans="1:18" x14ac:dyDescent="0.25">
      <c r="A40" s="51" t="s">
        <v>71</v>
      </c>
      <c r="B40" s="53"/>
      <c r="C40" s="53"/>
      <c r="D40" s="53"/>
      <c r="E40" s="53"/>
      <c r="F40" s="53"/>
      <c r="H40" s="6"/>
      <c r="I40" s="6"/>
      <c r="J40" s="6"/>
      <c r="K40" s="6"/>
      <c r="L40" s="6"/>
      <c r="M40" s="6"/>
      <c r="N40" s="6"/>
      <c r="O40" s="6"/>
      <c r="P40" s="6"/>
      <c r="Q40" s="6"/>
      <c r="R40" s="6"/>
    </row>
    <row r="41" spans="1:18" x14ac:dyDescent="0.25">
      <c r="A41" s="57" t="s">
        <v>72</v>
      </c>
      <c r="B41" s="53"/>
      <c r="C41" s="53"/>
      <c r="D41" s="53"/>
      <c r="E41" s="53"/>
      <c r="F41" s="20"/>
      <c r="H41" s="6"/>
      <c r="I41" s="94" t="s">
        <v>28</v>
      </c>
      <c r="J41" s="94"/>
      <c r="K41" s="94"/>
      <c r="L41" s="94"/>
      <c r="M41" s="94"/>
      <c r="N41" s="94"/>
      <c r="O41" s="94"/>
      <c r="P41" s="94"/>
      <c r="Q41" s="94"/>
      <c r="R41" s="6"/>
    </row>
    <row r="42" spans="1:18" x14ac:dyDescent="0.25">
      <c r="B42" s="13"/>
      <c r="C42" s="13"/>
      <c r="D42" s="14"/>
      <c r="E42" s="13"/>
      <c r="F42" s="20"/>
      <c r="H42" s="6"/>
      <c r="I42" s="6"/>
      <c r="J42" s="6"/>
      <c r="K42" s="6"/>
      <c r="L42" s="6"/>
      <c r="M42" s="6"/>
      <c r="N42" s="6"/>
      <c r="O42" s="6"/>
      <c r="P42" s="6"/>
      <c r="Q42" s="6"/>
      <c r="R42" s="6"/>
    </row>
    <row r="43" spans="1:18" x14ac:dyDescent="0.25">
      <c r="A43" s="70" t="s">
        <v>81</v>
      </c>
      <c r="B43" s="20"/>
      <c r="C43" s="20"/>
      <c r="D43" s="20"/>
      <c r="E43" s="20"/>
      <c r="F43" s="20"/>
    </row>
    <row r="44" spans="1:18" s="20" customFormat="1" x14ac:dyDescent="0.25">
      <c r="A44" s="53" t="s">
        <v>40</v>
      </c>
      <c r="G44" s="21"/>
    </row>
    <row r="45" spans="1:18" s="20" customFormat="1" x14ac:dyDescent="0.25">
      <c r="A45" s="53" t="s">
        <v>41</v>
      </c>
      <c r="G45" s="21"/>
    </row>
    <row r="46" spans="1:18" s="20" customFormat="1" x14ac:dyDescent="0.25">
      <c r="A46" s="51" t="s">
        <v>82</v>
      </c>
      <c r="G46" s="21"/>
    </row>
    <row r="47" spans="1:18" s="20" customFormat="1" x14ac:dyDescent="0.25">
      <c r="A47" s="51" t="s">
        <v>83</v>
      </c>
      <c r="G47" s="21"/>
    </row>
    <row r="48" spans="1:18" s="20" customFormat="1" x14ac:dyDescent="0.25">
      <c r="A48" s="5"/>
      <c r="B48" s="53"/>
      <c r="C48" s="53"/>
      <c r="D48" s="53"/>
      <c r="E48" s="53"/>
      <c r="G48" s="21"/>
    </row>
    <row r="49" spans="1:7" s="20" customFormat="1" x14ac:dyDescent="0.25">
      <c r="A49" s="70" t="s">
        <v>84</v>
      </c>
      <c r="B49" s="53"/>
      <c r="C49" s="53"/>
      <c r="D49" s="53"/>
      <c r="E49" s="53"/>
      <c r="G49" s="21"/>
    </row>
    <row r="50" spans="1:7" s="20" customFormat="1" x14ac:dyDescent="0.25">
      <c r="A50" s="51" t="s">
        <v>47</v>
      </c>
      <c r="B50" s="53"/>
      <c r="C50" s="53"/>
      <c r="D50" s="53"/>
      <c r="E50" s="53"/>
      <c r="G50" s="21"/>
    </row>
    <row r="51" spans="1:7" x14ac:dyDescent="0.25">
      <c r="A51" s="51" t="s">
        <v>85</v>
      </c>
      <c r="B51" s="57"/>
      <c r="C51" s="57"/>
      <c r="D51" s="57"/>
      <c r="E51" s="57"/>
      <c r="F51" s="57"/>
    </row>
    <row r="52" spans="1:7" s="20" customFormat="1" x14ac:dyDescent="0.25">
      <c r="A52" s="51" t="s">
        <v>86</v>
      </c>
      <c r="B52" s="57"/>
      <c r="C52" s="57"/>
      <c r="D52" s="57"/>
      <c r="E52" s="57"/>
      <c r="F52" s="57"/>
      <c r="G52" s="21"/>
    </row>
    <row r="53" spans="1:7" s="20" customFormat="1" x14ac:dyDescent="0.25">
      <c r="B53" s="57"/>
      <c r="C53" s="57"/>
      <c r="D53" s="57"/>
      <c r="E53" s="57"/>
      <c r="F53" s="57"/>
      <c r="G53" s="21"/>
    </row>
    <row r="54" spans="1:7" s="20" customFormat="1" x14ac:dyDescent="0.25">
      <c r="A54" s="70" t="s">
        <v>87</v>
      </c>
      <c r="B54" s="57"/>
      <c r="C54" s="57"/>
      <c r="D54" s="57"/>
      <c r="E54" s="57"/>
      <c r="F54" s="57"/>
      <c r="G54" s="21"/>
    </row>
    <row r="55" spans="1:7" s="20" customFormat="1" x14ac:dyDescent="0.25">
      <c r="A55" s="53" t="s">
        <v>64</v>
      </c>
      <c r="B55" s="57"/>
      <c r="C55" s="57"/>
      <c r="D55" s="57"/>
      <c r="E55" s="57"/>
      <c r="F55" s="57"/>
      <c r="G55" s="21"/>
    </row>
    <row r="56" spans="1:7" s="20" customFormat="1" x14ac:dyDescent="0.25">
      <c r="A56" s="53" t="s">
        <v>65</v>
      </c>
      <c r="B56" s="53"/>
      <c r="C56" s="53"/>
      <c r="D56" s="53"/>
      <c r="E56" s="53"/>
      <c r="F56" s="53"/>
      <c r="G56" s="21"/>
    </row>
    <row r="57" spans="1:7" x14ac:dyDescent="0.25">
      <c r="A57" s="53" t="s">
        <v>66</v>
      </c>
      <c r="B57" s="57"/>
      <c r="C57" s="57"/>
      <c r="D57" s="57"/>
      <c r="E57" s="57"/>
      <c r="F57" s="57"/>
    </row>
    <row r="58" spans="1:7" s="20" customFormat="1" x14ac:dyDescent="0.25">
      <c r="A58" s="57" t="s">
        <v>67</v>
      </c>
      <c r="B58" s="53"/>
      <c r="C58" s="53"/>
      <c r="D58" s="53"/>
      <c r="E58" s="53"/>
      <c r="F58" s="53"/>
      <c r="G58" s="21"/>
    </row>
    <row r="59" spans="1:7" s="20" customFormat="1" x14ac:dyDescent="0.25">
      <c r="A59" s="57" t="s">
        <v>68</v>
      </c>
      <c r="B59" s="57"/>
      <c r="C59" s="57"/>
      <c r="D59" s="57"/>
      <c r="E59" s="57"/>
      <c r="F59" s="53"/>
      <c r="G59" s="21"/>
    </row>
    <row r="60" spans="1:7" s="20" customFormat="1" x14ac:dyDescent="0.25">
      <c r="B60" s="57"/>
      <c r="C60" s="57"/>
      <c r="D60" s="57"/>
      <c r="E60" s="57"/>
      <c r="F60" s="53"/>
      <c r="G60" s="21"/>
    </row>
    <row r="61" spans="1:7" s="20" customFormat="1" x14ac:dyDescent="0.25">
      <c r="A61" s="57" t="s">
        <v>52</v>
      </c>
      <c r="B61" s="57"/>
      <c r="C61" s="57"/>
      <c r="D61" s="57"/>
      <c r="E61" s="57"/>
      <c r="F61" s="53"/>
      <c r="G61" s="21"/>
    </row>
    <row r="62" spans="1:7" s="20" customFormat="1" x14ac:dyDescent="0.25">
      <c r="A62" s="57" t="s">
        <v>63</v>
      </c>
      <c r="B62" s="57"/>
      <c r="C62" s="57"/>
      <c r="D62" s="57"/>
      <c r="E62" s="57"/>
      <c r="F62" s="53"/>
      <c r="G62" s="21"/>
    </row>
    <row r="63" spans="1:7" s="20" customFormat="1" x14ac:dyDescent="0.25">
      <c r="A63" s="53"/>
      <c r="B63" s="57"/>
      <c r="C63" s="57"/>
      <c r="D63" s="57"/>
      <c r="E63" s="57"/>
      <c r="F63" s="53"/>
      <c r="G63" s="21"/>
    </row>
    <row r="64" spans="1:7" x14ac:dyDescent="0.25">
      <c r="A64" s="57" t="s">
        <v>89</v>
      </c>
      <c r="B64" s="20"/>
      <c r="C64" s="20"/>
      <c r="D64" s="20"/>
      <c r="E64" s="20"/>
      <c r="F64" s="20"/>
    </row>
    <row r="65" spans="1:6" x14ac:dyDescent="0.25">
      <c r="A65" s="57" t="s">
        <v>49</v>
      </c>
      <c r="B65" s="57"/>
      <c r="C65" s="57"/>
      <c r="D65" s="57"/>
      <c r="E65" s="57"/>
      <c r="F65" s="57"/>
    </row>
    <row r="66" spans="1:6" x14ac:dyDescent="0.25">
      <c r="A66" s="57" t="s">
        <v>50</v>
      </c>
    </row>
    <row r="67" spans="1:6" x14ac:dyDescent="0.25">
      <c r="A67" s="57"/>
    </row>
    <row r="68" spans="1:6" x14ac:dyDescent="0.25">
      <c r="A68" s="57" t="s">
        <v>46</v>
      </c>
    </row>
    <row r="69" spans="1:6" x14ac:dyDescent="0.25">
      <c r="A69" s="57" t="s">
        <v>45</v>
      </c>
    </row>
    <row r="70" spans="1:6" x14ac:dyDescent="0.25">
      <c r="A70" s="59" t="s">
        <v>44</v>
      </c>
    </row>
    <row r="71" spans="1:6" x14ac:dyDescent="0.25">
      <c r="A71" s="20"/>
    </row>
    <row r="72" spans="1:6" x14ac:dyDescent="0.25">
      <c r="A72" s="57" t="s">
        <v>42</v>
      </c>
    </row>
    <row r="73" spans="1:6" x14ac:dyDescent="0.25">
      <c r="A73" s="69" t="s">
        <v>54</v>
      </c>
    </row>
    <row r="75" spans="1:6" x14ac:dyDescent="0.25">
      <c r="F75" s="8"/>
    </row>
    <row r="76" spans="1:6" x14ac:dyDescent="0.25">
      <c r="F76" s="8"/>
    </row>
    <row r="77" spans="1:6" x14ac:dyDescent="0.25">
      <c r="F77" s="8"/>
    </row>
    <row r="78" spans="1:6" x14ac:dyDescent="0.25">
      <c r="F78" s="8"/>
    </row>
    <row r="79" spans="1:6" x14ac:dyDescent="0.25">
      <c r="D79" s="8" t="s">
        <v>0</v>
      </c>
      <c r="E79" s="8"/>
      <c r="F79" s="8"/>
    </row>
    <row r="80" spans="1:6" x14ac:dyDescent="0.25">
      <c r="D80" s="8" t="s">
        <v>1</v>
      </c>
      <c r="E80" s="8"/>
      <c r="F80" s="8"/>
    </row>
    <row r="81" spans="4:8" x14ac:dyDescent="0.25">
      <c r="D81" s="8"/>
      <c r="E81" s="8"/>
      <c r="F81" s="8"/>
    </row>
    <row r="82" spans="4:8" x14ac:dyDescent="0.25">
      <c r="D82" s="8"/>
      <c r="E82" s="8"/>
      <c r="F82" s="8"/>
    </row>
    <row r="83" spans="4:8" x14ac:dyDescent="0.25">
      <c r="D83" s="8"/>
      <c r="E83" s="8"/>
      <c r="F83" s="8"/>
    </row>
    <row r="84" spans="4:8" x14ac:dyDescent="0.25">
      <c r="D84" s="8"/>
      <c r="E84" s="8"/>
      <c r="F84" s="8"/>
    </row>
    <row r="85" spans="4:8" x14ac:dyDescent="0.25">
      <c r="D85" s="8"/>
      <c r="E85" s="8"/>
      <c r="F85" s="8"/>
    </row>
    <row r="86" spans="4:8" x14ac:dyDescent="0.25">
      <c r="D86" s="8"/>
      <c r="E86" s="8"/>
      <c r="F86" s="8"/>
    </row>
    <row r="87" spans="4:8" x14ac:dyDescent="0.25">
      <c r="D87" s="8"/>
      <c r="E87" s="8"/>
      <c r="F87" s="8"/>
    </row>
    <row r="88" spans="4:8" x14ac:dyDescent="0.25">
      <c r="D88" s="8"/>
      <c r="E88" s="8"/>
      <c r="F88" s="8"/>
    </row>
    <row r="89" spans="4:8" x14ac:dyDescent="0.25">
      <c r="D89" s="8"/>
      <c r="E89" s="8"/>
      <c r="F89" s="8"/>
    </row>
    <row r="90" spans="4:8" x14ac:dyDescent="0.25">
      <c r="D90" s="8"/>
      <c r="E90" s="8"/>
      <c r="F90" s="8"/>
      <c r="G90" s="9">
        <v>42613</v>
      </c>
      <c r="H90" s="3"/>
    </row>
    <row r="91" spans="4:8" x14ac:dyDescent="0.25">
      <c r="D91" s="8"/>
      <c r="E91" s="8"/>
      <c r="F91" s="8"/>
      <c r="G91" s="9">
        <f>DATE(YEAR(G90),MONTH(G90)+2,1)-1</f>
        <v>42643</v>
      </c>
      <c r="H91" s="3"/>
    </row>
    <row r="92" spans="4:8" x14ac:dyDescent="0.25">
      <c r="D92" s="8"/>
      <c r="E92" s="8"/>
      <c r="F92" s="8"/>
      <c r="G92" s="9">
        <f t="shared" ref="G92:G155" si="0">DATE(YEAR(G91),MONTH(G91)+2,1)-1</f>
        <v>42674</v>
      </c>
      <c r="H92" s="3"/>
    </row>
    <row r="93" spans="4:8" x14ac:dyDescent="0.25">
      <c r="D93" s="8"/>
      <c r="E93" s="8"/>
      <c r="F93" s="8"/>
      <c r="G93" s="9">
        <f t="shared" si="0"/>
        <v>42704</v>
      </c>
      <c r="H93" s="3"/>
    </row>
    <row r="94" spans="4:8" x14ac:dyDescent="0.25">
      <c r="D94" s="8"/>
      <c r="E94" s="8"/>
      <c r="F94" s="8"/>
      <c r="G94" s="9">
        <f t="shared" si="0"/>
        <v>42735</v>
      </c>
      <c r="H94" s="3"/>
    </row>
    <row r="95" spans="4:8" x14ac:dyDescent="0.25">
      <c r="D95" s="8"/>
      <c r="E95" s="8"/>
      <c r="F95" s="8"/>
      <c r="G95" s="9">
        <f t="shared" si="0"/>
        <v>42766</v>
      </c>
      <c r="H95" s="3"/>
    </row>
    <row r="96" spans="4:8" x14ac:dyDescent="0.25">
      <c r="D96" s="8"/>
      <c r="E96" s="8"/>
      <c r="F96" s="8"/>
      <c r="G96" s="9">
        <f t="shared" si="0"/>
        <v>42794</v>
      </c>
      <c r="H96" s="3"/>
    </row>
    <row r="97" spans="4:8" x14ac:dyDescent="0.25">
      <c r="D97" s="8"/>
      <c r="E97" s="8"/>
      <c r="F97" s="8"/>
      <c r="G97" s="9">
        <f t="shared" si="0"/>
        <v>42825</v>
      </c>
      <c r="H97" s="3"/>
    </row>
    <row r="98" spans="4:8" x14ac:dyDescent="0.25">
      <c r="D98" s="8"/>
      <c r="E98" s="8"/>
      <c r="F98" s="8"/>
      <c r="G98" s="9">
        <f t="shared" si="0"/>
        <v>42855</v>
      </c>
      <c r="H98" s="3"/>
    </row>
    <row r="99" spans="4:8" x14ac:dyDescent="0.25">
      <c r="D99" s="8"/>
      <c r="E99" s="8"/>
      <c r="F99" s="8"/>
      <c r="G99" s="9">
        <f t="shared" si="0"/>
        <v>42886</v>
      </c>
      <c r="H99" s="3"/>
    </row>
    <row r="100" spans="4:8" x14ac:dyDescent="0.25">
      <c r="D100" s="8"/>
      <c r="E100" s="8"/>
      <c r="F100" s="8"/>
      <c r="G100" s="9">
        <f t="shared" si="0"/>
        <v>42916</v>
      </c>
      <c r="H100" s="3"/>
    </row>
    <row r="101" spans="4:8" x14ac:dyDescent="0.25">
      <c r="D101" s="8"/>
      <c r="E101" s="8"/>
      <c r="F101" s="8"/>
      <c r="G101" s="9">
        <f t="shared" si="0"/>
        <v>42947</v>
      </c>
      <c r="H101" s="3"/>
    </row>
    <row r="102" spans="4:8" x14ac:dyDescent="0.25">
      <c r="D102" s="8"/>
      <c r="E102" s="8"/>
      <c r="F102" s="8"/>
      <c r="G102" s="9">
        <f t="shared" si="0"/>
        <v>42978</v>
      </c>
      <c r="H102" s="3"/>
    </row>
    <row r="103" spans="4:8" x14ac:dyDescent="0.25">
      <c r="D103" s="8"/>
      <c r="E103" s="8"/>
      <c r="F103" s="8"/>
      <c r="G103" s="9">
        <f t="shared" si="0"/>
        <v>43008</v>
      </c>
      <c r="H103" s="3"/>
    </row>
    <row r="104" spans="4:8" x14ac:dyDescent="0.25">
      <c r="D104" s="8"/>
      <c r="E104" s="8"/>
      <c r="F104" s="8"/>
      <c r="G104" s="9">
        <f t="shared" si="0"/>
        <v>43039</v>
      </c>
      <c r="H104" s="3"/>
    </row>
    <row r="105" spans="4:8" x14ac:dyDescent="0.25">
      <c r="D105" s="8"/>
      <c r="E105" s="8"/>
      <c r="F105" s="8"/>
      <c r="G105" s="9">
        <f t="shared" si="0"/>
        <v>43069</v>
      </c>
      <c r="H105" s="3"/>
    </row>
    <row r="106" spans="4:8" x14ac:dyDescent="0.25">
      <c r="D106" s="8"/>
      <c r="E106" s="8"/>
      <c r="F106" s="8"/>
      <c r="G106" s="9">
        <f t="shared" si="0"/>
        <v>43100</v>
      </c>
      <c r="H106" s="3"/>
    </row>
    <row r="107" spans="4:8" x14ac:dyDescent="0.25">
      <c r="D107" s="8"/>
      <c r="E107" s="8"/>
      <c r="F107" s="8"/>
      <c r="G107" s="9">
        <f t="shared" si="0"/>
        <v>43131</v>
      </c>
      <c r="H107" s="3"/>
    </row>
    <row r="108" spans="4:8" x14ac:dyDescent="0.25">
      <c r="D108" s="8"/>
      <c r="E108" s="8"/>
      <c r="F108" s="8"/>
      <c r="G108" s="9">
        <f t="shared" si="0"/>
        <v>43159</v>
      </c>
      <c r="H108" s="3"/>
    </row>
    <row r="109" spans="4:8" x14ac:dyDescent="0.25">
      <c r="D109" s="8"/>
      <c r="E109" s="8"/>
      <c r="F109" s="8"/>
      <c r="G109" s="9">
        <f t="shared" si="0"/>
        <v>43190</v>
      </c>
      <c r="H109" s="3"/>
    </row>
    <row r="110" spans="4:8" x14ac:dyDescent="0.25">
      <c r="D110" s="8"/>
      <c r="E110" s="8"/>
      <c r="F110" s="8"/>
      <c r="G110" s="9">
        <f t="shared" si="0"/>
        <v>43220</v>
      </c>
      <c r="H110" s="3"/>
    </row>
    <row r="111" spans="4:8" x14ac:dyDescent="0.25">
      <c r="D111" s="8"/>
      <c r="E111" s="8"/>
      <c r="F111" s="8"/>
      <c r="G111" s="9">
        <f t="shared" si="0"/>
        <v>43251</v>
      </c>
      <c r="H111" s="3"/>
    </row>
    <row r="112" spans="4:8" x14ac:dyDescent="0.25">
      <c r="D112" s="8"/>
      <c r="E112" s="8"/>
      <c r="F112" s="8"/>
      <c r="G112" s="9">
        <f t="shared" si="0"/>
        <v>43281</v>
      </c>
      <c r="H112" s="3"/>
    </row>
    <row r="113" spans="4:8" x14ac:dyDescent="0.25">
      <c r="D113" s="8"/>
      <c r="E113" s="8"/>
      <c r="F113" s="8"/>
      <c r="G113" s="9">
        <f t="shared" si="0"/>
        <v>43312</v>
      </c>
      <c r="H113" s="3"/>
    </row>
    <row r="114" spans="4:8" x14ac:dyDescent="0.25">
      <c r="D114" s="8"/>
      <c r="E114" s="8"/>
      <c r="F114" s="8"/>
      <c r="G114" s="9">
        <f t="shared" si="0"/>
        <v>43343</v>
      </c>
      <c r="H114" s="3"/>
    </row>
    <row r="115" spans="4:8" x14ac:dyDescent="0.25">
      <c r="D115" s="8"/>
      <c r="E115" s="8"/>
      <c r="F115" s="8"/>
      <c r="G115" s="9">
        <f t="shared" si="0"/>
        <v>43373</v>
      </c>
      <c r="H115" s="3"/>
    </row>
    <row r="116" spans="4:8" x14ac:dyDescent="0.25">
      <c r="D116" s="8"/>
      <c r="E116" s="8"/>
      <c r="F116" s="8"/>
      <c r="G116" s="9">
        <f t="shared" si="0"/>
        <v>43404</v>
      </c>
      <c r="H116" s="3"/>
    </row>
    <row r="117" spans="4:8" x14ac:dyDescent="0.25">
      <c r="D117" s="8"/>
      <c r="E117" s="8"/>
      <c r="F117" s="8"/>
      <c r="G117" s="9">
        <f t="shared" si="0"/>
        <v>43434</v>
      </c>
      <c r="H117" s="3"/>
    </row>
    <row r="118" spans="4:8" x14ac:dyDescent="0.25">
      <c r="D118" s="8"/>
      <c r="E118" s="8"/>
      <c r="F118" s="8"/>
      <c r="G118" s="9">
        <f t="shared" si="0"/>
        <v>43465</v>
      </c>
      <c r="H118" s="3"/>
    </row>
    <row r="119" spans="4:8" x14ac:dyDescent="0.25">
      <c r="D119" s="8"/>
      <c r="E119" s="8"/>
      <c r="F119" s="8"/>
      <c r="G119" s="9">
        <f t="shared" si="0"/>
        <v>43496</v>
      </c>
      <c r="H119" s="3"/>
    </row>
    <row r="120" spans="4:8" x14ac:dyDescent="0.25">
      <c r="D120" s="8"/>
      <c r="E120" s="8"/>
      <c r="F120" s="8"/>
      <c r="G120" s="9">
        <f t="shared" si="0"/>
        <v>43524</v>
      </c>
      <c r="H120" s="3"/>
    </row>
    <row r="121" spans="4:8" x14ac:dyDescent="0.25">
      <c r="D121" s="8"/>
      <c r="E121" s="8"/>
      <c r="F121" s="8"/>
      <c r="G121" s="9">
        <f t="shared" si="0"/>
        <v>43555</v>
      </c>
      <c r="H121" s="3"/>
    </row>
    <row r="122" spans="4:8" x14ac:dyDescent="0.25">
      <c r="D122" s="8"/>
      <c r="E122" s="8"/>
      <c r="F122" s="8"/>
      <c r="G122" s="9">
        <f t="shared" si="0"/>
        <v>43585</v>
      </c>
      <c r="H122" s="3"/>
    </row>
    <row r="123" spans="4:8" x14ac:dyDescent="0.25">
      <c r="D123" s="8"/>
      <c r="E123" s="8"/>
      <c r="F123" s="8"/>
      <c r="G123" s="9">
        <f t="shared" si="0"/>
        <v>43616</v>
      </c>
      <c r="H123" s="3"/>
    </row>
    <row r="124" spans="4:8" x14ac:dyDescent="0.25">
      <c r="D124" s="8"/>
      <c r="E124" s="8"/>
      <c r="F124" s="8"/>
      <c r="G124" s="9">
        <f t="shared" si="0"/>
        <v>43646</v>
      </c>
      <c r="H124" s="3"/>
    </row>
    <row r="125" spans="4:8" x14ac:dyDescent="0.25">
      <c r="D125" s="8"/>
      <c r="E125" s="8"/>
      <c r="F125" s="8"/>
      <c r="G125" s="9">
        <f t="shared" si="0"/>
        <v>43677</v>
      </c>
      <c r="H125" s="3"/>
    </row>
    <row r="126" spans="4:8" x14ac:dyDescent="0.25">
      <c r="D126" s="8"/>
      <c r="E126" s="8"/>
      <c r="F126" s="8"/>
      <c r="G126" s="9">
        <f t="shared" si="0"/>
        <v>43708</v>
      </c>
      <c r="H126" s="3"/>
    </row>
    <row r="127" spans="4:8" x14ac:dyDescent="0.25">
      <c r="D127" s="8"/>
      <c r="E127" s="8"/>
      <c r="F127" s="8"/>
      <c r="G127" s="9">
        <f t="shared" si="0"/>
        <v>43738</v>
      </c>
      <c r="H127" s="3"/>
    </row>
    <row r="128" spans="4:8" x14ac:dyDescent="0.25">
      <c r="D128" s="8"/>
      <c r="E128" s="8"/>
      <c r="F128" s="8"/>
      <c r="G128" s="9">
        <f t="shared" si="0"/>
        <v>43769</v>
      </c>
      <c r="H128" s="3"/>
    </row>
    <row r="129" spans="4:8" x14ac:dyDescent="0.25">
      <c r="D129" s="8"/>
      <c r="E129" s="8"/>
      <c r="F129" s="8"/>
      <c r="G129" s="9">
        <f t="shared" si="0"/>
        <v>43799</v>
      </c>
      <c r="H129" s="3"/>
    </row>
    <row r="130" spans="4:8" x14ac:dyDescent="0.25">
      <c r="D130" s="8"/>
      <c r="E130" s="8"/>
      <c r="F130" s="8"/>
      <c r="G130" s="9">
        <f t="shared" si="0"/>
        <v>43830</v>
      </c>
      <c r="H130" s="3"/>
    </row>
    <row r="131" spans="4:8" x14ac:dyDescent="0.25">
      <c r="D131" s="8"/>
      <c r="E131" s="8"/>
      <c r="F131" s="8"/>
      <c r="G131" s="9">
        <f t="shared" si="0"/>
        <v>43861</v>
      </c>
      <c r="H131" s="3"/>
    </row>
    <row r="132" spans="4:8" x14ac:dyDescent="0.25">
      <c r="D132" s="8"/>
      <c r="E132" s="8"/>
      <c r="F132" s="8"/>
      <c r="G132" s="9">
        <f t="shared" si="0"/>
        <v>43890</v>
      </c>
      <c r="H132" s="3"/>
    </row>
    <row r="133" spans="4:8" x14ac:dyDescent="0.25">
      <c r="D133" s="8"/>
      <c r="E133" s="8"/>
      <c r="F133" s="8"/>
      <c r="G133" s="9">
        <f t="shared" si="0"/>
        <v>43921</v>
      </c>
      <c r="H133" s="3"/>
    </row>
    <row r="134" spans="4:8" x14ac:dyDescent="0.25">
      <c r="D134" s="8"/>
      <c r="E134" s="8"/>
      <c r="F134" s="8"/>
      <c r="G134" s="9">
        <f t="shared" si="0"/>
        <v>43951</v>
      </c>
      <c r="H134" s="3"/>
    </row>
    <row r="135" spans="4:8" x14ac:dyDescent="0.25">
      <c r="D135" s="8"/>
      <c r="E135" s="8"/>
      <c r="F135" s="8"/>
      <c r="G135" s="9">
        <f t="shared" si="0"/>
        <v>43982</v>
      </c>
      <c r="H135" s="3"/>
    </row>
    <row r="136" spans="4:8" x14ac:dyDescent="0.25">
      <c r="D136" s="8"/>
      <c r="E136" s="8"/>
      <c r="F136" s="8"/>
      <c r="G136" s="9">
        <f t="shared" si="0"/>
        <v>44012</v>
      </c>
      <c r="H136" s="3"/>
    </row>
    <row r="137" spans="4:8" x14ac:dyDescent="0.25">
      <c r="D137" s="8"/>
      <c r="E137" s="8"/>
      <c r="F137" s="8"/>
      <c r="G137" s="9">
        <f t="shared" si="0"/>
        <v>44043</v>
      </c>
      <c r="H137" s="3"/>
    </row>
    <row r="138" spans="4:8" x14ac:dyDescent="0.25">
      <c r="D138" s="8"/>
      <c r="E138" s="8"/>
      <c r="F138" s="8"/>
      <c r="G138" s="9">
        <f t="shared" si="0"/>
        <v>44074</v>
      </c>
      <c r="H138" s="3"/>
    </row>
    <row r="139" spans="4:8" x14ac:dyDescent="0.25">
      <c r="D139" s="8"/>
      <c r="E139" s="8"/>
      <c r="F139" s="8"/>
      <c r="G139" s="9">
        <f t="shared" si="0"/>
        <v>44104</v>
      </c>
      <c r="H139" s="3"/>
    </row>
    <row r="140" spans="4:8" x14ac:dyDescent="0.25">
      <c r="D140" s="8"/>
      <c r="E140" s="8"/>
      <c r="F140" s="8"/>
      <c r="G140" s="9">
        <f t="shared" si="0"/>
        <v>44135</v>
      </c>
      <c r="H140" s="3"/>
    </row>
    <row r="141" spans="4:8" x14ac:dyDescent="0.25">
      <c r="D141" s="8"/>
      <c r="E141" s="8"/>
      <c r="F141" s="8"/>
      <c r="G141" s="9">
        <f t="shared" si="0"/>
        <v>44165</v>
      </c>
      <c r="H141" s="3"/>
    </row>
    <row r="142" spans="4:8" x14ac:dyDescent="0.25">
      <c r="D142" s="8"/>
      <c r="E142" s="8"/>
      <c r="F142" s="8"/>
      <c r="G142" s="9">
        <f t="shared" si="0"/>
        <v>44196</v>
      </c>
      <c r="H142" s="3"/>
    </row>
    <row r="143" spans="4:8" x14ac:dyDescent="0.25">
      <c r="D143" s="8"/>
      <c r="E143" s="8"/>
      <c r="F143" s="8"/>
      <c r="G143" s="9">
        <f t="shared" si="0"/>
        <v>44227</v>
      </c>
      <c r="H143" s="3"/>
    </row>
    <row r="144" spans="4:8" x14ac:dyDescent="0.25">
      <c r="D144" s="8"/>
      <c r="E144" s="8"/>
      <c r="F144" s="8"/>
      <c r="G144" s="9">
        <f t="shared" si="0"/>
        <v>44255</v>
      </c>
      <c r="H144" s="3"/>
    </row>
    <row r="145" spans="4:8" x14ac:dyDescent="0.25">
      <c r="D145" s="8"/>
      <c r="E145" s="8"/>
      <c r="F145" s="8"/>
      <c r="G145" s="9">
        <f t="shared" si="0"/>
        <v>44286</v>
      </c>
      <c r="H145" s="3"/>
    </row>
    <row r="146" spans="4:8" x14ac:dyDescent="0.25">
      <c r="D146" s="8"/>
      <c r="E146" s="8"/>
      <c r="F146" s="8"/>
      <c r="G146" s="9">
        <f t="shared" si="0"/>
        <v>44316</v>
      </c>
      <c r="H146" s="3"/>
    </row>
    <row r="147" spans="4:8" x14ac:dyDescent="0.25">
      <c r="D147" s="8"/>
      <c r="E147" s="8"/>
      <c r="F147" s="8"/>
      <c r="G147" s="9">
        <f t="shared" si="0"/>
        <v>44347</v>
      </c>
      <c r="H147" s="3"/>
    </row>
    <row r="148" spans="4:8" x14ac:dyDescent="0.25">
      <c r="D148" s="8"/>
      <c r="E148" s="8"/>
      <c r="F148" s="8"/>
      <c r="G148" s="9">
        <f t="shared" si="0"/>
        <v>44377</v>
      </c>
      <c r="H148" s="3"/>
    </row>
    <row r="149" spans="4:8" x14ac:dyDescent="0.25">
      <c r="D149" s="8"/>
      <c r="E149" s="8"/>
      <c r="F149" s="8"/>
      <c r="G149" s="9">
        <f t="shared" si="0"/>
        <v>44408</v>
      </c>
      <c r="H149" s="3"/>
    </row>
    <row r="150" spans="4:8" x14ac:dyDescent="0.25">
      <c r="D150" s="8"/>
      <c r="E150" s="8"/>
      <c r="F150" s="8"/>
      <c r="G150" s="9">
        <f t="shared" si="0"/>
        <v>44439</v>
      </c>
      <c r="H150" s="3"/>
    </row>
    <row r="151" spans="4:8" x14ac:dyDescent="0.25">
      <c r="D151" s="8"/>
      <c r="E151" s="8"/>
      <c r="F151" s="8"/>
      <c r="G151" s="9">
        <f t="shared" si="0"/>
        <v>44469</v>
      </c>
      <c r="H151" s="3"/>
    </row>
    <row r="152" spans="4:8" x14ac:dyDescent="0.25">
      <c r="D152" s="8"/>
      <c r="E152" s="8"/>
      <c r="F152" s="8"/>
      <c r="G152" s="9">
        <f t="shared" si="0"/>
        <v>44500</v>
      </c>
      <c r="H152" s="3"/>
    </row>
    <row r="153" spans="4:8" x14ac:dyDescent="0.25">
      <c r="D153" s="8"/>
      <c r="E153" s="8"/>
      <c r="F153" s="8"/>
      <c r="G153" s="9">
        <f t="shared" si="0"/>
        <v>44530</v>
      </c>
      <c r="H153" s="3"/>
    </row>
    <row r="154" spans="4:8" x14ac:dyDescent="0.25">
      <c r="D154" s="8"/>
      <c r="E154" s="8"/>
      <c r="F154" s="8"/>
      <c r="G154" s="9">
        <f t="shared" si="0"/>
        <v>44561</v>
      </c>
      <c r="H154" s="3"/>
    </row>
    <row r="155" spans="4:8" x14ac:dyDescent="0.25">
      <c r="D155" s="8"/>
      <c r="E155" s="8"/>
      <c r="F155" s="8"/>
      <c r="G155" s="9">
        <f t="shared" si="0"/>
        <v>44592</v>
      </c>
      <c r="H155" s="3"/>
    </row>
    <row r="156" spans="4:8" x14ac:dyDescent="0.25">
      <c r="D156" s="8"/>
      <c r="E156" s="8"/>
      <c r="F156" s="8"/>
      <c r="G156" s="9">
        <f t="shared" ref="G156:G219" si="1">DATE(YEAR(G155),MONTH(G155)+2,1)-1</f>
        <v>44620</v>
      </c>
      <c r="H156" s="3"/>
    </row>
    <row r="157" spans="4:8" x14ac:dyDescent="0.25">
      <c r="D157" s="8"/>
      <c r="E157" s="8"/>
      <c r="F157" s="8"/>
      <c r="G157" s="9">
        <f t="shared" si="1"/>
        <v>44651</v>
      </c>
      <c r="H157" s="3"/>
    </row>
    <row r="158" spans="4:8" x14ac:dyDescent="0.25">
      <c r="D158" s="8"/>
      <c r="E158" s="8"/>
      <c r="F158" s="8"/>
      <c r="G158" s="9">
        <f t="shared" si="1"/>
        <v>44681</v>
      </c>
      <c r="H158" s="3"/>
    </row>
    <row r="159" spans="4:8" x14ac:dyDescent="0.25">
      <c r="D159" s="8"/>
      <c r="E159" s="8"/>
      <c r="F159" s="8"/>
      <c r="G159" s="9">
        <f t="shared" si="1"/>
        <v>44712</v>
      </c>
      <c r="H159" s="3"/>
    </row>
    <row r="160" spans="4:8" x14ac:dyDescent="0.25">
      <c r="D160" s="8"/>
      <c r="E160" s="8"/>
      <c r="F160" s="8"/>
      <c r="G160" s="9">
        <f t="shared" si="1"/>
        <v>44742</v>
      </c>
      <c r="H160" s="3"/>
    </row>
    <row r="161" spans="4:8" x14ac:dyDescent="0.25">
      <c r="D161" s="8"/>
      <c r="E161" s="8"/>
      <c r="F161" s="8"/>
      <c r="G161" s="9">
        <f t="shared" si="1"/>
        <v>44773</v>
      </c>
      <c r="H161" s="3"/>
    </row>
    <row r="162" spans="4:8" x14ac:dyDescent="0.25">
      <c r="D162" s="8"/>
      <c r="E162" s="8"/>
      <c r="F162" s="8"/>
      <c r="G162" s="9">
        <f t="shared" si="1"/>
        <v>44804</v>
      </c>
      <c r="H162" s="3"/>
    </row>
    <row r="163" spans="4:8" x14ac:dyDescent="0.25">
      <c r="D163" s="8"/>
      <c r="E163" s="8"/>
      <c r="F163" s="8"/>
      <c r="G163" s="9">
        <f t="shared" si="1"/>
        <v>44834</v>
      </c>
      <c r="H163" s="3"/>
    </row>
    <row r="164" spans="4:8" x14ac:dyDescent="0.25">
      <c r="D164" s="8"/>
      <c r="E164" s="8"/>
      <c r="F164" s="8"/>
      <c r="G164" s="9">
        <f t="shared" si="1"/>
        <v>44865</v>
      </c>
      <c r="H164" s="3"/>
    </row>
    <row r="165" spans="4:8" x14ac:dyDescent="0.25">
      <c r="D165" s="8"/>
      <c r="E165" s="8"/>
      <c r="F165" s="8"/>
      <c r="G165" s="9">
        <f t="shared" si="1"/>
        <v>44895</v>
      </c>
      <c r="H165" s="3"/>
    </row>
    <row r="166" spans="4:8" x14ac:dyDescent="0.25">
      <c r="D166" s="8"/>
      <c r="E166" s="8"/>
      <c r="F166" s="8"/>
      <c r="G166" s="9">
        <f t="shared" si="1"/>
        <v>44926</v>
      </c>
      <c r="H166" s="3"/>
    </row>
    <row r="167" spans="4:8" x14ac:dyDescent="0.25">
      <c r="D167" s="8"/>
      <c r="E167" s="8"/>
      <c r="F167" s="8"/>
      <c r="G167" s="9">
        <f t="shared" si="1"/>
        <v>44957</v>
      </c>
      <c r="H167" s="3"/>
    </row>
    <row r="168" spans="4:8" x14ac:dyDescent="0.25">
      <c r="D168" s="8"/>
      <c r="E168" s="8"/>
      <c r="F168" s="8"/>
      <c r="G168" s="9">
        <f t="shared" si="1"/>
        <v>44985</v>
      </c>
      <c r="H168" s="3"/>
    </row>
    <row r="169" spans="4:8" x14ac:dyDescent="0.25">
      <c r="D169" s="8"/>
      <c r="E169" s="8"/>
      <c r="F169" s="8"/>
      <c r="G169" s="9">
        <f t="shared" si="1"/>
        <v>45016</v>
      </c>
      <c r="H169" s="3"/>
    </row>
    <row r="170" spans="4:8" x14ac:dyDescent="0.25">
      <c r="D170" s="8"/>
      <c r="E170" s="8"/>
      <c r="F170" s="8"/>
      <c r="G170" s="9">
        <f t="shared" si="1"/>
        <v>45046</v>
      </c>
      <c r="H170" s="3"/>
    </row>
    <row r="171" spans="4:8" x14ac:dyDescent="0.25">
      <c r="D171" s="8"/>
      <c r="E171" s="8"/>
      <c r="F171" s="8"/>
      <c r="G171" s="9">
        <f t="shared" si="1"/>
        <v>45077</v>
      </c>
      <c r="H171" s="3"/>
    </row>
    <row r="172" spans="4:8" x14ac:dyDescent="0.25">
      <c r="D172" s="8"/>
      <c r="E172" s="8"/>
      <c r="F172" s="8"/>
      <c r="G172" s="9">
        <f t="shared" si="1"/>
        <v>45107</v>
      </c>
      <c r="H172" s="3"/>
    </row>
    <row r="173" spans="4:8" x14ac:dyDescent="0.25">
      <c r="D173" s="8"/>
      <c r="E173" s="8"/>
      <c r="F173" s="8"/>
      <c r="G173" s="9">
        <f t="shared" si="1"/>
        <v>45138</v>
      </c>
      <c r="H173" s="3"/>
    </row>
    <row r="174" spans="4:8" x14ac:dyDescent="0.25">
      <c r="D174" s="8"/>
      <c r="E174" s="8"/>
      <c r="F174" s="8"/>
      <c r="G174" s="9">
        <f t="shared" si="1"/>
        <v>45169</v>
      </c>
      <c r="H174" s="3"/>
    </row>
    <row r="175" spans="4:8" x14ac:dyDescent="0.25">
      <c r="D175" s="8"/>
      <c r="E175" s="8"/>
      <c r="F175" s="8"/>
      <c r="G175" s="9">
        <f t="shared" si="1"/>
        <v>45199</v>
      </c>
      <c r="H175" s="3"/>
    </row>
    <row r="176" spans="4:8" x14ac:dyDescent="0.25">
      <c r="D176" s="8"/>
      <c r="E176" s="8"/>
      <c r="F176" s="8"/>
      <c r="G176" s="9">
        <f t="shared" si="1"/>
        <v>45230</v>
      </c>
      <c r="H176" s="3"/>
    </row>
    <row r="177" spans="4:8" x14ac:dyDescent="0.25">
      <c r="D177" s="8"/>
      <c r="E177" s="8"/>
      <c r="F177" s="8"/>
      <c r="G177" s="9">
        <f t="shared" si="1"/>
        <v>45260</v>
      </c>
      <c r="H177" s="3"/>
    </row>
    <row r="178" spans="4:8" x14ac:dyDescent="0.25">
      <c r="D178" s="8"/>
      <c r="E178" s="8"/>
      <c r="F178" s="8"/>
      <c r="G178" s="9">
        <f t="shared" si="1"/>
        <v>45291</v>
      </c>
      <c r="H178" s="3"/>
    </row>
    <row r="179" spans="4:8" x14ac:dyDescent="0.25">
      <c r="D179" s="8"/>
      <c r="E179" s="8"/>
      <c r="F179" s="8"/>
      <c r="G179" s="9">
        <f t="shared" si="1"/>
        <v>45322</v>
      </c>
      <c r="H179" s="3"/>
    </row>
    <row r="180" spans="4:8" x14ac:dyDescent="0.25">
      <c r="D180" s="8"/>
      <c r="E180" s="8"/>
      <c r="F180" s="8"/>
      <c r="G180" s="9">
        <f t="shared" si="1"/>
        <v>45351</v>
      </c>
      <c r="H180" s="3"/>
    </row>
    <row r="181" spans="4:8" x14ac:dyDescent="0.25">
      <c r="D181" s="8"/>
      <c r="E181" s="8"/>
      <c r="F181" s="8"/>
      <c r="G181" s="9">
        <f t="shared" si="1"/>
        <v>45382</v>
      </c>
      <c r="H181" s="3"/>
    </row>
    <row r="182" spans="4:8" x14ac:dyDescent="0.25">
      <c r="D182" s="8"/>
      <c r="E182" s="8"/>
      <c r="F182" s="8"/>
      <c r="G182" s="9">
        <f t="shared" si="1"/>
        <v>45412</v>
      </c>
      <c r="H182" s="3"/>
    </row>
    <row r="183" spans="4:8" x14ac:dyDescent="0.25">
      <c r="D183" s="8"/>
      <c r="E183" s="8"/>
      <c r="F183" s="8"/>
      <c r="G183" s="9">
        <f t="shared" si="1"/>
        <v>45443</v>
      </c>
      <c r="H183" s="3"/>
    </row>
    <row r="184" spans="4:8" x14ac:dyDescent="0.25">
      <c r="D184" s="8"/>
      <c r="E184" s="8"/>
      <c r="F184" s="8"/>
      <c r="G184" s="9">
        <f t="shared" si="1"/>
        <v>45473</v>
      </c>
      <c r="H184" s="3"/>
    </row>
    <row r="185" spans="4:8" x14ac:dyDescent="0.25">
      <c r="D185" s="8"/>
      <c r="E185" s="8"/>
      <c r="F185" s="8"/>
      <c r="G185" s="9">
        <f t="shared" si="1"/>
        <v>45504</v>
      </c>
      <c r="H185" s="3"/>
    </row>
    <row r="186" spans="4:8" x14ac:dyDescent="0.25">
      <c r="D186" s="8"/>
      <c r="E186" s="8"/>
      <c r="F186" s="8"/>
      <c r="G186" s="9">
        <f t="shared" si="1"/>
        <v>45535</v>
      </c>
      <c r="H186" s="3"/>
    </row>
    <row r="187" spans="4:8" x14ac:dyDescent="0.25">
      <c r="D187" s="8"/>
      <c r="E187" s="8"/>
      <c r="F187" s="8"/>
      <c r="G187" s="9">
        <f t="shared" si="1"/>
        <v>45565</v>
      </c>
      <c r="H187" s="3"/>
    </row>
    <row r="188" spans="4:8" x14ac:dyDescent="0.25">
      <c r="D188" s="8"/>
      <c r="E188" s="8"/>
      <c r="F188" s="8"/>
      <c r="G188" s="9">
        <f t="shared" si="1"/>
        <v>45596</v>
      </c>
      <c r="H188" s="3"/>
    </row>
    <row r="189" spans="4:8" x14ac:dyDescent="0.25">
      <c r="D189" s="8"/>
      <c r="E189" s="8"/>
      <c r="F189" s="8"/>
      <c r="G189" s="9">
        <f t="shared" si="1"/>
        <v>45626</v>
      </c>
      <c r="H189" s="3"/>
    </row>
    <row r="190" spans="4:8" x14ac:dyDescent="0.25">
      <c r="D190" s="8"/>
      <c r="E190" s="8"/>
      <c r="F190" s="8"/>
      <c r="G190" s="9">
        <f t="shared" si="1"/>
        <v>45657</v>
      </c>
      <c r="H190" s="3"/>
    </row>
    <row r="191" spans="4:8" x14ac:dyDescent="0.25">
      <c r="D191" s="8"/>
      <c r="E191" s="8"/>
      <c r="F191" s="8"/>
      <c r="G191" s="9">
        <f t="shared" si="1"/>
        <v>45688</v>
      </c>
      <c r="H191" s="3"/>
    </row>
    <row r="192" spans="4:8" x14ac:dyDescent="0.25">
      <c r="D192" s="8"/>
      <c r="E192" s="8"/>
      <c r="F192" s="8"/>
      <c r="G192" s="9">
        <f t="shared" si="1"/>
        <v>45716</v>
      </c>
      <c r="H192" s="3"/>
    </row>
    <row r="193" spans="4:8" x14ac:dyDescent="0.25">
      <c r="D193" s="8"/>
      <c r="E193" s="8"/>
      <c r="F193" s="8"/>
      <c r="G193" s="9">
        <f t="shared" si="1"/>
        <v>45747</v>
      </c>
      <c r="H193" s="3"/>
    </row>
    <row r="194" spans="4:8" x14ac:dyDescent="0.25">
      <c r="D194" s="8"/>
      <c r="E194" s="8"/>
      <c r="F194" s="8"/>
      <c r="G194" s="9">
        <f t="shared" si="1"/>
        <v>45777</v>
      </c>
      <c r="H194" s="3"/>
    </row>
    <row r="195" spans="4:8" x14ac:dyDescent="0.25">
      <c r="D195" s="8"/>
      <c r="E195" s="8"/>
      <c r="F195" s="8"/>
      <c r="G195" s="9">
        <f t="shared" si="1"/>
        <v>45808</v>
      </c>
      <c r="H195" s="3"/>
    </row>
    <row r="196" spans="4:8" x14ac:dyDescent="0.25">
      <c r="D196" s="8"/>
      <c r="E196" s="8"/>
      <c r="F196" s="8"/>
      <c r="G196" s="9">
        <f t="shared" si="1"/>
        <v>45838</v>
      </c>
      <c r="H196" s="3"/>
    </row>
    <row r="197" spans="4:8" x14ac:dyDescent="0.25">
      <c r="D197" s="8"/>
      <c r="E197" s="8"/>
      <c r="F197" s="8"/>
      <c r="G197" s="9">
        <f t="shared" si="1"/>
        <v>45869</v>
      </c>
      <c r="H197" s="3"/>
    </row>
    <row r="198" spans="4:8" x14ac:dyDescent="0.25">
      <c r="D198" s="8"/>
      <c r="E198" s="8"/>
      <c r="G198" s="9">
        <f t="shared" si="1"/>
        <v>45900</v>
      </c>
      <c r="H198" s="3"/>
    </row>
    <row r="199" spans="4:8" x14ac:dyDescent="0.25">
      <c r="D199" s="8"/>
      <c r="E199" s="8"/>
      <c r="G199" s="9">
        <f t="shared" si="1"/>
        <v>45930</v>
      </c>
      <c r="H199" s="3"/>
    </row>
    <row r="200" spans="4:8" x14ac:dyDescent="0.25">
      <c r="D200" s="8"/>
      <c r="E200" s="8"/>
      <c r="G200" s="9">
        <f t="shared" si="1"/>
        <v>45961</v>
      </c>
      <c r="H200" s="3"/>
    </row>
    <row r="201" spans="4:8" x14ac:dyDescent="0.25">
      <c r="D201" s="8"/>
      <c r="E201" s="8"/>
      <c r="G201" s="9">
        <f t="shared" si="1"/>
        <v>45991</v>
      </c>
      <c r="H201" s="3"/>
    </row>
    <row r="202" spans="4:8" x14ac:dyDescent="0.25">
      <c r="G202" s="9">
        <f t="shared" si="1"/>
        <v>46022</v>
      </c>
      <c r="H202" s="3"/>
    </row>
    <row r="203" spans="4:8" x14ac:dyDescent="0.25">
      <c r="G203" s="9">
        <f t="shared" si="1"/>
        <v>46053</v>
      </c>
      <c r="H203" s="3"/>
    </row>
    <row r="204" spans="4:8" x14ac:dyDescent="0.25">
      <c r="G204" s="9">
        <f t="shared" si="1"/>
        <v>46081</v>
      </c>
      <c r="H204" s="3"/>
    </row>
    <row r="205" spans="4:8" x14ac:dyDescent="0.25">
      <c r="G205" s="9">
        <f t="shared" si="1"/>
        <v>46112</v>
      </c>
      <c r="H205" s="3"/>
    </row>
    <row r="206" spans="4:8" x14ac:dyDescent="0.25">
      <c r="G206" s="9">
        <f t="shared" si="1"/>
        <v>46142</v>
      </c>
      <c r="H206" s="3"/>
    </row>
    <row r="207" spans="4:8" x14ac:dyDescent="0.25">
      <c r="G207" s="9">
        <f t="shared" si="1"/>
        <v>46173</v>
      </c>
      <c r="H207" s="3"/>
    </row>
    <row r="208" spans="4:8" x14ac:dyDescent="0.25">
      <c r="G208" s="9">
        <f t="shared" si="1"/>
        <v>46203</v>
      </c>
      <c r="H208" s="3"/>
    </row>
    <row r="209" spans="7:8" x14ac:dyDescent="0.25">
      <c r="G209" s="9">
        <f t="shared" si="1"/>
        <v>46234</v>
      </c>
      <c r="H209" s="3"/>
    </row>
    <row r="210" spans="7:8" x14ac:dyDescent="0.25">
      <c r="G210" s="9">
        <f t="shared" si="1"/>
        <v>46265</v>
      </c>
      <c r="H210" s="3"/>
    </row>
    <row r="211" spans="7:8" x14ac:dyDescent="0.25">
      <c r="G211" s="9">
        <f t="shared" si="1"/>
        <v>46295</v>
      </c>
      <c r="H211" s="3"/>
    </row>
    <row r="212" spans="7:8" x14ac:dyDescent="0.25">
      <c r="G212" s="9">
        <f t="shared" si="1"/>
        <v>46326</v>
      </c>
      <c r="H212" s="3"/>
    </row>
    <row r="213" spans="7:8" x14ac:dyDescent="0.25">
      <c r="G213" s="9">
        <f t="shared" si="1"/>
        <v>46356</v>
      </c>
      <c r="H213" s="3"/>
    </row>
    <row r="214" spans="7:8" x14ac:dyDescent="0.25">
      <c r="G214" s="9">
        <f t="shared" si="1"/>
        <v>46387</v>
      </c>
      <c r="H214" s="3"/>
    </row>
    <row r="215" spans="7:8" x14ac:dyDescent="0.25">
      <c r="G215" s="9">
        <f t="shared" si="1"/>
        <v>46418</v>
      </c>
      <c r="H215" s="3"/>
    </row>
    <row r="216" spans="7:8" x14ac:dyDescent="0.25">
      <c r="G216" s="9">
        <f t="shared" si="1"/>
        <v>46446</v>
      </c>
      <c r="H216" s="3"/>
    </row>
    <row r="217" spans="7:8" x14ac:dyDescent="0.25">
      <c r="G217" s="9">
        <f t="shared" si="1"/>
        <v>46477</v>
      </c>
      <c r="H217" s="3"/>
    </row>
    <row r="218" spans="7:8" x14ac:dyDescent="0.25">
      <c r="G218" s="9">
        <f t="shared" si="1"/>
        <v>46507</v>
      </c>
      <c r="H218" s="3"/>
    </row>
    <row r="219" spans="7:8" x14ac:dyDescent="0.25">
      <c r="G219" s="9">
        <f t="shared" si="1"/>
        <v>46538</v>
      </c>
      <c r="H219" s="3"/>
    </row>
    <row r="220" spans="7:8" x14ac:dyDescent="0.25">
      <c r="G220" s="9">
        <f t="shared" ref="G220:G354" si="2">DATE(YEAR(G219),MONTH(G219)+2,1)-1</f>
        <v>46568</v>
      </c>
      <c r="H220" s="3"/>
    </row>
    <row r="221" spans="7:8" x14ac:dyDescent="0.25">
      <c r="G221" s="9">
        <f t="shared" si="2"/>
        <v>46599</v>
      </c>
      <c r="H221" s="3"/>
    </row>
    <row r="222" spans="7:8" x14ac:dyDescent="0.25">
      <c r="G222" s="9">
        <f t="shared" si="2"/>
        <v>46630</v>
      </c>
      <c r="H222" s="3"/>
    </row>
    <row r="223" spans="7:8" x14ac:dyDescent="0.25">
      <c r="G223" s="9">
        <f t="shared" si="2"/>
        <v>46660</v>
      </c>
      <c r="H223" s="3"/>
    </row>
    <row r="224" spans="7:8" x14ac:dyDescent="0.25">
      <c r="G224" s="9">
        <f t="shared" si="2"/>
        <v>46691</v>
      </c>
      <c r="H224" s="3"/>
    </row>
    <row r="225" spans="7:8" x14ac:dyDescent="0.25">
      <c r="G225" s="9">
        <f t="shared" si="2"/>
        <v>46721</v>
      </c>
      <c r="H225" s="3"/>
    </row>
    <row r="226" spans="7:8" x14ac:dyDescent="0.25">
      <c r="G226" s="9">
        <f t="shared" si="2"/>
        <v>46752</v>
      </c>
      <c r="H226" s="3"/>
    </row>
    <row r="227" spans="7:8" x14ac:dyDescent="0.25">
      <c r="G227" s="9">
        <f t="shared" si="2"/>
        <v>46783</v>
      </c>
      <c r="H227" s="3"/>
    </row>
    <row r="228" spans="7:8" x14ac:dyDescent="0.25">
      <c r="G228" s="9">
        <f t="shared" si="2"/>
        <v>46812</v>
      </c>
      <c r="H228" s="3"/>
    </row>
    <row r="229" spans="7:8" x14ac:dyDescent="0.25">
      <c r="G229" s="9">
        <f t="shared" si="2"/>
        <v>46843</v>
      </c>
      <c r="H229" s="3"/>
    </row>
    <row r="230" spans="7:8" x14ac:dyDescent="0.25">
      <c r="G230" s="9">
        <f t="shared" si="2"/>
        <v>46873</v>
      </c>
      <c r="H230" s="3"/>
    </row>
    <row r="231" spans="7:8" x14ac:dyDescent="0.25">
      <c r="G231" s="9">
        <f t="shared" si="2"/>
        <v>46904</v>
      </c>
      <c r="H231" s="3"/>
    </row>
    <row r="232" spans="7:8" x14ac:dyDescent="0.25">
      <c r="G232" s="9">
        <f t="shared" si="2"/>
        <v>46934</v>
      </c>
      <c r="H232" s="3"/>
    </row>
    <row r="233" spans="7:8" x14ac:dyDescent="0.25">
      <c r="G233" s="9">
        <f t="shared" si="2"/>
        <v>46965</v>
      </c>
      <c r="H233" s="3"/>
    </row>
    <row r="234" spans="7:8" x14ac:dyDescent="0.25">
      <c r="G234" s="9">
        <f t="shared" si="2"/>
        <v>46996</v>
      </c>
      <c r="H234" s="3"/>
    </row>
    <row r="235" spans="7:8" x14ac:dyDescent="0.25">
      <c r="G235" s="9">
        <f t="shared" si="2"/>
        <v>47026</v>
      </c>
      <c r="H235" s="3"/>
    </row>
    <row r="236" spans="7:8" x14ac:dyDescent="0.25">
      <c r="G236" s="9">
        <f t="shared" si="2"/>
        <v>47057</v>
      </c>
      <c r="H236" s="3"/>
    </row>
    <row r="237" spans="7:8" x14ac:dyDescent="0.25">
      <c r="G237" s="9">
        <f t="shared" si="2"/>
        <v>47087</v>
      </c>
      <c r="H237" s="3"/>
    </row>
    <row r="238" spans="7:8" x14ac:dyDescent="0.25">
      <c r="G238" s="9">
        <f t="shared" si="2"/>
        <v>47118</v>
      </c>
      <c r="H238" s="3"/>
    </row>
    <row r="239" spans="7:8" x14ac:dyDescent="0.25">
      <c r="G239" s="9">
        <f t="shared" si="2"/>
        <v>47149</v>
      </c>
      <c r="H239" s="3"/>
    </row>
    <row r="240" spans="7:8" x14ac:dyDescent="0.25">
      <c r="G240" s="9">
        <f t="shared" si="2"/>
        <v>47177</v>
      </c>
      <c r="H240" s="3"/>
    </row>
    <row r="241" spans="7:8" x14ac:dyDescent="0.25">
      <c r="G241" s="9">
        <f t="shared" si="2"/>
        <v>47208</v>
      </c>
      <c r="H241" s="3"/>
    </row>
    <row r="242" spans="7:8" x14ac:dyDescent="0.25">
      <c r="G242" s="9">
        <f t="shared" si="2"/>
        <v>47238</v>
      </c>
      <c r="H242" s="3"/>
    </row>
    <row r="243" spans="7:8" x14ac:dyDescent="0.25">
      <c r="G243" s="9">
        <f t="shared" si="2"/>
        <v>47269</v>
      </c>
      <c r="H243" s="3"/>
    </row>
    <row r="244" spans="7:8" x14ac:dyDescent="0.25">
      <c r="G244" s="9">
        <f t="shared" si="2"/>
        <v>47299</v>
      </c>
      <c r="H244" s="3"/>
    </row>
    <row r="245" spans="7:8" x14ac:dyDescent="0.25">
      <c r="G245" s="9">
        <f t="shared" si="2"/>
        <v>47330</v>
      </c>
      <c r="H245" s="3"/>
    </row>
    <row r="246" spans="7:8" x14ac:dyDescent="0.25">
      <c r="G246" s="9">
        <f t="shared" si="2"/>
        <v>47361</v>
      </c>
      <c r="H246" s="3"/>
    </row>
    <row r="247" spans="7:8" x14ac:dyDescent="0.25">
      <c r="G247" s="9">
        <f t="shared" si="2"/>
        <v>47391</v>
      </c>
    </row>
    <row r="248" spans="7:8" x14ac:dyDescent="0.25">
      <c r="G248" s="9">
        <f t="shared" si="2"/>
        <v>47422</v>
      </c>
    </row>
    <row r="249" spans="7:8" x14ac:dyDescent="0.25">
      <c r="G249" s="9">
        <f t="shared" si="2"/>
        <v>47452</v>
      </c>
    </row>
    <row r="250" spans="7:8" x14ac:dyDescent="0.25">
      <c r="G250" s="9">
        <f t="shared" si="2"/>
        <v>47483</v>
      </c>
    </row>
    <row r="251" spans="7:8" x14ac:dyDescent="0.25">
      <c r="G251" s="9">
        <f t="shared" si="2"/>
        <v>47514</v>
      </c>
    </row>
    <row r="252" spans="7:8" x14ac:dyDescent="0.25">
      <c r="G252" s="9">
        <f t="shared" si="2"/>
        <v>47542</v>
      </c>
    </row>
    <row r="253" spans="7:8" x14ac:dyDescent="0.25">
      <c r="G253" s="9">
        <f t="shared" si="2"/>
        <v>47573</v>
      </c>
    </row>
    <row r="254" spans="7:8" x14ac:dyDescent="0.25">
      <c r="G254" s="9">
        <f t="shared" si="2"/>
        <v>47603</v>
      </c>
    </row>
    <row r="255" spans="7:8" x14ac:dyDescent="0.25">
      <c r="G255" s="9">
        <f t="shared" si="2"/>
        <v>47634</v>
      </c>
    </row>
    <row r="256" spans="7:8" x14ac:dyDescent="0.25">
      <c r="G256" s="9">
        <f t="shared" si="2"/>
        <v>47664</v>
      </c>
    </row>
    <row r="257" spans="7:7" x14ac:dyDescent="0.25">
      <c r="G257" s="9">
        <f t="shared" si="2"/>
        <v>47695</v>
      </c>
    </row>
    <row r="258" spans="7:7" x14ac:dyDescent="0.25">
      <c r="G258" s="9">
        <f t="shared" si="2"/>
        <v>47726</v>
      </c>
    </row>
    <row r="259" spans="7:7" x14ac:dyDescent="0.25">
      <c r="G259" s="9">
        <f t="shared" si="2"/>
        <v>47756</v>
      </c>
    </row>
    <row r="260" spans="7:7" x14ac:dyDescent="0.25">
      <c r="G260" s="9">
        <f t="shared" si="2"/>
        <v>47787</v>
      </c>
    </row>
    <row r="261" spans="7:7" x14ac:dyDescent="0.25">
      <c r="G261" s="9">
        <f t="shared" si="2"/>
        <v>47817</v>
      </c>
    </row>
    <row r="262" spans="7:7" x14ac:dyDescent="0.25">
      <c r="G262" s="9">
        <f t="shared" si="2"/>
        <v>47848</v>
      </c>
    </row>
    <row r="263" spans="7:7" x14ac:dyDescent="0.25">
      <c r="G263" s="9">
        <f t="shared" si="2"/>
        <v>47879</v>
      </c>
    </row>
    <row r="264" spans="7:7" x14ac:dyDescent="0.25">
      <c r="G264" s="9">
        <f t="shared" si="2"/>
        <v>47907</v>
      </c>
    </row>
    <row r="265" spans="7:7" x14ac:dyDescent="0.25">
      <c r="G265" s="9">
        <f t="shared" si="2"/>
        <v>47938</v>
      </c>
    </row>
    <row r="266" spans="7:7" x14ac:dyDescent="0.25">
      <c r="G266" s="9">
        <f t="shared" si="2"/>
        <v>47968</v>
      </c>
    </row>
    <row r="267" spans="7:7" x14ac:dyDescent="0.25">
      <c r="G267" s="9">
        <f t="shared" si="2"/>
        <v>47999</v>
      </c>
    </row>
    <row r="268" spans="7:7" x14ac:dyDescent="0.25">
      <c r="G268" s="9">
        <f t="shared" si="2"/>
        <v>48029</v>
      </c>
    </row>
    <row r="269" spans="7:7" x14ac:dyDescent="0.25">
      <c r="G269" s="9">
        <f t="shared" si="2"/>
        <v>48060</v>
      </c>
    </row>
    <row r="270" spans="7:7" x14ac:dyDescent="0.25">
      <c r="G270" s="9">
        <f t="shared" si="2"/>
        <v>48091</v>
      </c>
    </row>
    <row r="271" spans="7:7" x14ac:dyDescent="0.25">
      <c r="G271" s="9">
        <f t="shared" si="2"/>
        <v>48121</v>
      </c>
    </row>
    <row r="272" spans="7:7" x14ac:dyDescent="0.25">
      <c r="G272" s="9">
        <f t="shared" si="2"/>
        <v>48152</v>
      </c>
    </row>
    <row r="273" spans="7:7" x14ac:dyDescent="0.25">
      <c r="G273" s="9">
        <f t="shared" si="2"/>
        <v>48182</v>
      </c>
    </row>
    <row r="274" spans="7:7" x14ac:dyDescent="0.25">
      <c r="G274" s="9">
        <f t="shared" si="2"/>
        <v>48213</v>
      </c>
    </row>
    <row r="275" spans="7:7" x14ac:dyDescent="0.25">
      <c r="G275" s="9">
        <f t="shared" si="2"/>
        <v>48244</v>
      </c>
    </row>
    <row r="276" spans="7:7" x14ac:dyDescent="0.25">
      <c r="G276" s="9">
        <f t="shared" si="2"/>
        <v>48273</v>
      </c>
    </row>
    <row r="277" spans="7:7" x14ac:dyDescent="0.25">
      <c r="G277" s="9">
        <f t="shared" si="2"/>
        <v>48304</v>
      </c>
    </row>
    <row r="278" spans="7:7" x14ac:dyDescent="0.25">
      <c r="G278" s="9">
        <f t="shared" si="2"/>
        <v>48334</v>
      </c>
    </row>
    <row r="279" spans="7:7" x14ac:dyDescent="0.25">
      <c r="G279" s="9">
        <f t="shared" si="2"/>
        <v>48365</v>
      </c>
    </row>
    <row r="280" spans="7:7" x14ac:dyDescent="0.25">
      <c r="G280" s="9">
        <f t="shared" si="2"/>
        <v>48395</v>
      </c>
    </row>
    <row r="281" spans="7:7" x14ac:dyDescent="0.25">
      <c r="G281" s="9">
        <f t="shared" si="2"/>
        <v>48426</v>
      </c>
    </row>
    <row r="282" spans="7:7" x14ac:dyDescent="0.25">
      <c r="G282" s="9">
        <f t="shared" si="2"/>
        <v>48457</v>
      </c>
    </row>
    <row r="283" spans="7:7" x14ac:dyDescent="0.25">
      <c r="G283" s="9">
        <f t="shared" si="2"/>
        <v>48487</v>
      </c>
    </row>
    <row r="284" spans="7:7" x14ac:dyDescent="0.25">
      <c r="G284" s="9">
        <f t="shared" si="2"/>
        <v>48518</v>
      </c>
    </row>
    <row r="285" spans="7:7" x14ac:dyDescent="0.25">
      <c r="G285" s="9">
        <f t="shared" si="2"/>
        <v>48548</v>
      </c>
    </row>
    <row r="286" spans="7:7" x14ac:dyDescent="0.25">
      <c r="G286" s="9">
        <f t="shared" si="2"/>
        <v>48579</v>
      </c>
    </row>
    <row r="287" spans="7:7" x14ac:dyDescent="0.25">
      <c r="G287" s="9">
        <f t="shared" si="2"/>
        <v>48610</v>
      </c>
    </row>
    <row r="288" spans="7:7" x14ac:dyDescent="0.25">
      <c r="G288" s="9">
        <f t="shared" si="2"/>
        <v>48638</v>
      </c>
    </row>
    <row r="289" spans="7:7" x14ac:dyDescent="0.25">
      <c r="G289" s="9">
        <f t="shared" si="2"/>
        <v>48669</v>
      </c>
    </row>
    <row r="290" spans="7:7" x14ac:dyDescent="0.25">
      <c r="G290" s="9">
        <f t="shared" si="2"/>
        <v>48699</v>
      </c>
    </row>
    <row r="291" spans="7:7" x14ac:dyDescent="0.25">
      <c r="G291" s="9">
        <f t="shared" si="2"/>
        <v>48730</v>
      </c>
    </row>
    <row r="292" spans="7:7" x14ac:dyDescent="0.25">
      <c r="G292" s="9">
        <f t="shared" si="2"/>
        <v>48760</v>
      </c>
    </row>
    <row r="293" spans="7:7" x14ac:dyDescent="0.25">
      <c r="G293" s="9">
        <f t="shared" si="2"/>
        <v>48791</v>
      </c>
    </row>
    <row r="294" spans="7:7" x14ac:dyDescent="0.25">
      <c r="G294" s="9">
        <f t="shared" si="2"/>
        <v>48822</v>
      </c>
    </row>
    <row r="295" spans="7:7" x14ac:dyDescent="0.25">
      <c r="G295" s="9">
        <f t="shared" si="2"/>
        <v>48852</v>
      </c>
    </row>
    <row r="296" spans="7:7" x14ac:dyDescent="0.25">
      <c r="G296" s="9">
        <f t="shared" si="2"/>
        <v>48883</v>
      </c>
    </row>
    <row r="297" spans="7:7" x14ac:dyDescent="0.25">
      <c r="G297" s="9">
        <f t="shared" si="2"/>
        <v>48913</v>
      </c>
    </row>
    <row r="298" spans="7:7" x14ac:dyDescent="0.25">
      <c r="G298" s="9">
        <f t="shared" si="2"/>
        <v>48944</v>
      </c>
    </row>
    <row r="299" spans="7:7" x14ac:dyDescent="0.25">
      <c r="G299" s="9">
        <f t="shared" si="2"/>
        <v>48975</v>
      </c>
    </row>
    <row r="300" spans="7:7" x14ac:dyDescent="0.25">
      <c r="G300" s="9">
        <f t="shared" si="2"/>
        <v>49003</v>
      </c>
    </row>
    <row r="301" spans="7:7" x14ac:dyDescent="0.25">
      <c r="G301" s="9">
        <f t="shared" si="2"/>
        <v>49034</v>
      </c>
    </row>
    <row r="302" spans="7:7" x14ac:dyDescent="0.25">
      <c r="G302" s="9">
        <f t="shared" si="2"/>
        <v>49064</v>
      </c>
    </row>
    <row r="303" spans="7:7" x14ac:dyDescent="0.25">
      <c r="G303" s="9">
        <f t="shared" si="2"/>
        <v>49095</v>
      </c>
    </row>
    <row r="304" spans="7:7" x14ac:dyDescent="0.25">
      <c r="G304" s="9">
        <f t="shared" si="2"/>
        <v>49125</v>
      </c>
    </row>
    <row r="305" spans="7:7" x14ac:dyDescent="0.25">
      <c r="G305" s="9">
        <f t="shared" si="2"/>
        <v>49156</v>
      </c>
    </row>
    <row r="306" spans="7:7" x14ac:dyDescent="0.25">
      <c r="G306" s="9">
        <f t="shared" si="2"/>
        <v>49187</v>
      </c>
    </row>
    <row r="307" spans="7:7" x14ac:dyDescent="0.25">
      <c r="G307" s="9">
        <f t="shared" si="2"/>
        <v>49217</v>
      </c>
    </row>
    <row r="308" spans="7:7" x14ac:dyDescent="0.25">
      <c r="G308" s="9">
        <f t="shared" si="2"/>
        <v>49248</v>
      </c>
    </row>
    <row r="309" spans="7:7" x14ac:dyDescent="0.25">
      <c r="G309" s="9">
        <f t="shared" si="2"/>
        <v>49278</v>
      </c>
    </row>
    <row r="310" spans="7:7" x14ac:dyDescent="0.25">
      <c r="G310" s="9">
        <f t="shared" si="2"/>
        <v>49309</v>
      </c>
    </row>
    <row r="311" spans="7:7" x14ac:dyDescent="0.25">
      <c r="G311" s="9">
        <f t="shared" si="2"/>
        <v>49340</v>
      </c>
    </row>
    <row r="312" spans="7:7" x14ac:dyDescent="0.25">
      <c r="G312" s="9">
        <f t="shared" si="2"/>
        <v>49368</v>
      </c>
    </row>
    <row r="313" spans="7:7" x14ac:dyDescent="0.25">
      <c r="G313" s="9">
        <f t="shared" si="2"/>
        <v>49399</v>
      </c>
    </row>
    <row r="314" spans="7:7" x14ac:dyDescent="0.25">
      <c r="G314" s="9">
        <f t="shared" si="2"/>
        <v>49429</v>
      </c>
    </row>
    <row r="315" spans="7:7" x14ac:dyDescent="0.25">
      <c r="G315" s="9">
        <f t="shared" si="2"/>
        <v>49460</v>
      </c>
    </row>
    <row r="316" spans="7:7" x14ac:dyDescent="0.25">
      <c r="G316" s="9">
        <f t="shared" si="2"/>
        <v>49490</v>
      </c>
    </row>
    <row r="317" spans="7:7" x14ac:dyDescent="0.25">
      <c r="G317" s="9">
        <f t="shared" si="2"/>
        <v>49521</v>
      </c>
    </row>
    <row r="318" spans="7:7" x14ac:dyDescent="0.25">
      <c r="G318" s="9">
        <f t="shared" si="2"/>
        <v>49552</v>
      </c>
    </row>
    <row r="319" spans="7:7" x14ac:dyDescent="0.25">
      <c r="G319" s="9">
        <f t="shared" si="2"/>
        <v>49582</v>
      </c>
    </row>
    <row r="320" spans="7:7" x14ac:dyDescent="0.25">
      <c r="G320" s="9">
        <f t="shared" si="2"/>
        <v>49613</v>
      </c>
    </row>
    <row r="321" spans="7:7" x14ac:dyDescent="0.25">
      <c r="G321" s="9">
        <f t="shared" si="2"/>
        <v>49643</v>
      </c>
    </row>
    <row r="322" spans="7:7" x14ac:dyDescent="0.25">
      <c r="G322" s="9">
        <f t="shared" si="2"/>
        <v>49674</v>
      </c>
    </row>
    <row r="323" spans="7:7" x14ac:dyDescent="0.25">
      <c r="G323" s="9">
        <f t="shared" si="2"/>
        <v>49705</v>
      </c>
    </row>
    <row r="324" spans="7:7" x14ac:dyDescent="0.25">
      <c r="G324" s="9">
        <f t="shared" si="2"/>
        <v>49734</v>
      </c>
    </row>
    <row r="325" spans="7:7" x14ac:dyDescent="0.25">
      <c r="G325" s="9">
        <f t="shared" si="2"/>
        <v>49765</v>
      </c>
    </row>
    <row r="326" spans="7:7" x14ac:dyDescent="0.25">
      <c r="G326" s="9">
        <f t="shared" si="2"/>
        <v>49795</v>
      </c>
    </row>
    <row r="327" spans="7:7" x14ac:dyDescent="0.25">
      <c r="G327" s="9">
        <f t="shared" si="2"/>
        <v>49826</v>
      </c>
    </row>
    <row r="328" spans="7:7" x14ac:dyDescent="0.25">
      <c r="G328" s="9">
        <f t="shared" si="2"/>
        <v>49856</v>
      </c>
    </row>
    <row r="329" spans="7:7" x14ac:dyDescent="0.25">
      <c r="G329" s="9">
        <f t="shared" si="2"/>
        <v>49887</v>
      </c>
    </row>
    <row r="330" spans="7:7" x14ac:dyDescent="0.25">
      <c r="G330" s="9">
        <f t="shared" si="2"/>
        <v>49918</v>
      </c>
    </row>
    <row r="331" spans="7:7" x14ac:dyDescent="0.25">
      <c r="G331" s="9">
        <f t="shared" si="2"/>
        <v>49948</v>
      </c>
    </row>
    <row r="332" spans="7:7" x14ac:dyDescent="0.25">
      <c r="G332" s="9">
        <f t="shared" si="2"/>
        <v>49979</v>
      </c>
    </row>
    <row r="333" spans="7:7" x14ac:dyDescent="0.25">
      <c r="G333" s="9">
        <f t="shared" si="2"/>
        <v>50009</v>
      </c>
    </row>
    <row r="334" spans="7:7" x14ac:dyDescent="0.25">
      <c r="G334" s="9">
        <f t="shared" si="2"/>
        <v>50040</v>
      </c>
    </row>
    <row r="335" spans="7:7" x14ac:dyDescent="0.25">
      <c r="G335" s="9">
        <f t="shared" si="2"/>
        <v>50071</v>
      </c>
    </row>
    <row r="336" spans="7:7" x14ac:dyDescent="0.25">
      <c r="G336" s="9">
        <f t="shared" si="2"/>
        <v>50099</v>
      </c>
    </row>
    <row r="337" spans="7:7" x14ac:dyDescent="0.25">
      <c r="G337" s="9">
        <f t="shared" si="2"/>
        <v>50130</v>
      </c>
    </row>
    <row r="338" spans="7:7" x14ac:dyDescent="0.25">
      <c r="G338" s="9">
        <f t="shared" si="2"/>
        <v>50160</v>
      </c>
    </row>
    <row r="339" spans="7:7" x14ac:dyDescent="0.25">
      <c r="G339" s="9">
        <f t="shared" si="2"/>
        <v>50191</v>
      </c>
    </row>
    <row r="340" spans="7:7" x14ac:dyDescent="0.25">
      <c r="G340" s="9">
        <f t="shared" si="2"/>
        <v>50221</v>
      </c>
    </row>
    <row r="341" spans="7:7" x14ac:dyDescent="0.25">
      <c r="G341" s="9">
        <f t="shared" si="2"/>
        <v>50252</v>
      </c>
    </row>
    <row r="342" spans="7:7" x14ac:dyDescent="0.25">
      <c r="G342" s="9">
        <f t="shared" si="2"/>
        <v>50283</v>
      </c>
    </row>
    <row r="343" spans="7:7" x14ac:dyDescent="0.25">
      <c r="G343" s="9">
        <f t="shared" si="2"/>
        <v>50313</v>
      </c>
    </row>
    <row r="344" spans="7:7" x14ac:dyDescent="0.25">
      <c r="G344" s="9">
        <f t="shared" si="2"/>
        <v>50344</v>
      </c>
    </row>
    <row r="345" spans="7:7" x14ac:dyDescent="0.25">
      <c r="G345" s="9">
        <f t="shared" si="2"/>
        <v>50374</v>
      </c>
    </row>
    <row r="346" spans="7:7" x14ac:dyDescent="0.25">
      <c r="G346" s="9">
        <f t="shared" si="2"/>
        <v>50405</v>
      </c>
    </row>
    <row r="347" spans="7:7" x14ac:dyDescent="0.25">
      <c r="G347" s="9">
        <f t="shared" si="2"/>
        <v>50436</v>
      </c>
    </row>
    <row r="348" spans="7:7" x14ac:dyDescent="0.25">
      <c r="G348" s="9">
        <f t="shared" si="2"/>
        <v>50464</v>
      </c>
    </row>
    <row r="349" spans="7:7" x14ac:dyDescent="0.25">
      <c r="G349" s="9">
        <f t="shared" si="2"/>
        <v>50495</v>
      </c>
    </row>
    <row r="350" spans="7:7" x14ac:dyDescent="0.25">
      <c r="G350" s="9">
        <f t="shared" si="2"/>
        <v>50525</v>
      </c>
    </row>
    <row r="351" spans="7:7" x14ac:dyDescent="0.25">
      <c r="G351" s="9">
        <f t="shared" si="2"/>
        <v>50556</v>
      </c>
    </row>
    <row r="352" spans="7:7" x14ac:dyDescent="0.25">
      <c r="G352" s="9">
        <f t="shared" si="2"/>
        <v>50586</v>
      </c>
    </row>
    <row r="353" spans="7:7" x14ac:dyDescent="0.25">
      <c r="G353" s="9">
        <f t="shared" si="2"/>
        <v>50617</v>
      </c>
    </row>
    <row r="354" spans="7:7" x14ac:dyDescent="0.25">
      <c r="G354" s="9">
        <f t="shared" si="2"/>
        <v>50648</v>
      </c>
    </row>
    <row r="355" spans="7:7" x14ac:dyDescent="0.25">
      <c r="G355" s="9">
        <f t="shared" ref="G355:G450" si="3">DATE(YEAR(G354),MONTH(G354)+2,1)-1</f>
        <v>50678</v>
      </c>
    </row>
    <row r="356" spans="7:7" x14ac:dyDescent="0.25">
      <c r="G356" s="9">
        <f t="shared" si="3"/>
        <v>50709</v>
      </c>
    </row>
    <row r="357" spans="7:7" x14ac:dyDescent="0.25">
      <c r="G357" s="9">
        <f t="shared" si="3"/>
        <v>50739</v>
      </c>
    </row>
    <row r="358" spans="7:7" x14ac:dyDescent="0.25">
      <c r="G358" s="9">
        <f t="shared" si="3"/>
        <v>50770</v>
      </c>
    </row>
    <row r="359" spans="7:7" x14ac:dyDescent="0.25">
      <c r="G359" s="9">
        <f t="shared" si="3"/>
        <v>50801</v>
      </c>
    </row>
    <row r="360" spans="7:7" x14ac:dyDescent="0.25">
      <c r="G360" s="9">
        <f t="shared" si="3"/>
        <v>50829</v>
      </c>
    </row>
    <row r="361" spans="7:7" x14ac:dyDescent="0.25">
      <c r="G361" s="9">
        <f t="shared" si="3"/>
        <v>50860</v>
      </c>
    </row>
    <row r="362" spans="7:7" x14ac:dyDescent="0.25">
      <c r="G362" s="9">
        <f t="shared" si="3"/>
        <v>50890</v>
      </c>
    </row>
    <row r="363" spans="7:7" x14ac:dyDescent="0.25">
      <c r="G363" s="9">
        <f t="shared" si="3"/>
        <v>50921</v>
      </c>
    </row>
    <row r="364" spans="7:7" x14ac:dyDescent="0.25">
      <c r="G364" s="9">
        <f t="shared" si="3"/>
        <v>50951</v>
      </c>
    </row>
    <row r="365" spans="7:7" x14ac:dyDescent="0.25">
      <c r="G365" s="9">
        <f t="shared" si="3"/>
        <v>50982</v>
      </c>
    </row>
    <row r="366" spans="7:7" x14ac:dyDescent="0.25">
      <c r="G366" s="9">
        <f t="shared" si="3"/>
        <v>51013</v>
      </c>
    </row>
    <row r="367" spans="7:7" x14ac:dyDescent="0.25">
      <c r="G367" s="9">
        <f t="shared" si="3"/>
        <v>51043</v>
      </c>
    </row>
    <row r="368" spans="7:7" x14ac:dyDescent="0.25">
      <c r="G368" s="9">
        <f t="shared" si="3"/>
        <v>51074</v>
      </c>
    </row>
    <row r="369" spans="7:7" x14ac:dyDescent="0.25">
      <c r="G369" s="9">
        <f t="shared" si="3"/>
        <v>51104</v>
      </c>
    </row>
    <row r="370" spans="7:7" x14ac:dyDescent="0.25">
      <c r="G370" s="9">
        <f t="shared" si="3"/>
        <v>51135</v>
      </c>
    </row>
    <row r="371" spans="7:7" x14ac:dyDescent="0.25">
      <c r="G371" s="9">
        <f t="shared" si="3"/>
        <v>51166</v>
      </c>
    </row>
    <row r="372" spans="7:7" x14ac:dyDescent="0.25">
      <c r="G372" s="9">
        <f t="shared" si="3"/>
        <v>51195</v>
      </c>
    </row>
    <row r="373" spans="7:7" x14ac:dyDescent="0.25">
      <c r="G373" s="9">
        <f t="shared" si="3"/>
        <v>51226</v>
      </c>
    </row>
    <row r="374" spans="7:7" x14ac:dyDescent="0.25">
      <c r="G374" s="9">
        <f t="shared" si="3"/>
        <v>51256</v>
      </c>
    </row>
    <row r="375" spans="7:7" x14ac:dyDescent="0.25">
      <c r="G375" s="9">
        <f t="shared" si="3"/>
        <v>51287</v>
      </c>
    </row>
    <row r="376" spans="7:7" x14ac:dyDescent="0.25">
      <c r="G376" s="9">
        <f t="shared" si="3"/>
        <v>51317</v>
      </c>
    </row>
    <row r="377" spans="7:7" x14ac:dyDescent="0.25">
      <c r="G377" s="9">
        <f t="shared" si="3"/>
        <v>51348</v>
      </c>
    </row>
    <row r="378" spans="7:7" x14ac:dyDescent="0.25">
      <c r="G378" s="9">
        <f t="shared" si="3"/>
        <v>51379</v>
      </c>
    </row>
    <row r="379" spans="7:7" x14ac:dyDescent="0.25">
      <c r="G379" s="9">
        <f t="shared" si="3"/>
        <v>51409</v>
      </c>
    </row>
    <row r="380" spans="7:7" x14ac:dyDescent="0.25">
      <c r="G380" s="9">
        <f t="shared" si="3"/>
        <v>51440</v>
      </c>
    </row>
    <row r="381" spans="7:7" x14ac:dyDescent="0.25">
      <c r="G381" s="9">
        <f t="shared" si="3"/>
        <v>51470</v>
      </c>
    </row>
    <row r="382" spans="7:7" x14ac:dyDescent="0.25">
      <c r="G382" s="9">
        <f t="shared" si="3"/>
        <v>51501</v>
      </c>
    </row>
    <row r="383" spans="7:7" x14ac:dyDescent="0.25">
      <c r="G383" s="9">
        <f t="shared" si="3"/>
        <v>51532</v>
      </c>
    </row>
    <row r="384" spans="7:7" x14ac:dyDescent="0.25">
      <c r="G384" s="9">
        <f t="shared" si="3"/>
        <v>51560</v>
      </c>
    </row>
    <row r="385" spans="7:7" x14ac:dyDescent="0.25">
      <c r="G385" s="9">
        <f t="shared" si="3"/>
        <v>51591</v>
      </c>
    </row>
    <row r="386" spans="7:7" x14ac:dyDescent="0.25">
      <c r="G386" s="9">
        <f t="shared" si="3"/>
        <v>51621</v>
      </c>
    </row>
    <row r="387" spans="7:7" x14ac:dyDescent="0.25">
      <c r="G387" s="9">
        <f t="shared" si="3"/>
        <v>51652</v>
      </c>
    </row>
    <row r="388" spans="7:7" x14ac:dyDescent="0.25">
      <c r="G388" s="9">
        <f t="shared" si="3"/>
        <v>51682</v>
      </c>
    </row>
    <row r="389" spans="7:7" x14ac:dyDescent="0.25">
      <c r="G389" s="9">
        <f t="shared" si="3"/>
        <v>51713</v>
      </c>
    </row>
    <row r="390" spans="7:7" x14ac:dyDescent="0.25">
      <c r="G390" s="9">
        <f t="shared" si="3"/>
        <v>51744</v>
      </c>
    </row>
    <row r="391" spans="7:7" x14ac:dyDescent="0.25">
      <c r="G391" s="9">
        <f t="shared" si="3"/>
        <v>51774</v>
      </c>
    </row>
    <row r="392" spans="7:7" x14ac:dyDescent="0.25">
      <c r="G392" s="9">
        <f t="shared" si="3"/>
        <v>51805</v>
      </c>
    </row>
    <row r="393" spans="7:7" x14ac:dyDescent="0.25">
      <c r="G393" s="9">
        <f t="shared" si="3"/>
        <v>51835</v>
      </c>
    </row>
    <row r="394" spans="7:7" x14ac:dyDescent="0.25">
      <c r="G394" s="9">
        <f t="shared" si="3"/>
        <v>51866</v>
      </c>
    </row>
    <row r="395" spans="7:7" x14ac:dyDescent="0.25">
      <c r="G395" s="9">
        <f t="shared" si="3"/>
        <v>51897</v>
      </c>
    </row>
    <row r="396" spans="7:7" x14ac:dyDescent="0.25">
      <c r="G396" s="9">
        <f t="shared" si="3"/>
        <v>51925</v>
      </c>
    </row>
    <row r="397" spans="7:7" x14ac:dyDescent="0.25">
      <c r="G397" s="9">
        <f t="shared" si="3"/>
        <v>51956</v>
      </c>
    </row>
    <row r="398" spans="7:7" x14ac:dyDescent="0.25">
      <c r="G398" s="9">
        <f t="shared" si="3"/>
        <v>51986</v>
      </c>
    </row>
    <row r="399" spans="7:7" x14ac:dyDescent="0.25">
      <c r="G399" s="9">
        <f t="shared" si="3"/>
        <v>52017</v>
      </c>
    </row>
    <row r="400" spans="7:7" x14ac:dyDescent="0.25">
      <c r="G400" s="9">
        <f t="shared" si="3"/>
        <v>52047</v>
      </c>
    </row>
    <row r="401" spans="7:7" x14ac:dyDescent="0.25">
      <c r="G401" s="9">
        <f t="shared" si="3"/>
        <v>52078</v>
      </c>
    </row>
    <row r="402" spans="7:7" x14ac:dyDescent="0.25">
      <c r="G402" s="9">
        <f t="shared" si="3"/>
        <v>52109</v>
      </c>
    </row>
    <row r="403" spans="7:7" x14ac:dyDescent="0.25">
      <c r="G403" s="9">
        <f t="shared" si="3"/>
        <v>52139</v>
      </c>
    </row>
    <row r="404" spans="7:7" x14ac:dyDescent="0.25">
      <c r="G404" s="9">
        <f t="shared" si="3"/>
        <v>52170</v>
      </c>
    </row>
    <row r="405" spans="7:7" x14ac:dyDescent="0.25">
      <c r="G405" s="9">
        <f t="shared" si="3"/>
        <v>52200</v>
      </c>
    </row>
    <row r="406" spans="7:7" x14ac:dyDescent="0.25">
      <c r="G406" s="9">
        <f t="shared" si="3"/>
        <v>52231</v>
      </c>
    </row>
    <row r="407" spans="7:7" x14ac:dyDescent="0.25">
      <c r="G407" s="9">
        <f t="shared" si="3"/>
        <v>52262</v>
      </c>
    </row>
    <row r="408" spans="7:7" x14ac:dyDescent="0.25">
      <c r="G408" s="9">
        <f t="shared" si="3"/>
        <v>52290</v>
      </c>
    </row>
    <row r="409" spans="7:7" x14ac:dyDescent="0.25">
      <c r="G409" s="9">
        <f t="shared" si="3"/>
        <v>52321</v>
      </c>
    </row>
    <row r="410" spans="7:7" x14ac:dyDescent="0.25">
      <c r="G410" s="9">
        <f t="shared" si="3"/>
        <v>52351</v>
      </c>
    </row>
    <row r="411" spans="7:7" x14ac:dyDescent="0.25">
      <c r="G411" s="9">
        <f t="shared" si="3"/>
        <v>52382</v>
      </c>
    </row>
    <row r="412" spans="7:7" x14ac:dyDescent="0.25">
      <c r="G412" s="9">
        <f t="shared" si="3"/>
        <v>52412</v>
      </c>
    </row>
    <row r="413" spans="7:7" x14ac:dyDescent="0.25">
      <c r="G413" s="9">
        <f t="shared" si="3"/>
        <v>52443</v>
      </c>
    </row>
    <row r="414" spans="7:7" x14ac:dyDescent="0.25">
      <c r="G414" s="9">
        <f t="shared" si="3"/>
        <v>52474</v>
      </c>
    </row>
    <row r="415" spans="7:7" x14ac:dyDescent="0.25">
      <c r="G415" s="9">
        <f t="shared" si="3"/>
        <v>52504</v>
      </c>
    </row>
    <row r="416" spans="7:7" x14ac:dyDescent="0.25">
      <c r="G416" s="9">
        <f t="shared" si="3"/>
        <v>52535</v>
      </c>
    </row>
    <row r="417" spans="7:7" x14ac:dyDescent="0.25">
      <c r="G417" s="9">
        <f t="shared" si="3"/>
        <v>52565</v>
      </c>
    </row>
    <row r="418" spans="7:7" x14ac:dyDescent="0.25">
      <c r="G418" s="9">
        <f t="shared" si="3"/>
        <v>52596</v>
      </c>
    </row>
    <row r="419" spans="7:7" x14ac:dyDescent="0.25">
      <c r="G419" s="9">
        <f t="shared" si="3"/>
        <v>52627</v>
      </c>
    </row>
    <row r="420" spans="7:7" x14ac:dyDescent="0.25">
      <c r="G420" s="9">
        <f t="shared" si="3"/>
        <v>52656</v>
      </c>
    </row>
    <row r="421" spans="7:7" x14ac:dyDescent="0.25">
      <c r="G421" s="9">
        <f t="shared" si="3"/>
        <v>52687</v>
      </c>
    </row>
    <row r="422" spans="7:7" x14ac:dyDescent="0.25">
      <c r="G422" s="9">
        <f t="shared" si="3"/>
        <v>52717</v>
      </c>
    </row>
    <row r="423" spans="7:7" x14ac:dyDescent="0.25">
      <c r="G423" s="9">
        <f t="shared" si="3"/>
        <v>52748</v>
      </c>
    </row>
    <row r="424" spans="7:7" x14ac:dyDescent="0.25">
      <c r="G424" s="9">
        <f t="shared" si="3"/>
        <v>52778</v>
      </c>
    </row>
    <row r="425" spans="7:7" x14ac:dyDescent="0.25">
      <c r="G425" s="9">
        <f t="shared" si="3"/>
        <v>52809</v>
      </c>
    </row>
    <row r="426" spans="7:7" x14ac:dyDescent="0.25">
      <c r="G426" s="9">
        <f t="shared" si="3"/>
        <v>52840</v>
      </c>
    </row>
    <row r="427" spans="7:7" x14ac:dyDescent="0.25">
      <c r="G427" s="9">
        <f t="shared" si="3"/>
        <v>52870</v>
      </c>
    </row>
    <row r="428" spans="7:7" x14ac:dyDescent="0.25">
      <c r="G428" s="9">
        <f t="shared" si="3"/>
        <v>52901</v>
      </c>
    </row>
    <row r="429" spans="7:7" x14ac:dyDescent="0.25">
      <c r="G429" s="9">
        <f t="shared" si="3"/>
        <v>52931</v>
      </c>
    </row>
    <row r="430" spans="7:7" x14ac:dyDescent="0.25">
      <c r="G430" s="9">
        <f t="shared" si="3"/>
        <v>52962</v>
      </c>
    </row>
    <row r="431" spans="7:7" x14ac:dyDescent="0.25">
      <c r="G431" s="9">
        <f t="shared" si="3"/>
        <v>52993</v>
      </c>
    </row>
    <row r="432" spans="7:7" x14ac:dyDescent="0.25">
      <c r="G432" s="9">
        <f t="shared" si="3"/>
        <v>53021</v>
      </c>
    </row>
    <row r="433" spans="7:7" x14ac:dyDescent="0.25">
      <c r="G433" s="9">
        <f t="shared" si="3"/>
        <v>53052</v>
      </c>
    </row>
    <row r="434" spans="7:7" x14ac:dyDescent="0.25">
      <c r="G434" s="9">
        <f t="shared" si="3"/>
        <v>53082</v>
      </c>
    </row>
    <row r="435" spans="7:7" x14ac:dyDescent="0.25">
      <c r="G435" s="9">
        <f t="shared" si="3"/>
        <v>53113</v>
      </c>
    </row>
    <row r="436" spans="7:7" x14ac:dyDescent="0.25">
      <c r="G436" s="9">
        <f t="shared" si="3"/>
        <v>53143</v>
      </c>
    </row>
    <row r="437" spans="7:7" x14ac:dyDescent="0.25">
      <c r="G437" s="9">
        <f t="shared" si="3"/>
        <v>53174</v>
      </c>
    </row>
    <row r="438" spans="7:7" x14ac:dyDescent="0.25">
      <c r="G438" s="9">
        <f t="shared" si="3"/>
        <v>53205</v>
      </c>
    </row>
    <row r="439" spans="7:7" x14ac:dyDescent="0.25">
      <c r="G439" s="9">
        <f t="shared" si="3"/>
        <v>53235</v>
      </c>
    </row>
    <row r="440" spans="7:7" x14ac:dyDescent="0.25">
      <c r="G440" s="9">
        <f t="shared" si="3"/>
        <v>53266</v>
      </c>
    </row>
    <row r="441" spans="7:7" x14ac:dyDescent="0.25">
      <c r="G441" s="9">
        <f t="shared" si="3"/>
        <v>53296</v>
      </c>
    </row>
    <row r="442" spans="7:7" x14ac:dyDescent="0.25">
      <c r="G442" s="9">
        <f t="shared" si="3"/>
        <v>53327</v>
      </c>
    </row>
    <row r="443" spans="7:7" x14ac:dyDescent="0.25">
      <c r="G443" s="9">
        <f t="shared" si="3"/>
        <v>53358</v>
      </c>
    </row>
    <row r="444" spans="7:7" x14ac:dyDescent="0.25">
      <c r="G444" s="9">
        <f t="shared" si="3"/>
        <v>53386</v>
      </c>
    </row>
    <row r="445" spans="7:7" x14ac:dyDescent="0.25">
      <c r="G445" s="9">
        <f t="shared" si="3"/>
        <v>53417</v>
      </c>
    </row>
    <row r="446" spans="7:7" x14ac:dyDescent="0.25">
      <c r="G446" s="9">
        <f t="shared" si="3"/>
        <v>53447</v>
      </c>
    </row>
    <row r="447" spans="7:7" x14ac:dyDescent="0.25">
      <c r="G447" s="9">
        <f t="shared" si="3"/>
        <v>53478</v>
      </c>
    </row>
    <row r="448" spans="7:7" x14ac:dyDescent="0.25">
      <c r="G448" s="9">
        <f t="shared" si="3"/>
        <v>53508</v>
      </c>
    </row>
    <row r="449" spans="7:7" x14ac:dyDescent="0.25">
      <c r="G449" s="9">
        <f t="shared" si="3"/>
        <v>53539</v>
      </c>
    </row>
    <row r="450" spans="7:7" x14ac:dyDescent="0.25">
      <c r="G450" s="9">
        <f t="shared" si="3"/>
        <v>53570</v>
      </c>
    </row>
    <row r="451" spans="7:7" x14ac:dyDescent="0.25">
      <c r="G451" s="9" t="s">
        <v>13</v>
      </c>
    </row>
    <row r="452" spans="7:7" x14ac:dyDescent="0.25">
      <c r="G452" s="22"/>
    </row>
    <row r="453" spans="7:7" x14ac:dyDescent="0.25">
      <c r="G453" s="22"/>
    </row>
    <row r="454" spans="7:7" x14ac:dyDescent="0.25">
      <c r="G454" s="22"/>
    </row>
    <row r="455" spans="7:7" x14ac:dyDescent="0.25">
      <c r="G455" s="22"/>
    </row>
    <row r="456" spans="7:7" x14ac:dyDescent="0.25">
      <c r="G456" s="22"/>
    </row>
    <row r="457" spans="7:7" x14ac:dyDescent="0.25">
      <c r="G457" s="22"/>
    </row>
    <row r="458" spans="7:7" x14ac:dyDescent="0.25">
      <c r="G458" s="22"/>
    </row>
    <row r="459" spans="7:7" x14ac:dyDescent="0.25">
      <c r="G459" s="22"/>
    </row>
    <row r="460" spans="7:7" x14ac:dyDescent="0.25">
      <c r="G460" s="22"/>
    </row>
    <row r="461" spans="7:7" x14ac:dyDescent="0.25">
      <c r="G461" s="22"/>
    </row>
    <row r="462" spans="7:7" x14ac:dyDescent="0.25">
      <c r="G462" s="22"/>
    </row>
    <row r="463" spans="7:7" x14ac:dyDescent="0.25">
      <c r="G463" s="22"/>
    </row>
    <row r="464" spans="7:7" x14ac:dyDescent="0.25">
      <c r="G464" s="22"/>
    </row>
    <row r="465" spans="7:7" x14ac:dyDescent="0.25">
      <c r="G465" s="22"/>
    </row>
    <row r="466" spans="7:7" x14ac:dyDescent="0.25">
      <c r="G466" s="22"/>
    </row>
    <row r="467" spans="7:7" x14ac:dyDescent="0.25">
      <c r="G467" s="22"/>
    </row>
    <row r="468" spans="7:7" x14ac:dyDescent="0.25">
      <c r="G468" s="22"/>
    </row>
    <row r="469" spans="7:7" x14ac:dyDescent="0.25">
      <c r="G469" s="22"/>
    </row>
    <row r="470" spans="7:7" x14ac:dyDescent="0.25">
      <c r="G470" s="22"/>
    </row>
    <row r="471" spans="7:7" x14ac:dyDescent="0.25">
      <c r="G471" s="22"/>
    </row>
    <row r="472" spans="7:7" x14ac:dyDescent="0.25">
      <c r="G472" s="22"/>
    </row>
    <row r="473" spans="7:7" x14ac:dyDescent="0.25">
      <c r="G473" s="22"/>
    </row>
    <row r="474" spans="7:7" x14ac:dyDescent="0.25">
      <c r="G474" s="22"/>
    </row>
    <row r="475" spans="7:7" x14ac:dyDescent="0.25">
      <c r="G475" s="22"/>
    </row>
    <row r="476" spans="7:7" x14ac:dyDescent="0.25">
      <c r="G476" s="22"/>
    </row>
    <row r="477" spans="7:7" x14ac:dyDescent="0.25">
      <c r="G477" s="22"/>
    </row>
    <row r="478" spans="7:7" x14ac:dyDescent="0.25">
      <c r="G478" s="22"/>
    </row>
    <row r="479" spans="7:7" x14ac:dyDescent="0.25">
      <c r="G479" s="22"/>
    </row>
    <row r="480" spans="7:7" x14ac:dyDescent="0.25">
      <c r="G480" s="22"/>
    </row>
    <row r="481" spans="7:7" x14ac:dyDescent="0.25">
      <c r="G481" s="22"/>
    </row>
    <row r="482" spans="7:7" x14ac:dyDescent="0.25">
      <c r="G482" s="22"/>
    </row>
    <row r="483" spans="7:7" x14ac:dyDescent="0.25">
      <c r="G483" s="22"/>
    </row>
    <row r="484" spans="7:7" x14ac:dyDescent="0.25">
      <c r="G484" s="22"/>
    </row>
  </sheetData>
  <mergeCells count="4">
    <mergeCell ref="U6:W9"/>
    <mergeCell ref="C1:Q1"/>
    <mergeCell ref="I41:Q41"/>
    <mergeCell ref="A3:R3"/>
  </mergeCells>
  <dataValidations count="1">
    <dataValidation type="list" allowBlank="1" showInputMessage="1" showErrorMessage="1" sqref="D8">
      <formula1>$C$12:$C$25</formula1>
    </dataValidation>
  </dataValidations>
  <hyperlinks>
    <hyperlink ref="A7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4"/>
  <sheetViews>
    <sheetView workbookViewId="0"/>
  </sheetViews>
  <sheetFormatPr defaultColWidth="9.140625" defaultRowHeight="15" x14ac:dyDescent="0.25"/>
  <cols>
    <col min="1" max="1" width="9.140625" style="20"/>
    <col min="2" max="2" width="4.5703125" style="20" customWidth="1"/>
    <col min="3" max="3" width="91.42578125" style="20" customWidth="1"/>
    <col min="4" max="4" width="6" style="20" customWidth="1"/>
    <col min="5" max="16384" width="9.140625" style="20"/>
  </cols>
  <sheetData>
    <row r="2" spans="2:4" x14ac:dyDescent="0.25">
      <c r="B2" s="62"/>
      <c r="C2" s="62"/>
      <c r="D2" s="62"/>
    </row>
    <row r="3" spans="2:4" ht="165" x14ac:dyDescent="0.25">
      <c r="B3" s="62"/>
      <c r="C3" s="63" t="s">
        <v>53</v>
      </c>
      <c r="D3" s="62"/>
    </row>
    <row r="4" spans="2:4" x14ac:dyDescent="0.25">
      <c r="B4" s="62"/>
      <c r="C4" s="63"/>
      <c r="D4"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670"/>
  <sheetViews>
    <sheetView topLeftCell="A40" workbookViewId="0">
      <selection activeCell="B47" sqref="B47"/>
    </sheetView>
  </sheetViews>
  <sheetFormatPr defaultColWidth="8.85546875" defaultRowHeight="15" x14ac:dyDescent="0.25"/>
  <cols>
    <col min="1" max="1" width="8.85546875" style="17"/>
    <col min="2" max="2" width="11" style="17" customWidth="1"/>
    <col min="3" max="3" width="12.42578125" style="17" customWidth="1"/>
    <col min="4" max="8" width="8.85546875" style="17"/>
    <col min="9" max="9" width="11.85546875" style="17" customWidth="1"/>
    <col min="10" max="21" width="12.28515625" style="17" customWidth="1"/>
    <col min="22" max="23" width="8.85546875" style="33"/>
    <col min="24" max="24" width="8.85546875" style="17" customWidth="1"/>
    <col min="25" max="16384" width="8.85546875" style="17"/>
  </cols>
  <sheetData>
    <row r="1" spans="1:23" x14ac:dyDescent="0.25">
      <c r="A1" s="40" t="s">
        <v>2</v>
      </c>
      <c r="J1" s="2"/>
      <c r="K1" s="2"/>
      <c r="L1" s="2"/>
      <c r="M1" s="2"/>
      <c r="N1" s="2"/>
      <c r="O1" s="2"/>
      <c r="P1" s="2"/>
      <c r="Q1" s="2"/>
      <c r="R1" s="2"/>
      <c r="S1" s="2"/>
      <c r="T1" s="2"/>
    </row>
    <row r="2" spans="1:23" x14ac:dyDescent="0.25">
      <c r="I2" s="16"/>
    </row>
    <row r="3" spans="1:23" s="4" customFormat="1" ht="30.75" customHeight="1" x14ac:dyDescent="0.25">
      <c r="B3" s="32" t="str">
        <f>"Scenario "&amp;SelectedScenario</f>
        <v>Scenario 1</v>
      </c>
      <c r="I3" s="16"/>
      <c r="J3" s="17"/>
      <c r="K3" s="17"/>
      <c r="L3" s="17"/>
      <c r="M3" s="17"/>
      <c r="N3" s="17"/>
      <c r="O3" s="17"/>
      <c r="P3" s="17"/>
      <c r="Q3" s="17"/>
      <c r="R3" s="17"/>
      <c r="S3" s="17"/>
      <c r="T3" s="17"/>
      <c r="V3" s="39"/>
      <c r="W3" s="39"/>
    </row>
    <row r="4" spans="1:23" x14ac:dyDescent="0.25">
      <c r="A4" s="16">
        <v>43039</v>
      </c>
      <c r="B4" s="17">
        <f>INDEX('Bank rate paths'!$A$1:$P$661,MATCH(A4,'Bank rate paths'!$A$1:$A$661,0),MATCH($B$3,'Bank rate paths'!$A$1:$P$1,0))</f>
        <v>0.2919368866152493</v>
      </c>
      <c r="C4" s="33"/>
      <c r="D4" s="11" t="s">
        <v>9</v>
      </c>
      <c r="I4" s="16"/>
    </row>
    <row r="5" spans="1:23" x14ac:dyDescent="0.25">
      <c r="A5" s="16">
        <v>43069</v>
      </c>
      <c r="B5" s="17">
        <f>INDEX('Bank rate paths'!$A$1:$P$661,MATCH(A5,'Bank rate paths'!$A$1:$A$661,0),MATCH($B$3,'Bank rate paths'!$A$1:$P$1,0))</f>
        <v>0.40024536298515245</v>
      </c>
      <c r="C5" s="33"/>
      <c r="I5" s="16"/>
    </row>
    <row r="6" spans="1:23" x14ac:dyDescent="0.25">
      <c r="A6" s="16">
        <v>43100</v>
      </c>
      <c r="B6" s="17">
        <f>INDEX('Bank rate paths'!$A$1:$P$661,MATCH(A6,'Bank rate paths'!$A$1:$A$661,0),MATCH($B$3,'Bank rate paths'!$A$1:$P$1,0))</f>
        <v>0.45782161313691588</v>
      </c>
      <c r="C6" s="33"/>
      <c r="I6" s="16"/>
    </row>
    <row r="7" spans="1:23" x14ac:dyDescent="0.25">
      <c r="A7" s="16">
        <v>43131</v>
      </c>
      <c r="B7" s="17">
        <f>INDEX('Bank rate paths'!$A$1:$P$661,MATCH(A7,'Bank rate paths'!$A$1:$A$661,0),MATCH($B$3,'Bank rate paths'!$A$1:$P$1,0))</f>
        <v>0.4907949966466007</v>
      </c>
      <c r="C7" s="33"/>
      <c r="I7" s="16"/>
    </row>
    <row r="8" spans="1:23" x14ac:dyDescent="0.25">
      <c r="A8" s="16">
        <v>43159</v>
      </c>
      <c r="B8" s="17">
        <f>INDEX('Bank rate paths'!$A$1:$P$661,MATCH(A8,'Bank rate paths'!$A$1:$A$661,0),MATCH($B$3,'Bank rate paths'!$A$1:$P$1,0))</f>
        <v>0.51942693157788</v>
      </c>
      <c r="C8" s="33"/>
      <c r="I8" s="16"/>
    </row>
    <row r="9" spans="1:23" x14ac:dyDescent="0.25">
      <c r="A9" s="16">
        <v>43190</v>
      </c>
      <c r="B9" s="17">
        <f>INDEX('Bank rate paths'!$A$1:$P$661,MATCH(A9,'Bank rate paths'!$A$1:$A$661,0),MATCH($B$3,'Bank rate paths'!$A$1:$P$1,0))</f>
        <v>0.55001699941993831</v>
      </c>
      <c r="C9" s="33"/>
      <c r="I9" s="16"/>
    </row>
    <row r="10" spans="1:23" x14ac:dyDescent="0.25">
      <c r="A10" s="16">
        <v>43220</v>
      </c>
      <c r="B10" s="17">
        <f>INDEX('Bank rate paths'!$A$1:$P$661,MATCH(A10,'Bank rate paths'!$A$1:$A$661,0),MATCH($B$3,'Bank rate paths'!$A$1:$P$1,0))</f>
        <v>0.58259873831748965</v>
      </c>
      <c r="I10" s="16"/>
    </row>
    <row r="11" spans="1:23" x14ac:dyDescent="0.25">
      <c r="A11" s="16">
        <v>43251</v>
      </c>
      <c r="B11" s="17">
        <f>INDEX('Bank rate paths'!$A$1:$P$661,MATCH(A11,'Bank rate paths'!$A$1:$A$661,0),MATCH($B$3,'Bank rate paths'!$A$1:$P$1,0))</f>
        <v>0.61481258256394278</v>
      </c>
      <c r="I11" s="16"/>
    </row>
    <row r="12" spans="1:23" x14ac:dyDescent="0.25">
      <c r="A12" s="16">
        <v>43281</v>
      </c>
      <c r="B12" s="17">
        <f>INDEX('Bank rate paths'!$A$1:$P$661,MATCH(A12,'Bank rate paths'!$A$1:$A$661,0),MATCH($B$3,'Bank rate paths'!$A$1:$P$1,0))</f>
        <v>0.64469062067981342</v>
      </c>
      <c r="I12" s="16"/>
    </row>
    <row r="13" spans="1:23" x14ac:dyDescent="0.25">
      <c r="A13" s="16">
        <v>43312</v>
      </c>
      <c r="B13" s="17">
        <f>INDEX('Bank rate paths'!$A$1:$P$661,MATCH(A13,'Bank rate paths'!$A$1:$A$661,0),MATCH($B$3,'Bank rate paths'!$A$1:$P$1,0))</f>
        <v>0.67139734307727672</v>
      </c>
      <c r="I13" s="16"/>
    </row>
    <row r="14" spans="1:23" x14ac:dyDescent="0.25">
      <c r="A14" s="16">
        <v>43343</v>
      </c>
      <c r="B14" s="17">
        <f>INDEX('Bank rate paths'!$A$1:$P$661,MATCH(A14,'Bank rate paths'!$A$1:$A$661,0),MATCH($B$3,'Bank rate paths'!$A$1:$P$1,0))</f>
        <v>0.69484294541154834</v>
      </c>
      <c r="I14" s="16"/>
    </row>
    <row r="15" spans="1:23" x14ac:dyDescent="0.25">
      <c r="A15" s="16">
        <v>43373</v>
      </c>
      <c r="B15" s="17">
        <f>INDEX('Bank rate paths'!$A$1:$P$661,MATCH(A15,'Bank rate paths'!$A$1:$A$661,0),MATCH($B$3,'Bank rate paths'!$A$1:$P$1,0))</f>
        <v>0.7154438120100115</v>
      </c>
      <c r="I15" s="16"/>
    </row>
    <row r="16" spans="1:23" x14ac:dyDescent="0.25">
      <c r="A16" s="16">
        <v>43404</v>
      </c>
      <c r="B16" s="17">
        <f>INDEX('Bank rate paths'!$A$1:$P$661,MATCH(A16,'Bank rate paths'!$A$1:$A$661,0),MATCH($B$3,'Bank rate paths'!$A$1:$P$1,0))</f>
        <v>0.73378513394242117</v>
      </c>
      <c r="I16" s="16"/>
    </row>
    <row r="17" spans="1:9" x14ac:dyDescent="0.25">
      <c r="A17" s="16">
        <v>43434</v>
      </c>
      <c r="B17" s="17">
        <f>INDEX('Bank rate paths'!$A$1:$P$661,MATCH(A17,'Bank rate paths'!$A$1:$A$661,0),MATCH($B$3,'Bank rate paths'!$A$1:$P$1,0))</f>
        <v>0.7502860507288035</v>
      </c>
      <c r="I17" s="16"/>
    </row>
    <row r="18" spans="1:9" x14ac:dyDescent="0.25">
      <c r="A18" s="16">
        <v>43465</v>
      </c>
      <c r="B18" s="17">
        <f>INDEX('Bank rate paths'!$A$1:$P$661,MATCH(A18,'Bank rate paths'!$A$1:$A$661,0),MATCH($B$3,'Bank rate paths'!$A$1:$P$1,0))</f>
        <v>0.7653067146848298</v>
      </c>
      <c r="E18" s="23"/>
      <c r="F18" s="23"/>
      <c r="I18" s="16"/>
    </row>
    <row r="19" spans="1:9" x14ac:dyDescent="0.25">
      <c r="A19" s="16">
        <v>43496</v>
      </c>
      <c r="B19" s="17">
        <f>INDEX('Bank rate paths'!$A$1:$P$661,MATCH(A19,'Bank rate paths'!$A$1:$A$661,0),MATCH($B$3,'Bank rate paths'!$A$1:$P$1,0))</f>
        <v>0.77920726426018017</v>
      </c>
      <c r="I19" s="16"/>
    </row>
    <row r="20" spans="1:9" x14ac:dyDescent="0.25">
      <c r="A20" s="16">
        <v>43524</v>
      </c>
      <c r="B20" s="17">
        <f>INDEX('Bank rate paths'!$A$1:$P$661,MATCH(A20,'Bank rate paths'!$A$1:$A$661,0),MATCH($B$3,'Bank rate paths'!$A$1:$P$1,0))</f>
        <v>0.79234783790453556</v>
      </c>
      <c r="I20" s="16"/>
    </row>
    <row r="21" spans="1:9" x14ac:dyDescent="0.25">
      <c r="A21" s="16">
        <v>43555</v>
      </c>
      <c r="B21" s="17">
        <f>INDEX('Bank rate paths'!$A$1:$P$661,MATCH(A21,'Bank rate paths'!$A$1:$A$661,0),MATCH($B$3,'Bank rate paths'!$A$1:$P$1,0))</f>
        <v>0.80508856663662198</v>
      </c>
      <c r="I21" s="16"/>
    </row>
    <row r="22" spans="1:9" x14ac:dyDescent="0.25">
      <c r="A22" s="16">
        <v>43585</v>
      </c>
      <c r="B22" s="17">
        <f>INDEX('Bank rate paths'!$A$1:$P$661,MATCH(A22,'Bank rate paths'!$A$1:$A$661,0),MATCH($B$3,'Bank rate paths'!$A$1:$P$1,0))</f>
        <v>0.81771802596137133</v>
      </c>
      <c r="I22" s="16"/>
    </row>
    <row r="23" spans="1:9" x14ac:dyDescent="0.25">
      <c r="A23" s="16">
        <v>43616</v>
      </c>
      <c r="B23" s="17">
        <f>INDEX('Bank rate paths'!$A$1:$P$661,MATCH(A23,'Bank rate paths'!$A$1:$A$661,0),MATCH($B$3,'Bank rate paths'!$A$1:$P$1,0))</f>
        <v>0.83027783642376318</v>
      </c>
      <c r="I23" s="16"/>
    </row>
    <row r="24" spans="1:9" x14ac:dyDescent="0.25">
      <c r="A24" s="16">
        <v>43646</v>
      </c>
      <c r="B24" s="17">
        <f>INDEX('Bank rate paths'!$A$1:$P$661,MATCH(A24,'Bank rate paths'!$A$1:$A$661,0),MATCH($B$3,'Bank rate paths'!$A$1:$P$1,0))</f>
        <v>0.84275638132349129</v>
      </c>
      <c r="I24" s="16"/>
    </row>
    <row r="25" spans="1:9" x14ac:dyDescent="0.25">
      <c r="A25" s="16">
        <v>43677</v>
      </c>
      <c r="B25" s="17">
        <f>INDEX('Bank rate paths'!$A$1:$P$661,MATCH(A25,'Bank rate paths'!$A$1:$A$661,0),MATCH($B$3,'Bank rate paths'!$A$1:$P$1,0))</f>
        <v>0.8551420439602494</v>
      </c>
      <c r="I25" s="16"/>
    </row>
    <row r="26" spans="1:9" x14ac:dyDescent="0.25">
      <c r="A26" s="16">
        <v>43708</v>
      </c>
      <c r="B26" s="17">
        <f>INDEX('Bank rate paths'!$A$1:$P$661,MATCH(A26,'Bank rate paths'!$A$1:$A$661,0),MATCH($B$3,'Bank rate paths'!$A$1:$P$1,0))</f>
        <v>0.86742320763373115</v>
      </c>
      <c r="I26" s="16"/>
    </row>
    <row r="27" spans="1:9" x14ac:dyDescent="0.25">
      <c r="A27" s="16">
        <v>43738</v>
      </c>
      <c r="B27" s="17">
        <f>INDEX('Bank rate paths'!$A$1:$P$661,MATCH(A27,'Bank rate paths'!$A$1:$A$661,0),MATCH($B$3,'Bank rate paths'!$A$1:$P$1,0))</f>
        <v>0.87958825564363086</v>
      </c>
      <c r="I27" s="16"/>
    </row>
    <row r="28" spans="1:9" x14ac:dyDescent="0.25">
      <c r="A28" s="16">
        <v>43769</v>
      </c>
      <c r="B28" s="17">
        <f>INDEX('Bank rate paths'!$A$1:$P$661,MATCH(A28,'Bank rate paths'!$A$1:$A$661,0),MATCH($B$3,'Bank rate paths'!$A$1:$P$1,0))</f>
        <v>0.89162860346367145</v>
      </c>
      <c r="I28" s="16"/>
    </row>
    <row r="29" spans="1:9" x14ac:dyDescent="0.25">
      <c r="A29" s="16">
        <v>43799</v>
      </c>
      <c r="B29" s="17">
        <f>INDEX('Bank rate paths'!$A$1:$P$661,MATCH(A29,'Bank rate paths'!$A$1:$A$661,0),MATCH($B$3,'Bank rate paths'!$A$1:$P$1,0))</f>
        <v>0.90354905332784874</v>
      </c>
      <c r="I29" s="16"/>
    </row>
    <row r="30" spans="1:9" x14ac:dyDescent="0.25">
      <c r="A30" s="16">
        <v>43830</v>
      </c>
      <c r="B30" s="17">
        <f>INDEX('Bank rate paths'!$A$1:$P$661,MATCH(A30,'Bank rate paths'!$A$1:$A$661,0),MATCH($B$3,'Bank rate paths'!$A$1:$P$1,0))</f>
        <v>0.91535810062940459</v>
      </c>
      <c r="I30" s="16"/>
    </row>
    <row r="31" spans="1:9" x14ac:dyDescent="0.25">
      <c r="A31" s="16">
        <v>43861</v>
      </c>
      <c r="B31" s="17">
        <f>INDEX('Bank rate paths'!$A$1:$P$661,MATCH(A31,'Bank rate paths'!$A$1:$A$661,0),MATCH($B$3,'Bank rate paths'!$A$1:$P$1,0))</f>
        <v>0.92706424088069705</v>
      </c>
      <c r="I31" s="16"/>
    </row>
    <row r="32" spans="1:9" x14ac:dyDescent="0.25">
      <c r="A32" s="16">
        <v>43890</v>
      </c>
      <c r="B32" s="17">
        <f>INDEX('Bank rate paths'!$A$1:$P$661,MATCH(A32,'Bank rate paths'!$A$1:$A$661,0),MATCH($B$3,'Bank rate paths'!$A$1:$P$1,0))</f>
        <v>0.93867596959408406</v>
      </c>
      <c r="I32" s="16"/>
    </row>
    <row r="33" spans="1:9" x14ac:dyDescent="0.25">
      <c r="A33" s="16">
        <v>43921</v>
      </c>
      <c r="B33" s="17">
        <f>INDEX('Bank rate paths'!$A$1:$P$661,MATCH(A33,'Bank rate paths'!$A$1:$A$661,0),MATCH($B$3,'Bank rate paths'!$A$1:$P$1,0))</f>
        <v>0.95020178228192442</v>
      </c>
      <c r="I33" s="16"/>
    </row>
    <row r="34" spans="1:9" x14ac:dyDescent="0.25">
      <c r="A34" s="16">
        <v>43951</v>
      </c>
      <c r="B34" s="17">
        <f>INDEX('Bank rate paths'!$A$1:$P$661,MATCH(A34,'Bank rate paths'!$A$1:$A$661,0),MATCH($B$3,'Bank rate paths'!$A$1:$P$1,0))</f>
        <v>0.96165017445657608</v>
      </c>
      <c r="I34" s="16"/>
    </row>
    <row r="35" spans="1:9" x14ac:dyDescent="0.25">
      <c r="A35" s="16">
        <v>43982</v>
      </c>
      <c r="B35" s="17">
        <f>INDEX('Bank rate paths'!$A$1:$P$661,MATCH(A35,'Bank rate paths'!$A$1:$A$661,0),MATCH($B$3,'Bank rate paths'!$A$1:$P$1,0))</f>
        <v>0.97302964163039729</v>
      </c>
      <c r="I35" s="16"/>
    </row>
    <row r="36" spans="1:9" x14ac:dyDescent="0.25">
      <c r="A36" s="16">
        <v>44012</v>
      </c>
      <c r="B36" s="17">
        <f>INDEX('Bank rate paths'!$A$1:$P$661,MATCH(A36,'Bank rate paths'!$A$1:$A$661,0),MATCH($B$3,'Bank rate paths'!$A$1:$P$1,0))</f>
        <v>0.98434867931574654</v>
      </c>
      <c r="I36" s="16"/>
    </row>
    <row r="37" spans="1:9" x14ac:dyDescent="0.25">
      <c r="A37" s="16">
        <v>44043</v>
      </c>
      <c r="B37" s="17">
        <f>INDEX('Bank rate paths'!$A$1:$P$661,MATCH(A37,'Bank rate paths'!$A$1:$A$661,0),MATCH($B$3,'Bank rate paths'!$A$1:$P$1,0))</f>
        <v>0.99561578302498155</v>
      </c>
      <c r="I37" s="16"/>
    </row>
    <row r="38" spans="1:9" x14ac:dyDescent="0.25">
      <c r="A38" s="16">
        <v>44074</v>
      </c>
      <c r="B38" s="17">
        <f>INDEX('Bank rate paths'!$A$1:$P$661,MATCH(A38,'Bank rate paths'!$A$1:$A$661,0),MATCH($B$3,'Bank rate paths'!$A$1:$P$1,0))</f>
        <v>1.0068394482704608</v>
      </c>
      <c r="I38" s="16"/>
    </row>
    <row r="39" spans="1:9" x14ac:dyDescent="0.25">
      <c r="A39" s="16">
        <v>44104</v>
      </c>
      <c r="B39" s="17">
        <f>INDEX('Bank rate paths'!$A$1:$P$661,MATCH(A39,'Bank rate paths'!$A$1:$A$661,0),MATCH($B$3,'Bank rate paths'!$A$1:$P$1,0))</f>
        <v>1.0180281705645426</v>
      </c>
      <c r="I39" s="16"/>
    </row>
    <row r="40" spans="1:9" x14ac:dyDescent="0.25">
      <c r="A40" s="16">
        <v>44135</v>
      </c>
      <c r="B40" s="17">
        <f>INDEX('Bank rate paths'!$A$1:$P$661,MATCH(A40,'Bank rate paths'!$A$1:$A$661,0),MATCH($B$3,'Bank rate paths'!$A$1:$P$1,0))</f>
        <v>1.0291891636057031</v>
      </c>
      <c r="I40" s="16"/>
    </row>
    <row r="41" spans="1:9" x14ac:dyDescent="0.25">
      <c r="A41" s="16">
        <v>44165</v>
      </c>
      <c r="B41" s="17">
        <f>INDEX('Bank rate paths'!$A$1:$P$661,MATCH(A41,'Bank rate paths'!$A$1:$A$661,0),MATCH($B$3,'Bank rate paths'!$A$1:$P$1,0))</f>
        <v>1.0403239820058869</v>
      </c>
      <c r="I41" s="16"/>
    </row>
    <row r="42" spans="1:9" x14ac:dyDescent="0.25">
      <c r="A42" s="16">
        <v>44196</v>
      </c>
      <c r="B42" s="17">
        <f>INDEX('Bank rate paths'!$A$1:$P$661,MATCH(A42,'Bank rate paths'!$A$1:$A$661,0),MATCH($B$3,'Bank rate paths'!$A$1:$P$1,0))</f>
        <v>1.0514326191398713</v>
      </c>
      <c r="I42" s="16"/>
    </row>
    <row r="43" spans="1:9" x14ac:dyDescent="0.25">
      <c r="A43" s="16">
        <v>44227</v>
      </c>
      <c r="B43" s="17">
        <f>INDEX('Bank rate paths'!$A$1:$P$661,MATCH(A43,'Bank rate paths'!$A$1:$A$661,0),MATCH($B$3,'Bank rate paths'!$A$1:$P$1,0))</f>
        <v>1.0625150683320761</v>
      </c>
      <c r="I43" s="16"/>
    </row>
    <row r="44" spans="1:9" x14ac:dyDescent="0.25">
      <c r="A44" s="16">
        <v>44255</v>
      </c>
      <c r="B44" s="17">
        <f>INDEX('Bank rate paths'!$A$1:$P$661,MATCH(A44,'Bank rate paths'!$A$1:$A$661,0),MATCH($B$3,'Bank rate paths'!$A$1:$P$1,0))</f>
        <v>1.0735713229069215</v>
      </c>
      <c r="I44" s="16"/>
    </row>
    <row r="45" spans="1:9" x14ac:dyDescent="0.25">
      <c r="A45" s="16">
        <v>44286</v>
      </c>
      <c r="B45" s="17">
        <f>INDEX('Bank rate paths'!$A$1:$P$661,MATCH(A45,'Bank rate paths'!$A$1:$A$661,0),MATCH($B$3,'Bank rate paths'!$A$1:$P$1,0))</f>
        <v>1.0846013761888276</v>
      </c>
      <c r="I45" s="16"/>
    </row>
    <row r="46" spans="1:9" x14ac:dyDescent="0.25">
      <c r="A46" s="16">
        <v>44316</v>
      </c>
      <c r="B46" s="17">
        <f>INDEX('Bank rate paths'!$A$1:$P$661,MATCH(A46,'Bank rate paths'!$A$1:$A$661,0),MATCH($B$3,'Bank rate paths'!$A$1:$P$1,0))</f>
        <v>1.0956052215022147</v>
      </c>
      <c r="I46" s="16"/>
    </row>
    <row r="47" spans="1:9" x14ac:dyDescent="0.25">
      <c r="A47" s="16">
        <v>44347</v>
      </c>
      <c r="B47" s="17">
        <f>INDEX('Bank rate paths'!$A$1:$P$661,MATCH(A47,'Bank rate paths'!$A$1:$A$661,0),MATCH($B$3,'Bank rate paths'!$A$1:$P$1,0))</f>
        <v>1.1065828521715029</v>
      </c>
      <c r="I47" s="16"/>
    </row>
    <row r="48" spans="1:9" x14ac:dyDescent="0.25">
      <c r="A48" s="16">
        <v>44377</v>
      </c>
      <c r="B48" s="17">
        <f>INDEX('Bank rate paths'!$A$1:$P$661,MATCH(A48,'Bank rate paths'!$A$1:$A$661,0),MATCH($B$3,'Bank rate paths'!$A$1:$P$1,0))</f>
        <v>1.1175342615211121</v>
      </c>
      <c r="I48" s="16"/>
    </row>
    <row r="49" spans="1:9" x14ac:dyDescent="0.25">
      <c r="A49" s="16">
        <v>44408</v>
      </c>
      <c r="B49" s="17">
        <f>INDEX('Bank rate paths'!$A$1:$P$661,MATCH(A49,'Bank rate paths'!$A$1:$A$661,0),MATCH($B$3,'Bank rate paths'!$A$1:$P$1,0))</f>
        <v>1.1284594428754628</v>
      </c>
      <c r="I49" s="16"/>
    </row>
    <row r="50" spans="1:9" x14ac:dyDescent="0.25">
      <c r="A50" s="16">
        <v>44439</v>
      </c>
      <c r="B50" s="17">
        <f>INDEX('Bank rate paths'!$A$1:$P$661,MATCH(A50,'Bank rate paths'!$A$1:$A$661,0),MATCH($B$3,'Bank rate paths'!$A$1:$P$1,0))</f>
        <v>1.1393583895589749</v>
      </c>
      <c r="I50" s="16"/>
    </row>
    <row r="51" spans="1:9" x14ac:dyDescent="0.25">
      <c r="A51" s="16">
        <v>44469</v>
      </c>
      <c r="B51" s="17">
        <f>INDEX('Bank rate paths'!$A$1:$P$661,MATCH(A51,'Bank rate paths'!$A$1:$A$661,0),MATCH($B$3,'Bank rate paths'!$A$1:$P$1,0))</f>
        <v>1.150231094896069</v>
      </c>
      <c r="I51" s="16"/>
    </row>
    <row r="52" spans="1:9" x14ac:dyDescent="0.25">
      <c r="A52" s="16">
        <v>44500</v>
      </c>
      <c r="B52" s="17">
        <f>INDEX('Bank rate paths'!$A$1:$P$661,MATCH(A52,'Bank rate paths'!$A$1:$A$661,0),MATCH($B$3,'Bank rate paths'!$A$1:$P$1,0))</f>
        <v>1.1610770522910436</v>
      </c>
      <c r="I52" s="16"/>
    </row>
    <row r="53" spans="1:9" x14ac:dyDescent="0.25">
      <c r="A53" s="16">
        <v>44530</v>
      </c>
      <c r="B53" s="17">
        <f>INDEX('Bank rate paths'!$A$1:$P$661,MATCH(A53,'Bank rate paths'!$A$1:$A$661,0),MATCH($B$3,'Bank rate paths'!$A$1:$P$1,0))</f>
        <v>1.1718935480483548</v>
      </c>
      <c r="I53" s="16"/>
    </row>
    <row r="54" spans="1:9" x14ac:dyDescent="0.25">
      <c r="A54" s="16">
        <v>44561</v>
      </c>
      <c r="B54" s="17">
        <f>INDEX('Bank rate paths'!$A$1:$P$661,MATCH(A54,'Bank rate paths'!$A$1:$A$661,0),MATCH($B$3,'Bank rate paths'!$A$1:$P$1,0))</f>
        <v>1.1826772595744828</v>
      </c>
      <c r="I54" s="16"/>
    </row>
    <row r="55" spans="1:9" x14ac:dyDescent="0.25">
      <c r="A55" s="16">
        <v>44592</v>
      </c>
      <c r="B55" s="17">
        <f>INDEX('Bank rate paths'!$A$1:$P$661,MATCH(A55,'Bank rate paths'!$A$1:$A$661,0),MATCH($B$3,'Bank rate paths'!$A$1:$P$1,0))</f>
        <v>1.1934248642562677</v>
      </c>
      <c r="I55" s="16"/>
    </row>
    <row r="56" spans="1:9" x14ac:dyDescent="0.25">
      <c r="A56" s="16">
        <v>44620</v>
      </c>
      <c r="B56" s="17">
        <f>INDEX('Bank rate paths'!$A$1:$P$661,MATCH(A56,'Bank rate paths'!$A$1:$A$661,0),MATCH($B$3,'Bank rate paths'!$A$1:$P$1,0))</f>
        <v>1.2041330394805518</v>
      </c>
      <c r="I56" s="16"/>
    </row>
    <row r="57" spans="1:9" x14ac:dyDescent="0.25">
      <c r="A57" s="16">
        <v>44651</v>
      </c>
      <c r="B57" s="17">
        <f>INDEX('Bank rate paths'!$A$1:$P$661,MATCH(A57,'Bank rate paths'!$A$1:$A$661,0),MATCH($B$3,'Bank rate paths'!$A$1:$P$1,0))</f>
        <v>1.2147984626341752</v>
      </c>
      <c r="I57" s="16"/>
    </row>
    <row r="58" spans="1:9" x14ac:dyDescent="0.25">
      <c r="A58" s="16">
        <v>44681</v>
      </c>
      <c r="B58" s="17">
        <f>INDEX('Bank rate paths'!$A$1:$P$661,MATCH(A58,'Bank rate paths'!$A$1:$A$661,0),MATCH($B$3,'Bank rate paths'!$A$1:$P$1,0))</f>
        <v>1.2254178111039797</v>
      </c>
      <c r="I58" s="16"/>
    </row>
    <row r="59" spans="1:9" x14ac:dyDescent="0.25">
      <c r="A59" s="16">
        <v>44712</v>
      </c>
      <c r="B59" s="17">
        <f>INDEX('Bank rate paths'!$A$1:$P$661,MATCH(A59,'Bank rate paths'!$A$1:$A$661,0),MATCH($B$3,'Bank rate paths'!$A$1:$P$1,0))</f>
        <v>1.2359877622768065</v>
      </c>
      <c r="I59" s="16"/>
    </row>
    <row r="60" spans="1:9" x14ac:dyDescent="0.25">
      <c r="A60" s="16">
        <v>44742</v>
      </c>
      <c r="B60" s="17">
        <f>INDEX('Bank rate paths'!$A$1:$P$661,MATCH(A60,'Bank rate paths'!$A$1:$A$661,0),MATCH($B$3,'Bank rate paths'!$A$1:$P$1,0))</f>
        <v>1.2465049935394961</v>
      </c>
      <c r="I60" s="16"/>
    </row>
    <row r="61" spans="1:9" x14ac:dyDescent="0.25">
      <c r="A61" s="16">
        <v>44773</v>
      </c>
      <c r="B61" s="17">
        <f>INDEX('Bank rate paths'!$A$1:$P$661,MATCH(A61,'Bank rate paths'!$A$1:$A$661,0),MATCH($B$3,'Bank rate paths'!$A$1:$P$1,0))</f>
        <v>1.2569661822788898</v>
      </c>
      <c r="I61" s="16"/>
    </row>
    <row r="62" spans="1:9" x14ac:dyDescent="0.25">
      <c r="A62" s="16">
        <v>44804</v>
      </c>
      <c r="B62" s="17">
        <f>INDEX('Bank rate paths'!$A$1:$P$661,MATCH(A62,'Bank rate paths'!$A$1:$A$661,0),MATCH($B$3,'Bank rate paths'!$A$1:$P$1,0))</f>
        <v>1.2673680058818293</v>
      </c>
      <c r="I62" s="16"/>
    </row>
    <row r="63" spans="1:9" x14ac:dyDescent="0.25">
      <c r="A63" s="16">
        <v>44834</v>
      </c>
      <c r="B63" s="17">
        <f>INDEX('Bank rate paths'!$A$1:$P$661,MATCH(A63,'Bank rate paths'!$A$1:$A$661,0),MATCH($B$3,'Bank rate paths'!$A$1:$P$1,0))</f>
        <v>1.2777071417351551</v>
      </c>
      <c r="I63" s="16"/>
    </row>
    <row r="64" spans="1:9" x14ac:dyDescent="0.25">
      <c r="A64" s="16">
        <v>44865</v>
      </c>
      <c r="B64" s="17">
        <f>INDEX('Bank rate paths'!$A$1:$P$661,MATCH(A64,'Bank rate paths'!$A$1:$A$661,0),MATCH($B$3,'Bank rate paths'!$A$1:$P$1,0))</f>
        <v>1.2879808245535833</v>
      </c>
      <c r="I64" s="16"/>
    </row>
    <row r="65" spans="1:9" x14ac:dyDescent="0.25">
      <c r="A65" s="16">
        <v>44895</v>
      </c>
      <c r="B65" s="17">
        <f>INDEX('Bank rate paths'!$A$1:$P$661,MATCH(A65,'Bank rate paths'!$A$1:$A$661,0),MATCH($B$3,'Bank rate paths'!$A$1:$P$1,0))</f>
        <v>1.2981887496014761</v>
      </c>
      <c r="I65" s="16"/>
    </row>
    <row r="66" spans="1:9" x14ac:dyDescent="0.25">
      <c r="A66" s="16">
        <v>44926</v>
      </c>
      <c r="B66" s="17">
        <f>INDEX('Bank rate paths'!$A$1:$P$661,MATCH(A66,'Bank rate paths'!$A$1:$A$661,0),MATCH($B$3,'Bank rate paths'!$A$1:$P$1,0))</f>
        <v>1.3083312909632696</v>
      </c>
      <c r="I66" s="16"/>
    </row>
    <row r="67" spans="1:9" x14ac:dyDescent="0.25">
      <c r="A67" s="16">
        <v>44957</v>
      </c>
      <c r="B67" s="17">
        <f>INDEX('Bank rate paths'!$A$1:$P$661,MATCH(A67,'Bank rate paths'!$A$1:$A$661,0),MATCH($B$3,'Bank rate paths'!$A$1:$P$1,0))</f>
        <v>1.3184088227452964</v>
      </c>
      <c r="I67" s="16"/>
    </row>
    <row r="68" spans="1:9" x14ac:dyDescent="0.25">
      <c r="A68" s="16">
        <v>44985</v>
      </c>
      <c r="B68" s="17">
        <f>INDEX('Bank rate paths'!$A$1:$P$661,MATCH(A68,'Bank rate paths'!$A$1:$A$661,0),MATCH($B$3,'Bank rate paths'!$A$1:$P$1,0))</f>
        <v>1.3284217190538887</v>
      </c>
      <c r="I68" s="16"/>
    </row>
    <row r="69" spans="1:9" x14ac:dyDescent="0.25">
      <c r="A69" s="16">
        <v>45016</v>
      </c>
      <c r="B69" s="17">
        <f>INDEX('Bank rate paths'!$A$1:$P$661,MATCH(A69,'Bank rate paths'!$A$1:$A$661,0),MATCH($B$3,'Bank rate paths'!$A$1:$P$1,0))</f>
        <v>1.3383703539953793</v>
      </c>
      <c r="I69" s="16"/>
    </row>
    <row r="70" spans="1:9" x14ac:dyDescent="0.25">
      <c r="A70" s="16">
        <v>45046</v>
      </c>
      <c r="B70" s="17">
        <f>INDEX('Bank rate paths'!$A$1:$P$661,MATCH(A70,'Bank rate paths'!$A$1:$A$661,0),MATCH($B$3,'Bank rate paths'!$A$1:$P$1,0))</f>
        <v>1.3482551016761011</v>
      </c>
      <c r="I70" s="16"/>
    </row>
    <row r="71" spans="1:9" x14ac:dyDescent="0.25">
      <c r="A71" s="16">
        <v>45077</v>
      </c>
      <c r="B71" s="17">
        <f>INDEX('Bank rate paths'!$A$1:$P$661,MATCH(A71,'Bank rate paths'!$A$1:$A$661,0),MATCH($B$3,'Bank rate paths'!$A$1:$P$1,0))</f>
        <v>1.3580763362023869</v>
      </c>
      <c r="I71" s="16"/>
    </row>
    <row r="72" spans="1:9" x14ac:dyDescent="0.25">
      <c r="A72" s="16">
        <v>45107</v>
      </c>
      <c r="B72" s="17">
        <f>INDEX('Bank rate paths'!$A$1:$P$661,MATCH(A72,'Bank rate paths'!$A$1:$A$661,0),MATCH($B$3,'Bank rate paths'!$A$1:$P$1,0))</f>
        <v>1.3678344316805684</v>
      </c>
      <c r="I72" s="16"/>
    </row>
    <row r="73" spans="1:9" x14ac:dyDescent="0.25">
      <c r="A73" s="16">
        <v>45138</v>
      </c>
      <c r="B73" s="17">
        <f>INDEX('Bank rate paths'!$A$1:$P$661,MATCH(A73,'Bank rate paths'!$A$1:$A$661,0),MATCH($B$3,'Bank rate paths'!$A$1:$P$1,0))</f>
        <v>1.3775297622169784</v>
      </c>
      <c r="I73" s="16"/>
    </row>
    <row r="74" spans="1:9" x14ac:dyDescent="0.25">
      <c r="A74" s="16">
        <v>45169</v>
      </c>
      <c r="B74" s="17">
        <f>INDEX('Bank rate paths'!$A$1:$P$661,MATCH(A74,'Bank rate paths'!$A$1:$A$661,0),MATCH($B$3,'Bank rate paths'!$A$1:$P$1,0))</f>
        <v>1.38716270191795</v>
      </c>
      <c r="I74" s="16"/>
    </row>
    <row r="75" spans="1:9" x14ac:dyDescent="0.25">
      <c r="A75" s="16">
        <v>45199</v>
      </c>
      <c r="B75" s="17">
        <f>INDEX('Bank rate paths'!$A$1:$P$661,MATCH(A75,'Bank rate paths'!$A$1:$A$661,0),MATCH($B$3,'Bank rate paths'!$A$1:$P$1,0))</f>
        <v>1.3967336248898152</v>
      </c>
      <c r="I75" s="16"/>
    </row>
    <row r="76" spans="1:9" x14ac:dyDescent="0.25">
      <c r="A76" s="16">
        <v>45230</v>
      </c>
      <c r="B76" s="17">
        <f>INDEX('Bank rate paths'!$A$1:$P$661,MATCH(A76,'Bank rate paths'!$A$1:$A$661,0),MATCH($B$3,'Bank rate paths'!$A$1:$P$1,0))</f>
        <v>1.4062426778482278</v>
      </c>
      <c r="I76" s="16"/>
    </row>
    <row r="77" spans="1:9" x14ac:dyDescent="0.25">
      <c r="A77" s="16">
        <v>45260</v>
      </c>
      <c r="B77" s="17">
        <f>INDEX('Bank rate paths'!$A$1:$P$661,MATCH(A77,'Bank rate paths'!$A$1:$A$661,0),MATCH($B$3,'Bank rate paths'!$A$1:$P$1,0))</f>
        <v>1.4156890036005541</v>
      </c>
      <c r="I77" s="16"/>
    </row>
    <row r="78" spans="1:9" x14ac:dyDescent="0.25">
      <c r="A78" s="16">
        <v>45291</v>
      </c>
      <c r="B78" s="17">
        <f>INDEX('Bank rate paths'!$A$1:$P$661,MATCH(A78,'Bank rate paths'!$A$1:$A$661,0),MATCH($B$3,'Bank rate paths'!$A$1:$P$1,0))</f>
        <v>1.4250714679944727</v>
      </c>
      <c r="I78" s="16"/>
    </row>
    <row r="79" spans="1:9" x14ac:dyDescent="0.25">
      <c r="A79" s="16">
        <v>45322</v>
      </c>
      <c r="B79" s="17">
        <f>INDEX('Bank rate paths'!$A$1:$P$661,MATCH(A79,'Bank rate paths'!$A$1:$A$661,0),MATCH($B$3,'Bank rate paths'!$A$1:$P$1,0))</f>
        <v>1.4343889368687242</v>
      </c>
      <c r="I79" s="16"/>
    </row>
    <row r="80" spans="1:9" x14ac:dyDescent="0.25">
      <c r="A80" s="16">
        <v>45351</v>
      </c>
      <c r="B80" s="17">
        <f>INDEX('Bank rate paths'!$A$1:$P$661,MATCH(A80,'Bank rate paths'!$A$1:$A$661,0),MATCH($B$3,'Bank rate paths'!$A$1:$P$1,0))</f>
        <v>1.443640276062049</v>
      </c>
      <c r="I80" s="16"/>
    </row>
    <row r="81" spans="1:9" x14ac:dyDescent="0.25">
      <c r="A81" s="16">
        <v>45382</v>
      </c>
      <c r="B81" s="17">
        <f>INDEX('Bank rate paths'!$A$1:$P$661,MATCH(A81,'Bank rate paths'!$A$1:$A$661,0),MATCH($B$3,'Bank rate paths'!$A$1:$P$1,0))</f>
        <v>1.4528243514131893</v>
      </c>
      <c r="I81" s="16"/>
    </row>
    <row r="82" spans="1:9" x14ac:dyDescent="0.25">
      <c r="A82" s="16">
        <v>45412</v>
      </c>
      <c r="B82" s="17">
        <f>INDEX('Bank rate paths'!$A$1:$P$661,MATCH(A82,'Bank rate paths'!$A$1:$A$661,0),MATCH($B$3,'Bank rate paths'!$A$1:$P$1,0))</f>
        <v>1.4619400287608844</v>
      </c>
      <c r="I82" s="16"/>
    </row>
    <row r="83" spans="1:9" x14ac:dyDescent="0.25">
      <c r="A83" s="16">
        <v>45443</v>
      </c>
      <c r="B83" s="17">
        <f>INDEX('Bank rate paths'!$A$1:$P$661,MATCH(A83,'Bank rate paths'!$A$1:$A$661,0),MATCH($B$3,'Bank rate paths'!$A$1:$P$1,0))</f>
        <v>1.4709861739438761</v>
      </c>
      <c r="I83" s="16"/>
    </row>
    <row r="84" spans="1:9" x14ac:dyDescent="0.25">
      <c r="A84" s="16">
        <v>45473</v>
      </c>
      <c r="B84" s="17">
        <f>INDEX('Bank rate paths'!$A$1:$P$661,MATCH(A84,'Bank rate paths'!$A$1:$A$661,0),MATCH($B$3,'Bank rate paths'!$A$1:$P$1,0))</f>
        <v>1.4799616528009047</v>
      </c>
      <c r="I84" s="16"/>
    </row>
    <row r="85" spans="1:9" x14ac:dyDescent="0.25">
      <c r="A85" s="16">
        <v>45504</v>
      </c>
      <c r="B85" s="17">
        <f>INDEX('Bank rate paths'!$A$1:$P$661,MATCH(A85,'Bank rate paths'!$A$1:$A$661,0),MATCH($B$3,'Bank rate paths'!$A$1:$P$1,0))</f>
        <v>1.4888653311707114</v>
      </c>
      <c r="I85" s="16"/>
    </row>
    <row r="86" spans="1:9" x14ac:dyDescent="0.25">
      <c r="A86" s="16">
        <v>45535</v>
      </c>
      <c r="B86" s="17">
        <f>INDEX('Bank rate paths'!$A$1:$P$661,MATCH(A86,'Bank rate paths'!$A$1:$A$661,0),MATCH($B$3,'Bank rate paths'!$A$1:$P$1,0))</f>
        <v>1.4976960748920367</v>
      </c>
      <c r="I86" s="16"/>
    </row>
    <row r="87" spans="1:9" x14ac:dyDescent="0.25">
      <c r="A87" s="16">
        <v>45565</v>
      </c>
      <c r="B87" s="17">
        <f>INDEX('Bank rate paths'!$A$1:$P$661,MATCH(A87,'Bank rate paths'!$A$1:$A$661,0),MATCH($B$3,'Bank rate paths'!$A$1:$P$1,0))</f>
        <v>1.5064527498036218</v>
      </c>
      <c r="I87" s="16"/>
    </row>
    <row r="88" spans="1:9" x14ac:dyDescent="0.25">
      <c r="A88" s="16">
        <v>45596</v>
      </c>
      <c r="B88" s="17">
        <f>INDEX('Bank rate paths'!$A$1:$P$661,MATCH(A88,'Bank rate paths'!$A$1:$A$661,0),MATCH($B$3,'Bank rate paths'!$A$1:$P$1,0))</f>
        <v>1.5151340041312276</v>
      </c>
      <c r="I88" s="16"/>
    </row>
    <row r="89" spans="1:9" x14ac:dyDescent="0.25">
      <c r="A89" s="16">
        <v>45626</v>
      </c>
      <c r="B89" s="17">
        <f>INDEX('Bank rate paths'!$A$1:$P$661,MATCH(A89,'Bank rate paths'!$A$1:$A$661,0),MATCH($B$3,'Bank rate paths'!$A$1:$P$1,0))</f>
        <v>1.5237373139893267</v>
      </c>
      <c r="I89" s="16"/>
    </row>
    <row r="90" spans="1:9" x14ac:dyDescent="0.25">
      <c r="A90" s="16">
        <v>45657</v>
      </c>
      <c r="B90" s="17">
        <f>INDEX('Bank rate paths'!$A$1:$P$661,MATCH(A90,'Bank rate paths'!$A$1:$A$661,0),MATCH($B$3,'Bank rate paths'!$A$1:$P$1,0))</f>
        <v>1.5322597626019507</v>
      </c>
      <c r="I90" s="16"/>
    </row>
    <row r="91" spans="1:9" x14ac:dyDescent="0.25">
      <c r="A91" s="16">
        <v>45688</v>
      </c>
      <c r="B91" s="17">
        <f>INDEX('Bank rate paths'!$A$1:$P$661,MATCH(A91,'Bank rate paths'!$A$1:$A$661,0),MATCH($B$3,'Bank rate paths'!$A$1:$P$1,0))</f>
        <v>1.5406984329080335</v>
      </c>
      <c r="I91" s="16"/>
    </row>
    <row r="92" spans="1:9" x14ac:dyDescent="0.25">
      <c r="A92" s="16">
        <v>45716</v>
      </c>
      <c r="B92" s="17">
        <f>INDEX('Bank rate paths'!$A$1:$P$661,MATCH(A92,'Bank rate paths'!$A$1:$A$661,0),MATCH($B$3,'Bank rate paths'!$A$1:$P$1,0))</f>
        <v>1.5490504078465084</v>
      </c>
    </row>
    <row r="93" spans="1:9" x14ac:dyDescent="0.25">
      <c r="A93" s="16">
        <v>45747</v>
      </c>
      <c r="B93" s="17">
        <f>INDEX('Bank rate paths'!$A$1:$P$661,MATCH(A93,'Bank rate paths'!$A$1:$A$661,0),MATCH($B$3,'Bank rate paths'!$A$1:$P$1,0))</f>
        <v>1.5573127703563083</v>
      </c>
    </row>
    <row r="94" spans="1:9" x14ac:dyDescent="0.25">
      <c r="A94" s="16">
        <v>45777</v>
      </c>
      <c r="B94" s="17">
        <f>INDEX('Bank rate paths'!$A$1:$P$661,MATCH(A94,'Bank rate paths'!$A$1:$A$661,0),MATCH($B$3,'Bank rate paths'!$A$1:$P$1,0))</f>
        <v>1.5654826033763674</v>
      </c>
    </row>
    <row r="95" spans="1:9" x14ac:dyDescent="0.25">
      <c r="A95" s="16">
        <v>45808</v>
      </c>
      <c r="B95" s="17">
        <f>INDEX('Bank rate paths'!$A$1:$P$661,MATCH(A95,'Bank rate paths'!$A$1:$A$661,0),MATCH($B$3,'Bank rate paths'!$A$1:$P$1,0))</f>
        <v>1.5735569898456179</v>
      </c>
    </row>
    <row r="96" spans="1:9" x14ac:dyDescent="0.25">
      <c r="A96" s="16">
        <v>45838</v>
      </c>
      <c r="B96" s="17">
        <f>INDEX('Bank rate paths'!$A$1:$P$661,MATCH(A96,'Bank rate paths'!$A$1:$A$661,0),MATCH($B$3,'Bank rate paths'!$A$1:$P$1,0))</f>
        <v>1.5815330127029945</v>
      </c>
    </row>
    <row r="97" spans="1:9" x14ac:dyDescent="0.25">
      <c r="A97" s="16">
        <v>45869</v>
      </c>
      <c r="B97" s="17">
        <f>INDEX('Bank rate paths'!$A$1:$P$661,MATCH(A97,'Bank rate paths'!$A$1:$A$661,0),MATCH($B$3,'Bank rate paths'!$A$1:$P$1,0))</f>
        <v>1.5894077548874292</v>
      </c>
    </row>
    <row r="98" spans="1:9" x14ac:dyDescent="0.25">
      <c r="A98" s="16">
        <v>45900</v>
      </c>
      <c r="B98" s="17">
        <f>INDEX('Bank rate paths'!$A$1:$P$661,MATCH(A98,'Bank rate paths'!$A$1:$A$661,0),MATCH($B$3,'Bank rate paths'!$A$1:$P$1,0))</f>
        <v>1.5971782993378556</v>
      </c>
    </row>
    <row r="99" spans="1:9" x14ac:dyDescent="0.25">
      <c r="A99" s="16">
        <v>45930</v>
      </c>
      <c r="B99" s="17">
        <f>INDEX('Bank rate paths'!$A$1:$P$661,MATCH(A99,'Bank rate paths'!$A$1:$A$661,0),MATCH($B$3,'Bank rate paths'!$A$1:$P$1,0))</f>
        <v>1.604841728993208</v>
      </c>
    </row>
    <row r="100" spans="1:9" x14ac:dyDescent="0.25">
      <c r="A100" s="16">
        <v>45961</v>
      </c>
      <c r="B100" s="17">
        <f>INDEX('Bank rate paths'!$A$1:$P$661,MATCH(A100,'Bank rate paths'!$A$1:$A$661,0),MATCH($B$3,'Bank rate paths'!$A$1:$P$1,0))</f>
        <v>1.6123951154626197</v>
      </c>
      <c r="I100" s="16"/>
    </row>
    <row r="101" spans="1:9" x14ac:dyDescent="0.25">
      <c r="A101" s="16">
        <v>45991</v>
      </c>
      <c r="B101" s="17">
        <f>INDEX('Bank rate paths'!$A$1:$P$661,MATCH(A101,'Bank rate paths'!$A$1:$A$661,0),MATCH($B$3,'Bank rate paths'!$A$1:$P$1,0))</f>
        <v>1.6198354751264368</v>
      </c>
      <c r="I101" s="16"/>
    </row>
    <row r="102" spans="1:9" x14ac:dyDescent="0.25">
      <c r="A102" s="16">
        <v>46022</v>
      </c>
      <c r="B102" s="17">
        <f>INDEX('Bank rate paths'!$A$1:$P$661,MATCH(A102,'Bank rate paths'!$A$1:$A$661,0),MATCH($B$3,'Bank rate paths'!$A$1:$P$1,0))</f>
        <v>1.6271598075615159</v>
      </c>
      <c r="I102" s="16"/>
    </row>
    <row r="103" spans="1:9" x14ac:dyDescent="0.25">
      <c r="A103" s="16">
        <v>46053</v>
      </c>
      <c r="B103" s="17">
        <f>INDEX('Bank rate paths'!$A$1:$P$661,MATCH(A103,'Bank rate paths'!$A$1:$A$661,0),MATCH($B$3,'Bank rate paths'!$A$1:$P$1,0))</f>
        <v>1.6343651123407557</v>
      </c>
      <c r="I103" s="16"/>
    </row>
    <row r="104" spans="1:9" x14ac:dyDescent="0.25">
      <c r="A104" s="16">
        <v>46081</v>
      </c>
      <c r="B104" s="17">
        <f>INDEX('Bank rate paths'!$A$1:$P$661,MATCH(A104,'Bank rate paths'!$A$1:$A$661,0),MATCH($B$3,'Bank rate paths'!$A$1:$P$1,0))</f>
        <v>1.641448389037057</v>
      </c>
      <c r="I104" s="16"/>
    </row>
    <row r="105" spans="1:9" x14ac:dyDescent="0.25">
      <c r="A105" s="16">
        <v>46112</v>
      </c>
      <c r="B105" s="17">
        <f>INDEX('Bank rate paths'!$A$1:$P$661,MATCH(A105,'Bank rate paths'!$A$1:$A$661,0),MATCH($B$3,'Bank rate paths'!$A$1:$P$1,0))</f>
        <v>1.6484066372233195</v>
      </c>
      <c r="I105" s="16"/>
    </row>
    <row r="106" spans="1:9" x14ac:dyDescent="0.25">
      <c r="A106" s="16">
        <v>46142</v>
      </c>
      <c r="B106" s="17">
        <f>INDEX('Bank rate paths'!$A$1:$P$661,MATCH(A106,'Bank rate paths'!$A$1:$A$661,0),MATCH($B$3,'Bank rate paths'!$A$1:$P$1,0))</f>
        <v>1.6552368564724438</v>
      </c>
      <c r="I106" s="16"/>
    </row>
    <row r="107" spans="1:9" x14ac:dyDescent="0.25">
      <c r="A107" s="16">
        <v>46173</v>
      </c>
      <c r="B107" s="17">
        <f>INDEX('Bank rate paths'!$A$1:$P$661,MATCH(A107,'Bank rate paths'!$A$1:$A$661,0),MATCH($B$3,'Bank rate paths'!$A$1:$P$1,0))</f>
        <v>1.6619360463573289</v>
      </c>
      <c r="I107" s="16"/>
    </row>
    <row r="108" spans="1:9" x14ac:dyDescent="0.25">
      <c r="A108" s="16">
        <v>46203</v>
      </c>
      <c r="B108" s="17">
        <f>INDEX('Bank rate paths'!$A$1:$P$661,MATCH(A108,'Bank rate paths'!$A$1:$A$661,0),MATCH($B$3,'Bank rate paths'!$A$1:$P$1,0))</f>
        <v>1.668501206450876</v>
      </c>
      <c r="I108" s="16"/>
    </row>
    <row r="109" spans="1:9" x14ac:dyDescent="0.25">
      <c r="A109" s="16">
        <v>46234</v>
      </c>
      <c r="B109" s="17">
        <f>INDEX('Bank rate paths'!$A$1:$P$661,MATCH(A109,'Bank rate paths'!$A$1:$A$661,0),MATCH($B$3,'Bank rate paths'!$A$1:$P$1,0))</f>
        <v>1.6749293363259841</v>
      </c>
      <c r="I109" s="16"/>
    </row>
    <row r="110" spans="1:9" x14ac:dyDescent="0.25">
      <c r="A110" s="16">
        <v>46265</v>
      </c>
      <c r="B110" s="17">
        <f>INDEX('Bank rate paths'!$A$1:$P$661,MATCH(A110,'Bank rate paths'!$A$1:$A$661,0),MATCH($B$3,'Bank rate paths'!$A$1:$P$1,0))</f>
        <v>1.6812174355555538</v>
      </c>
      <c r="I110" s="16"/>
    </row>
    <row r="111" spans="1:9" x14ac:dyDescent="0.25">
      <c r="A111" s="16">
        <v>46295</v>
      </c>
      <c r="B111" s="17">
        <f>INDEX('Bank rate paths'!$A$1:$P$661,MATCH(A111,'Bank rate paths'!$A$1:$A$661,0),MATCH($B$3,'Bank rate paths'!$A$1:$P$1,0))</f>
        <v>1.6873625037124851</v>
      </c>
      <c r="I111" s="16"/>
    </row>
    <row r="112" spans="1:9" x14ac:dyDescent="0.25">
      <c r="A112" s="16">
        <v>46326</v>
      </c>
      <c r="B112" s="17">
        <f>INDEX('Bank rate paths'!$A$1:$P$661,MATCH(A112,'Bank rate paths'!$A$1:$A$661,0),MATCH($B$3,'Bank rate paths'!$A$1:$P$1,0))</f>
        <v>1.693361739330234</v>
      </c>
      <c r="I112" s="16"/>
    </row>
    <row r="113" spans="1:9" x14ac:dyDescent="0.25">
      <c r="A113" s="16">
        <v>46356</v>
      </c>
      <c r="B113" s="17">
        <f>INDEX('Bank rate paths'!$A$1:$P$661,MATCH(A113,'Bank rate paths'!$A$1:$A$661,0),MATCH($B$3,'Bank rate paths'!$A$1:$P$1,0))</f>
        <v>1.6992133108043199</v>
      </c>
      <c r="I113" s="16"/>
    </row>
    <row r="114" spans="1:9" x14ac:dyDescent="0.25">
      <c r="A114" s="16">
        <v>46387</v>
      </c>
      <c r="B114" s="17">
        <f>INDEX('Bank rate paths'!$A$1:$P$661,MATCH(A114,'Bank rate paths'!$A$1:$A$661,0),MATCH($B$3,'Bank rate paths'!$A$1:$P$1,0))</f>
        <v>1.7049156816134607</v>
      </c>
      <c r="I114" s="16"/>
    </row>
    <row r="115" spans="1:9" x14ac:dyDescent="0.25">
      <c r="A115" s="16">
        <v>46418</v>
      </c>
      <c r="B115" s="17">
        <f>INDEX('Bank rate paths'!$A$1:$P$661,MATCH(A115,'Bank rate paths'!$A$1:$A$661,0),MATCH($B$3,'Bank rate paths'!$A$1:$P$1,0))</f>
        <v>1.7104673153057475</v>
      </c>
      <c r="I115" s="16"/>
    </row>
    <row r="116" spans="1:9" x14ac:dyDescent="0.25">
      <c r="A116" s="16">
        <v>46446</v>
      </c>
      <c r="B116" s="17">
        <f>INDEX('Bank rate paths'!$A$1:$P$661,MATCH(A116,'Bank rate paths'!$A$1:$A$661,0),MATCH($B$3,'Bank rate paths'!$A$1:$P$1,0))</f>
        <v>1.7158666754292717</v>
      </c>
      <c r="I116" s="16"/>
    </row>
    <row r="117" spans="1:9" x14ac:dyDescent="0.25">
      <c r="A117" s="16">
        <v>46477</v>
      </c>
      <c r="B117" s="17">
        <f>INDEX('Bank rate paths'!$A$1:$P$661,MATCH(A117,'Bank rate paths'!$A$1:$A$661,0),MATCH($B$3,'Bank rate paths'!$A$1:$P$1,0))</f>
        <v>1.7211122255321243</v>
      </c>
      <c r="I117" s="16"/>
    </row>
    <row r="118" spans="1:9" x14ac:dyDescent="0.25">
      <c r="A118" s="16">
        <v>46507</v>
      </c>
      <c r="B118" s="17">
        <f>INDEX('Bank rate paths'!$A$1:$P$661,MATCH(A118,'Bank rate paths'!$A$1:$A$661,0),MATCH($B$3,'Bank rate paths'!$A$1:$P$1,0))</f>
        <v>1.7262024291623961</v>
      </c>
      <c r="I118" s="16"/>
    </row>
    <row r="119" spans="1:9" x14ac:dyDescent="0.25">
      <c r="A119" s="16">
        <v>46538</v>
      </c>
      <c r="B119" s="17">
        <f>INDEX('Bank rate paths'!$A$1:$P$661,MATCH(A119,'Bank rate paths'!$A$1:$A$661,0),MATCH($B$3,'Bank rate paths'!$A$1:$P$1,0))</f>
        <v>1.731135749868179</v>
      </c>
      <c r="I119" s="16"/>
    </row>
    <row r="120" spans="1:9" x14ac:dyDescent="0.25">
      <c r="A120" s="16">
        <v>46568</v>
      </c>
      <c r="B120" s="17">
        <f>INDEX('Bank rate paths'!$A$1:$P$661,MATCH(A120,'Bank rate paths'!$A$1:$A$661,0),MATCH($B$3,'Bank rate paths'!$A$1:$P$1,0))</f>
        <v>1.7359106511975628</v>
      </c>
      <c r="I120" s="16"/>
    </row>
    <row r="121" spans="1:9" x14ac:dyDescent="0.25">
      <c r="A121" s="16">
        <v>46599</v>
      </c>
      <c r="B121" s="17">
        <f>INDEX('Bank rate paths'!$A$1:$P$661,MATCH(A121,'Bank rate paths'!$A$1:$A$661,0),MATCH($B$3,'Bank rate paths'!$A$1:$P$1,0))</f>
        <v>1.7405255966986402</v>
      </c>
      <c r="I121" s="16"/>
    </row>
    <row r="122" spans="1:9" x14ac:dyDescent="0.25">
      <c r="A122" s="16">
        <v>46630</v>
      </c>
      <c r="B122" s="17">
        <f>INDEX('Bank rate paths'!$A$1:$P$661,MATCH(A122,'Bank rate paths'!$A$1:$A$661,0),MATCH($B$3,'Bank rate paths'!$A$1:$P$1,0))</f>
        <v>1.7449790499195013</v>
      </c>
      <c r="I122" s="16"/>
    </row>
    <row r="123" spans="1:9" x14ac:dyDescent="0.25">
      <c r="A123" s="16">
        <v>46660</v>
      </c>
      <c r="B123" s="17">
        <f>INDEX('Bank rate paths'!$A$1:$P$661,MATCH(A123,'Bank rate paths'!$A$1:$A$661,0),MATCH($B$3,'Bank rate paths'!$A$1:$P$1,0))</f>
        <v>1.7492694744082371</v>
      </c>
      <c r="I123" s="16"/>
    </row>
    <row r="124" spans="1:9" x14ac:dyDescent="0.25">
      <c r="A124" s="16">
        <v>46691</v>
      </c>
      <c r="B124" s="17">
        <f>INDEX('Bank rate paths'!$A$1:$P$661,MATCH(A124,'Bank rate paths'!$A$1:$A$661,0),MATCH($B$3,'Bank rate paths'!$A$1:$P$1,0))</f>
        <v>1.7533958142199502</v>
      </c>
      <c r="I124" s="16"/>
    </row>
    <row r="125" spans="1:9" x14ac:dyDescent="0.25">
      <c r="A125" s="16">
        <v>46721</v>
      </c>
      <c r="B125" s="17">
        <f>INDEX('Bank rate paths'!$A$1:$P$661,MATCH(A125,'Bank rate paths'!$A$1:$A$661,0),MATCH($B$3,'Bank rate paths'!$A$1:$P$1,0))</f>
        <v>1.7573593557106211</v>
      </c>
      <c r="I125" s="16"/>
    </row>
    <row r="126" spans="1:9" x14ac:dyDescent="0.25">
      <c r="A126" s="16">
        <v>46752</v>
      </c>
      <c r="B126" s="17">
        <f>INDEX('Bank rate paths'!$A$1:$P$661,MATCH(A126,'Bank rate paths'!$A$1:$A$661,0),MATCH($B$3,'Bank rate paths'!$A$1:$P$1,0))</f>
        <v>1.7611620978878029</v>
      </c>
      <c r="I126" s="16"/>
    </row>
    <row r="127" spans="1:9" x14ac:dyDescent="0.25">
      <c r="A127" s="16">
        <v>46783</v>
      </c>
      <c r="B127" s="17">
        <f>INDEX('Bank rate paths'!$A$1:$P$661,MATCH(A127,'Bank rate paths'!$A$1:$A$661,0),MATCH($B$3,'Bank rate paths'!$A$1:$P$1,0))</f>
        <v>1.7648060399265684</v>
      </c>
      <c r="I127" s="16"/>
    </row>
    <row r="128" spans="1:9" x14ac:dyDescent="0.25">
      <c r="A128" s="16">
        <v>46812</v>
      </c>
      <c r="B128" s="17">
        <f>INDEX('Bank rate paths'!$A$1:$P$661,MATCH(A128,'Bank rate paths'!$A$1:$A$661,0),MATCH($B$3,'Bank rate paths'!$A$1:$P$1,0))</f>
        <v>1.7682931810019893</v>
      </c>
      <c r="I128" s="16"/>
    </row>
    <row r="129" spans="1:9" x14ac:dyDescent="0.25">
      <c r="A129" s="16">
        <v>46843</v>
      </c>
      <c r="B129" s="17">
        <f>INDEX('Bank rate paths'!$A$1:$P$661,MATCH(A129,'Bank rate paths'!$A$1:$A$661,0),MATCH($B$3,'Bank rate paths'!$A$1:$P$1,0))</f>
        <v>1.7716255202891389</v>
      </c>
      <c r="I129" s="16"/>
    </row>
    <row r="130" spans="1:9" x14ac:dyDescent="0.25">
      <c r="A130" s="16">
        <v>46873</v>
      </c>
      <c r="B130" s="17">
        <f>INDEX('Bank rate paths'!$A$1:$P$661,MATCH(A130,'Bank rate paths'!$A$1:$A$661,0),MATCH($B$3,'Bank rate paths'!$A$1:$P$1,0))</f>
        <v>1.7748050569630882</v>
      </c>
      <c r="I130" s="16"/>
    </row>
    <row r="131" spans="1:9" x14ac:dyDescent="0.25">
      <c r="A131" s="16">
        <v>46904</v>
      </c>
      <c r="B131" s="17">
        <f>INDEX('Bank rate paths'!$A$1:$P$661,MATCH(A131,'Bank rate paths'!$A$1:$A$661,0),MATCH($B$3,'Bank rate paths'!$A$1:$P$1,0))</f>
        <v>1.777833790198911</v>
      </c>
      <c r="I131" s="16"/>
    </row>
    <row r="132" spans="1:9" x14ac:dyDescent="0.25">
      <c r="A132" s="16">
        <v>46934</v>
      </c>
      <c r="B132" s="17">
        <f>INDEX('Bank rate paths'!$A$1:$P$661,MATCH(A132,'Bank rate paths'!$A$1:$A$661,0),MATCH($B$3,'Bank rate paths'!$A$1:$P$1,0))</f>
        <v>1.7807137191716786</v>
      </c>
      <c r="I132" s="16"/>
    </row>
    <row r="133" spans="1:9" x14ac:dyDescent="0.25">
      <c r="A133" s="16">
        <v>46965</v>
      </c>
      <c r="B133" s="17">
        <f>INDEX('Bank rate paths'!$A$1:$P$661,MATCH(A133,'Bank rate paths'!$A$1:$A$661,0),MATCH($B$3,'Bank rate paths'!$A$1:$P$1,0))</f>
        <v>1.7834468430564625</v>
      </c>
      <c r="I133" s="16"/>
    </row>
    <row r="134" spans="1:9" x14ac:dyDescent="0.25">
      <c r="A134" s="16">
        <v>46996</v>
      </c>
      <c r="B134" s="17">
        <f>INDEX('Bank rate paths'!$A$1:$P$661,MATCH(A134,'Bank rate paths'!$A$1:$A$661,0),MATCH($B$3,'Bank rate paths'!$A$1:$P$1,0))</f>
        <v>1.7860351610283365</v>
      </c>
      <c r="I134" s="16"/>
    </row>
    <row r="135" spans="1:9" x14ac:dyDescent="0.25">
      <c r="A135" s="16">
        <v>47026</v>
      </c>
      <c r="B135" s="17">
        <f>INDEX('Bank rate paths'!$A$1:$P$661,MATCH(A135,'Bank rate paths'!$A$1:$A$661,0),MATCH($B$3,'Bank rate paths'!$A$1:$P$1,0))</f>
        <v>1.7884806722623725</v>
      </c>
      <c r="I135" s="16"/>
    </row>
    <row r="136" spans="1:9" x14ac:dyDescent="0.25">
      <c r="A136" s="16">
        <v>47057</v>
      </c>
      <c r="B136" s="17">
        <f>INDEX('Bank rate paths'!$A$1:$P$661,MATCH(A136,'Bank rate paths'!$A$1:$A$661,0),MATCH($B$3,'Bank rate paths'!$A$1:$P$1,0))</f>
        <v>1.7907853759336421</v>
      </c>
      <c r="I136" s="16"/>
    </row>
    <row r="137" spans="1:9" x14ac:dyDescent="0.25">
      <c r="A137" s="16">
        <v>47087</v>
      </c>
      <c r="B137" s="17">
        <f>INDEX('Bank rate paths'!$A$1:$P$661,MATCH(A137,'Bank rate paths'!$A$1:$A$661,0),MATCH($B$3,'Bank rate paths'!$A$1:$P$1,0))</f>
        <v>1.792951271217218</v>
      </c>
      <c r="I137" s="16"/>
    </row>
    <row r="138" spans="1:9" x14ac:dyDescent="0.25">
      <c r="A138" s="16">
        <v>47118</v>
      </c>
      <c r="B138" s="17">
        <f>INDEX('Bank rate paths'!$A$1:$P$661,MATCH(A138,'Bank rate paths'!$A$1:$A$661,0),MATCH($B$3,'Bank rate paths'!$A$1:$P$1,0))</f>
        <v>1.7949803572881722</v>
      </c>
      <c r="I138" s="16"/>
    </row>
    <row r="139" spans="1:9" x14ac:dyDescent="0.25">
      <c r="A139" s="16">
        <v>47149</v>
      </c>
      <c r="B139" s="17">
        <f>INDEX('Bank rate paths'!$A$1:$P$661,MATCH(A139,'Bank rate paths'!$A$1:$A$661,0),MATCH($B$3,'Bank rate paths'!$A$1:$P$1,0))</f>
        <v>1.7968746333215768</v>
      </c>
      <c r="I139" s="16"/>
    </row>
    <row r="140" spans="1:9" x14ac:dyDescent="0.25">
      <c r="A140" s="16">
        <v>47177</v>
      </c>
      <c r="B140" s="17">
        <f>INDEX('Bank rate paths'!$A$1:$P$661,MATCH(A140,'Bank rate paths'!$A$1:$A$661,0),MATCH($B$3,'Bank rate paths'!$A$1:$P$1,0))</f>
        <v>1.7986360984925054</v>
      </c>
      <c r="I140" s="16"/>
    </row>
    <row r="141" spans="1:9" x14ac:dyDescent="0.25">
      <c r="A141" s="16">
        <v>47208</v>
      </c>
      <c r="B141" s="17">
        <f>INDEX('Bank rate paths'!$A$1:$P$661,MATCH(A141,'Bank rate paths'!$A$1:$A$661,0),MATCH($B$3,'Bank rate paths'!$A$1:$P$1,0))</f>
        <v>1.8002667519760287</v>
      </c>
      <c r="I141" s="16"/>
    </row>
    <row r="142" spans="1:9" x14ac:dyDescent="0.25">
      <c r="A142" s="16">
        <v>47238</v>
      </c>
      <c r="B142" s="17">
        <f>INDEX('Bank rate paths'!$A$1:$P$661,MATCH(A142,'Bank rate paths'!$A$1:$A$661,0),MATCH($B$3,'Bank rate paths'!$A$1:$P$1,0))</f>
        <v>1.8017685929472196</v>
      </c>
      <c r="I142" s="16"/>
    </row>
    <row r="143" spans="1:9" x14ac:dyDescent="0.25">
      <c r="A143" s="16">
        <v>47269</v>
      </c>
      <c r="B143" s="17">
        <f>INDEX('Bank rate paths'!$A$1:$P$661,MATCH(A143,'Bank rate paths'!$A$1:$A$661,0),MATCH($B$3,'Bank rate paths'!$A$1:$P$1,0))</f>
        <v>1.8031436205811504</v>
      </c>
      <c r="I143" s="16"/>
    </row>
    <row r="144" spans="1:9" x14ac:dyDescent="0.25">
      <c r="A144" s="16">
        <v>47299</v>
      </c>
      <c r="B144" s="17">
        <f>INDEX('Bank rate paths'!$A$1:$P$661,MATCH(A144,'Bank rate paths'!$A$1:$A$661,0),MATCH($B$3,'Bank rate paths'!$A$1:$P$1,0))</f>
        <v>1.8043938340528931</v>
      </c>
      <c r="I144" s="16"/>
    </row>
    <row r="145" spans="1:9" x14ac:dyDescent="0.25">
      <c r="A145" s="16">
        <v>47330</v>
      </c>
      <c r="B145" s="17">
        <f>INDEX('Bank rate paths'!$A$1:$P$661,MATCH(A145,'Bank rate paths'!$A$1:$A$661,0),MATCH($B$3,'Bank rate paths'!$A$1:$P$1,0))</f>
        <v>1.8055212325375207</v>
      </c>
      <c r="I145" s="16"/>
    </row>
    <row r="146" spans="1:9" x14ac:dyDescent="0.25">
      <c r="A146" s="16">
        <v>47361</v>
      </c>
      <c r="B146" s="17">
        <f>INDEX('Bank rate paths'!$A$1:$P$661,MATCH(A146,'Bank rate paths'!$A$1:$A$661,0),MATCH($B$3,'Bank rate paths'!$A$1:$P$1,0))</f>
        <v>1.8065278152101041</v>
      </c>
      <c r="I146" s="16"/>
    </row>
    <row r="147" spans="1:9" x14ac:dyDescent="0.25">
      <c r="A147" s="16">
        <v>47391</v>
      </c>
      <c r="B147" s="17">
        <f>INDEX('Bank rate paths'!$A$1:$P$661,MATCH(A147,'Bank rate paths'!$A$1:$A$661,0),MATCH($B$3,'Bank rate paths'!$A$1:$P$1,0))</f>
        <v>1.8074155812457167</v>
      </c>
      <c r="I147" s="16"/>
    </row>
    <row r="148" spans="1:9" x14ac:dyDescent="0.25">
      <c r="A148" s="16">
        <v>47422</v>
      </c>
      <c r="B148" s="17">
        <f>INDEX('Bank rate paths'!$A$1:$P$661,MATCH(A148,'Bank rate paths'!$A$1:$A$661,0),MATCH($B$3,'Bank rate paths'!$A$1:$P$1,0))</f>
        <v>1.8081865275611699</v>
      </c>
      <c r="I148" s="16"/>
    </row>
    <row r="149" spans="1:9" x14ac:dyDescent="0.25">
      <c r="A149" s="16">
        <v>47452</v>
      </c>
      <c r="B149" s="17">
        <f>INDEX('Bank rate paths'!$A$1:$P$661,MATCH(A149,'Bank rate paths'!$A$1:$A$661,0),MATCH($B$3,'Bank rate paths'!$A$1:$P$1,0))</f>
        <v>1.8088426361675747</v>
      </c>
      <c r="I149" s="16"/>
    </row>
    <row r="150" spans="1:9" x14ac:dyDescent="0.25">
      <c r="A150" s="16">
        <v>47483</v>
      </c>
      <c r="B150" s="17">
        <f>INDEX('Bank rate paths'!$A$1:$P$661,MATCH(A150,'Bank rate paths'!$A$1:$A$661,0),MATCH($B$3,'Bank rate paths'!$A$1:$P$1,0))</f>
        <v>1.8093858830348117</v>
      </c>
      <c r="I150" s="16"/>
    </row>
    <row r="151" spans="1:9" x14ac:dyDescent="0.25">
      <c r="A151" s="16">
        <v>47514</v>
      </c>
      <c r="B151" s="17">
        <f>INDEX('Bank rate paths'!$A$1:$P$661,MATCH(A151,'Bank rate paths'!$A$1:$A$661,0),MATCH($B$3,'Bank rate paths'!$A$1:$P$1,0))</f>
        <v>1.8098182441155579</v>
      </c>
      <c r="I151" s="16"/>
    </row>
    <row r="152" spans="1:9" x14ac:dyDescent="0.25">
      <c r="A152" s="16">
        <v>47542</v>
      </c>
      <c r="B152" s="17">
        <f>INDEX('Bank rate paths'!$A$1:$P$661,MATCH(A152,'Bank rate paths'!$A$1:$A$661,0),MATCH($B$3,'Bank rate paths'!$A$1:$P$1,0))</f>
        <v>1.8101416953624887</v>
      </c>
      <c r="I152" s="16"/>
    </row>
    <row r="153" spans="1:9" x14ac:dyDescent="0.25">
      <c r="A153" s="16">
        <v>47573</v>
      </c>
      <c r="B153" s="17">
        <f>INDEX('Bank rate paths'!$A$1:$P$661,MATCH(A153,'Bank rate paths'!$A$1:$A$661,0),MATCH($B$3,'Bank rate paths'!$A$1:$P$1,0))</f>
        <v>1.8103582127282791</v>
      </c>
      <c r="I153" s="16"/>
    </row>
    <row r="154" spans="1:9" x14ac:dyDescent="0.25">
      <c r="A154" s="16">
        <v>47603</v>
      </c>
      <c r="B154" s="17">
        <f>INDEX('Bank rate paths'!$A$1:$P$661,MATCH(A154,'Bank rate paths'!$A$1:$A$661,0),MATCH($B$3,'Bank rate paths'!$A$1:$P$1,0))</f>
        <v>1.8104697721656058</v>
      </c>
      <c r="I154" s="16"/>
    </row>
    <row r="155" spans="1:9" x14ac:dyDescent="0.25">
      <c r="A155" s="16">
        <v>47634</v>
      </c>
      <c r="B155" s="17">
        <f>INDEX('Bank rate paths'!$A$1:$P$661,MATCH(A155,'Bank rate paths'!$A$1:$A$661,0),MATCH($B$3,'Bank rate paths'!$A$1:$P$1,0))</f>
        <v>1.8104783496271439</v>
      </c>
      <c r="I155" s="16"/>
    </row>
    <row r="156" spans="1:9" x14ac:dyDescent="0.25">
      <c r="A156" s="16">
        <v>47664</v>
      </c>
      <c r="B156" s="17">
        <f>INDEX('Bank rate paths'!$A$1:$P$661,MATCH(A156,'Bank rate paths'!$A$1:$A$661,0),MATCH($B$3,'Bank rate paths'!$A$1:$P$1,0))</f>
        <v>1.8103859210655691</v>
      </c>
      <c r="I156" s="16"/>
    </row>
    <row r="157" spans="1:9" x14ac:dyDescent="0.25">
      <c r="A157" s="16">
        <v>47695</v>
      </c>
      <c r="B157" s="17">
        <f>INDEX('Bank rate paths'!$A$1:$P$661,MATCH(A157,'Bank rate paths'!$A$1:$A$661,0),MATCH($B$3,'Bank rate paths'!$A$1:$P$1,0))</f>
        <v>1.8101944624335575</v>
      </c>
      <c r="I157" s="16"/>
    </row>
    <row r="158" spans="1:9" x14ac:dyDescent="0.25">
      <c r="A158" s="16">
        <v>47726</v>
      </c>
      <c r="B158" s="17">
        <f>INDEX('Bank rate paths'!$A$1:$P$661,MATCH(A158,'Bank rate paths'!$A$1:$A$661,0),MATCH($B$3,'Bank rate paths'!$A$1:$P$1,0))</f>
        <v>1.8099059496837839</v>
      </c>
      <c r="I158" s="16"/>
    </row>
    <row r="159" spans="1:9" x14ac:dyDescent="0.25">
      <c r="A159" s="16">
        <v>47756</v>
      </c>
      <c r="B159" s="17">
        <f>INDEX('Bank rate paths'!$A$1:$P$661,MATCH(A159,'Bank rate paths'!$A$1:$A$661,0),MATCH($B$3,'Bank rate paths'!$A$1:$P$1,0))</f>
        <v>1.8095223587689251</v>
      </c>
      <c r="I159" s="16"/>
    </row>
    <row r="160" spans="1:9" x14ac:dyDescent="0.25">
      <c r="A160" s="16">
        <v>47787</v>
      </c>
      <c r="B160" s="17">
        <f>INDEX('Bank rate paths'!$A$1:$P$661,MATCH(A160,'Bank rate paths'!$A$1:$A$661,0),MATCH($B$3,'Bank rate paths'!$A$1:$P$1,0))</f>
        <v>1.809045665641656</v>
      </c>
      <c r="I160" s="16"/>
    </row>
    <row r="161" spans="1:9" x14ac:dyDescent="0.25">
      <c r="A161" s="16">
        <v>47817</v>
      </c>
      <c r="B161" s="17">
        <f>INDEX('Bank rate paths'!$A$1:$P$661,MATCH(A161,'Bank rate paths'!$A$1:$A$661,0),MATCH($B$3,'Bank rate paths'!$A$1:$P$1,0))</f>
        <v>1.8084778462546531</v>
      </c>
      <c r="I161" s="16"/>
    </row>
    <row r="162" spans="1:9" x14ac:dyDescent="0.25">
      <c r="A162" s="16">
        <v>47848</v>
      </c>
      <c r="B162" s="17">
        <f>INDEX('Bank rate paths'!$A$1:$P$661,MATCH(A162,'Bank rate paths'!$A$1:$A$661,0),MATCH($B$3,'Bank rate paths'!$A$1:$P$1,0))</f>
        <v>1.8078208765605916</v>
      </c>
      <c r="I162" s="16"/>
    </row>
    <row r="163" spans="1:9" x14ac:dyDescent="0.25">
      <c r="A163" s="16">
        <v>47879</v>
      </c>
      <c r="B163" s="17">
        <f>INDEX('Bank rate paths'!$A$1:$P$661,MATCH(A163,'Bank rate paths'!$A$1:$A$661,0),MATCH($B$3,'Bank rate paths'!$A$1:$P$1,0))</f>
        <v>1.8070767325121477</v>
      </c>
      <c r="I163" s="16"/>
    </row>
    <row r="164" spans="1:9" x14ac:dyDescent="0.25">
      <c r="A164" s="16">
        <v>47907</v>
      </c>
      <c r="B164" s="17">
        <f>INDEX('Bank rate paths'!$A$1:$P$661,MATCH(A164,'Bank rate paths'!$A$1:$A$661,0),MATCH($B$3,'Bank rate paths'!$A$1:$P$1,0))</f>
        <v>1.8062473900619964</v>
      </c>
      <c r="I164" s="16"/>
    </row>
    <row r="165" spans="1:9" x14ac:dyDescent="0.25">
      <c r="A165" s="16">
        <v>47938</v>
      </c>
      <c r="B165" s="17">
        <f>INDEX('Bank rate paths'!$A$1:$P$661,MATCH(A165,'Bank rate paths'!$A$1:$A$661,0),MATCH($B$3,'Bank rate paths'!$A$1:$P$1,0))</f>
        <v>1.8053348251628138</v>
      </c>
      <c r="I165" s="16"/>
    </row>
    <row r="166" spans="1:9" x14ac:dyDescent="0.25">
      <c r="A166" s="16">
        <v>47968</v>
      </c>
      <c r="B166" s="17">
        <f>INDEX('Bank rate paths'!$A$1:$P$661,MATCH(A166,'Bank rate paths'!$A$1:$A$661,0),MATCH($B$3,'Bank rate paths'!$A$1:$P$1,0))</f>
        <v>1.8043410137672757</v>
      </c>
      <c r="I166" s="16"/>
    </row>
    <row r="167" spans="1:9" x14ac:dyDescent="0.25">
      <c r="A167" s="16">
        <v>47999</v>
      </c>
      <c r="B167" s="17">
        <f>INDEX('Bank rate paths'!$A$1:$P$661,MATCH(A167,'Bank rate paths'!$A$1:$A$661,0),MATCH($B$3,'Bank rate paths'!$A$1:$P$1,0))</f>
        <v>1.8032679318280578</v>
      </c>
      <c r="I167" s="16"/>
    </row>
    <row r="168" spans="1:9" x14ac:dyDescent="0.25">
      <c r="A168" s="16">
        <v>48029</v>
      </c>
      <c r="B168" s="17">
        <f>INDEX('Bank rate paths'!$A$1:$P$661,MATCH(A168,'Bank rate paths'!$A$1:$A$661,0),MATCH($B$3,'Bank rate paths'!$A$1:$P$1,0))</f>
        <v>1.802117555297835</v>
      </c>
      <c r="I168" s="16"/>
    </row>
    <row r="169" spans="1:9" x14ac:dyDescent="0.25">
      <c r="A169" s="16">
        <v>48060</v>
      </c>
      <c r="B169" s="17">
        <f>INDEX('Bank rate paths'!$A$1:$P$661,MATCH(A169,'Bank rate paths'!$A$1:$A$661,0),MATCH($B$3,'Bank rate paths'!$A$1:$P$1,0))</f>
        <v>1.8008918601292845</v>
      </c>
      <c r="I169" s="16"/>
    </row>
    <row r="170" spans="1:9" x14ac:dyDescent="0.25">
      <c r="A170" s="16">
        <v>48091</v>
      </c>
      <c r="B170" s="17">
        <f>INDEX('Bank rate paths'!$A$1:$P$661,MATCH(A170,'Bank rate paths'!$A$1:$A$661,0),MATCH($B$3,'Bank rate paths'!$A$1:$P$1,0))</f>
        <v>1.7995928222750812</v>
      </c>
      <c r="I170" s="16"/>
    </row>
    <row r="171" spans="1:9" x14ac:dyDescent="0.25">
      <c r="A171" s="16">
        <v>48121</v>
      </c>
      <c r="B171" s="17">
        <f>INDEX('Bank rate paths'!$A$1:$P$661,MATCH(A171,'Bank rate paths'!$A$1:$A$661,0),MATCH($B$3,'Bank rate paths'!$A$1:$P$1,0))</f>
        <v>1.7982224176879003</v>
      </c>
      <c r="I171" s="16"/>
    </row>
    <row r="172" spans="1:9" x14ac:dyDescent="0.25">
      <c r="A172" s="16">
        <v>48152</v>
      </c>
      <c r="B172" s="17">
        <f>INDEX('Bank rate paths'!$A$1:$P$661,MATCH(A172,'Bank rate paths'!$A$1:$A$661,0),MATCH($B$3,'Bank rate paths'!$A$1:$P$1,0))</f>
        <v>1.7967826223204186</v>
      </c>
      <c r="I172" s="16"/>
    </row>
    <row r="173" spans="1:9" x14ac:dyDescent="0.25">
      <c r="A173" s="16">
        <v>48182</v>
      </c>
      <c r="B173" s="17">
        <f>INDEX('Bank rate paths'!$A$1:$P$661,MATCH(A173,'Bank rate paths'!$A$1:$A$661,0),MATCH($B$3,'Bank rate paths'!$A$1:$P$1,0))</f>
        <v>1.7952754121253105</v>
      </c>
      <c r="I173" s="16"/>
    </row>
    <row r="174" spans="1:9" x14ac:dyDescent="0.25">
      <c r="A174" s="16">
        <v>48213</v>
      </c>
      <c r="B174" s="17">
        <f>INDEX('Bank rate paths'!$A$1:$P$661,MATCH(A174,'Bank rate paths'!$A$1:$A$661,0),MATCH($B$3,'Bank rate paths'!$A$1:$P$1,0))</f>
        <v>1.7937027630552531</v>
      </c>
      <c r="I174" s="16"/>
    </row>
    <row r="175" spans="1:9" x14ac:dyDescent="0.25">
      <c r="A175" s="16">
        <v>48244</v>
      </c>
      <c r="B175" s="17">
        <f>INDEX('Bank rate paths'!$A$1:$P$661,MATCH(A175,'Bank rate paths'!$A$1:$A$661,0),MATCH($B$3,'Bank rate paths'!$A$1:$P$1,0))</f>
        <v>1.7920666510629211</v>
      </c>
      <c r="I175" s="16"/>
    </row>
    <row r="176" spans="1:9" x14ac:dyDescent="0.25">
      <c r="A176" s="16">
        <v>48273</v>
      </c>
      <c r="B176" s="17">
        <f>INDEX('Bank rate paths'!$A$1:$P$661,MATCH(A176,'Bank rate paths'!$A$1:$A$661,0),MATCH($B$3,'Bank rate paths'!$A$1:$P$1,0))</f>
        <v>1.7903690521009916</v>
      </c>
      <c r="I176" s="16"/>
    </row>
    <row r="177" spans="1:9" x14ac:dyDescent="0.25">
      <c r="A177" s="16">
        <v>48304</v>
      </c>
      <c r="B177" s="17">
        <f>INDEX('Bank rate paths'!$A$1:$P$661,MATCH(A177,'Bank rate paths'!$A$1:$A$661,0),MATCH($B$3,'Bank rate paths'!$A$1:$P$1,0))</f>
        <v>1.788611942122138</v>
      </c>
      <c r="I177" s="16"/>
    </row>
    <row r="178" spans="1:9" x14ac:dyDescent="0.25">
      <c r="A178" s="16">
        <v>48334</v>
      </c>
      <c r="B178" s="17">
        <f>INDEX('Bank rate paths'!$A$1:$P$661,MATCH(A178,'Bank rate paths'!$A$1:$A$661,0),MATCH($B$3,'Bank rate paths'!$A$1:$P$1,0))</f>
        <v>1.7867972970790384</v>
      </c>
      <c r="I178" s="16"/>
    </row>
    <row r="179" spans="1:9" x14ac:dyDescent="0.25">
      <c r="A179" s="16">
        <v>48365</v>
      </c>
      <c r="B179" s="17">
        <f>INDEX('Bank rate paths'!$A$1:$P$661,MATCH(A179,'Bank rate paths'!$A$1:$A$661,0),MATCH($B$3,'Bank rate paths'!$A$1:$P$1,0))</f>
        <v>1.7849270929243672</v>
      </c>
      <c r="I179" s="16"/>
    </row>
    <row r="180" spans="1:9" x14ac:dyDescent="0.25">
      <c r="A180" s="16">
        <v>48395</v>
      </c>
      <c r="B180" s="17">
        <f>INDEX('Bank rate paths'!$A$1:$P$661,MATCH(A180,'Bank rate paths'!$A$1:$A$661,0),MATCH($B$3,'Bank rate paths'!$A$1:$P$1,0))</f>
        <v>1.7830033056107999</v>
      </c>
      <c r="I180" s="16"/>
    </row>
    <row r="181" spans="1:9" x14ac:dyDescent="0.25">
      <c r="A181" s="16">
        <v>48426</v>
      </c>
      <c r="B181" s="17">
        <f>INDEX('Bank rate paths'!$A$1:$P$661,MATCH(A181,'Bank rate paths'!$A$1:$A$661,0),MATCH($B$3,'Bank rate paths'!$A$1:$P$1,0))</f>
        <v>1.7810279110910134</v>
      </c>
      <c r="I181" s="16"/>
    </row>
    <row r="182" spans="1:9" x14ac:dyDescent="0.25">
      <c r="A182" s="16">
        <v>48457</v>
      </c>
      <c r="B182" s="17">
        <f>INDEX('Bank rate paths'!$A$1:$P$661,MATCH(A182,'Bank rate paths'!$A$1:$A$661,0),MATCH($B$3,'Bank rate paths'!$A$1:$P$1,0))</f>
        <v>1.7790028853176825</v>
      </c>
      <c r="I182" s="16"/>
    </row>
    <row r="183" spans="1:9" x14ac:dyDescent="0.25">
      <c r="A183" s="16">
        <v>48487</v>
      </c>
      <c r="B183" s="17">
        <f>INDEX('Bank rate paths'!$A$1:$P$661,MATCH(A183,'Bank rate paths'!$A$1:$A$661,0),MATCH($B$3,'Bank rate paths'!$A$1:$P$1,0))</f>
        <v>1.7769302042434827</v>
      </c>
      <c r="I183" s="16"/>
    </row>
    <row r="184" spans="1:9" x14ac:dyDescent="0.25">
      <c r="A184" s="16">
        <v>48518</v>
      </c>
      <c r="B184" s="17">
        <f>INDEX('Bank rate paths'!$A$1:$P$661,MATCH(A184,'Bank rate paths'!$A$1:$A$661,0),MATCH($B$3,'Bank rate paths'!$A$1:$P$1,0))</f>
        <v>1.7748117457078612</v>
      </c>
      <c r="I184" s="16"/>
    </row>
    <row r="185" spans="1:9" x14ac:dyDescent="0.25">
      <c r="A185" s="16">
        <v>48548</v>
      </c>
      <c r="B185" s="17">
        <f>INDEX('Bank rate paths'!$A$1:$P$661,MATCH(A185,'Bank rate paths'!$A$1:$A$661,0),MATCH($B$3,'Bank rate paths'!$A$1:$P$1,0))</f>
        <v>1.7726488029846499</v>
      </c>
      <c r="I185" s="16"/>
    </row>
    <row r="186" spans="1:9" x14ac:dyDescent="0.25">
      <c r="A186" s="16">
        <v>48579</v>
      </c>
      <c r="B186" s="17">
        <f>INDEX('Bank rate paths'!$A$1:$P$661,MATCH(A186,'Bank rate paths'!$A$1:$A$661,0),MATCH($B$3,'Bank rate paths'!$A$1:$P$1,0))</f>
        <v>1.7704424537400159</v>
      </c>
      <c r="I186" s="16"/>
    </row>
    <row r="187" spans="1:9" x14ac:dyDescent="0.25">
      <c r="A187" s="16">
        <v>48610</v>
      </c>
      <c r="B187" s="17">
        <f>INDEX('Bank rate paths'!$A$1:$P$661,MATCH(A187,'Bank rate paths'!$A$1:$A$661,0),MATCH($B$3,'Bank rate paths'!$A$1:$P$1,0))</f>
        <v>1.7681937752995318</v>
      </c>
      <c r="I187" s="16"/>
    </row>
    <row r="188" spans="1:9" x14ac:dyDescent="0.25">
      <c r="A188" s="16">
        <v>48638</v>
      </c>
      <c r="B188" s="17">
        <f>INDEX('Bank rate paths'!$A$1:$P$661,MATCH(A188,'Bank rate paths'!$A$1:$A$661,0),MATCH($B$3,'Bank rate paths'!$A$1:$P$1,0))</f>
        <v>1.7659038449887681</v>
      </c>
      <c r="I188" s="16"/>
    </row>
    <row r="189" spans="1:9" x14ac:dyDescent="0.25">
      <c r="A189" s="16">
        <v>48669</v>
      </c>
      <c r="B189" s="17">
        <f>INDEX('Bank rate paths'!$A$1:$P$661,MATCH(A189,'Bank rate paths'!$A$1:$A$661,0),MATCH($B$3,'Bank rate paths'!$A$1:$P$1,0))</f>
        <v>1.7635737401332987</v>
      </c>
      <c r="I189" s="16"/>
    </row>
    <row r="190" spans="1:9" x14ac:dyDescent="0.25">
      <c r="A190" s="16">
        <v>48699</v>
      </c>
      <c r="B190" s="17">
        <f>INDEX('Bank rate paths'!$A$1:$P$661,MATCH(A190,'Bank rate paths'!$A$1:$A$661,0),MATCH($B$3,'Bank rate paths'!$A$1:$P$1,0))</f>
        <v>1.7612045380586947</v>
      </c>
      <c r="I190" s="16"/>
    </row>
    <row r="191" spans="1:9" x14ac:dyDescent="0.25">
      <c r="A191" s="16">
        <v>48730</v>
      </c>
      <c r="B191" s="17">
        <f>INDEX('Bank rate paths'!$A$1:$P$661,MATCH(A191,'Bank rate paths'!$A$1:$A$661,0),MATCH($B$3,'Bank rate paths'!$A$1:$P$1,0))</f>
        <v>1.7587973160905288</v>
      </c>
      <c r="I191" s="16"/>
    </row>
    <row r="192" spans="1:9" x14ac:dyDescent="0.25">
      <c r="A192" s="16">
        <v>48760</v>
      </c>
      <c r="B192" s="17">
        <f>INDEX('Bank rate paths'!$A$1:$P$661,MATCH(A192,'Bank rate paths'!$A$1:$A$661,0),MATCH($B$3,'Bank rate paths'!$A$1:$P$1,0))</f>
        <v>1.7563531515543744</v>
      </c>
      <c r="I192" s="16"/>
    </row>
    <row r="193" spans="1:9" x14ac:dyDescent="0.25">
      <c r="A193" s="16">
        <v>48791</v>
      </c>
      <c r="B193" s="17">
        <f>INDEX('Bank rate paths'!$A$1:$P$661,MATCH(A193,'Bank rate paths'!$A$1:$A$661,0),MATCH($B$3,'Bank rate paths'!$A$1:$P$1,0))</f>
        <v>1.7538731217758012</v>
      </c>
      <c r="I193" s="16"/>
    </row>
    <row r="194" spans="1:9" x14ac:dyDescent="0.25">
      <c r="A194" s="16">
        <v>48822</v>
      </c>
      <c r="B194" s="17">
        <f>INDEX('Bank rate paths'!$A$1:$P$661,MATCH(A194,'Bank rate paths'!$A$1:$A$661,0),MATCH($B$3,'Bank rate paths'!$A$1:$P$1,0))</f>
        <v>1.7513583040803828</v>
      </c>
      <c r="I194" s="16"/>
    </row>
    <row r="195" spans="1:9" x14ac:dyDescent="0.25">
      <c r="A195" s="16">
        <v>48852</v>
      </c>
      <c r="B195" s="17">
        <f>INDEX('Bank rate paths'!$A$1:$P$661,MATCH(A195,'Bank rate paths'!$A$1:$A$661,0),MATCH($B$3,'Bank rate paths'!$A$1:$P$1,0))</f>
        <v>1.7488097757936909</v>
      </c>
      <c r="I195" s="16"/>
    </row>
    <row r="196" spans="1:9" x14ac:dyDescent="0.25">
      <c r="A196" s="16">
        <v>48883</v>
      </c>
      <c r="B196" s="17">
        <f>INDEX('Bank rate paths'!$A$1:$P$661,MATCH(A196,'Bank rate paths'!$A$1:$A$661,0),MATCH($B$3,'Bank rate paths'!$A$1:$P$1,0))</f>
        <v>1.7462286142412977</v>
      </c>
      <c r="I196" s="16"/>
    </row>
    <row r="197" spans="1:9" x14ac:dyDescent="0.25">
      <c r="A197" s="16">
        <v>48913</v>
      </c>
      <c r="B197" s="17">
        <f>INDEX('Bank rate paths'!$A$1:$P$661,MATCH(A197,'Bank rate paths'!$A$1:$A$661,0),MATCH($B$3,'Bank rate paths'!$A$1:$P$1,0))</f>
        <v>1.7436158967487767</v>
      </c>
      <c r="I197" s="16"/>
    </row>
    <row r="198" spans="1:9" x14ac:dyDescent="0.25">
      <c r="A198" s="16">
        <v>48944</v>
      </c>
      <c r="B198" s="17">
        <f>INDEX('Bank rate paths'!$A$1:$P$661,MATCH(A198,'Bank rate paths'!$A$1:$A$661,0),MATCH($B$3,'Bank rate paths'!$A$1:$P$1,0))</f>
        <v>1.7409727006416984</v>
      </c>
      <c r="I198" s="16"/>
    </row>
    <row r="199" spans="1:9" x14ac:dyDescent="0.25">
      <c r="A199" s="16">
        <v>48975</v>
      </c>
      <c r="B199" s="17">
        <f>INDEX('Bank rate paths'!$A$1:$P$661,MATCH(A199,'Bank rate paths'!$A$1:$A$661,0),MATCH($B$3,'Bank rate paths'!$A$1:$P$1,0))</f>
        <v>1.7383001032456353</v>
      </c>
      <c r="I199" s="16"/>
    </row>
    <row r="200" spans="1:9" x14ac:dyDescent="0.25">
      <c r="A200" s="16">
        <v>49003</v>
      </c>
      <c r="B200" s="17">
        <f>INDEX('Bank rate paths'!$A$1:$P$661,MATCH(A200,'Bank rate paths'!$A$1:$A$661,0),MATCH($B$3,'Bank rate paths'!$A$1:$P$1,0))</f>
        <v>1.73559918188616</v>
      </c>
      <c r="I200" s="16"/>
    </row>
    <row r="201" spans="1:9" x14ac:dyDescent="0.25">
      <c r="A201" s="16">
        <v>49034</v>
      </c>
      <c r="B201" s="17">
        <f>INDEX('Bank rate paths'!$A$1:$P$661,MATCH(A201,'Bank rate paths'!$A$1:$A$661,0),MATCH($B$3,'Bank rate paths'!$A$1:$P$1,0))</f>
        <v>1.7328710138888439</v>
      </c>
      <c r="I201" s="16"/>
    </row>
    <row r="202" spans="1:9" x14ac:dyDescent="0.25">
      <c r="A202" s="16">
        <v>49064</v>
      </c>
      <c r="B202" s="17">
        <f>INDEX('Bank rate paths'!$A$1:$P$661,MATCH(A202,'Bank rate paths'!$A$1:$A$661,0),MATCH($B$3,'Bank rate paths'!$A$1:$P$1,0))</f>
        <v>1.7301166765792613</v>
      </c>
      <c r="I202" s="16"/>
    </row>
    <row r="203" spans="1:9" x14ac:dyDescent="0.25">
      <c r="A203" s="16">
        <v>49095</v>
      </c>
      <c r="B203" s="17">
        <f>INDEX('Bank rate paths'!$A$1:$P$661,MATCH(A203,'Bank rate paths'!$A$1:$A$661,0),MATCH($B$3,'Bank rate paths'!$A$1:$P$1,0))</f>
        <v>1.7273372472829822</v>
      </c>
      <c r="I203" s="16"/>
    </row>
    <row r="204" spans="1:9" x14ac:dyDescent="0.25">
      <c r="A204" s="16">
        <v>49125</v>
      </c>
      <c r="B204" s="17">
        <f>INDEX('Bank rate paths'!$A$1:$P$661,MATCH(A204,'Bank rate paths'!$A$1:$A$661,0),MATCH($B$3,'Bank rate paths'!$A$1:$P$1,0))</f>
        <v>1.7245338033255793</v>
      </c>
      <c r="I204" s="16"/>
    </row>
    <row r="205" spans="1:9" x14ac:dyDescent="0.25">
      <c r="A205" s="16">
        <v>49156</v>
      </c>
      <c r="B205" s="17">
        <f>INDEX('Bank rate paths'!$A$1:$P$661,MATCH(A205,'Bank rate paths'!$A$1:$A$661,0),MATCH($B$3,'Bank rate paths'!$A$1:$P$1,0))</f>
        <v>1.7217074220326245</v>
      </c>
      <c r="I205" s="16"/>
    </row>
    <row r="206" spans="1:9" x14ac:dyDescent="0.25">
      <c r="A206" s="16">
        <v>49187</v>
      </c>
      <c r="B206" s="17">
        <f>INDEX('Bank rate paths'!$A$1:$P$661,MATCH(A206,'Bank rate paths'!$A$1:$A$661,0),MATCH($B$3,'Bank rate paths'!$A$1:$P$1,0))</f>
        <v>1.7188591807296909</v>
      </c>
      <c r="I206" s="16"/>
    </row>
    <row r="207" spans="1:9" x14ac:dyDescent="0.25">
      <c r="A207" s="16">
        <v>49217</v>
      </c>
      <c r="B207" s="17">
        <f>INDEX('Bank rate paths'!$A$1:$P$661,MATCH(A207,'Bank rate paths'!$A$1:$A$661,0),MATCH($B$3,'Bank rate paths'!$A$1:$P$1,0))</f>
        <v>1.7159901567423506</v>
      </c>
      <c r="I207" s="16"/>
    </row>
    <row r="208" spans="1:9" x14ac:dyDescent="0.25">
      <c r="A208" s="16">
        <v>49248</v>
      </c>
      <c r="B208" s="17">
        <f>INDEX('Bank rate paths'!$A$1:$P$661,MATCH(A208,'Bank rate paths'!$A$1:$A$661,0),MATCH($B$3,'Bank rate paths'!$A$1:$P$1,0))</f>
        <v>1.7131014273961747</v>
      </c>
      <c r="I208" s="16"/>
    </row>
    <row r="209" spans="1:9" x14ac:dyDescent="0.25">
      <c r="A209" s="16">
        <v>49278</v>
      </c>
      <c r="B209" s="17">
        <f>INDEX('Bank rate paths'!$A$1:$P$661,MATCH(A209,'Bank rate paths'!$A$1:$A$661,0),MATCH($B$3,'Bank rate paths'!$A$1:$P$1,0))</f>
        <v>1.7101940700167357</v>
      </c>
      <c r="I209" s="16"/>
    </row>
    <row r="210" spans="1:9" x14ac:dyDescent="0.25">
      <c r="A210" s="16">
        <v>49309</v>
      </c>
      <c r="B210" s="17">
        <f>INDEX('Bank rate paths'!$A$1:$P$661,MATCH(A210,'Bank rate paths'!$A$1:$A$661,0),MATCH($B$3,'Bank rate paths'!$A$1:$P$1,0))</f>
        <v>1.707269161929607</v>
      </c>
      <c r="I210" s="16"/>
    </row>
    <row r="211" spans="1:9" x14ac:dyDescent="0.25">
      <c r="A211" s="16">
        <v>49340</v>
      </c>
      <c r="B211" s="17">
        <f>INDEX('Bank rate paths'!$A$1:$P$661,MATCH(A211,'Bank rate paths'!$A$1:$A$661,0),MATCH($B$3,'Bank rate paths'!$A$1:$P$1,0))</f>
        <v>1.7043277804603592</v>
      </c>
      <c r="I211" s="16"/>
    </row>
    <row r="212" spans="1:9" x14ac:dyDescent="0.25">
      <c r="A212" s="16">
        <v>49368</v>
      </c>
      <c r="B212" s="17">
        <f>INDEX('Bank rate paths'!$A$1:$P$661,MATCH(A212,'Bank rate paths'!$A$1:$A$661,0),MATCH($B$3,'Bank rate paths'!$A$1:$P$1,0))</f>
        <v>1.7013710029345657</v>
      </c>
      <c r="I212" s="16"/>
    </row>
    <row r="213" spans="1:9" x14ac:dyDescent="0.25">
      <c r="A213" s="16">
        <v>49399</v>
      </c>
      <c r="B213" s="17">
        <f>INDEX('Bank rate paths'!$A$1:$P$661,MATCH(A213,'Bank rate paths'!$A$1:$A$661,0),MATCH($B$3,'Bank rate paths'!$A$1:$P$1,0))</f>
        <v>1.6983999066777979</v>
      </c>
      <c r="I213" s="16"/>
    </row>
    <row r="214" spans="1:9" x14ac:dyDescent="0.25">
      <c r="A214" s="16">
        <v>49429</v>
      </c>
      <c r="B214" s="17">
        <f>INDEX('Bank rate paths'!$A$1:$P$661,MATCH(A214,'Bank rate paths'!$A$1:$A$661,0),MATCH($B$3,'Bank rate paths'!$A$1:$P$1,0))</f>
        <v>1.6954155690156285</v>
      </c>
      <c r="I214" s="16"/>
    </row>
    <row r="215" spans="1:9" x14ac:dyDescent="0.25">
      <c r="A215" s="16">
        <v>49460</v>
      </c>
      <c r="B215" s="17">
        <f>INDEX('Bank rate paths'!$A$1:$P$661,MATCH(A215,'Bank rate paths'!$A$1:$A$661,0),MATCH($B$3,'Bank rate paths'!$A$1:$P$1,0))</f>
        <v>1.6924190672736292</v>
      </c>
      <c r="I215" s="16"/>
    </row>
    <row r="216" spans="1:9" x14ac:dyDescent="0.25">
      <c r="A216" s="16">
        <v>49490</v>
      </c>
      <c r="B216" s="17">
        <f>INDEX('Bank rate paths'!$A$1:$P$661,MATCH(A216,'Bank rate paths'!$A$1:$A$661,0),MATCH($B$3,'Bank rate paths'!$A$1:$P$1,0))</f>
        <v>1.6894114787773722</v>
      </c>
      <c r="I216" s="16"/>
    </row>
    <row r="217" spans="1:9" x14ac:dyDescent="0.25">
      <c r="A217" s="16">
        <v>49521</v>
      </c>
      <c r="B217" s="17">
        <f>INDEX('Bank rate paths'!$A$1:$P$661,MATCH(A217,'Bank rate paths'!$A$1:$A$661,0),MATCH($B$3,'Bank rate paths'!$A$1:$P$1,0))</f>
        <v>1.6863938808524299</v>
      </c>
      <c r="I217" s="16"/>
    </row>
    <row r="218" spans="1:9" x14ac:dyDescent="0.25">
      <c r="A218" s="16">
        <v>49552</v>
      </c>
      <c r="B218" s="17">
        <f>INDEX('Bank rate paths'!$A$1:$P$661,MATCH(A218,'Bank rate paths'!$A$1:$A$661,0),MATCH($B$3,'Bank rate paths'!$A$1:$P$1,0))</f>
        <v>1.6833673508243745</v>
      </c>
      <c r="I218" s="16"/>
    </row>
    <row r="219" spans="1:9" x14ac:dyDescent="0.25">
      <c r="A219" s="16">
        <v>49582</v>
      </c>
      <c r="B219" s="17">
        <f>INDEX('Bank rate paths'!$A$1:$P$661,MATCH(A219,'Bank rate paths'!$A$1:$A$661,0),MATCH($B$3,'Bank rate paths'!$A$1:$P$1,0))</f>
        <v>1.6803329660187785</v>
      </c>
      <c r="I219" s="16"/>
    </row>
    <row r="220" spans="1:9" x14ac:dyDescent="0.25">
      <c r="A220" s="16">
        <v>49613</v>
      </c>
      <c r="B220" s="17">
        <f>INDEX('Bank rate paths'!$A$1:$P$661,MATCH(A220,'Bank rate paths'!$A$1:$A$661,0),MATCH($B$3,'Bank rate paths'!$A$1:$P$1,0))</f>
        <v>1.6772918037612135</v>
      </c>
      <c r="I220" s="16"/>
    </row>
    <row r="221" spans="1:9" x14ac:dyDescent="0.25">
      <c r="A221" s="16">
        <v>49643</v>
      </c>
      <c r="B221" s="17">
        <f>INDEX('Bank rate paths'!$A$1:$P$661,MATCH(A221,'Bank rate paths'!$A$1:$A$661,0),MATCH($B$3,'Bank rate paths'!$A$1:$P$1,0))</f>
        <v>1.6742449413772513</v>
      </c>
      <c r="I221" s="16"/>
    </row>
    <row r="222" spans="1:9" x14ac:dyDescent="0.25">
      <c r="A222" s="16">
        <v>49674</v>
      </c>
      <c r="B222" s="17">
        <f>INDEX('Bank rate paths'!$A$1:$P$661,MATCH(A222,'Bank rate paths'!$A$1:$A$661,0),MATCH($B$3,'Bank rate paths'!$A$1:$P$1,0))</f>
        <v>1.6711934561924644</v>
      </c>
      <c r="I222" s="16"/>
    </row>
    <row r="223" spans="1:9" x14ac:dyDescent="0.25">
      <c r="A223" s="16">
        <v>49705</v>
      </c>
      <c r="B223" s="17">
        <f>INDEX('Bank rate paths'!$A$1:$P$661,MATCH(A223,'Bank rate paths'!$A$1:$A$661,0),MATCH($B$3,'Bank rate paths'!$A$1:$P$1,0))</f>
        <v>1.6681384255324263</v>
      </c>
      <c r="I223" s="16"/>
    </row>
    <row r="224" spans="1:9" x14ac:dyDescent="0.25">
      <c r="A224" s="16">
        <v>49734</v>
      </c>
      <c r="B224" s="17">
        <f>INDEX('Bank rate paths'!$A$1:$P$661,MATCH(A224,'Bank rate paths'!$A$1:$A$661,0),MATCH($B$3,'Bank rate paths'!$A$1:$P$1,0))</f>
        <v>1.665080926722708</v>
      </c>
      <c r="I224" s="16"/>
    </row>
    <row r="225" spans="1:9" x14ac:dyDescent="0.25">
      <c r="A225" s="16">
        <v>49765</v>
      </c>
      <c r="B225" s="17">
        <f>INDEX('Bank rate paths'!$A$1:$P$661,MATCH(A225,'Bank rate paths'!$A$1:$A$661,0),MATCH($B$3,'Bank rate paths'!$A$1:$P$1,0))</f>
        <v>1.6620220370888819</v>
      </c>
      <c r="I225" s="16"/>
    </row>
    <row r="226" spans="1:9" x14ac:dyDescent="0.25">
      <c r="A226" s="16">
        <v>49795</v>
      </c>
      <c r="B226" s="17">
        <f>INDEX('Bank rate paths'!$A$1:$P$661,MATCH(A226,'Bank rate paths'!$A$1:$A$661,0),MATCH($B$3,'Bank rate paths'!$A$1:$P$1,0))</f>
        <v>1.6589628339565188</v>
      </c>
      <c r="I226" s="16"/>
    </row>
    <row r="227" spans="1:9" x14ac:dyDescent="0.25">
      <c r="A227" s="16">
        <v>49826</v>
      </c>
      <c r="B227" s="17">
        <f>INDEX('Bank rate paths'!$A$1:$P$661,MATCH(A227,'Bank rate paths'!$A$1:$A$661,0),MATCH($B$3,'Bank rate paths'!$A$1:$P$1,0))</f>
        <v>1.6559043946511931</v>
      </c>
      <c r="I227" s="16"/>
    </row>
    <row r="228" spans="1:9" x14ac:dyDescent="0.25">
      <c r="A228" s="16">
        <v>49856</v>
      </c>
      <c r="B228" s="17">
        <f>INDEX('Bank rate paths'!$A$1:$P$661,MATCH(A228,'Bank rate paths'!$A$1:$A$661,0),MATCH($B$3,'Bank rate paths'!$A$1:$P$1,0))</f>
        <v>1.6528477964984758</v>
      </c>
      <c r="I228" s="16"/>
    </row>
    <row r="229" spans="1:9" x14ac:dyDescent="0.25">
      <c r="A229" s="16">
        <v>49887</v>
      </c>
      <c r="B229" s="17">
        <f>INDEX('Bank rate paths'!$A$1:$P$661,MATCH(A229,'Bank rate paths'!$A$1:$A$661,0),MATCH($B$3,'Bank rate paths'!$A$1:$P$1,0))</f>
        <v>1.6497941168239394</v>
      </c>
      <c r="I229" s="16"/>
    </row>
    <row r="230" spans="1:9" x14ac:dyDescent="0.25">
      <c r="A230" s="16">
        <v>49918</v>
      </c>
      <c r="B230" s="17">
        <f>INDEX('Bank rate paths'!$A$1:$P$661,MATCH(A230,'Bank rate paths'!$A$1:$A$661,0),MATCH($B$3,'Bank rate paths'!$A$1:$P$1,0))</f>
        <v>1.6467444329531562</v>
      </c>
      <c r="I230" s="16"/>
    </row>
    <row r="231" spans="1:9" x14ac:dyDescent="0.25">
      <c r="A231" s="16">
        <v>49948</v>
      </c>
      <c r="B231" s="17">
        <f>INDEX('Bank rate paths'!$A$1:$P$661,MATCH(A231,'Bank rate paths'!$A$1:$A$661,0),MATCH($B$3,'Bank rate paths'!$A$1:$P$1,0))</f>
        <v>1.6436998222116979</v>
      </c>
      <c r="I231" s="16"/>
    </row>
    <row r="232" spans="1:9" x14ac:dyDescent="0.25">
      <c r="A232" s="16">
        <v>49979</v>
      </c>
      <c r="B232" s="17">
        <f>INDEX('Bank rate paths'!$A$1:$P$661,MATCH(A232,'Bank rate paths'!$A$1:$A$661,0),MATCH($B$3,'Bank rate paths'!$A$1:$P$1,0))</f>
        <v>1.6406613619251367</v>
      </c>
      <c r="I232" s="16"/>
    </row>
    <row r="233" spans="1:9" x14ac:dyDescent="0.25">
      <c r="A233" s="16">
        <v>50009</v>
      </c>
      <c r="B233" s="17">
        <f>INDEX('Bank rate paths'!$A$1:$P$661,MATCH(A233,'Bank rate paths'!$A$1:$A$661,0),MATCH($B$3,'Bank rate paths'!$A$1:$P$1,0))</f>
        <v>1.637630129419045</v>
      </c>
      <c r="I233" s="16"/>
    </row>
    <row r="234" spans="1:9" x14ac:dyDescent="0.25">
      <c r="A234" s="16">
        <v>50040</v>
      </c>
      <c r="B234" s="17">
        <f>INDEX('Bank rate paths'!$A$1:$P$661,MATCH(A234,'Bank rate paths'!$A$1:$A$661,0),MATCH($B$3,'Bank rate paths'!$A$1:$P$1,0))</f>
        <v>1.6346072020189955</v>
      </c>
      <c r="I234" s="16"/>
    </row>
    <row r="235" spans="1:9" x14ac:dyDescent="0.25">
      <c r="A235" s="16">
        <v>50071</v>
      </c>
      <c r="B235" s="17">
        <f>INDEX('Bank rate paths'!$A$1:$P$661,MATCH(A235,'Bank rate paths'!$A$1:$A$661,0),MATCH($B$3,'Bank rate paths'!$A$1:$P$1,0))</f>
        <v>1.6315936570505598</v>
      </c>
      <c r="I235" s="16"/>
    </row>
    <row r="236" spans="1:9" x14ac:dyDescent="0.25">
      <c r="A236" s="16">
        <v>50099</v>
      </c>
      <c r="B236" s="17">
        <f>INDEX('Bank rate paths'!$A$1:$P$661,MATCH(A236,'Bank rate paths'!$A$1:$A$661,0),MATCH($B$3,'Bank rate paths'!$A$1:$P$1,0))</f>
        <v>1.6285905718393094</v>
      </c>
      <c r="I236" s="16"/>
    </row>
    <row r="237" spans="1:9" x14ac:dyDescent="0.25">
      <c r="A237" s="16">
        <v>50130</v>
      </c>
      <c r="B237" s="17">
        <f>INDEX('Bank rate paths'!$A$1:$P$661,MATCH(A237,'Bank rate paths'!$A$1:$A$661,0),MATCH($B$3,'Bank rate paths'!$A$1:$P$1,0))</f>
        <v>1.6255990237108171</v>
      </c>
      <c r="I237" s="16"/>
    </row>
    <row r="238" spans="1:9" x14ac:dyDescent="0.25">
      <c r="A238" s="16">
        <v>50160</v>
      </c>
      <c r="B238" s="17">
        <f>INDEX('Bank rate paths'!$A$1:$P$661,MATCH(A238,'Bank rate paths'!$A$1:$A$661,0),MATCH($B$3,'Bank rate paths'!$A$1:$P$1,0))</f>
        <v>1.6226200899906558</v>
      </c>
      <c r="I238" s="16"/>
    </row>
    <row r="239" spans="1:9" x14ac:dyDescent="0.25">
      <c r="A239" s="16">
        <v>50191</v>
      </c>
      <c r="B239" s="17">
        <f>INDEX('Bank rate paths'!$A$1:$P$661,MATCH(A239,'Bank rate paths'!$A$1:$A$661,0),MATCH($B$3,'Bank rate paths'!$A$1:$P$1,0))</f>
        <v>1.6196548480043971</v>
      </c>
      <c r="I239" s="16"/>
    </row>
    <row r="240" spans="1:9" x14ac:dyDescent="0.25">
      <c r="A240" s="16">
        <v>50221</v>
      </c>
      <c r="B240" s="17">
        <f>INDEX('Bank rate paths'!$A$1:$P$661,MATCH(A240,'Bank rate paths'!$A$1:$A$661,0),MATCH($B$3,'Bank rate paths'!$A$1:$P$1,0))</f>
        <v>1.6167043750776131</v>
      </c>
      <c r="I240" s="16"/>
    </row>
    <row r="241" spans="1:9" x14ac:dyDescent="0.25">
      <c r="A241" s="16">
        <v>50252</v>
      </c>
      <c r="B241" s="17">
        <f>INDEX('Bank rate paths'!$A$1:$P$661,MATCH(A241,'Bank rate paths'!$A$1:$A$661,0),MATCH($B$3,'Bank rate paths'!$A$1:$P$1,0))</f>
        <v>1.613769748535876</v>
      </c>
      <c r="I241" s="16"/>
    </row>
    <row r="242" spans="1:9" x14ac:dyDescent="0.25">
      <c r="A242" s="16">
        <v>50283</v>
      </c>
      <c r="B242" s="17">
        <f>INDEX('Bank rate paths'!$A$1:$P$661,MATCH(A242,'Bank rate paths'!$A$1:$A$661,0),MATCH($B$3,'Bank rate paths'!$A$1:$P$1,0))</f>
        <v>1.6108520457047577</v>
      </c>
      <c r="I242" s="16"/>
    </row>
    <row r="243" spans="1:9" x14ac:dyDescent="0.25">
      <c r="A243" s="16">
        <v>50313</v>
      </c>
      <c r="B243" s="17">
        <f>INDEX('Bank rate paths'!$A$1:$P$661,MATCH(A243,'Bank rate paths'!$A$1:$A$661,0),MATCH($B$3,'Bank rate paths'!$A$1:$P$1,0))</f>
        <v>1.6079523439098311</v>
      </c>
      <c r="I243" s="16"/>
    </row>
    <row r="244" spans="1:9" x14ac:dyDescent="0.25">
      <c r="A244" s="16">
        <v>50344</v>
      </c>
      <c r="B244" s="17">
        <f>INDEX('Bank rate paths'!$A$1:$P$661,MATCH(A244,'Bank rate paths'!$A$1:$A$661,0),MATCH($B$3,'Bank rate paths'!$A$1:$P$1,0))</f>
        <v>1.6050716200979718</v>
      </c>
      <c r="I244" s="16"/>
    </row>
    <row r="245" spans="1:9" x14ac:dyDescent="0.25">
      <c r="A245" s="16">
        <v>50374</v>
      </c>
      <c r="B245" s="17">
        <f>INDEX('Bank rate paths'!$A$1:$P$661,MATCH(A245,'Bank rate paths'!$A$1:$A$661,0),MATCH($B$3,'Bank rate paths'!$A$1:$P$1,0))</f>
        <v>1.6022101886698776</v>
      </c>
      <c r="I245" s="16"/>
    </row>
    <row r="246" spans="1:9" x14ac:dyDescent="0.25">
      <c r="A246" s="16">
        <v>50405</v>
      </c>
      <c r="B246" s="17">
        <f>INDEX('Bank rate paths'!$A$1:$P$661,MATCH(A246,'Bank rate paths'!$A$1:$A$661,0),MATCH($B$3,'Bank rate paths'!$A$1:$P$1,0))</f>
        <v>1.5993680954960552</v>
      </c>
      <c r="I246" s="16"/>
    </row>
    <row r="247" spans="1:9" x14ac:dyDescent="0.25">
      <c r="A247" s="16">
        <v>50436</v>
      </c>
      <c r="B247" s="17">
        <f>INDEX('Bank rate paths'!$A$1:$P$661,MATCH(A247,'Bank rate paths'!$A$1:$A$661,0),MATCH($B$3,'Bank rate paths'!$A$1:$P$1,0))</f>
        <v>1.596545385682814</v>
      </c>
      <c r="I247" s="16"/>
    </row>
    <row r="248" spans="1:9" x14ac:dyDescent="0.25">
      <c r="A248" s="16">
        <v>50464</v>
      </c>
      <c r="B248" s="17">
        <f>INDEX('Bank rate paths'!$A$1:$P$661,MATCH(A248,'Bank rate paths'!$A$1:$A$661,0),MATCH($B$3,'Bank rate paths'!$A$1:$P$1,0))</f>
        <v>1.5937421043364639</v>
      </c>
      <c r="I248" s="16"/>
    </row>
    <row r="249" spans="1:9" x14ac:dyDescent="0.25">
      <c r="A249" s="16">
        <v>50495</v>
      </c>
      <c r="B249" s="17">
        <f>INDEX('Bank rate paths'!$A$1:$P$661,MATCH(A249,'Bank rate paths'!$A$1:$A$661,0),MATCH($B$3,'Bank rate paths'!$A$1:$P$1,0))</f>
        <v>1.5909582965633142</v>
      </c>
      <c r="I249" s="16"/>
    </row>
    <row r="250" spans="1:9" x14ac:dyDescent="0.25">
      <c r="A250" s="16">
        <v>50525</v>
      </c>
      <c r="B250" s="17">
        <f>INDEX('Bank rate paths'!$A$1:$P$661,MATCH(A250,'Bank rate paths'!$A$1:$A$661,0),MATCH($B$3,'Bank rate paths'!$A$1:$P$1,0))</f>
        <v>1.5881940074696745</v>
      </c>
      <c r="I250" s="16"/>
    </row>
    <row r="251" spans="1:9" x14ac:dyDescent="0.25">
      <c r="A251" s="16">
        <v>50556</v>
      </c>
      <c r="B251" s="17">
        <f>INDEX('Bank rate paths'!$A$1:$P$661,MATCH(A251,'Bank rate paths'!$A$1:$A$661,0),MATCH($B$3,'Bank rate paths'!$A$1:$P$1,0))</f>
        <v>1.5854492821618542</v>
      </c>
      <c r="I251" s="16"/>
    </row>
    <row r="252" spans="1:9" x14ac:dyDescent="0.25">
      <c r="A252" s="16">
        <v>50586</v>
      </c>
      <c r="B252" s="17">
        <f>INDEX('Bank rate paths'!$A$1:$P$661,MATCH(A252,'Bank rate paths'!$A$1:$A$661,0),MATCH($B$3,'Bank rate paths'!$A$1:$P$1,0))</f>
        <v>1.5827241657461644</v>
      </c>
      <c r="I252" s="16"/>
    </row>
    <row r="253" spans="1:9" x14ac:dyDescent="0.25">
      <c r="A253" s="16">
        <v>50617</v>
      </c>
      <c r="B253" s="17">
        <f>INDEX('Bank rate paths'!$A$1:$P$661,MATCH(A253,'Bank rate paths'!$A$1:$A$661,0),MATCH($B$3,'Bank rate paths'!$A$1:$P$1,0))</f>
        <v>1.5800187033289128</v>
      </c>
      <c r="I253" s="16"/>
    </row>
    <row r="254" spans="1:9" x14ac:dyDescent="0.25">
      <c r="A254" s="16">
        <v>50648</v>
      </c>
      <c r="B254" s="17">
        <f>INDEX('Bank rate paths'!$A$1:$P$661,MATCH(A254,'Bank rate paths'!$A$1:$A$661,0),MATCH($B$3,'Bank rate paths'!$A$1:$P$1,0))</f>
        <v>1.5773329400164107</v>
      </c>
      <c r="I254" s="16"/>
    </row>
    <row r="255" spans="1:9" x14ac:dyDescent="0.25">
      <c r="A255" s="16">
        <v>50678</v>
      </c>
      <c r="B255" s="17">
        <f>INDEX('Bank rate paths'!$A$1:$P$661,MATCH(A255,'Bank rate paths'!$A$1:$A$661,0),MATCH($B$3,'Bank rate paths'!$A$1:$P$1,0))</f>
        <v>1.5746669209149669</v>
      </c>
      <c r="I255" s="16"/>
    </row>
    <row r="256" spans="1:9" x14ac:dyDescent="0.25">
      <c r="A256" s="16">
        <v>50709</v>
      </c>
      <c r="B256" s="17">
        <f>INDEX('Bank rate paths'!$A$1:$P$661,MATCH(A256,'Bank rate paths'!$A$1:$A$661,0),MATCH($B$3,'Bank rate paths'!$A$1:$P$1,0))</f>
        <v>1.5720206911308914</v>
      </c>
      <c r="I256" s="16"/>
    </row>
    <row r="257" spans="1:9" x14ac:dyDescent="0.25">
      <c r="A257" s="16">
        <v>50739</v>
      </c>
      <c r="B257" s="17">
        <f>INDEX('Bank rate paths'!$A$1:$P$661,MATCH(A257,'Bank rate paths'!$A$1:$A$661,0),MATCH($B$3,'Bank rate paths'!$A$1:$P$1,0))</f>
        <v>1.5693942957704936</v>
      </c>
      <c r="I257" s="16"/>
    </row>
    <row r="258" spans="1:9" x14ac:dyDescent="0.25">
      <c r="A258" s="16">
        <v>50770</v>
      </c>
      <c r="B258" s="17">
        <f>INDEX('Bank rate paths'!$A$1:$P$661,MATCH(A258,'Bank rate paths'!$A$1:$A$661,0),MATCH($B$3,'Bank rate paths'!$A$1:$P$1,0))</f>
        <v>1.5667877799400833</v>
      </c>
      <c r="I258" s="16"/>
    </row>
    <row r="259" spans="1:9" x14ac:dyDescent="0.25">
      <c r="A259" s="16">
        <v>50801</v>
      </c>
      <c r="B259" s="17">
        <f>INDEX('Bank rate paths'!$A$1:$P$661,MATCH(A259,'Bank rate paths'!$A$1:$A$661,0),MATCH($B$3,'Bank rate paths'!$A$1:$P$1,0))</f>
        <v>1.5642011887459708</v>
      </c>
      <c r="I259" s="16"/>
    </row>
    <row r="260" spans="1:9" x14ac:dyDescent="0.25">
      <c r="A260" s="16">
        <v>50829</v>
      </c>
      <c r="B260" s="17">
        <f>INDEX('Bank rate paths'!$A$1:$P$661,MATCH(A260,'Bank rate paths'!$A$1:$A$661,0),MATCH($B$3,'Bank rate paths'!$A$1:$P$1,0))</f>
        <v>1.5616345672944645</v>
      </c>
      <c r="I260" s="16"/>
    </row>
    <row r="261" spans="1:9" x14ac:dyDescent="0.25">
      <c r="A261" s="16">
        <v>50860</v>
      </c>
      <c r="B261" s="17">
        <f>INDEX('Bank rate paths'!$A$1:$P$661,MATCH(A261,'Bank rate paths'!$A$1:$A$661,0),MATCH($B$3,'Bank rate paths'!$A$1:$P$1,0))</f>
        <v>1.5590879606918751</v>
      </c>
      <c r="I261" s="16"/>
    </row>
    <row r="262" spans="1:9" x14ac:dyDescent="0.25">
      <c r="A262" s="16">
        <v>50890</v>
      </c>
      <c r="B262" s="17">
        <f>INDEX('Bank rate paths'!$A$1:$P$661,MATCH(A262,'Bank rate paths'!$A$1:$A$661,0),MATCH($B$3,'Bank rate paths'!$A$1:$P$1,0))</f>
        <v>1.5565614140445116</v>
      </c>
      <c r="I262" s="16"/>
    </row>
    <row r="263" spans="1:9" x14ac:dyDescent="0.25">
      <c r="A263" s="16">
        <v>50921</v>
      </c>
      <c r="B263" s="17">
        <f>INDEX('Bank rate paths'!$A$1:$P$661,MATCH(A263,'Bank rate paths'!$A$1:$A$661,0),MATCH($B$3,'Bank rate paths'!$A$1:$P$1,0))</f>
        <v>1.5540549724586845</v>
      </c>
      <c r="I263" s="16"/>
    </row>
    <row r="264" spans="1:9" x14ac:dyDescent="0.25">
      <c r="A264" s="16">
        <v>50951</v>
      </c>
      <c r="B264" s="17">
        <f>INDEX('Bank rate paths'!$A$1:$P$661,MATCH(A264,'Bank rate paths'!$A$1:$A$661,0),MATCH($B$3,'Bank rate paths'!$A$1:$P$1,0))</f>
        <v>1.5515686810407028</v>
      </c>
      <c r="I264" s="16"/>
    </row>
    <row r="265" spans="1:9" x14ac:dyDescent="0.25">
      <c r="A265" s="16">
        <v>50982</v>
      </c>
      <c r="B265" s="17">
        <f>INDEX('Bank rate paths'!$A$1:$P$661,MATCH(A265,'Bank rate paths'!$A$1:$A$661,0),MATCH($B$3,'Bank rate paths'!$A$1:$P$1,0))</f>
        <v>1.5491025848968765</v>
      </c>
      <c r="I265" s="16"/>
    </row>
    <row r="266" spans="1:9" x14ac:dyDescent="0.25">
      <c r="A266" s="16">
        <v>51013</v>
      </c>
      <c r="B266" s="17">
        <f>INDEX('Bank rate paths'!$A$1:$P$661,MATCH(A266,'Bank rate paths'!$A$1:$A$661,0),MATCH($B$3,'Bank rate paths'!$A$1:$P$1,0))</f>
        <v>1.5466567291335145</v>
      </c>
      <c r="I266" s="16"/>
    </row>
    <row r="267" spans="1:9" x14ac:dyDescent="0.25">
      <c r="A267" s="16">
        <v>51043</v>
      </c>
      <c r="B267" s="17">
        <f>INDEX('Bank rate paths'!$A$1:$P$661,MATCH(A267,'Bank rate paths'!$A$1:$A$661,0),MATCH($B$3,'Bank rate paths'!$A$1:$P$1,0))</f>
        <v>1.5442311588569275</v>
      </c>
      <c r="I267" s="16"/>
    </row>
    <row r="268" spans="1:9" x14ac:dyDescent="0.25">
      <c r="A268" s="16">
        <v>51074</v>
      </c>
      <c r="B268" s="17">
        <f>INDEX('Bank rate paths'!$A$1:$P$661,MATCH(A268,'Bank rate paths'!$A$1:$A$661,0),MATCH($B$3,'Bank rate paths'!$A$1:$P$1,0))</f>
        <v>1.5418259191734249</v>
      </c>
      <c r="I268" s="16"/>
    </row>
    <row r="269" spans="1:9" x14ac:dyDescent="0.25">
      <c r="A269" s="16">
        <v>51104</v>
      </c>
      <c r="B269" s="17">
        <f>INDEX('Bank rate paths'!$A$1:$P$661,MATCH(A269,'Bank rate paths'!$A$1:$A$661,0),MATCH($B$3,'Bank rate paths'!$A$1:$P$1,0))</f>
        <v>1.5394410551893163</v>
      </c>
      <c r="I269" s="16"/>
    </row>
    <row r="270" spans="1:9" x14ac:dyDescent="0.25">
      <c r="A270" s="16">
        <v>51135</v>
      </c>
      <c r="B270" s="17">
        <f>INDEX('Bank rate paths'!$A$1:$P$661,MATCH(A270,'Bank rate paths'!$A$1:$A$661,0),MATCH($B$3,'Bank rate paths'!$A$1:$P$1,0))</f>
        <v>1.5370766120109112</v>
      </c>
      <c r="I270" s="16"/>
    </row>
    <row r="271" spans="1:9" x14ac:dyDescent="0.25">
      <c r="A271" s="16">
        <v>51166</v>
      </c>
      <c r="B271" s="17">
        <f>INDEX('Bank rate paths'!$A$1:$P$661,MATCH(A271,'Bank rate paths'!$A$1:$A$661,0),MATCH($B$3,'Bank rate paths'!$A$1:$P$1,0))</f>
        <v>1.5347326347445192</v>
      </c>
      <c r="I271" s="16"/>
    </row>
    <row r="272" spans="1:9" x14ac:dyDescent="0.25">
      <c r="A272" s="16">
        <v>51195</v>
      </c>
      <c r="B272" s="17">
        <f>INDEX('Bank rate paths'!$A$1:$P$661,MATCH(A272,'Bank rate paths'!$A$1:$A$661,0),MATCH($B$3,'Bank rate paths'!$A$1:$P$1,0))</f>
        <v>1.5324091684964503</v>
      </c>
      <c r="I272" s="16"/>
    </row>
    <row r="273" spans="1:9" x14ac:dyDescent="0.25">
      <c r="A273" s="16">
        <v>51226</v>
      </c>
      <c r="B273" s="17">
        <f>INDEX('Bank rate paths'!$A$1:$P$661,MATCH(A273,'Bank rate paths'!$A$1:$A$661,0),MATCH($B$3,'Bank rate paths'!$A$1:$P$1,0))</f>
        <v>1.5301062583730141</v>
      </c>
      <c r="I273" s="16"/>
    </row>
    <row r="274" spans="1:9" x14ac:dyDescent="0.25">
      <c r="A274" s="16">
        <v>51256</v>
      </c>
      <c r="B274" s="17">
        <f>INDEX('Bank rate paths'!$A$1:$P$661,MATCH(A274,'Bank rate paths'!$A$1:$A$661,0),MATCH($B$3,'Bank rate paths'!$A$1:$P$1,0))</f>
        <v>1.5278239494805201</v>
      </c>
      <c r="I274" s="16"/>
    </row>
    <row r="275" spans="1:9" x14ac:dyDescent="0.25">
      <c r="A275" s="16">
        <v>51287</v>
      </c>
      <c r="B275" s="17">
        <f>INDEX('Bank rate paths'!$A$1:$P$661,MATCH(A275,'Bank rate paths'!$A$1:$A$661,0),MATCH($B$3,'Bank rate paths'!$A$1:$P$1,0))</f>
        <v>1.5255622869252781</v>
      </c>
      <c r="I275" s="16"/>
    </row>
    <row r="276" spans="1:9" x14ac:dyDescent="0.25">
      <c r="A276" s="16">
        <v>51317</v>
      </c>
      <c r="B276" s="17">
        <f>INDEX('Bank rate paths'!$A$1:$P$661,MATCH(A276,'Bank rate paths'!$A$1:$A$661,0),MATCH($B$3,'Bank rate paths'!$A$1:$P$1,0))</f>
        <v>1.5233213158135979</v>
      </c>
      <c r="I276" s="16"/>
    </row>
    <row r="277" spans="1:9" x14ac:dyDescent="0.25">
      <c r="A277" s="16">
        <v>51348</v>
      </c>
      <c r="B277" s="17">
        <f>INDEX('Bank rate paths'!$A$1:$P$661,MATCH(A277,'Bank rate paths'!$A$1:$A$661,0),MATCH($B$3,'Bank rate paths'!$A$1:$P$1,0))</f>
        <v>1.5211010812517887</v>
      </c>
      <c r="I277" s="16"/>
    </row>
    <row r="278" spans="1:9" x14ac:dyDescent="0.25">
      <c r="A278" s="16">
        <v>51379</v>
      </c>
      <c r="B278" s="17">
        <f>INDEX('Bank rate paths'!$A$1:$P$661,MATCH(A278,'Bank rate paths'!$A$1:$A$661,0),MATCH($B$3,'Bank rate paths'!$A$1:$P$1,0))</f>
        <v>1.5189016283461607</v>
      </c>
      <c r="I278" s="16"/>
    </row>
    <row r="279" spans="1:9" x14ac:dyDescent="0.25">
      <c r="A279" s="16">
        <v>51409</v>
      </c>
      <c r="B279" s="17">
        <f>INDEX('Bank rate paths'!$A$1:$P$661,MATCH(A279,'Bank rate paths'!$A$1:$A$661,0),MATCH($B$3,'Bank rate paths'!$A$1:$P$1,0))</f>
        <v>1.5167230022030231</v>
      </c>
      <c r="I279" s="16"/>
    </row>
    <row r="280" spans="1:9" x14ac:dyDescent="0.25">
      <c r="A280" s="16">
        <v>51440</v>
      </c>
      <c r="B280" s="17">
        <f>INDEX('Bank rate paths'!$A$1:$P$661,MATCH(A280,'Bank rate paths'!$A$1:$A$661,0),MATCH($B$3,'Bank rate paths'!$A$1:$P$1,0))</f>
        <v>1.5145652479286862</v>
      </c>
      <c r="I280" s="16"/>
    </row>
    <row r="281" spans="1:9" x14ac:dyDescent="0.25">
      <c r="A281" s="16">
        <v>51470</v>
      </c>
      <c r="B281" s="17">
        <f>INDEX('Bank rate paths'!$A$1:$P$661,MATCH(A281,'Bank rate paths'!$A$1:$A$661,0),MATCH($B$3,'Bank rate paths'!$A$1:$P$1,0))</f>
        <v>1.5124284106294592</v>
      </c>
      <c r="I281" s="16"/>
    </row>
    <row r="282" spans="1:9" x14ac:dyDescent="0.25">
      <c r="A282" s="16">
        <v>51501</v>
      </c>
      <c r="B282" s="17">
        <f>INDEX('Bank rate paths'!$A$1:$P$661,MATCH(A282,'Bank rate paths'!$A$1:$A$661,0),MATCH($B$3,'Bank rate paths'!$A$1:$P$1,0))</f>
        <v>1.510312535411652</v>
      </c>
      <c r="I282" s="16"/>
    </row>
    <row r="283" spans="1:9" x14ac:dyDescent="0.25">
      <c r="A283" s="16">
        <v>51532</v>
      </c>
      <c r="B283" s="17">
        <f>INDEX('Bank rate paths'!$A$1:$P$661,MATCH(A283,'Bank rate paths'!$A$1:$A$661,0),MATCH($B$3,'Bank rate paths'!$A$1:$P$1,0))</f>
        <v>1.5082176673815739</v>
      </c>
      <c r="I283" s="16"/>
    </row>
    <row r="284" spans="1:9" x14ac:dyDescent="0.25">
      <c r="A284" s="16">
        <v>51560</v>
      </c>
      <c r="B284" s="17">
        <f>INDEX('Bank rate paths'!$A$1:$P$661,MATCH(A284,'Bank rate paths'!$A$1:$A$661,0),MATCH($B$3,'Bank rate paths'!$A$1:$P$1,0))</f>
        <v>1.506143851645535</v>
      </c>
      <c r="I284" s="16"/>
    </row>
    <row r="285" spans="1:9" x14ac:dyDescent="0.25">
      <c r="A285" s="16">
        <v>51591</v>
      </c>
      <c r="B285" s="17">
        <f>INDEX('Bank rate paths'!$A$1:$P$661,MATCH(A285,'Bank rate paths'!$A$1:$A$661,0),MATCH($B$3,'Bank rate paths'!$A$1:$P$1,0))</f>
        <v>1.5040911333098448</v>
      </c>
      <c r="I285" s="16"/>
    </row>
    <row r="286" spans="1:9" x14ac:dyDescent="0.25">
      <c r="A286" s="16">
        <v>51621</v>
      </c>
      <c r="B286" s="17">
        <f>INDEX('Bank rate paths'!$A$1:$P$661,MATCH(A286,'Bank rate paths'!$A$1:$A$661,0),MATCH($B$3,'Bank rate paths'!$A$1:$P$1,0))</f>
        <v>1.5020595574808127</v>
      </c>
      <c r="I286" s="16"/>
    </row>
    <row r="287" spans="1:9" x14ac:dyDescent="0.25">
      <c r="A287" s="16">
        <v>51652</v>
      </c>
      <c r="B287" s="17">
        <f>INDEX('Bank rate paths'!$A$1:$P$661,MATCH(A287,'Bank rate paths'!$A$1:$A$661,0),MATCH($B$3,'Bank rate paths'!$A$1:$P$1,0))</f>
        <v>1.5000491692647488</v>
      </c>
      <c r="I287" s="16"/>
    </row>
    <row r="288" spans="1:9" x14ac:dyDescent="0.25">
      <c r="A288" s="16">
        <v>51682</v>
      </c>
      <c r="B288" s="17">
        <f>INDEX('Bank rate paths'!$A$1:$P$661,MATCH(A288,'Bank rate paths'!$A$1:$A$661,0),MATCH($B$3,'Bank rate paths'!$A$1:$P$1,0))</f>
        <v>1.4980600137679629</v>
      </c>
      <c r="I288" s="16"/>
    </row>
    <row r="289" spans="1:9" x14ac:dyDescent="0.25">
      <c r="A289" s="16">
        <v>51713</v>
      </c>
      <c r="B289" s="17">
        <f>INDEX('Bank rate paths'!$A$1:$P$661,MATCH(A289,'Bank rate paths'!$A$1:$A$661,0),MATCH($B$3,'Bank rate paths'!$A$1:$P$1,0))</f>
        <v>1.4960921360967643</v>
      </c>
      <c r="I289" s="16"/>
    </row>
    <row r="290" spans="1:9" x14ac:dyDescent="0.25">
      <c r="A290" s="16">
        <v>51744</v>
      </c>
      <c r="B290" s="17">
        <f>INDEX('Bank rate paths'!$A$1:$P$661,MATCH(A290,'Bank rate paths'!$A$1:$A$661,0),MATCH($B$3,'Bank rate paths'!$A$1:$P$1,0))</f>
        <v>1.4941455813574624</v>
      </c>
      <c r="I290" s="16"/>
    </row>
    <row r="291" spans="1:9" x14ac:dyDescent="0.25">
      <c r="A291" s="16">
        <v>51774</v>
      </c>
      <c r="B291" s="17">
        <f>INDEX('Bank rate paths'!$A$1:$P$661,MATCH(A291,'Bank rate paths'!$A$1:$A$661,0),MATCH($B$3,'Bank rate paths'!$A$1:$P$1,0))</f>
        <v>1.4922203946563675</v>
      </c>
      <c r="I291" s="16"/>
    </row>
    <row r="292" spans="1:9" x14ac:dyDescent="0.25">
      <c r="A292" s="16">
        <v>51805</v>
      </c>
      <c r="B292" s="17">
        <f>INDEX('Bank rate paths'!$A$1:$P$661,MATCH(A292,'Bank rate paths'!$A$1:$A$661,0),MATCH($B$3,'Bank rate paths'!$A$1:$P$1,0))</f>
        <v>1.4903166210997889</v>
      </c>
      <c r="I292" s="16"/>
    </row>
    <row r="293" spans="1:9" x14ac:dyDescent="0.25">
      <c r="A293" s="16">
        <v>51835</v>
      </c>
      <c r="B293" s="17">
        <f>INDEX('Bank rate paths'!$A$1:$P$661,MATCH(A293,'Bank rate paths'!$A$1:$A$661,0),MATCH($B$3,'Bank rate paths'!$A$1:$P$1,0))</f>
        <v>1.4884343057940366</v>
      </c>
      <c r="I293" s="16"/>
    </row>
    <row r="294" spans="1:9" x14ac:dyDescent="0.25">
      <c r="A294" s="16">
        <v>51866</v>
      </c>
      <c r="B294" s="17">
        <f>INDEX('Bank rate paths'!$A$1:$P$661,MATCH(A294,'Bank rate paths'!$A$1:$A$661,0),MATCH($B$3,'Bank rate paths'!$A$1:$P$1,0))</f>
        <v>1.4865734938454198</v>
      </c>
      <c r="I294" s="16"/>
    </row>
    <row r="295" spans="1:9" x14ac:dyDescent="0.25">
      <c r="A295" s="16">
        <v>51897</v>
      </c>
      <c r="B295" s="17">
        <f>INDEX('Bank rate paths'!$A$1:$P$661,MATCH(A295,'Bank rate paths'!$A$1:$A$661,0),MATCH($B$3,'Bank rate paths'!$A$1:$P$1,0))</f>
        <v>1.4847342303602484</v>
      </c>
      <c r="I295" s="16"/>
    </row>
    <row r="296" spans="1:9" x14ac:dyDescent="0.25">
      <c r="A296" s="16">
        <v>51925</v>
      </c>
      <c r="B296" s="17">
        <f>INDEX('Bank rate paths'!$A$1:$P$661,MATCH(A296,'Bank rate paths'!$A$1:$A$661,0),MATCH($B$3,'Bank rate paths'!$A$1:$P$1,0))</f>
        <v>1.4829165604448324</v>
      </c>
      <c r="I296" s="16"/>
    </row>
    <row r="297" spans="1:9" x14ac:dyDescent="0.25">
      <c r="A297" s="16">
        <v>51956</v>
      </c>
      <c r="B297" s="17">
        <f>INDEX('Bank rate paths'!$A$1:$P$661,MATCH(A297,'Bank rate paths'!$A$1:$A$661,0),MATCH($B$3,'Bank rate paths'!$A$1:$P$1,0))</f>
        <v>1.481120529205481</v>
      </c>
      <c r="I297" s="16"/>
    </row>
    <row r="298" spans="1:9" x14ac:dyDescent="0.25">
      <c r="A298" s="16">
        <v>51986</v>
      </c>
      <c r="B298" s="17">
        <f>INDEX('Bank rate paths'!$A$1:$P$661,MATCH(A298,'Bank rate paths'!$A$1:$A$661,0),MATCH($B$3,'Bank rate paths'!$A$1:$P$1,0))</f>
        <v>1.4793461817485041</v>
      </c>
      <c r="I298" s="16"/>
    </row>
    <row r="299" spans="1:9" x14ac:dyDescent="0.25">
      <c r="A299" s="16">
        <v>52017</v>
      </c>
      <c r="B299" s="17">
        <f>INDEX('Bank rate paths'!$A$1:$P$661,MATCH(A299,'Bank rate paths'!$A$1:$A$661,0),MATCH($B$3,'Bank rate paths'!$A$1:$P$1,0))</f>
        <v>1.4775935631802111</v>
      </c>
      <c r="I299" s="16"/>
    </row>
    <row r="300" spans="1:9" x14ac:dyDescent="0.25">
      <c r="A300" s="16">
        <v>52047</v>
      </c>
      <c r="B300" s="17">
        <f>INDEX('Bank rate paths'!$A$1:$P$661,MATCH(A300,'Bank rate paths'!$A$1:$A$661,0),MATCH($B$3,'Bank rate paths'!$A$1:$P$1,0))</f>
        <v>1.4758627186069118</v>
      </c>
      <c r="I300" s="16"/>
    </row>
    <row r="301" spans="1:9" x14ac:dyDescent="0.25">
      <c r="A301" s="16">
        <v>52078</v>
      </c>
      <c r="B301" s="17">
        <f>INDEX('Bank rate paths'!$A$1:$P$661,MATCH(A301,'Bank rate paths'!$A$1:$A$661,0),MATCH($B$3,'Bank rate paths'!$A$1:$P$1,0))</f>
        <v>1.4741536931349166</v>
      </c>
      <c r="I301" s="16"/>
    </row>
    <row r="302" spans="1:9" x14ac:dyDescent="0.25">
      <c r="A302" s="16">
        <v>52109</v>
      </c>
      <c r="B302" s="17">
        <f>INDEX('Bank rate paths'!$A$1:$P$661,MATCH(A302,'Bank rate paths'!$A$1:$A$661,0),MATCH($B$3,'Bank rate paths'!$A$1:$P$1,0))</f>
        <v>1.4724665318705337</v>
      </c>
      <c r="I302" s="16"/>
    </row>
    <row r="303" spans="1:9" x14ac:dyDescent="0.25">
      <c r="A303" s="16">
        <v>52139</v>
      </c>
      <c r="B303" s="17">
        <f>INDEX('Bank rate paths'!$A$1:$P$661,MATCH(A303,'Bank rate paths'!$A$1:$A$661,0),MATCH($B$3,'Bank rate paths'!$A$1:$P$1,0))</f>
        <v>1.4708012799200743</v>
      </c>
      <c r="I303" s="16"/>
    </row>
    <row r="304" spans="1:9" x14ac:dyDescent="0.25">
      <c r="A304" s="16">
        <v>52170</v>
      </c>
      <c r="B304" s="17">
        <f>INDEX('Bank rate paths'!$A$1:$P$661,MATCH(A304,'Bank rate paths'!$A$1:$A$661,0),MATCH($B$3,'Bank rate paths'!$A$1:$P$1,0))</f>
        <v>1.4691579379530708</v>
      </c>
      <c r="I304" s="16"/>
    </row>
    <row r="305" spans="1:9" x14ac:dyDescent="0.25">
      <c r="A305" s="16">
        <v>52200</v>
      </c>
      <c r="B305" s="17">
        <f>INDEX('Bank rate paths'!$A$1:$P$661,MATCH(A305,'Bank rate paths'!$A$1:$A$661,0),MATCH($B$3,'Bank rate paths'!$A$1:$P$1,0))</f>
        <v>1.467536181096847</v>
      </c>
      <c r="I305" s="16"/>
    </row>
    <row r="306" spans="1:9" x14ac:dyDescent="0.25">
      <c r="A306" s="16">
        <v>52231</v>
      </c>
      <c r="B306" s="17">
        <f>INDEX('Bank rate paths'!$A$1:$P$661,MATCH(A306,'Bank rate paths'!$A$1:$A$661,0),MATCH($B$3,'Bank rate paths'!$A$1:$P$1,0))</f>
        <v>1.4659355396868738</v>
      </c>
      <c r="I306" s="16"/>
    </row>
    <row r="307" spans="1:9" x14ac:dyDescent="0.25">
      <c r="A307" s="16">
        <v>52262</v>
      </c>
      <c r="B307" s="17">
        <f>INDEX('Bank rate paths'!$A$1:$P$661,MATCH(A307,'Bank rate paths'!$A$1:$A$661,0),MATCH($B$3,'Bank rate paths'!$A$1:$P$1,0))</f>
        <v>1.4643555433991964</v>
      </c>
      <c r="I307" s="16"/>
    </row>
    <row r="308" spans="1:9" x14ac:dyDescent="0.25">
      <c r="A308" s="16">
        <v>52290</v>
      </c>
      <c r="B308" s="17">
        <f>INDEX('Bank rate paths'!$A$1:$P$661,MATCH(A308,'Bank rate paths'!$A$1:$A$661,0),MATCH($B$3,'Bank rate paths'!$A$1:$P$1,0))</f>
        <v>1.4627957219098646</v>
      </c>
      <c r="I308" s="16"/>
    </row>
    <row r="309" spans="1:9" x14ac:dyDescent="0.25">
      <c r="A309" s="16">
        <v>52321</v>
      </c>
      <c r="B309" s="17">
        <f>INDEX('Bank rate paths'!$A$1:$P$661,MATCH(A309,'Bank rate paths'!$A$1:$A$661,0),MATCH($B$3,'Bank rate paths'!$A$1:$P$1,0))</f>
        <v>1.4612556048949239</v>
      </c>
      <c r="I309" s="16"/>
    </row>
    <row r="310" spans="1:9" x14ac:dyDescent="0.25">
      <c r="A310" s="16">
        <v>52351</v>
      </c>
      <c r="B310" s="17">
        <f>INDEX('Bank rate paths'!$A$1:$P$661,MATCH(A310,'Bank rate paths'!$A$1:$A$661,0),MATCH($B$3,'Bank rate paths'!$A$1:$P$1,0))</f>
        <v>1.4597347220304238</v>
      </c>
      <c r="I310" s="16"/>
    </row>
    <row r="311" spans="1:9" x14ac:dyDescent="0.25">
      <c r="A311" s="16">
        <v>52382</v>
      </c>
      <c r="B311" s="17">
        <f>INDEX('Bank rate paths'!$A$1:$P$661,MATCH(A311,'Bank rate paths'!$A$1:$A$661,0),MATCH($B$3,'Bank rate paths'!$A$1:$P$1,0))</f>
        <v>1.4582326029924104</v>
      </c>
      <c r="I311" s="16"/>
    </row>
    <row r="312" spans="1:9" x14ac:dyDescent="0.25">
      <c r="A312" s="16">
        <v>52412</v>
      </c>
      <c r="B312" s="17">
        <f>INDEX('Bank rate paths'!$A$1:$P$661,MATCH(A312,'Bank rate paths'!$A$1:$A$661,0),MATCH($B$3,'Bank rate paths'!$A$1:$P$1,0))</f>
        <v>1.4567487774569343</v>
      </c>
      <c r="I312" s="16"/>
    </row>
    <row r="313" spans="1:9" x14ac:dyDescent="0.25">
      <c r="A313" s="16">
        <v>52443</v>
      </c>
      <c r="B313" s="17">
        <f>INDEX('Bank rate paths'!$A$1:$P$661,MATCH(A313,'Bank rate paths'!$A$1:$A$661,0),MATCH($B$3,'Bank rate paths'!$A$1:$P$1,0))</f>
        <v>1.4552827751000406</v>
      </c>
      <c r="I313" s="16"/>
    </row>
    <row r="314" spans="1:9" x14ac:dyDescent="0.25">
      <c r="A314" s="16">
        <v>52474</v>
      </c>
      <c r="B314" s="17">
        <f>INDEX('Bank rate paths'!$A$1:$P$661,MATCH(A314,'Bank rate paths'!$A$1:$A$661,0),MATCH($B$3,'Bank rate paths'!$A$1:$P$1,0))</f>
        <v>1.4538341255977776</v>
      </c>
      <c r="I314" s="16"/>
    </row>
    <row r="315" spans="1:9" x14ac:dyDescent="0.25">
      <c r="A315" s="16">
        <v>52504</v>
      </c>
      <c r="B315" s="17">
        <f>INDEX('Bank rate paths'!$A$1:$P$661,MATCH(A315,'Bank rate paths'!$A$1:$A$661,0),MATCH($B$3,'Bank rate paths'!$A$1:$P$1,0))</f>
        <v>1.4524023586261938</v>
      </c>
      <c r="I315" s="16"/>
    </row>
    <row r="316" spans="1:9" x14ac:dyDescent="0.25">
      <c r="A316" s="16">
        <v>52535</v>
      </c>
      <c r="B316" s="17">
        <f>INDEX('Bank rate paths'!$A$1:$P$661,MATCH(A316,'Bank rate paths'!$A$1:$A$661,0),MATCH($B$3,'Bank rate paths'!$A$1:$P$1,0))</f>
        <v>1.4509870038613357</v>
      </c>
      <c r="I316" s="16"/>
    </row>
    <row r="317" spans="1:9" x14ac:dyDescent="0.25">
      <c r="A317" s="16">
        <v>52565</v>
      </c>
      <c r="B317" s="17">
        <f>INDEX('Bank rate paths'!$A$1:$P$661,MATCH(A317,'Bank rate paths'!$A$1:$A$661,0),MATCH($B$3,'Bank rate paths'!$A$1:$P$1,0))</f>
        <v>1.4495875909792546</v>
      </c>
      <c r="I317" s="16"/>
    </row>
    <row r="318" spans="1:9" x14ac:dyDescent="0.25">
      <c r="A318" s="16">
        <v>52596</v>
      </c>
      <c r="B318" s="17">
        <f>INDEX('Bank rate paths'!$A$1:$P$661,MATCH(A318,'Bank rate paths'!$A$1:$A$661,0),MATCH($B$3,'Bank rate paths'!$A$1:$P$1,0))</f>
        <v>1.4482036496559929</v>
      </c>
      <c r="I318" s="16"/>
    </row>
    <row r="319" spans="1:9" x14ac:dyDescent="0.25">
      <c r="A319" s="16">
        <v>52627</v>
      </c>
      <c r="B319" s="17">
        <f>INDEX('Bank rate paths'!$A$1:$P$661,MATCH(A319,'Bank rate paths'!$A$1:$A$661,0),MATCH($B$3,'Bank rate paths'!$A$1:$P$1,0))</f>
        <v>1.4468347095676029</v>
      </c>
      <c r="I319" s="16"/>
    </row>
    <row r="320" spans="1:9" x14ac:dyDescent="0.25">
      <c r="A320" s="16">
        <v>52656</v>
      </c>
      <c r="B320" s="17">
        <f>INDEX('Bank rate paths'!$A$1:$P$661,MATCH(A320,'Bank rate paths'!$A$1:$A$661,0),MATCH($B$3,'Bank rate paths'!$A$1:$P$1,0))</f>
        <v>1.4454803003901298</v>
      </c>
      <c r="I320" s="16"/>
    </row>
    <row r="321" spans="1:9" x14ac:dyDescent="0.25">
      <c r="A321" s="16">
        <v>52687</v>
      </c>
      <c r="B321" s="17">
        <f>INDEX('Bank rate paths'!$A$1:$P$661,MATCH(A321,'Bank rate paths'!$A$1:$A$661,0),MATCH($B$3,'Bank rate paths'!$A$1:$P$1,0))</f>
        <v>1.4441399517996223</v>
      </c>
      <c r="I321" s="16"/>
    </row>
    <row r="322" spans="1:9" x14ac:dyDescent="0.25">
      <c r="A322" s="16">
        <v>52717</v>
      </c>
      <c r="B322" s="17">
        <f>INDEX('Bank rate paths'!$A$1:$P$661,MATCH(A322,'Bank rate paths'!$A$1:$A$661,0),MATCH($B$3,'Bank rate paths'!$A$1:$P$1,0))</f>
        <v>1.4428131934721282</v>
      </c>
      <c r="I322" s="16"/>
    </row>
    <row r="323" spans="1:9" x14ac:dyDescent="0.25">
      <c r="A323" s="16">
        <v>52748</v>
      </c>
      <c r="B323" s="17">
        <f>INDEX('Bank rate paths'!$A$1:$P$661,MATCH(A323,'Bank rate paths'!$A$1:$A$661,0),MATCH($B$3,'Bank rate paths'!$A$1:$P$1,0))</f>
        <v>1.4414995550836953</v>
      </c>
      <c r="I323" s="16"/>
    </row>
    <row r="324" spans="1:9" x14ac:dyDescent="0.25">
      <c r="A324" s="16">
        <v>52778</v>
      </c>
      <c r="B324" s="17">
        <f>INDEX('Bank rate paths'!$A$1:$P$661,MATCH(A324,'Bank rate paths'!$A$1:$A$661,0),MATCH($B$3,'Bank rate paths'!$A$1:$P$1,0))</f>
        <v>1.4401985663103709</v>
      </c>
      <c r="I324" s="16"/>
    </row>
    <row r="325" spans="1:9" x14ac:dyDescent="0.25">
      <c r="A325" s="16">
        <v>52809</v>
      </c>
      <c r="B325" s="17">
        <f>INDEX('Bank rate paths'!$A$1:$P$661,MATCH(A325,'Bank rate paths'!$A$1:$A$661,0),MATCH($B$3,'Bank rate paths'!$A$1:$P$1,0))</f>
        <v>1.4389097568282021</v>
      </c>
      <c r="I325" s="16"/>
    </row>
    <row r="326" spans="1:9" x14ac:dyDescent="0.25">
      <c r="A326" s="16">
        <v>52840</v>
      </c>
      <c r="B326" s="17">
        <f>INDEX('Bank rate paths'!$A$1:$P$661,MATCH(A326,'Bank rate paths'!$A$1:$A$661,0),MATCH($B$3,'Bank rate paths'!$A$1:$P$1,0))</f>
        <v>1.4376326563132404</v>
      </c>
      <c r="I326" s="16"/>
    </row>
    <row r="327" spans="1:9" x14ac:dyDescent="0.25">
      <c r="A327" s="16">
        <v>52870</v>
      </c>
      <c r="B327" s="17">
        <f>INDEX('Bank rate paths'!$A$1:$P$661,MATCH(A327,'Bank rate paths'!$A$1:$A$661,0),MATCH($B$3,'Bank rate paths'!$A$1:$P$1,0))</f>
        <v>1.4363667944415279</v>
      </c>
      <c r="I327" s="16"/>
    </row>
    <row r="328" spans="1:9" x14ac:dyDescent="0.25">
      <c r="A328" s="16">
        <v>52901</v>
      </c>
      <c r="B328" s="17">
        <f>INDEX('Bank rate paths'!$A$1:$P$661,MATCH(A328,'Bank rate paths'!$A$1:$A$661,0),MATCH($B$3,'Bank rate paths'!$A$1:$P$1,0))</f>
        <v>1.4351117008891177</v>
      </c>
      <c r="I328" s="16"/>
    </row>
    <row r="329" spans="1:9" x14ac:dyDescent="0.25">
      <c r="A329" s="16">
        <v>52931</v>
      </c>
      <c r="B329" s="17">
        <f>INDEX('Bank rate paths'!$A$1:$P$661,MATCH(A329,'Bank rate paths'!$A$1:$A$661,0),MATCH($B$3,'Bank rate paths'!$A$1:$P$1,0))</f>
        <v>1.4338669053320534</v>
      </c>
      <c r="I329" s="16"/>
    </row>
    <row r="330" spans="1:9" x14ac:dyDescent="0.25">
      <c r="A330" s="16">
        <v>52962</v>
      </c>
      <c r="B330" s="17">
        <f>INDEX('Bank rate paths'!$A$1:$P$661,MATCH(A330,'Bank rate paths'!$A$1:$A$661,0),MATCH($B$3,'Bank rate paths'!$A$1:$P$1,0))</f>
        <v>1.4326319374463852</v>
      </c>
      <c r="I330" s="16"/>
    </row>
    <row r="331" spans="1:9" x14ac:dyDescent="0.25">
      <c r="A331" s="16">
        <v>52993</v>
      </c>
      <c r="B331" s="17">
        <f>INDEX('Bank rate paths'!$A$1:$P$661,MATCH(A331,'Bank rate paths'!$A$1:$A$661,0),MATCH($B$3,'Bank rate paths'!$A$1:$P$1,0))</f>
        <v>1.4314063269081598</v>
      </c>
      <c r="I331" s="16"/>
    </row>
    <row r="332" spans="1:9" x14ac:dyDescent="0.25">
      <c r="A332" s="16">
        <v>53021</v>
      </c>
      <c r="B332" s="17">
        <f>INDEX('Bank rate paths'!$A$1:$P$661,MATCH(A332,'Bank rate paths'!$A$1:$A$661,0),MATCH($B$3,'Bank rate paths'!$A$1:$P$1,0))</f>
        <v>1.430189603393426</v>
      </c>
      <c r="I332" s="16"/>
    </row>
    <row r="333" spans="1:9" x14ac:dyDescent="0.25">
      <c r="A333" s="16">
        <v>53052</v>
      </c>
      <c r="B333" s="17">
        <f>INDEX('Bank rate paths'!$A$1:$P$661,MATCH(A333,'Bank rate paths'!$A$1:$A$661,0),MATCH($B$3,'Bank rate paths'!$A$1:$P$1,0))</f>
        <v>1.428981296578232</v>
      </c>
      <c r="I333" s="16"/>
    </row>
    <row r="334" spans="1:9" x14ac:dyDescent="0.25">
      <c r="A334" s="16">
        <v>53082</v>
      </c>
      <c r="B334" s="17">
        <f>INDEX('Bank rate paths'!$A$1:$P$661,MATCH(A334,'Bank rate paths'!$A$1:$A$661,0),MATCH($B$3,'Bank rate paths'!$A$1:$P$1,0))</f>
        <v>1.4277809361386229</v>
      </c>
      <c r="I334" s="16"/>
    </row>
    <row r="335" spans="1:9" x14ac:dyDescent="0.25">
      <c r="A335" s="16">
        <v>53113</v>
      </c>
      <c r="B335" s="17">
        <f>INDEX('Bank rate paths'!$A$1:$P$661,MATCH(A335,'Bank rate paths'!$A$1:$A$661,0),MATCH($B$3,'Bank rate paths'!$A$1:$P$1,0))</f>
        <v>1.4265880517506484</v>
      </c>
      <c r="I335" s="16"/>
    </row>
    <row r="336" spans="1:9" x14ac:dyDescent="0.25">
      <c r="A336" s="16">
        <v>53143</v>
      </c>
      <c r="B336" s="17">
        <f>INDEX('Bank rate paths'!$A$1:$P$661,MATCH(A336,'Bank rate paths'!$A$1:$A$661,0),MATCH($B$3,'Bank rate paths'!$A$1:$P$1,0))</f>
        <v>1.4254021730903559</v>
      </c>
      <c r="I336" s="16"/>
    </row>
    <row r="337" spans="1:9" x14ac:dyDescent="0.25">
      <c r="A337" s="16">
        <v>53174</v>
      </c>
      <c r="B337" s="17">
        <f>INDEX('Bank rate paths'!$A$1:$P$661,MATCH(A337,'Bank rate paths'!$A$1:$A$661,0),MATCH($B$3,'Bank rate paths'!$A$1:$P$1,0))</f>
        <v>1.4242228298337947</v>
      </c>
      <c r="I337" s="16"/>
    </row>
    <row r="338" spans="1:9" x14ac:dyDescent="0.25">
      <c r="A338" s="16">
        <v>53205</v>
      </c>
      <c r="B338" s="17">
        <f>INDEX('Bank rate paths'!$A$1:$P$661,MATCH(A338,'Bank rate paths'!$A$1:$A$661,0),MATCH($B$3,'Bank rate paths'!$A$1:$P$1,0))</f>
        <v>1.4230495516570094</v>
      </c>
      <c r="I338" s="16"/>
    </row>
    <row r="339" spans="1:9" x14ac:dyDescent="0.25">
      <c r="A339" s="16">
        <v>53235</v>
      </c>
      <c r="B339" s="17">
        <f>INDEX('Bank rate paths'!$A$1:$P$661,MATCH(A339,'Bank rate paths'!$A$1:$A$661,0),MATCH($B$3,'Bank rate paths'!$A$1:$P$1,0))</f>
        <v>1.421881868236051</v>
      </c>
      <c r="I339" s="16"/>
    </row>
    <row r="340" spans="1:9" x14ac:dyDescent="0.25">
      <c r="A340" s="16">
        <v>53266</v>
      </c>
      <c r="B340" s="17">
        <f>INDEX('Bank rate paths'!$A$1:$P$661,MATCH(A340,'Bank rate paths'!$A$1:$A$661,0),MATCH($B$3,'Bank rate paths'!$A$1:$P$1,0))</f>
        <v>1.4207193092469643</v>
      </c>
      <c r="I340" s="16"/>
    </row>
    <row r="341" spans="1:9" x14ac:dyDescent="0.25">
      <c r="A341" s="16">
        <v>53296</v>
      </c>
      <c r="B341" s="17">
        <f>INDEX('Bank rate paths'!$A$1:$P$661,MATCH(A341,'Bank rate paths'!$A$1:$A$661,0),MATCH($B$3,'Bank rate paths'!$A$1:$P$1,0))</f>
        <v>1.4195614043658003</v>
      </c>
      <c r="I341" s="16"/>
    </row>
    <row r="342" spans="1:9" x14ac:dyDescent="0.25">
      <c r="A342" s="16">
        <v>53327</v>
      </c>
      <c r="B342" s="17">
        <f>INDEX('Bank rate paths'!$A$1:$P$661,MATCH(A342,'Bank rate paths'!$A$1:$A$661,0),MATCH($B$3,'Bank rate paths'!$A$1:$P$1,0))</f>
        <v>1.4184076832686034</v>
      </c>
      <c r="I342" s="16"/>
    </row>
    <row r="343" spans="1:9" x14ac:dyDescent="0.25">
      <c r="A343" s="16">
        <v>53358</v>
      </c>
      <c r="B343" s="17">
        <f>INDEX('Bank rate paths'!$A$1:$P$661,MATCH(A343,'Bank rate paths'!$A$1:$A$661,0),MATCH($B$3,'Bank rate paths'!$A$1:$P$1,0))</f>
        <v>1.4172576756314239</v>
      </c>
      <c r="I343" s="16"/>
    </row>
    <row r="344" spans="1:9" x14ac:dyDescent="0.25">
      <c r="A344" s="16">
        <v>53386</v>
      </c>
      <c r="B344" s="17">
        <f>INDEX('Bank rate paths'!$A$1:$P$661,MATCH(A344,'Bank rate paths'!$A$1:$A$661,0),MATCH($B$3,'Bank rate paths'!$A$1:$P$1,0))</f>
        <v>1.4161109111303096</v>
      </c>
      <c r="I344" s="16"/>
    </row>
    <row r="345" spans="1:9" x14ac:dyDescent="0.25">
      <c r="A345" s="16">
        <v>53417</v>
      </c>
      <c r="B345" s="17">
        <f>INDEX('Bank rate paths'!$A$1:$P$661,MATCH(A345,'Bank rate paths'!$A$1:$A$661,0),MATCH($B$3,'Bank rate paths'!$A$1:$P$1,0))</f>
        <v>1.4149669194413053</v>
      </c>
      <c r="I345" s="16"/>
    </row>
    <row r="346" spans="1:9" x14ac:dyDescent="0.25">
      <c r="A346" s="16">
        <v>53447</v>
      </c>
      <c r="B346" s="17">
        <f>INDEX('Bank rate paths'!$A$1:$P$661,MATCH(A346,'Bank rate paths'!$A$1:$A$661,0),MATCH($B$3,'Bank rate paths'!$A$1:$P$1,0))</f>
        <v>1.4138252302404626</v>
      </c>
      <c r="I346" s="16"/>
    </row>
    <row r="347" spans="1:9" x14ac:dyDescent="0.25">
      <c r="A347" s="16">
        <v>53478</v>
      </c>
      <c r="B347" s="17">
        <f>INDEX('Bank rate paths'!$A$1:$P$661,MATCH(A347,'Bank rate paths'!$A$1:$A$661,0),MATCH($B$3,'Bank rate paths'!$A$1:$P$1,0))</f>
        <v>1.4126853732038258</v>
      </c>
      <c r="I347" s="16"/>
    </row>
    <row r="348" spans="1:9" x14ac:dyDescent="0.25">
      <c r="A348" s="16">
        <v>53508</v>
      </c>
      <c r="B348" s="17">
        <f>INDEX('Bank rate paths'!$A$1:$P$661,MATCH(A348,'Bank rate paths'!$A$1:$A$661,0),MATCH($B$3,'Bank rate paths'!$A$1:$P$1,0))</f>
        <v>1.4115468780074469</v>
      </c>
      <c r="I348" s="16"/>
    </row>
    <row r="349" spans="1:9" x14ac:dyDescent="0.25">
      <c r="A349" s="16">
        <v>53539</v>
      </c>
      <c r="B349" s="17">
        <f>INDEX('Bank rate paths'!$A$1:$P$661,MATCH(A349,'Bank rate paths'!$A$1:$A$661,0),MATCH($B$3,'Bank rate paths'!$A$1:$P$1,0))</f>
        <v>1.4104092743273684</v>
      </c>
      <c r="I349" s="16"/>
    </row>
    <row r="350" spans="1:9" x14ac:dyDescent="0.25">
      <c r="A350" s="16">
        <v>53570</v>
      </c>
      <c r="B350" s="17">
        <f>INDEX('Bank rate paths'!$A$1:$P$661,MATCH(A350,'Bank rate paths'!$A$1:$A$661,0),MATCH($B$3,'Bank rate paths'!$A$1:$P$1,0))</f>
        <v>1.4092720918396424</v>
      </c>
      <c r="I350" s="16"/>
    </row>
    <row r="351" spans="1:9" x14ac:dyDescent="0.25">
      <c r="A351" s="16">
        <v>53600</v>
      </c>
      <c r="B351" s="17">
        <f>INDEX('Bank rate paths'!$A$1:$P$661,MATCH(A351,'Bank rate paths'!$A$1:$A$661,0),MATCH($B$3,'Bank rate paths'!$A$1:$P$1,0))</f>
        <v>1.4081348602203141</v>
      </c>
      <c r="I351" s="16"/>
    </row>
    <row r="352" spans="1:9" x14ac:dyDescent="0.25">
      <c r="A352" s="16">
        <v>53631</v>
      </c>
      <c r="B352" s="17">
        <f>INDEX('Bank rate paths'!$A$1:$P$661,MATCH(A352,'Bank rate paths'!$A$1:$A$661,0),MATCH($B$3,'Bank rate paths'!$A$1:$P$1,0))</f>
        <v>1.4069971091454332</v>
      </c>
      <c r="I352" s="16"/>
    </row>
    <row r="353" spans="1:9" x14ac:dyDescent="0.25">
      <c r="A353" s="16">
        <v>53661</v>
      </c>
      <c r="B353" s="17">
        <f>INDEX('Bank rate paths'!$A$1:$P$661,MATCH(A353,'Bank rate paths'!$A$1:$A$661,0),MATCH($B$3,'Bank rate paths'!$A$1:$P$1,0))</f>
        <v>1.4058583682910464</v>
      </c>
      <c r="I353" s="16"/>
    </row>
    <row r="354" spans="1:9" x14ac:dyDescent="0.25">
      <c r="A354" s="16">
        <v>53692</v>
      </c>
      <c r="B354" s="17">
        <f>INDEX('Bank rate paths'!$A$1:$P$661,MATCH(A354,'Bank rate paths'!$A$1:$A$661,0),MATCH($B$3,'Bank rate paths'!$A$1:$P$1,0))</f>
        <v>1.4047181673332021</v>
      </c>
      <c r="I354" s="16"/>
    </row>
    <row r="355" spans="1:9" x14ac:dyDescent="0.25">
      <c r="A355" s="16">
        <v>53723</v>
      </c>
      <c r="B355" s="17">
        <f>INDEX('Bank rate paths'!$A$1:$P$661,MATCH(A355,'Bank rate paths'!$A$1:$A$661,0),MATCH($B$3,'Bank rate paths'!$A$1:$P$1,0))</f>
        <v>1.4035760359479468</v>
      </c>
      <c r="I355" s="16"/>
    </row>
    <row r="356" spans="1:9" x14ac:dyDescent="0.25">
      <c r="A356" s="16">
        <v>53751</v>
      </c>
      <c r="B356" s="17">
        <f>INDEX('Bank rate paths'!$A$1:$P$661,MATCH(A356,'Bank rate paths'!$A$1:$A$661,0),MATCH($B$3,'Bank rate paths'!$A$1:$P$1,0))</f>
        <v>1.40243150381133</v>
      </c>
      <c r="I356" s="16"/>
    </row>
    <row r="357" spans="1:9" x14ac:dyDescent="0.25">
      <c r="A357" s="16">
        <v>53782</v>
      </c>
      <c r="B357" s="17">
        <f>INDEX('Bank rate paths'!$A$1:$P$661,MATCH(A357,'Bank rate paths'!$A$1:$A$661,0),MATCH($B$3,'Bank rate paths'!$A$1:$P$1,0))</f>
        <v>1.4012841005993981</v>
      </c>
      <c r="I357" s="16"/>
    </row>
    <row r="358" spans="1:9" x14ac:dyDescent="0.25">
      <c r="A358" s="16">
        <v>53812</v>
      </c>
      <c r="B358" s="17">
        <f>INDEX('Bank rate paths'!$A$1:$P$661,MATCH(A358,'Bank rate paths'!$A$1:$A$661,0),MATCH($B$3,'Bank rate paths'!$A$1:$P$1,0))</f>
        <v>1.4001333559881985</v>
      </c>
      <c r="I358" s="16"/>
    </row>
    <row r="359" spans="1:9" x14ac:dyDescent="0.25">
      <c r="A359" s="16">
        <v>53843</v>
      </c>
      <c r="B359" s="17">
        <f>INDEX('Bank rate paths'!$A$1:$P$661,MATCH(A359,'Bank rate paths'!$A$1:$A$661,0),MATCH($B$3,'Bank rate paths'!$A$1:$P$1,0))</f>
        <v>1.3989787996537821</v>
      </c>
      <c r="I359" s="16"/>
    </row>
    <row r="360" spans="1:9" x14ac:dyDescent="0.25">
      <c r="A360" s="16">
        <v>53873</v>
      </c>
      <c r="B360" s="17">
        <f>INDEX('Bank rate paths'!$A$1:$P$661,MATCH(A360,'Bank rate paths'!$A$1:$A$661,0),MATCH($B$3,'Bank rate paths'!$A$1:$P$1,0))</f>
        <v>1.3978199612721918</v>
      </c>
      <c r="I360" s="16"/>
    </row>
    <row r="361" spans="1:9" x14ac:dyDescent="0.25">
      <c r="A361" s="16">
        <v>53904</v>
      </c>
      <c r="B361" s="17">
        <f>INDEX('Bank rate paths'!$A$1:$P$661,MATCH(A361,'Bank rate paths'!$A$1:$A$661,0),MATCH($B$3,'Bank rate paths'!$A$1:$P$1,0))</f>
        <v>1.3966563705194799</v>
      </c>
      <c r="I361" s="16"/>
    </row>
    <row r="362" spans="1:9" x14ac:dyDescent="0.25">
      <c r="A362" s="16">
        <v>53935</v>
      </c>
      <c r="B362" s="17">
        <f>INDEX('Bank rate paths'!$A$1:$P$661,MATCH(A362,'Bank rate paths'!$A$1:$A$661,0),MATCH($B$3,'Bank rate paths'!$A$1:$P$1,0))</f>
        <v>1.3954875570716896</v>
      </c>
      <c r="I362" s="16"/>
    </row>
    <row r="363" spans="1:9" x14ac:dyDescent="0.25">
      <c r="A363" s="16">
        <v>53965</v>
      </c>
      <c r="B363" s="17">
        <f>INDEX('Bank rate paths'!$A$1:$P$661,MATCH(A363,'Bank rate paths'!$A$1:$A$661,0),MATCH($B$3,'Bank rate paths'!$A$1:$P$1,0))</f>
        <v>1.3943130506048758</v>
      </c>
      <c r="I363" s="16"/>
    </row>
    <row r="364" spans="1:9" x14ac:dyDescent="0.25">
      <c r="A364" s="16">
        <v>53996</v>
      </c>
      <c r="B364" s="17">
        <f>INDEX('Bank rate paths'!$A$1:$P$661,MATCH(A364,'Bank rate paths'!$A$1:$A$661,0),MATCH($B$3,'Bank rate paths'!$A$1:$P$1,0))</f>
        <v>1.3943130506048758</v>
      </c>
      <c r="I364" s="16"/>
    </row>
    <row r="365" spans="1:9" x14ac:dyDescent="0.25">
      <c r="A365" s="16">
        <v>54026</v>
      </c>
      <c r="B365" s="17">
        <f>INDEX('Bank rate paths'!$A$1:$P$661,MATCH(A365,'Bank rate paths'!$A$1:$A$661,0),MATCH($B$3,'Bank rate paths'!$A$1:$P$1,0))</f>
        <v>1.3943130506048758</v>
      </c>
      <c r="I365" s="16"/>
    </row>
    <row r="366" spans="1:9" x14ac:dyDescent="0.25">
      <c r="A366" s="16">
        <v>54057</v>
      </c>
      <c r="B366" s="17">
        <f>INDEX('Bank rate paths'!$A$1:$P$661,MATCH(A366,'Bank rate paths'!$A$1:$A$661,0),MATCH($B$3,'Bank rate paths'!$A$1:$P$1,0))</f>
        <v>1.3943130506048758</v>
      </c>
      <c r="I366" s="16"/>
    </row>
    <row r="367" spans="1:9" x14ac:dyDescent="0.25">
      <c r="A367" s="16">
        <v>54088</v>
      </c>
      <c r="B367" s="17">
        <f>INDEX('Bank rate paths'!$A$1:$P$661,MATCH(A367,'Bank rate paths'!$A$1:$A$661,0),MATCH($B$3,'Bank rate paths'!$A$1:$P$1,0))</f>
        <v>1.3943130506048758</v>
      </c>
      <c r="I367" s="16"/>
    </row>
    <row r="368" spans="1:9" x14ac:dyDescent="0.25">
      <c r="A368" s="16">
        <v>54117</v>
      </c>
      <c r="B368" s="17">
        <f>INDEX('Bank rate paths'!$A$1:$P$661,MATCH(A368,'Bank rate paths'!$A$1:$A$661,0),MATCH($B$3,'Bank rate paths'!$A$1:$P$1,0))</f>
        <v>1.3943130506048758</v>
      </c>
      <c r="I368" s="16"/>
    </row>
    <row r="369" spans="1:9" x14ac:dyDescent="0.25">
      <c r="A369" s="16">
        <v>54148</v>
      </c>
      <c r="B369" s="17">
        <f>INDEX('Bank rate paths'!$A$1:$P$661,MATCH(A369,'Bank rate paths'!$A$1:$A$661,0),MATCH($B$3,'Bank rate paths'!$A$1:$P$1,0))</f>
        <v>1.39431305060488</v>
      </c>
      <c r="I369" s="16"/>
    </row>
    <row r="370" spans="1:9" x14ac:dyDescent="0.25">
      <c r="A370" s="16">
        <v>54178</v>
      </c>
      <c r="B370" s="17">
        <f>INDEX('Bank rate paths'!$A$1:$P$661,MATCH(A370,'Bank rate paths'!$A$1:$A$661,0),MATCH($B$3,'Bank rate paths'!$A$1:$P$1,0))</f>
        <v>1.39431305060488</v>
      </c>
      <c r="I370" s="16"/>
    </row>
    <row r="371" spans="1:9" x14ac:dyDescent="0.25">
      <c r="A371" s="16">
        <v>54209</v>
      </c>
      <c r="B371" s="17">
        <f>INDEX('Bank rate paths'!$A$1:$P$661,MATCH(A371,'Bank rate paths'!$A$1:$A$661,0),MATCH($B$3,'Bank rate paths'!$A$1:$P$1,0))</f>
        <v>1.39431305060488</v>
      </c>
      <c r="I371" s="16"/>
    </row>
    <row r="372" spans="1:9" x14ac:dyDescent="0.25">
      <c r="A372" s="16">
        <v>54239</v>
      </c>
      <c r="B372" s="17">
        <f>INDEX('Bank rate paths'!$A$1:$P$661,MATCH(A372,'Bank rate paths'!$A$1:$A$661,0),MATCH($B$3,'Bank rate paths'!$A$1:$P$1,0))</f>
        <v>1.39431305060488</v>
      </c>
      <c r="I372" s="16"/>
    </row>
    <row r="373" spans="1:9" x14ac:dyDescent="0.25">
      <c r="A373" s="16">
        <v>54270</v>
      </c>
      <c r="B373" s="17">
        <f>INDEX('Bank rate paths'!$A$1:$P$661,MATCH(A373,'Bank rate paths'!$A$1:$A$661,0),MATCH($B$3,'Bank rate paths'!$A$1:$P$1,0))</f>
        <v>1.39431305060488</v>
      </c>
      <c r="I373" s="16"/>
    </row>
    <row r="374" spans="1:9" x14ac:dyDescent="0.25">
      <c r="A374" s="16">
        <v>54301</v>
      </c>
      <c r="B374" s="17">
        <f>INDEX('Bank rate paths'!$A$1:$P$661,MATCH(A374,'Bank rate paths'!$A$1:$A$661,0),MATCH($B$3,'Bank rate paths'!$A$1:$P$1,0))</f>
        <v>1.39431305060488</v>
      </c>
      <c r="I374" s="16"/>
    </row>
    <row r="375" spans="1:9" x14ac:dyDescent="0.25">
      <c r="A375" s="16">
        <v>54331</v>
      </c>
      <c r="B375" s="17">
        <f>INDEX('Bank rate paths'!$A$1:$P$661,MATCH(A375,'Bank rate paths'!$A$1:$A$661,0),MATCH($B$3,'Bank rate paths'!$A$1:$P$1,0))</f>
        <v>1.39431305060488</v>
      </c>
      <c r="I375" s="16"/>
    </row>
    <row r="376" spans="1:9" x14ac:dyDescent="0.25">
      <c r="A376" s="16">
        <v>54362</v>
      </c>
      <c r="B376" s="17">
        <f>INDEX('Bank rate paths'!$A$1:$P$661,MATCH(A376,'Bank rate paths'!$A$1:$A$661,0),MATCH($B$3,'Bank rate paths'!$A$1:$P$1,0))</f>
        <v>1.39431305060488</v>
      </c>
      <c r="I376" s="16"/>
    </row>
    <row r="377" spans="1:9" x14ac:dyDescent="0.25">
      <c r="A377" s="16">
        <v>54392</v>
      </c>
      <c r="B377" s="17">
        <f>INDEX('Bank rate paths'!$A$1:$P$661,MATCH(A377,'Bank rate paths'!$A$1:$A$661,0),MATCH($B$3,'Bank rate paths'!$A$1:$P$1,0))</f>
        <v>1.39431305060488</v>
      </c>
      <c r="I377" s="16"/>
    </row>
    <row r="378" spans="1:9" x14ac:dyDescent="0.25">
      <c r="A378" s="16">
        <v>54423</v>
      </c>
      <c r="B378" s="17">
        <f>INDEX('Bank rate paths'!$A$1:$P$661,MATCH(A378,'Bank rate paths'!$A$1:$A$661,0),MATCH($B$3,'Bank rate paths'!$A$1:$P$1,0))</f>
        <v>1.39431305060488</v>
      </c>
      <c r="I378" s="16"/>
    </row>
    <row r="379" spans="1:9" x14ac:dyDescent="0.25">
      <c r="A379" s="16">
        <v>54454</v>
      </c>
      <c r="B379" s="17">
        <f>INDEX('Bank rate paths'!$A$1:$P$661,MATCH(A379,'Bank rate paths'!$A$1:$A$661,0),MATCH($B$3,'Bank rate paths'!$A$1:$P$1,0))</f>
        <v>1.39431305060488</v>
      </c>
      <c r="I379" s="16"/>
    </row>
    <row r="380" spans="1:9" x14ac:dyDescent="0.25">
      <c r="A380" s="16">
        <v>54482</v>
      </c>
      <c r="B380" s="17">
        <f>INDEX('Bank rate paths'!$A$1:$P$661,MATCH(A380,'Bank rate paths'!$A$1:$A$661,0),MATCH($B$3,'Bank rate paths'!$A$1:$P$1,0))</f>
        <v>1.39431305060488</v>
      </c>
      <c r="I380" s="16"/>
    </row>
    <row r="381" spans="1:9" x14ac:dyDescent="0.25">
      <c r="A381" s="16">
        <v>54513</v>
      </c>
      <c r="B381" s="17">
        <f>INDEX('Bank rate paths'!$A$1:$P$661,MATCH(A381,'Bank rate paths'!$A$1:$A$661,0),MATCH($B$3,'Bank rate paths'!$A$1:$P$1,0))</f>
        <v>1.39431305060488</v>
      </c>
      <c r="I381" s="16"/>
    </row>
    <row r="382" spans="1:9" x14ac:dyDescent="0.25">
      <c r="A382" s="16">
        <v>54543</v>
      </c>
      <c r="B382" s="17">
        <f>INDEX('Bank rate paths'!$A$1:$P$661,MATCH(A382,'Bank rate paths'!$A$1:$A$661,0),MATCH($B$3,'Bank rate paths'!$A$1:$P$1,0))</f>
        <v>1.39431305060488</v>
      </c>
      <c r="I382" s="16"/>
    </row>
    <row r="383" spans="1:9" x14ac:dyDescent="0.25">
      <c r="A383" s="16">
        <v>54574</v>
      </c>
      <c r="B383" s="17">
        <f>INDEX('Bank rate paths'!$A$1:$P$661,MATCH(A383,'Bank rate paths'!$A$1:$A$661,0),MATCH($B$3,'Bank rate paths'!$A$1:$P$1,0))</f>
        <v>1.39431305060488</v>
      </c>
      <c r="I383" s="16"/>
    </row>
    <row r="384" spans="1:9" x14ac:dyDescent="0.25">
      <c r="A384" s="16">
        <v>54604</v>
      </c>
      <c r="B384" s="17">
        <f>INDEX('Bank rate paths'!$A$1:$P$661,MATCH(A384,'Bank rate paths'!$A$1:$A$661,0),MATCH($B$3,'Bank rate paths'!$A$1:$P$1,0))</f>
        <v>1.39431305060488</v>
      </c>
      <c r="I384" s="16"/>
    </row>
    <row r="385" spans="1:9" x14ac:dyDescent="0.25">
      <c r="A385" s="16">
        <v>54635</v>
      </c>
      <c r="B385" s="17">
        <f>INDEX('Bank rate paths'!$A$1:$P$661,MATCH(A385,'Bank rate paths'!$A$1:$A$661,0),MATCH($B$3,'Bank rate paths'!$A$1:$P$1,0))</f>
        <v>1.39431305060488</v>
      </c>
      <c r="I385" s="16"/>
    </row>
    <row r="386" spans="1:9" x14ac:dyDescent="0.25">
      <c r="A386" s="16">
        <v>54666</v>
      </c>
      <c r="B386" s="17">
        <f>INDEX('Bank rate paths'!$A$1:$P$661,MATCH(A386,'Bank rate paths'!$A$1:$A$661,0),MATCH($B$3,'Bank rate paths'!$A$1:$P$1,0))</f>
        <v>1.39431305060488</v>
      </c>
      <c r="I386" s="16"/>
    </row>
    <row r="387" spans="1:9" x14ac:dyDescent="0.25">
      <c r="A387" s="16">
        <v>54696</v>
      </c>
      <c r="B387" s="17">
        <f>INDEX('Bank rate paths'!$A$1:$P$661,MATCH(A387,'Bank rate paths'!$A$1:$A$661,0),MATCH($B$3,'Bank rate paths'!$A$1:$P$1,0))</f>
        <v>1.39431305060488</v>
      </c>
      <c r="I387" s="16"/>
    </row>
    <row r="388" spans="1:9" x14ac:dyDescent="0.25">
      <c r="A388" s="16">
        <v>54727</v>
      </c>
      <c r="B388" s="17">
        <f>INDEX('Bank rate paths'!$A$1:$P$661,MATCH(A388,'Bank rate paths'!$A$1:$A$661,0),MATCH($B$3,'Bank rate paths'!$A$1:$P$1,0))</f>
        <v>1.39431305060488</v>
      </c>
      <c r="I388" s="16"/>
    </row>
    <row r="389" spans="1:9" x14ac:dyDescent="0.25">
      <c r="A389" s="16">
        <v>54757</v>
      </c>
      <c r="B389" s="17">
        <f>INDEX('Bank rate paths'!$A$1:$P$661,MATCH(A389,'Bank rate paths'!$A$1:$A$661,0),MATCH($B$3,'Bank rate paths'!$A$1:$P$1,0))</f>
        <v>1.39431305060488</v>
      </c>
      <c r="I389" s="16"/>
    </row>
    <row r="390" spans="1:9" x14ac:dyDescent="0.25">
      <c r="A390" s="16">
        <v>54788</v>
      </c>
      <c r="B390" s="17">
        <f>INDEX('Bank rate paths'!$A$1:$P$661,MATCH(A390,'Bank rate paths'!$A$1:$A$661,0),MATCH($B$3,'Bank rate paths'!$A$1:$P$1,0))</f>
        <v>1.39431305060488</v>
      </c>
      <c r="I390" s="16"/>
    </row>
    <row r="391" spans="1:9" x14ac:dyDescent="0.25">
      <c r="A391" s="16">
        <v>54819</v>
      </c>
      <c r="B391" s="17">
        <f>INDEX('Bank rate paths'!$A$1:$P$661,MATCH(A391,'Bank rate paths'!$A$1:$A$661,0),MATCH($B$3,'Bank rate paths'!$A$1:$P$1,0))</f>
        <v>1.39431305060488</v>
      </c>
      <c r="I391" s="16"/>
    </row>
    <row r="392" spans="1:9" x14ac:dyDescent="0.25">
      <c r="A392" s="16">
        <v>54847</v>
      </c>
      <c r="B392" s="17">
        <f>INDEX('Bank rate paths'!$A$1:$P$661,MATCH(A392,'Bank rate paths'!$A$1:$A$661,0),MATCH($B$3,'Bank rate paths'!$A$1:$P$1,0))</f>
        <v>1.39431305060488</v>
      </c>
      <c r="I392" s="16"/>
    </row>
    <row r="393" spans="1:9" x14ac:dyDescent="0.25">
      <c r="A393" s="16">
        <v>54878</v>
      </c>
      <c r="B393" s="17">
        <f>INDEX('Bank rate paths'!$A$1:$P$661,MATCH(A393,'Bank rate paths'!$A$1:$A$661,0),MATCH($B$3,'Bank rate paths'!$A$1:$P$1,0))</f>
        <v>1.39431305060488</v>
      </c>
      <c r="I393" s="16"/>
    </row>
    <row r="394" spans="1:9" x14ac:dyDescent="0.25">
      <c r="A394" s="16">
        <v>54908</v>
      </c>
      <c r="B394" s="17">
        <f>INDEX('Bank rate paths'!$A$1:$P$661,MATCH(A394,'Bank rate paths'!$A$1:$A$661,0),MATCH($B$3,'Bank rate paths'!$A$1:$P$1,0))</f>
        <v>1.39431305060488</v>
      </c>
      <c r="I394" s="16"/>
    </row>
    <row r="395" spans="1:9" x14ac:dyDescent="0.25">
      <c r="A395" s="16">
        <v>54939</v>
      </c>
      <c r="B395" s="17">
        <f>INDEX('Bank rate paths'!$A$1:$P$661,MATCH(A395,'Bank rate paths'!$A$1:$A$661,0),MATCH($B$3,'Bank rate paths'!$A$1:$P$1,0))</f>
        <v>1.39431305060488</v>
      </c>
      <c r="I395" s="16"/>
    </row>
    <row r="396" spans="1:9" x14ac:dyDescent="0.25">
      <c r="A396" s="16">
        <v>54969</v>
      </c>
      <c r="B396" s="17">
        <f>INDEX('Bank rate paths'!$A$1:$P$661,MATCH(A396,'Bank rate paths'!$A$1:$A$661,0),MATCH($B$3,'Bank rate paths'!$A$1:$P$1,0))</f>
        <v>1.39431305060488</v>
      </c>
      <c r="I396" s="16"/>
    </row>
    <row r="397" spans="1:9" x14ac:dyDescent="0.25">
      <c r="A397" s="16">
        <v>55000</v>
      </c>
      <c r="B397" s="17">
        <f>INDEX('Bank rate paths'!$A$1:$P$661,MATCH(A397,'Bank rate paths'!$A$1:$A$661,0),MATCH($B$3,'Bank rate paths'!$A$1:$P$1,0))</f>
        <v>1.39431305060488</v>
      </c>
      <c r="I397" s="16"/>
    </row>
    <row r="398" spans="1:9" x14ac:dyDescent="0.25">
      <c r="A398" s="16">
        <v>55031</v>
      </c>
      <c r="B398" s="17">
        <f>INDEX('Bank rate paths'!$A$1:$P$661,MATCH(A398,'Bank rate paths'!$A$1:$A$661,0),MATCH($B$3,'Bank rate paths'!$A$1:$P$1,0))</f>
        <v>1.39431305060488</v>
      </c>
      <c r="I398" s="16"/>
    </row>
    <row r="399" spans="1:9" x14ac:dyDescent="0.25">
      <c r="A399" s="16">
        <v>55061</v>
      </c>
      <c r="B399" s="17">
        <f>INDEX('Bank rate paths'!$A$1:$P$661,MATCH(A399,'Bank rate paths'!$A$1:$A$661,0),MATCH($B$3,'Bank rate paths'!$A$1:$P$1,0))</f>
        <v>1.39431305060488</v>
      </c>
      <c r="I399" s="16"/>
    </row>
    <row r="400" spans="1:9" x14ac:dyDescent="0.25">
      <c r="A400" s="16">
        <v>55092</v>
      </c>
      <c r="B400" s="17">
        <f>INDEX('Bank rate paths'!$A$1:$P$661,MATCH(A400,'Bank rate paths'!$A$1:$A$661,0),MATCH($B$3,'Bank rate paths'!$A$1:$P$1,0))</f>
        <v>1.39431305060488</v>
      </c>
      <c r="I400" s="16"/>
    </row>
    <row r="401" spans="1:9" x14ac:dyDescent="0.25">
      <c r="A401" s="16">
        <v>55122</v>
      </c>
      <c r="B401" s="17">
        <f>INDEX('Bank rate paths'!$A$1:$P$661,MATCH(A401,'Bank rate paths'!$A$1:$A$661,0),MATCH($B$3,'Bank rate paths'!$A$1:$P$1,0))</f>
        <v>1.39431305060488</v>
      </c>
      <c r="I401" s="16"/>
    </row>
    <row r="402" spans="1:9" x14ac:dyDescent="0.25">
      <c r="A402" s="16">
        <v>55153</v>
      </c>
      <c r="B402" s="17">
        <f>INDEX('Bank rate paths'!$A$1:$P$661,MATCH(A402,'Bank rate paths'!$A$1:$A$661,0),MATCH($B$3,'Bank rate paths'!$A$1:$P$1,0))</f>
        <v>1.39431305060488</v>
      </c>
      <c r="I402" s="16"/>
    </row>
    <row r="403" spans="1:9" x14ac:dyDescent="0.25">
      <c r="A403" s="16">
        <v>55184</v>
      </c>
      <c r="B403" s="17">
        <f>INDEX('Bank rate paths'!$A$1:$P$661,MATCH(A403,'Bank rate paths'!$A$1:$A$661,0),MATCH($B$3,'Bank rate paths'!$A$1:$P$1,0))</f>
        <v>1.39431305060488</v>
      </c>
      <c r="I403" s="16"/>
    </row>
    <row r="404" spans="1:9" x14ac:dyDescent="0.25">
      <c r="A404" s="16">
        <v>55212</v>
      </c>
      <c r="B404" s="17">
        <f>INDEX('Bank rate paths'!$A$1:$P$661,MATCH(A404,'Bank rate paths'!$A$1:$A$661,0),MATCH($B$3,'Bank rate paths'!$A$1:$P$1,0))</f>
        <v>1.39431305060488</v>
      </c>
      <c r="I404" s="16"/>
    </row>
    <row r="405" spans="1:9" x14ac:dyDescent="0.25">
      <c r="A405" s="16">
        <v>55243</v>
      </c>
      <c r="B405" s="17">
        <f>INDEX('Bank rate paths'!$A$1:$P$661,MATCH(A405,'Bank rate paths'!$A$1:$A$661,0),MATCH($B$3,'Bank rate paths'!$A$1:$P$1,0))</f>
        <v>1.39431305060488</v>
      </c>
      <c r="I405" s="16"/>
    </row>
    <row r="406" spans="1:9" x14ac:dyDescent="0.25">
      <c r="A406" s="16">
        <v>55273</v>
      </c>
      <c r="B406" s="17">
        <f>INDEX('Bank rate paths'!$A$1:$P$661,MATCH(A406,'Bank rate paths'!$A$1:$A$661,0),MATCH($B$3,'Bank rate paths'!$A$1:$P$1,0))</f>
        <v>1.39431305060488</v>
      </c>
      <c r="I406" s="16"/>
    </row>
    <row r="407" spans="1:9" x14ac:dyDescent="0.25">
      <c r="A407" s="16">
        <v>55304</v>
      </c>
      <c r="B407" s="17">
        <f>INDEX('Bank rate paths'!$A$1:$P$661,MATCH(A407,'Bank rate paths'!$A$1:$A$661,0),MATCH($B$3,'Bank rate paths'!$A$1:$P$1,0))</f>
        <v>1.39431305060488</v>
      </c>
      <c r="I407" s="16"/>
    </row>
    <row r="408" spans="1:9" x14ac:dyDescent="0.25">
      <c r="A408" s="16">
        <v>55334</v>
      </c>
      <c r="B408" s="17">
        <f>INDEX('Bank rate paths'!$A$1:$P$661,MATCH(A408,'Bank rate paths'!$A$1:$A$661,0),MATCH($B$3,'Bank rate paths'!$A$1:$P$1,0))</f>
        <v>1.39431305060488</v>
      </c>
      <c r="I408" s="16"/>
    </row>
    <row r="409" spans="1:9" x14ac:dyDescent="0.25">
      <c r="A409" s="16">
        <v>55365</v>
      </c>
      <c r="B409" s="17">
        <f>INDEX('Bank rate paths'!$A$1:$P$661,MATCH(A409,'Bank rate paths'!$A$1:$A$661,0),MATCH($B$3,'Bank rate paths'!$A$1:$P$1,0))</f>
        <v>1.39431305060488</v>
      </c>
      <c r="I409" s="16"/>
    </row>
    <row r="410" spans="1:9" x14ac:dyDescent="0.25">
      <c r="A410" s="16">
        <v>55396</v>
      </c>
      <c r="B410" s="17">
        <f>INDEX('Bank rate paths'!$A$1:$P$661,MATCH(A410,'Bank rate paths'!$A$1:$A$661,0),MATCH($B$3,'Bank rate paths'!$A$1:$P$1,0))</f>
        <v>1.39431305060488</v>
      </c>
      <c r="I410" s="16"/>
    </row>
    <row r="411" spans="1:9" x14ac:dyDescent="0.25">
      <c r="A411" s="16">
        <v>55426</v>
      </c>
      <c r="B411" s="17">
        <f>INDEX('Bank rate paths'!$A$1:$P$661,MATCH(A411,'Bank rate paths'!$A$1:$A$661,0),MATCH($B$3,'Bank rate paths'!$A$1:$P$1,0))</f>
        <v>1.39431305060488</v>
      </c>
      <c r="I411" s="16"/>
    </row>
    <row r="412" spans="1:9" x14ac:dyDescent="0.25">
      <c r="A412" s="16">
        <v>55457</v>
      </c>
      <c r="B412" s="17">
        <f>INDEX('Bank rate paths'!$A$1:$P$661,MATCH(A412,'Bank rate paths'!$A$1:$A$661,0),MATCH($B$3,'Bank rate paths'!$A$1:$P$1,0))</f>
        <v>1.39431305060488</v>
      </c>
      <c r="I412" s="16"/>
    </row>
    <row r="413" spans="1:9" x14ac:dyDescent="0.25">
      <c r="A413" s="16">
        <v>55487</v>
      </c>
      <c r="B413" s="17">
        <f>INDEX('Bank rate paths'!$A$1:$P$661,MATCH(A413,'Bank rate paths'!$A$1:$A$661,0),MATCH($B$3,'Bank rate paths'!$A$1:$P$1,0))</f>
        <v>1.39431305060488</v>
      </c>
      <c r="I413" s="16"/>
    </row>
    <row r="414" spans="1:9" x14ac:dyDescent="0.25">
      <c r="A414" s="16">
        <v>55518</v>
      </c>
      <c r="B414" s="17">
        <f>INDEX('Bank rate paths'!$A$1:$P$661,MATCH(A414,'Bank rate paths'!$A$1:$A$661,0),MATCH($B$3,'Bank rate paths'!$A$1:$P$1,0))</f>
        <v>1.39431305060488</v>
      </c>
      <c r="I414" s="16"/>
    </row>
    <row r="415" spans="1:9" x14ac:dyDescent="0.25">
      <c r="A415" s="16">
        <v>55549</v>
      </c>
      <c r="B415" s="17">
        <f>INDEX('Bank rate paths'!$A$1:$P$661,MATCH(A415,'Bank rate paths'!$A$1:$A$661,0),MATCH($B$3,'Bank rate paths'!$A$1:$P$1,0))</f>
        <v>1.39431305060488</v>
      </c>
      <c r="I415" s="16"/>
    </row>
    <row r="416" spans="1:9" x14ac:dyDescent="0.25">
      <c r="A416" s="16">
        <v>55578</v>
      </c>
      <c r="B416" s="17">
        <f>INDEX('Bank rate paths'!$A$1:$P$661,MATCH(A416,'Bank rate paths'!$A$1:$A$661,0),MATCH($B$3,'Bank rate paths'!$A$1:$P$1,0))</f>
        <v>1.39431305060488</v>
      </c>
      <c r="I416" s="16"/>
    </row>
    <row r="417" spans="1:9" x14ac:dyDescent="0.25">
      <c r="A417" s="16">
        <v>55609</v>
      </c>
      <c r="B417" s="17">
        <f>INDEX('Bank rate paths'!$A$1:$P$661,MATCH(A417,'Bank rate paths'!$A$1:$A$661,0),MATCH($B$3,'Bank rate paths'!$A$1:$P$1,0))</f>
        <v>1.39431305060488</v>
      </c>
      <c r="I417" s="16"/>
    </row>
    <row r="418" spans="1:9" x14ac:dyDescent="0.25">
      <c r="A418" s="16">
        <v>55639</v>
      </c>
      <c r="B418" s="17">
        <f>INDEX('Bank rate paths'!$A$1:$P$661,MATCH(A418,'Bank rate paths'!$A$1:$A$661,0),MATCH($B$3,'Bank rate paths'!$A$1:$P$1,0))</f>
        <v>1.39431305060488</v>
      </c>
      <c r="I418" s="16"/>
    </row>
    <row r="419" spans="1:9" x14ac:dyDescent="0.25">
      <c r="A419" s="16">
        <v>55670</v>
      </c>
      <c r="B419" s="17">
        <f>INDEX('Bank rate paths'!$A$1:$P$661,MATCH(A419,'Bank rate paths'!$A$1:$A$661,0),MATCH($B$3,'Bank rate paths'!$A$1:$P$1,0))</f>
        <v>1.39431305060488</v>
      </c>
      <c r="I419" s="16"/>
    </row>
    <row r="420" spans="1:9" x14ac:dyDescent="0.25">
      <c r="A420" s="16">
        <v>55700</v>
      </c>
      <c r="B420" s="17">
        <f>INDEX('Bank rate paths'!$A$1:$P$661,MATCH(A420,'Bank rate paths'!$A$1:$A$661,0),MATCH($B$3,'Bank rate paths'!$A$1:$P$1,0))</f>
        <v>1.39431305060488</v>
      </c>
      <c r="I420" s="16"/>
    </row>
    <row r="421" spans="1:9" x14ac:dyDescent="0.25">
      <c r="A421" s="16">
        <v>55731</v>
      </c>
      <c r="B421" s="17">
        <f>INDEX('Bank rate paths'!$A$1:$P$661,MATCH(A421,'Bank rate paths'!$A$1:$A$661,0),MATCH($B$3,'Bank rate paths'!$A$1:$P$1,0))</f>
        <v>1.39431305060488</v>
      </c>
      <c r="I421" s="16"/>
    </row>
    <row r="422" spans="1:9" x14ac:dyDescent="0.25">
      <c r="A422" s="16">
        <v>55762</v>
      </c>
      <c r="B422" s="17">
        <f>INDEX('Bank rate paths'!$A$1:$P$661,MATCH(A422,'Bank rate paths'!$A$1:$A$661,0),MATCH($B$3,'Bank rate paths'!$A$1:$P$1,0))</f>
        <v>1.39431305060488</v>
      </c>
      <c r="I422" s="16"/>
    </row>
    <row r="423" spans="1:9" x14ac:dyDescent="0.25">
      <c r="A423" s="16">
        <v>55792</v>
      </c>
      <c r="B423" s="17">
        <f>INDEX('Bank rate paths'!$A$1:$P$661,MATCH(A423,'Bank rate paths'!$A$1:$A$661,0),MATCH($B$3,'Bank rate paths'!$A$1:$P$1,0))</f>
        <v>1.39431305060488</v>
      </c>
      <c r="I423" s="16"/>
    </row>
    <row r="424" spans="1:9" x14ac:dyDescent="0.25">
      <c r="A424" s="16">
        <v>55823</v>
      </c>
      <c r="B424" s="17">
        <f>INDEX('Bank rate paths'!$A$1:$P$661,MATCH(A424,'Bank rate paths'!$A$1:$A$661,0),MATCH($B$3,'Bank rate paths'!$A$1:$P$1,0))</f>
        <v>1.39431305060488</v>
      </c>
      <c r="I424" s="16"/>
    </row>
    <row r="425" spans="1:9" x14ac:dyDescent="0.25">
      <c r="A425" s="16">
        <v>55853</v>
      </c>
      <c r="B425" s="17">
        <f>INDEX('Bank rate paths'!$A$1:$P$661,MATCH(A425,'Bank rate paths'!$A$1:$A$661,0),MATCH($B$3,'Bank rate paths'!$A$1:$P$1,0))</f>
        <v>1.39431305060488</v>
      </c>
      <c r="I425" s="16"/>
    </row>
    <row r="426" spans="1:9" x14ac:dyDescent="0.25">
      <c r="A426" s="16">
        <v>55884</v>
      </c>
      <c r="B426" s="17">
        <f>INDEX('Bank rate paths'!$A$1:$P$661,MATCH(A426,'Bank rate paths'!$A$1:$A$661,0),MATCH($B$3,'Bank rate paths'!$A$1:$P$1,0))</f>
        <v>1.39431305060488</v>
      </c>
      <c r="I426" s="16"/>
    </row>
    <row r="427" spans="1:9" x14ac:dyDescent="0.25">
      <c r="A427" s="16">
        <v>55915</v>
      </c>
      <c r="B427" s="17">
        <f>INDEX('Bank rate paths'!$A$1:$P$661,MATCH(A427,'Bank rate paths'!$A$1:$A$661,0),MATCH($B$3,'Bank rate paths'!$A$1:$P$1,0))</f>
        <v>1.39431305060488</v>
      </c>
      <c r="I427" s="16"/>
    </row>
    <row r="428" spans="1:9" x14ac:dyDescent="0.25">
      <c r="A428" s="16">
        <v>55943</v>
      </c>
      <c r="B428" s="17">
        <f>INDEX('Bank rate paths'!$A$1:$P$661,MATCH(A428,'Bank rate paths'!$A$1:$A$661,0),MATCH($B$3,'Bank rate paths'!$A$1:$P$1,0))</f>
        <v>1.39431305060488</v>
      </c>
      <c r="I428" s="16"/>
    </row>
    <row r="429" spans="1:9" x14ac:dyDescent="0.25">
      <c r="A429" s="16">
        <v>55974</v>
      </c>
      <c r="B429" s="17">
        <f>INDEX('Bank rate paths'!$A$1:$P$661,MATCH(A429,'Bank rate paths'!$A$1:$A$661,0),MATCH($B$3,'Bank rate paths'!$A$1:$P$1,0))</f>
        <v>1.39431305060488</v>
      </c>
      <c r="I429" s="16"/>
    </row>
    <row r="430" spans="1:9" x14ac:dyDescent="0.25">
      <c r="A430" s="16">
        <v>56004</v>
      </c>
      <c r="B430" s="17">
        <f>INDEX('Bank rate paths'!$A$1:$P$661,MATCH(A430,'Bank rate paths'!$A$1:$A$661,0),MATCH($B$3,'Bank rate paths'!$A$1:$P$1,0))</f>
        <v>1.39431305060488</v>
      </c>
      <c r="I430" s="16"/>
    </row>
    <row r="431" spans="1:9" x14ac:dyDescent="0.25">
      <c r="A431" s="16">
        <v>56035</v>
      </c>
      <c r="B431" s="17">
        <f>INDEX('Bank rate paths'!$A$1:$P$661,MATCH(A431,'Bank rate paths'!$A$1:$A$661,0),MATCH($B$3,'Bank rate paths'!$A$1:$P$1,0))</f>
        <v>1.39431305060488</v>
      </c>
      <c r="I431" s="16"/>
    </row>
    <row r="432" spans="1:9" x14ac:dyDescent="0.25">
      <c r="A432" s="16">
        <v>56065</v>
      </c>
      <c r="B432" s="17">
        <f>INDEX('Bank rate paths'!$A$1:$P$661,MATCH(A432,'Bank rate paths'!$A$1:$A$661,0),MATCH($B$3,'Bank rate paths'!$A$1:$P$1,0))</f>
        <v>1.39431305060488</v>
      </c>
      <c r="I432" s="16"/>
    </row>
    <row r="433" spans="1:9" x14ac:dyDescent="0.25">
      <c r="A433" s="16">
        <v>56096</v>
      </c>
      <c r="B433" s="17">
        <f>INDEX('Bank rate paths'!$A$1:$P$661,MATCH(A433,'Bank rate paths'!$A$1:$A$661,0),MATCH($B$3,'Bank rate paths'!$A$1:$P$1,0))</f>
        <v>1.39431305060488</v>
      </c>
      <c r="I433" s="16"/>
    </row>
    <row r="434" spans="1:9" x14ac:dyDescent="0.25">
      <c r="A434" s="16">
        <v>56127</v>
      </c>
      <c r="B434" s="17">
        <f>INDEX('Bank rate paths'!$A$1:$P$661,MATCH(A434,'Bank rate paths'!$A$1:$A$661,0),MATCH($B$3,'Bank rate paths'!$A$1:$P$1,0))</f>
        <v>1.39431305060488</v>
      </c>
      <c r="I434" s="16"/>
    </row>
    <row r="435" spans="1:9" x14ac:dyDescent="0.25">
      <c r="A435" s="16">
        <v>56157</v>
      </c>
      <c r="B435" s="17">
        <f>INDEX('Bank rate paths'!$A$1:$P$661,MATCH(A435,'Bank rate paths'!$A$1:$A$661,0),MATCH($B$3,'Bank rate paths'!$A$1:$P$1,0))</f>
        <v>1.39431305060488</v>
      </c>
      <c r="I435" s="16"/>
    </row>
    <row r="436" spans="1:9" x14ac:dyDescent="0.25">
      <c r="A436" s="16">
        <v>56188</v>
      </c>
      <c r="B436" s="17">
        <f>INDEX('Bank rate paths'!$A$1:$P$661,MATCH(A436,'Bank rate paths'!$A$1:$A$661,0),MATCH($B$3,'Bank rate paths'!$A$1:$P$1,0))</f>
        <v>1.39431305060488</v>
      </c>
      <c r="I436" s="16"/>
    </row>
    <row r="437" spans="1:9" x14ac:dyDescent="0.25">
      <c r="A437" s="16">
        <v>56218</v>
      </c>
      <c r="B437" s="17">
        <f>INDEX('Bank rate paths'!$A$1:$P$661,MATCH(A437,'Bank rate paths'!$A$1:$A$661,0),MATCH($B$3,'Bank rate paths'!$A$1:$P$1,0))</f>
        <v>1.39431305060488</v>
      </c>
      <c r="I437" s="16"/>
    </row>
    <row r="438" spans="1:9" x14ac:dyDescent="0.25">
      <c r="A438" s="16">
        <v>56249</v>
      </c>
      <c r="B438" s="17">
        <f>INDEX('Bank rate paths'!$A$1:$P$661,MATCH(A438,'Bank rate paths'!$A$1:$A$661,0),MATCH($B$3,'Bank rate paths'!$A$1:$P$1,0))</f>
        <v>1.39431305060488</v>
      </c>
      <c r="I438" s="16"/>
    </row>
    <row r="439" spans="1:9" x14ac:dyDescent="0.25">
      <c r="A439" s="16">
        <v>56280</v>
      </c>
      <c r="B439" s="17">
        <f>INDEX('Bank rate paths'!$A$1:$P$661,MATCH(A439,'Bank rate paths'!$A$1:$A$661,0),MATCH($B$3,'Bank rate paths'!$A$1:$P$1,0))</f>
        <v>1.39431305060488</v>
      </c>
      <c r="I439" s="16"/>
    </row>
    <row r="440" spans="1:9" x14ac:dyDescent="0.25">
      <c r="A440" s="16">
        <v>56308</v>
      </c>
      <c r="B440" s="17">
        <f>INDEX('Bank rate paths'!$A$1:$P$661,MATCH(A440,'Bank rate paths'!$A$1:$A$661,0),MATCH($B$3,'Bank rate paths'!$A$1:$P$1,0))</f>
        <v>1.39431305060488</v>
      </c>
      <c r="I440" s="16"/>
    </row>
    <row r="441" spans="1:9" x14ac:dyDescent="0.25">
      <c r="A441" s="16">
        <v>56339</v>
      </c>
      <c r="B441" s="17">
        <f>INDEX('Bank rate paths'!$A$1:$P$661,MATCH(A441,'Bank rate paths'!$A$1:$A$661,0),MATCH($B$3,'Bank rate paths'!$A$1:$P$1,0))</f>
        <v>1.39431305060488</v>
      </c>
      <c r="I441" s="16"/>
    </row>
    <row r="442" spans="1:9" x14ac:dyDescent="0.25">
      <c r="A442" s="16">
        <v>56369</v>
      </c>
      <c r="B442" s="17">
        <f>INDEX('Bank rate paths'!$A$1:$P$661,MATCH(A442,'Bank rate paths'!$A$1:$A$661,0),MATCH($B$3,'Bank rate paths'!$A$1:$P$1,0))</f>
        <v>1.39431305060488</v>
      </c>
      <c r="I442" s="16"/>
    </row>
    <row r="443" spans="1:9" x14ac:dyDescent="0.25">
      <c r="A443" s="16">
        <v>56400</v>
      </c>
      <c r="B443" s="17">
        <f>INDEX('Bank rate paths'!$A$1:$P$661,MATCH(A443,'Bank rate paths'!$A$1:$A$661,0),MATCH($B$3,'Bank rate paths'!$A$1:$P$1,0))</f>
        <v>1.39431305060488</v>
      </c>
      <c r="I443" s="16"/>
    </row>
    <row r="444" spans="1:9" x14ac:dyDescent="0.25">
      <c r="A444" s="16">
        <v>56430</v>
      </c>
      <c r="B444" s="17">
        <f>INDEX('Bank rate paths'!$A$1:$P$661,MATCH(A444,'Bank rate paths'!$A$1:$A$661,0),MATCH($B$3,'Bank rate paths'!$A$1:$P$1,0))</f>
        <v>1.39431305060488</v>
      </c>
      <c r="I444" s="16"/>
    </row>
    <row r="445" spans="1:9" x14ac:dyDescent="0.25">
      <c r="A445" s="16">
        <v>56461</v>
      </c>
      <c r="B445" s="17">
        <f>INDEX('Bank rate paths'!$A$1:$P$661,MATCH(A445,'Bank rate paths'!$A$1:$A$661,0),MATCH($B$3,'Bank rate paths'!$A$1:$P$1,0))</f>
        <v>1.39431305060488</v>
      </c>
      <c r="I445" s="16"/>
    </row>
    <row r="446" spans="1:9" x14ac:dyDescent="0.25">
      <c r="A446" s="16">
        <v>56492</v>
      </c>
      <c r="B446" s="17">
        <f>INDEX('Bank rate paths'!$A$1:$P$661,MATCH(A446,'Bank rate paths'!$A$1:$A$661,0),MATCH($B$3,'Bank rate paths'!$A$1:$P$1,0))</f>
        <v>1.39431305060488</v>
      </c>
      <c r="I446" s="16"/>
    </row>
    <row r="447" spans="1:9" x14ac:dyDescent="0.25">
      <c r="A447" s="16">
        <v>56522</v>
      </c>
      <c r="B447" s="17">
        <f>INDEX('Bank rate paths'!$A$1:$P$661,MATCH(A447,'Bank rate paths'!$A$1:$A$661,0),MATCH($B$3,'Bank rate paths'!$A$1:$P$1,0))</f>
        <v>1.39431305060488</v>
      </c>
      <c r="I447" s="16"/>
    </row>
    <row r="448" spans="1:9" x14ac:dyDescent="0.25">
      <c r="A448" s="16">
        <v>56553</v>
      </c>
      <c r="B448" s="17">
        <f>INDEX('Bank rate paths'!$A$1:$P$661,MATCH(A448,'Bank rate paths'!$A$1:$A$661,0),MATCH($B$3,'Bank rate paths'!$A$1:$P$1,0))</f>
        <v>1.39431305060488</v>
      </c>
      <c r="I448" s="16"/>
    </row>
    <row r="449" spans="1:9" x14ac:dyDescent="0.25">
      <c r="A449" s="16">
        <v>56583</v>
      </c>
      <c r="B449" s="17">
        <f>INDEX('Bank rate paths'!$A$1:$P$661,MATCH(A449,'Bank rate paths'!$A$1:$A$661,0),MATCH($B$3,'Bank rate paths'!$A$1:$P$1,0))</f>
        <v>1.39431305060488</v>
      </c>
      <c r="I449" s="16"/>
    </row>
    <row r="450" spans="1:9" x14ac:dyDescent="0.25">
      <c r="A450" s="16">
        <v>56614</v>
      </c>
      <c r="B450" s="17">
        <f>INDEX('Bank rate paths'!$A$1:$P$661,MATCH(A450,'Bank rate paths'!$A$1:$A$661,0),MATCH($B$3,'Bank rate paths'!$A$1:$P$1,0))</f>
        <v>1.39431305060488</v>
      </c>
      <c r="I450" s="16"/>
    </row>
    <row r="451" spans="1:9" x14ac:dyDescent="0.25">
      <c r="A451" s="16">
        <v>56645</v>
      </c>
      <c r="B451" s="17">
        <f>INDEX('Bank rate paths'!$A$1:$P$661,MATCH(A451,'Bank rate paths'!$A$1:$A$661,0),MATCH($B$3,'Bank rate paths'!$A$1:$P$1,0))</f>
        <v>1.39431305060488</v>
      </c>
      <c r="I451" s="16"/>
    </row>
    <row r="452" spans="1:9" x14ac:dyDescent="0.25">
      <c r="A452" s="16">
        <v>56673</v>
      </c>
      <c r="B452" s="17">
        <f>INDEX('Bank rate paths'!$A$1:$P$661,MATCH(A452,'Bank rate paths'!$A$1:$A$661,0),MATCH($B$3,'Bank rate paths'!$A$1:$P$1,0))</f>
        <v>1.39431305060488</v>
      </c>
      <c r="I452" s="16"/>
    </row>
    <row r="453" spans="1:9" x14ac:dyDescent="0.25">
      <c r="A453" s="16">
        <v>56704</v>
      </c>
      <c r="B453" s="17">
        <f>INDEX('Bank rate paths'!$A$1:$P$661,MATCH(A453,'Bank rate paths'!$A$1:$A$661,0),MATCH($B$3,'Bank rate paths'!$A$1:$P$1,0))</f>
        <v>1.39431305060488</v>
      </c>
      <c r="I453" s="16"/>
    </row>
    <row r="454" spans="1:9" x14ac:dyDescent="0.25">
      <c r="A454" s="16">
        <v>56734</v>
      </c>
      <c r="B454" s="17">
        <f>INDEX('Bank rate paths'!$A$1:$P$661,MATCH(A454,'Bank rate paths'!$A$1:$A$661,0),MATCH($B$3,'Bank rate paths'!$A$1:$P$1,0))</f>
        <v>1.39431305060488</v>
      </c>
      <c r="I454" s="16"/>
    </row>
    <row r="455" spans="1:9" x14ac:dyDescent="0.25">
      <c r="A455" s="16">
        <v>56765</v>
      </c>
      <c r="B455" s="17">
        <f>INDEX('Bank rate paths'!$A$1:$P$661,MATCH(A455,'Bank rate paths'!$A$1:$A$661,0),MATCH($B$3,'Bank rate paths'!$A$1:$P$1,0))</f>
        <v>1.39431305060488</v>
      </c>
      <c r="I455" s="16"/>
    </row>
    <row r="456" spans="1:9" x14ac:dyDescent="0.25">
      <c r="A456" s="16">
        <v>56795</v>
      </c>
      <c r="B456" s="17">
        <f>INDEX('Bank rate paths'!$A$1:$P$661,MATCH(A456,'Bank rate paths'!$A$1:$A$661,0),MATCH($B$3,'Bank rate paths'!$A$1:$P$1,0))</f>
        <v>1.39431305060488</v>
      </c>
      <c r="I456" s="16"/>
    </row>
    <row r="457" spans="1:9" x14ac:dyDescent="0.25">
      <c r="A457" s="16">
        <v>56826</v>
      </c>
      <c r="B457" s="17">
        <f>INDEX('Bank rate paths'!$A$1:$P$661,MATCH(A457,'Bank rate paths'!$A$1:$A$661,0),MATCH($B$3,'Bank rate paths'!$A$1:$P$1,0))</f>
        <v>1.39431305060488</v>
      </c>
      <c r="I457" s="16"/>
    </row>
    <row r="458" spans="1:9" x14ac:dyDescent="0.25">
      <c r="A458" s="16">
        <v>56857</v>
      </c>
      <c r="B458" s="17">
        <f>INDEX('Bank rate paths'!$A$1:$P$661,MATCH(A458,'Bank rate paths'!$A$1:$A$661,0),MATCH($B$3,'Bank rate paths'!$A$1:$P$1,0))</f>
        <v>1.39431305060488</v>
      </c>
      <c r="I458" s="16"/>
    </row>
    <row r="459" spans="1:9" x14ac:dyDescent="0.25">
      <c r="A459" s="16">
        <v>56887</v>
      </c>
      <c r="B459" s="17">
        <f>INDEX('Bank rate paths'!$A$1:$P$661,MATCH(A459,'Bank rate paths'!$A$1:$A$661,0),MATCH($B$3,'Bank rate paths'!$A$1:$P$1,0))</f>
        <v>1.39431305060488</v>
      </c>
      <c r="I459" s="16"/>
    </row>
    <row r="460" spans="1:9" x14ac:dyDescent="0.25">
      <c r="A460" s="16">
        <v>56918</v>
      </c>
      <c r="B460" s="17">
        <f>INDEX('Bank rate paths'!$A$1:$P$661,MATCH(A460,'Bank rate paths'!$A$1:$A$661,0),MATCH($B$3,'Bank rate paths'!$A$1:$P$1,0))</f>
        <v>1.39431305060488</v>
      </c>
      <c r="I460" s="16"/>
    </row>
    <row r="461" spans="1:9" x14ac:dyDescent="0.25">
      <c r="A461" s="16">
        <v>56948</v>
      </c>
      <c r="B461" s="17">
        <f>INDEX('Bank rate paths'!$A$1:$P$661,MATCH(A461,'Bank rate paths'!$A$1:$A$661,0),MATCH($B$3,'Bank rate paths'!$A$1:$P$1,0))</f>
        <v>1.39431305060488</v>
      </c>
      <c r="I461" s="16"/>
    </row>
    <row r="462" spans="1:9" x14ac:dyDescent="0.25">
      <c r="A462" s="16">
        <v>56979</v>
      </c>
      <c r="B462" s="17">
        <f>INDEX('Bank rate paths'!$A$1:$P$661,MATCH(A462,'Bank rate paths'!$A$1:$A$661,0),MATCH($B$3,'Bank rate paths'!$A$1:$P$1,0))</f>
        <v>1.39431305060488</v>
      </c>
      <c r="I462" s="16"/>
    </row>
    <row r="463" spans="1:9" x14ac:dyDescent="0.25">
      <c r="A463" s="16">
        <v>57010</v>
      </c>
      <c r="B463" s="17">
        <f>INDEX('Bank rate paths'!$A$1:$P$661,MATCH(A463,'Bank rate paths'!$A$1:$A$661,0),MATCH($B$3,'Bank rate paths'!$A$1:$P$1,0))</f>
        <v>1.39431305060488</v>
      </c>
      <c r="I463" s="16"/>
    </row>
    <row r="464" spans="1:9" x14ac:dyDescent="0.25">
      <c r="A464" s="16">
        <v>57039</v>
      </c>
      <c r="B464" s="17">
        <f>INDEX('Bank rate paths'!$A$1:$P$661,MATCH(A464,'Bank rate paths'!$A$1:$A$661,0),MATCH($B$3,'Bank rate paths'!$A$1:$P$1,0))</f>
        <v>1.39431305060488</v>
      </c>
      <c r="I464" s="16"/>
    </row>
    <row r="465" spans="1:9" x14ac:dyDescent="0.25">
      <c r="A465" s="16">
        <v>57070</v>
      </c>
      <c r="B465" s="17">
        <f>INDEX('Bank rate paths'!$A$1:$P$661,MATCH(A465,'Bank rate paths'!$A$1:$A$661,0),MATCH($B$3,'Bank rate paths'!$A$1:$P$1,0))</f>
        <v>1.39431305060488</v>
      </c>
      <c r="I465" s="16"/>
    </row>
    <row r="466" spans="1:9" x14ac:dyDescent="0.25">
      <c r="A466" s="16">
        <v>57100</v>
      </c>
      <c r="B466" s="17">
        <f>INDEX('Bank rate paths'!$A$1:$P$661,MATCH(A466,'Bank rate paths'!$A$1:$A$661,0),MATCH($B$3,'Bank rate paths'!$A$1:$P$1,0))</f>
        <v>1.39431305060488</v>
      </c>
      <c r="I466" s="16"/>
    </row>
    <row r="467" spans="1:9" x14ac:dyDescent="0.25">
      <c r="A467" s="16">
        <v>57131</v>
      </c>
      <c r="B467" s="17">
        <f>INDEX('Bank rate paths'!$A$1:$P$661,MATCH(A467,'Bank rate paths'!$A$1:$A$661,0),MATCH($B$3,'Bank rate paths'!$A$1:$P$1,0))</f>
        <v>1.39431305060488</v>
      </c>
      <c r="I467" s="16"/>
    </row>
    <row r="468" spans="1:9" x14ac:dyDescent="0.25">
      <c r="A468" s="16">
        <v>57161</v>
      </c>
      <c r="B468" s="17">
        <f>INDEX('Bank rate paths'!$A$1:$P$661,MATCH(A468,'Bank rate paths'!$A$1:$A$661,0),MATCH($B$3,'Bank rate paths'!$A$1:$P$1,0))</f>
        <v>1.39431305060488</v>
      </c>
      <c r="I468" s="16"/>
    </row>
    <row r="469" spans="1:9" x14ac:dyDescent="0.25">
      <c r="A469" s="16">
        <v>57192</v>
      </c>
      <c r="B469" s="17">
        <f>INDEX('Bank rate paths'!$A$1:$P$661,MATCH(A469,'Bank rate paths'!$A$1:$A$661,0),MATCH($B$3,'Bank rate paths'!$A$1:$P$1,0))</f>
        <v>1.39431305060488</v>
      </c>
      <c r="I469" s="16"/>
    </row>
    <row r="470" spans="1:9" x14ac:dyDescent="0.25">
      <c r="A470" s="16">
        <v>57223</v>
      </c>
      <c r="B470" s="17">
        <f>INDEX('Bank rate paths'!$A$1:$P$661,MATCH(A470,'Bank rate paths'!$A$1:$A$661,0),MATCH($B$3,'Bank rate paths'!$A$1:$P$1,0))</f>
        <v>1.39431305060488</v>
      </c>
      <c r="I470" s="16"/>
    </row>
    <row r="471" spans="1:9" x14ac:dyDescent="0.25">
      <c r="A471" s="16">
        <v>57253</v>
      </c>
      <c r="B471" s="17">
        <f>INDEX('Bank rate paths'!$A$1:$P$661,MATCH(A471,'Bank rate paths'!$A$1:$A$661,0),MATCH($B$3,'Bank rate paths'!$A$1:$P$1,0))</f>
        <v>1.39431305060488</v>
      </c>
      <c r="I471" s="16"/>
    </row>
    <row r="472" spans="1:9" x14ac:dyDescent="0.25">
      <c r="A472" s="16">
        <v>57284</v>
      </c>
      <c r="B472" s="17">
        <f>INDEX('Bank rate paths'!$A$1:$P$661,MATCH(A472,'Bank rate paths'!$A$1:$A$661,0),MATCH($B$3,'Bank rate paths'!$A$1:$P$1,0))</f>
        <v>1.39431305060488</v>
      </c>
      <c r="I472" s="16"/>
    </row>
    <row r="473" spans="1:9" x14ac:dyDescent="0.25">
      <c r="A473" s="16">
        <v>57314</v>
      </c>
      <c r="B473" s="17">
        <f>INDEX('Bank rate paths'!$A$1:$P$661,MATCH(A473,'Bank rate paths'!$A$1:$A$661,0),MATCH($B$3,'Bank rate paths'!$A$1:$P$1,0))</f>
        <v>1.39431305060488</v>
      </c>
      <c r="I473" s="16"/>
    </row>
    <row r="474" spans="1:9" x14ac:dyDescent="0.25">
      <c r="A474" s="16">
        <v>57345</v>
      </c>
      <c r="B474" s="17">
        <f>INDEX('Bank rate paths'!$A$1:$P$661,MATCH(A474,'Bank rate paths'!$A$1:$A$661,0),MATCH($B$3,'Bank rate paths'!$A$1:$P$1,0))</f>
        <v>1.39431305060488</v>
      </c>
      <c r="I474" s="16"/>
    </row>
    <row r="475" spans="1:9" x14ac:dyDescent="0.25">
      <c r="A475" s="16">
        <v>57376</v>
      </c>
      <c r="B475" s="17">
        <f>INDEX('Bank rate paths'!$A$1:$P$661,MATCH(A475,'Bank rate paths'!$A$1:$A$661,0),MATCH($B$3,'Bank rate paths'!$A$1:$P$1,0))</f>
        <v>1.39431305060488</v>
      </c>
      <c r="I475" s="16"/>
    </row>
    <row r="476" spans="1:9" x14ac:dyDescent="0.25">
      <c r="A476" s="16">
        <v>57404</v>
      </c>
      <c r="B476" s="17">
        <f>INDEX('Bank rate paths'!$A$1:$P$661,MATCH(A476,'Bank rate paths'!$A$1:$A$661,0),MATCH($B$3,'Bank rate paths'!$A$1:$P$1,0))</f>
        <v>1.39431305060488</v>
      </c>
      <c r="I476" s="16"/>
    </row>
    <row r="477" spans="1:9" x14ac:dyDescent="0.25">
      <c r="A477" s="16">
        <v>57435</v>
      </c>
      <c r="B477" s="17">
        <f>INDEX('Bank rate paths'!$A$1:$P$661,MATCH(A477,'Bank rate paths'!$A$1:$A$661,0),MATCH($B$3,'Bank rate paths'!$A$1:$P$1,0))</f>
        <v>1.39431305060488</v>
      </c>
      <c r="I477" s="16"/>
    </row>
    <row r="478" spans="1:9" x14ac:dyDescent="0.25">
      <c r="A478" s="16">
        <v>57465</v>
      </c>
      <c r="B478" s="17">
        <f>INDEX('Bank rate paths'!$A$1:$P$661,MATCH(A478,'Bank rate paths'!$A$1:$A$661,0),MATCH($B$3,'Bank rate paths'!$A$1:$P$1,0))</f>
        <v>1.39431305060488</v>
      </c>
      <c r="I478" s="16"/>
    </row>
    <row r="479" spans="1:9" x14ac:dyDescent="0.25">
      <c r="A479" s="16">
        <v>57496</v>
      </c>
      <c r="B479" s="17">
        <f>INDEX('Bank rate paths'!$A$1:$P$661,MATCH(A479,'Bank rate paths'!$A$1:$A$661,0),MATCH($B$3,'Bank rate paths'!$A$1:$P$1,0))</f>
        <v>1.39431305060488</v>
      </c>
      <c r="I479" s="16"/>
    </row>
    <row r="480" spans="1:9" x14ac:dyDescent="0.25">
      <c r="A480" s="16">
        <v>57526</v>
      </c>
      <c r="B480" s="17">
        <f>INDEX('Bank rate paths'!$A$1:$P$661,MATCH(A480,'Bank rate paths'!$A$1:$A$661,0),MATCH($B$3,'Bank rate paths'!$A$1:$P$1,0))</f>
        <v>1.39431305060488</v>
      </c>
      <c r="I480" s="16"/>
    </row>
    <row r="481" spans="1:9" x14ac:dyDescent="0.25">
      <c r="A481" s="16">
        <v>57557</v>
      </c>
      <c r="B481" s="17">
        <f>INDEX('Bank rate paths'!$A$1:$P$661,MATCH(A481,'Bank rate paths'!$A$1:$A$661,0),MATCH($B$3,'Bank rate paths'!$A$1:$P$1,0))</f>
        <v>1.39431305060488</v>
      </c>
      <c r="I481" s="16"/>
    </row>
    <row r="482" spans="1:9" x14ac:dyDescent="0.25">
      <c r="A482" s="16">
        <v>57588</v>
      </c>
      <c r="B482" s="17">
        <f>INDEX('Bank rate paths'!$A$1:$P$661,MATCH(A482,'Bank rate paths'!$A$1:$A$661,0),MATCH($B$3,'Bank rate paths'!$A$1:$P$1,0))</f>
        <v>1.39431305060488</v>
      </c>
      <c r="I482" s="16"/>
    </row>
    <row r="483" spans="1:9" x14ac:dyDescent="0.25">
      <c r="A483" s="16">
        <v>57618</v>
      </c>
      <c r="B483" s="17">
        <f>INDEX('Bank rate paths'!$A$1:$P$661,MATCH(A483,'Bank rate paths'!$A$1:$A$661,0),MATCH($B$3,'Bank rate paths'!$A$1:$P$1,0))</f>
        <v>1.39431305060488</v>
      </c>
      <c r="I483" s="16"/>
    </row>
    <row r="484" spans="1:9" x14ac:dyDescent="0.25">
      <c r="A484" s="16">
        <v>57649</v>
      </c>
      <c r="B484" s="17">
        <f>INDEX('Bank rate paths'!$A$1:$P$661,MATCH(A484,'Bank rate paths'!$A$1:$A$661,0),MATCH($B$3,'Bank rate paths'!$A$1:$P$1,0))</f>
        <v>1.39431305060488</v>
      </c>
      <c r="I484" s="16"/>
    </row>
    <row r="485" spans="1:9" x14ac:dyDescent="0.25">
      <c r="A485" s="16">
        <v>57679</v>
      </c>
      <c r="B485" s="17">
        <f>INDEX('Bank rate paths'!$A$1:$P$661,MATCH(A485,'Bank rate paths'!$A$1:$A$661,0),MATCH($B$3,'Bank rate paths'!$A$1:$P$1,0))</f>
        <v>1.39431305060488</v>
      </c>
      <c r="I485" s="16"/>
    </row>
    <row r="486" spans="1:9" x14ac:dyDescent="0.25">
      <c r="A486" s="16">
        <v>57710</v>
      </c>
      <c r="B486" s="17">
        <f>INDEX('Bank rate paths'!$A$1:$P$661,MATCH(A486,'Bank rate paths'!$A$1:$A$661,0),MATCH($B$3,'Bank rate paths'!$A$1:$P$1,0))</f>
        <v>1.39431305060488</v>
      </c>
      <c r="I486" s="16"/>
    </row>
    <row r="487" spans="1:9" x14ac:dyDescent="0.25">
      <c r="A487" s="16">
        <v>57741</v>
      </c>
      <c r="B487" s="17">
        <f>INDEX('Bank rate paths'!$A$1:$P$661,MATCH(A487,'Bank rate paths'!$A$1:$A$661,0),MATCH($B$3,'Bank rate paths'!$A$1:$P$1,0))</f>
        <v>1.39431305060488</v>
      </c>
      <c r="I487" s="16"/>
    </row>
    <row r="488" spans="1:9" x14ac:dyDescent="0.25">
      <c r="A488" s="16">
        <v>57769</v>
      </c>
      <c r="B488" s="17">
        <f>INDEX('Bank rate paths'!$A$1:$P$661,MATCH(A488,'Bank rate paths'!$A$1:$A$661,0),MATCH($B$3,'Bank rate paths'!$A$1:$P$1,0))</f>
        <v>1.39431305060488</v>
      </c>
      <c r="I488" s="16"/>
    </row>
    <row r="489" spans="1:9" x14ac:dyDescent="0.25">
      <c r="A489" s="16">
        <v>57800</v>
      </c>
      <c r="B489" s="17">
        <f>INDEX('Bank rate paths'!$A$1:$P$661,MATCH(A489,'Bank rate paths'!$A$1:$A$661,0),MATCH($B$3,'Bank rate paths'!$A$1:$P$1,0))</f>
        <v>1.39431305060488</v>
      </c>
      <c r="I489" s="16"/>
    </row>
    <row r="490" spans="1:9" x14ac:dyDescent="0.25">
      <c r="A490" s="16">
        <v>57830</v>
      </c>
      <c r="B490" s="17">
        <f>INDEX('Bank rate paths'!$A$1:$P$661,MATCH(A490,'Bank rate paths'!$A$1:$A$661,0),MATCH($B$3,'Bank rate paths'!$A$1:$P$1,0))</f>
        <v>1.39431305060488</v>
      </c>
      <c r="I490" s="16"/>
    </row>
    <row r="491" spans="1:9" x14ac:dyDescent="0.25">
      <c r="A491" s="16">
        <v>57861</v>
      </c>
      <c r="B491" s="17">
        <f>INDEX('Bank rate paths'!$A$1:$P$661,MATCH(A491,'Bank rate paths'!$A$1:$A$661,0),MATCH($B$3,'Bank rate paths'!$A$1:$P$1,0))</f>
        <v>1.39431305060488</v>
      </c>
      <c r="I491" s="16"/>
    </row>
    <row r="492" spans="1:9" x14ac:dyDescent="0.25">
      <c r="A492" s="16">
        <v>57891</v>
      </c>
      <c r="B492" s="17">
        <f>INDEX('Bank rate paths'!$A$1:$P$661,MATCH(A492,'Bank rate paths'!$A$1:$A$661,0),MATCH($B$3,'Bank rate paths'!$A$1:$P$1,0))</f>
        <v>1.39431305060488</v>
      </c>
      <c r="I492" s="16"/>
    </row>
    <row r="493" spans="1:9" x14ac:dyDescent="0.25">
      <c r="A493" s="16">
        <v>57922</v>
      </c>
      <c r="B493" s="17">
        <f>INDEX('Bank rate paths'!$A$1:$P$661,MATCH(A493,'Bank rate paths'!$A$1:$A$661,0),MATCH($B$3,'Bank rate paths'!$A$1:$P$1,0))</f>
        <v>1.39431305060488</v>
      </c>
      <c r="I493" s="16"/>
    </row>
    <row r="494" spans="1:9" x14ac:dyDescent="0.25">
      <c r="A494" s="16">
        <v>57953</v>
      </c>
      <c r="B494" s="17">
        <f>INDEX('Bank rate paths'!$A$1:$P$661,MATCH(A494,'Bank rate paths'!$A$1:$A$661,0),MATCH($B$3,'Bank rate paths'!$A$1:$P$1,0))</f>
        <v>1.39431305060488</v>
      </c>
      <c r="I494" s="16"/>
    </row>
    <row r="495" spans="1:9" x14ac:dyDescent="0.25">
      <c r="A495" s="16">
        <v>57983</v>
      </c>
      <c r="B495" s="17">
        <f>INDEX('Bank rate paths'!$A$1:$P$661,MATCH(A495,'Bank rate paths'!$A$1:$A$661,0),MATCH($B$3,'Bank rate paths'!$A$1:$P$1,0))</f>
        <v>1.39431305060488</v>
      </c>
      <c r="I495" s="16"/>
    </row>
    <row r="496" spans="1:9" x14ac:dyDescent="0.25">
      <c r="A496" s="16">
        <v>58014</v>
      </c>
      <c r="B496" s="17">
        <f>INDEX('Bank rate paths'!$A$1:$P$661,MATCH(A496,'Bank rate paths'!$A$1:$A$661,0),MATCH($B$3,'Bank rate paths'!$A$1:$P$1,0))</f>
        <v>1.39431305060488</v>
      </c>
      <c r="I496" s="16"/>
    </row>
    <row r="497" spans="1:9" x14ac:dyDescent="0.25">
      <c r="A497" s="16">
        <v>58044</v>
      </c>
      <c r="B497" s="17">
        <f>INDEX('Bank rate paths'!$A$1:$P$661,MATCH(A497,'Bank rate paths'!$A$1:$A$661,0),MATCH($B$3,'Bank rate paths'!$A$1:$P$1,0))</f>
        <v>1.39431305060488</v>
      </c>
      <c r="I497" s="16"/>
    </row>
    <row r="498" spans="1:9" x14ac:dyDescent="0.25">
      <c r="A498" s="16">
        <v>58075</v>
      </c>
      <c r="B498" s="17">
        <f>INDEX('Bank rate paths'!$A$1:$P$661,MATCH(A498,'Bank rate paths'!$A$1:$A$661,0),MATCH($B$3,'Bank rate paths'!$A$1:$P$1,0))</f>
        <v>1.39431305060488</v>
      </c>
      <c r="I498" s="16"/>
    </row>
    <row r="499" spans="1:9" x14ac:dyDescent="0.25">
      <c r="A499" s="16">
        <v>58106</v>
      </c>
      <c r="B499" s="17">
        <f>INDEX('Bank rate paths'!$A$1:$P$661,MATCH(A499,'Bank rate paths'!$A$1:$A$661,0),MATCH($B$3,'Bank rate paths'!$A$1:$P$1,0))</f>
        <v>1.39431305060488</v>
      </c>
      <c r="I499" s="16"/>
    </row>
    <row r="500" spans="1:9" x14ac:dyDescent="0.25">
      <c r="A500" s="16">
        <v>58134</v>
      </c>
      <c r="B500" s="17">
        <f>INDEX('Bank rate paths'!$A$1:$P$661,MATCH(A500,'Bank rate paths'!$A$1:$A$661,0),MATCH($B$3,'Bank rate paths'!$A$1:$P$1,0))</f>
        <v>1.39431305060488</v>
      </c>
      <c r="I500" s="16"/>
    </row>
    <row r="501" spans="1:9" x14ac:dyDescent="0.25">
      <c r="A501" s="16">
        <v>58165</v>
      </c>
      <c r="B501" s="17">
        <f>INDEX('Bank rate paths'!$A$1:$P$661,MATCH(A501,'Bank rate paths'!$A$1:$A$661,0),MATCH($B$3,'Bank rate paths'!$A$1:$P$1,0))</f>
        <v>1.39431305060488</v>
      </c>
      <c r="I501" s="16"/>
    </row>
    <row r="502" spans="1:9" x14ac:dyDescent="0.25">
      <c r="A502" s="16">
        <v>58195</v>
      </c>
      <c r="B502" s="17">
        <f>INDEX('Bank rate paths'!$A$1:$P$661,MATCH(A502,'Bank rate paths'!$A$1:$A$661,0),MATCH($B$3,'Bank rate paths'!$A$1:$P$1,0))</f>
        <v>1.39431305060488</v>
      </c>
      <c r="I502" s="16"/>
    </row>
    <row r="503" spans="1:9" x14ac:dyDescent="0.25">
      <c r="A503" s="16">
        <v>58226</v>
      </c>
      <c r="B503" s="17">
        <f>INDEX('Bank rate paths'!$A$1:$P$661,MATCH(A503,'Bank rate paths'!$A$1:$A$661,0),MATCH($B$3,'Bank rate paths'!$A$1:$P$1,0))</f>
        <v>1.39431305060488</v>
      </c>
      <c r="I503" s="16"/>
    </row>
    <row r="504" spans="1:9" x14ac:dyDescent="0.25">
      <c r="A504" s="16">
        <v>58256</v>
      </c>
      <c r="B504" s="17">
        <f>INDEX('Bank rate paths'!$A$1:$P$661,MATCH(A504,'Bank rate paths'!$A$1:$A$661,0),MATCH($B$3,'Bank rate paths'!$A$1:$P$1,0))</f>
        <v>1.39431305060488</v>
      </c>
      <c r="I504" s="16"/>
    </row>
    <row r="505" spans="1:9" x14ac:dyDescent="0.25">
      <c r="A505" s="16">
        <v>58287</v>
      </c>
      <c r="B505" s="17">
        <f>INDEX('Bank rate paths'!$A$1:$P$661,MATCH(A505,'Bank rate paths'!$A$1:$A$661,0),MATCH($B$3,'Bank rate paths'!$A$1:$P$1,0))</f>
        <v>1.39431305060488</v>
      </c>
      <c r="I505" s="16"/>
    </row>
    <row r="506" spans="1:9" x14ac:dyDescent="0.25">
      <c r="A506" s="16">
        <v>58318</v>
      </c>
      <c r="B506" s="17">
        <f>INDEX('Bank rate paths'!$A$1:$P$661,MATCH(A506,'Bank rate paths'!$A$1:$A$661,0),MATCH($B$3,'Bank rate paths'!$A$1:$P$1,0))</f>
        <v>1.39431305060488</v>
      </c>
      <c r="I506" s="16"/>
    </row>
    <row r="507" spans="1:9" x14ac:dyDescent="0.25">
      <c r="A507" s="16">
        <v>58348</v>
      </c>
      <c r="B507" s="17">
        <f>INDEX('Bank rate paths'!$A$1:$P$661,MATCH(A507,'Bank rate paths'!$A$1:$A$661,0),MATCH($B$3,'Bank rate paths'!$A$1:$P$1,0))</f>
        <v>1.39431305060488</v>
      </c>
      <c r="I507" s="16"/>
    </row>
    <row r="508" spans="1:9" x14ac:dyDescent="0.25">
      <c r="A508" s="16">
        <v>58379</v>
      </c>
      <c r="B508" s="17">
        <f>INDEX('Bank rate paths'!$A$1:$P$661,MATCH(A508,'Bank rate paths'!$A$1:$A$661,0),MATCH($B$3,'Bank rate paths'!$A$1:$P$1,0))</f>
        <v>1.39431305060488</v>
      </c>
      <c r="I508" s="16"/>
    </row>
    <row r="509" spans="1:9" x14ac:dyDescent="0.25">
      <c r="A509" s="16">
        <v>58409</v>
      </c>
      <c r="B509" s="17">
        <f>INDEX('Bank rate paths'!$A$1:$P$661,MATCH(A509,'Bank rate paths'!$A$1:$A$661,0),MATCH($B$3,'Bank rate paths'!$A$1:$P$1,0))</f>
        <v>1.39431305060488</v>
      </c>
      <c r="I509" s="16"/>
    </row>
    <row r="510" spans="1:9" x14ac:dyDescent="0.25">
      <c r="A510" s="16">
        <v>58440</v>
      </c>
      <c r="B510" s="17">
        <f>INDEX('Bank rate paths'!$A$1:$P$661,MATCH(A510,'Bank rate paths'!$A$1:$A$661,0),MATCH($B$3,'Bank rate paths'!$A$1:$P$1,0))</f>
        <v>1.39431305060488</v>
      </c>
      <c r="I510" s="16"/>
    </row>
    <row r="511" spans="1:9" x14ac:dyDescent="0.25">
      <c r="A511" s="16">
        <v>58471</v>
      </c>
      <c r="B511" s="17">
        <f>INDEX('Bank rate paths'!$A$1:$P$661,MATCH(A511,'Bank rate paths'!$A$1:$A$661,0),MATCH($B$3,'Bank rate paths'!$A$1:$P$1,0))</f>
        <v>1.39431305060488</v>
      </c>
      <c r="I511" s="16"/>
    </row>
    <row r="512" spans="1:9" x14ac:dyDescent="0.25">
      <c r="A512" s="16">
        <v>58500</v>
      </c>
      <c r="B512" s="17">
        <f>INDEX('Bank rate paths'!$A$1:$P$661,MATCH(A512,'Bank rate paths'!$A$1:$A$661,0),MATCH($B$3,'Bank rate paths'!$A$1:$P$1,0))</f>
        <v>1.39431305060488</v>
      </c>
      <c r="I512" s="16"/>
    </row>
    <row r="513" spans="1:9" x14ac:dyDescent="0.25">
      <c r="A513" s="16">
        <v>58531</v>
      </c>
      <c r="B513" s="17">
        <f>INDEX('Bank rate paths'!$A$1:$P$661,MATCH(A513,'Bank rate paths'!$A$1:$A$661,0),MATCH($B$3,'Bank rate paths'!$A$1:$P$1,0))</f>
        <v>1.39431305060488</v>
      </c>
      <c r="I513" s="16"/>
    </row>
    <row r="514" spans="1:9" x14ac:dyDescent="0.25">
      <c r="A514" s="16">
        <v>58561</v>
      </c>
      <c r="B514" s="17">
        <f>INDEX('Bank rate paths'!$A$1:$P$661,MATCH(A514,'Bank rate paths'!$A$1:$A$661,0),MATCH($B$3,'Bank rate paths'!$A$1:$P$1,0))</f>
        <v>1.39431305060488</v>
      </c>
      <c r="I514" s="16"/>
    </row>
    <row r="515" spans="1:9" x14ac:dyDescent="0.25">
      <c r="A515" s="16">
        <v>58592</v>
      </c>
      <c r="B515" s="17">
        <f>INDEX('Bank rate paths'!$A$1:$P$661,MATCH(A515,'Bank rate paths'!$A$1:$A$661,0),MATCH($B$3,'Bank rate paths'!$A$1:$P$1,0))</f>
        <v>1.39431305060488</v>
      </c>
      <c r="I515" s="16"/>
    </row>
    <row r="516" spans="1:9" x14ac:dyDescent="0.25">
      <c r="A516" s="16">
        <v>58622</v>
      </c>
      <c r="B516" s="17">
        <f>INDEX('Bank rate paths'!$A$1:$P$661,MATCH(A516,'Bank rate paths'!$A$1:$A$661,0),MATCH($B$3,'Bank rate paths'!$A$1:$P$1,0))</f>
        <v>1.39431305060488</v>
      </c>
      <c r="I516" s="16"/>
    </row>
    <row r="517" spans="1:9" x14ac:dyDescent="0.25">
      <c r="A517" s="16">
        <v>58653</v>
      </c>
      <c r="B517" s="17">
        <f>INDEX('Bank rate paths'!$A$1:$P$661,MATCH(A517,'Bank rate paths'!$A$1:$A$661,0),MATCH($B$3,'Bank rate paths'!$A$1:$P$1,0))</f>
        <v>1.39431305060488</v>
      </c>
      <c r="I517" s="16"/>
    </row>
    <row r="518" spans="1:9" x14ac:dyDescent="0.25">
      <c r="A518" s="16">
        <v>58684</v>
      </c>
      <c r="B518" s="17">
        <f>INDEX('Bank rate paths'!$A$1:$P$661,MATCH(A518,'Bank rate paths'!$A$1:$A$661,0),MATCH($B$3,'Bank rate paths'!$A$1:$P$1,0))</f>
        <v>1.39431305060488</v>
      </c>
      <c r="I518" s="16"/>
    </row>
    <row r="519" spans="1:9" x14ac:dyDescent="0.25">
      <c r="A519" s="16">
        <v>58714</v>
      </c>
      <c r="B519" s="17">
        <f>INDEX('Bank rate paths'!$A$1:$P$661,MATCH(A519,'Bank rate paths'!$A$1:$A$661,0),MATCH($B$3,'Bank rate paths'!$A$1:$P$1,0))</f>
        <v>1.39431305060488</v>
      </c>
      <c r="I519" s="16"/>
    </row>
    <row r="520" spans="1:9" x14ac:dyDescent="0.25">
      <c r="A520" s="16">
        <v>58745</v>
      </c>
      <c r="B520" s="17">
        <f>INDEX('Bank rate paths'!$A$1:$P$661,MATCH(A520,'Bank rate paths'!$A$1:$A$661,0),MATCH($B$3,'Bank rate paths'!$A$1:$P$1,0))</f>
        <v>1.39431305060488</v>
      </c>
      <c r="I520" s="16"/>
    </row>
    <row r="521" spans="1:9" x14ac:dyDescent="0.25">
      <c r="A521" s="16">
        <v>58775</v>
      </c>
      <c r="B521" s="17">
        <f>INDEX('Bank rate paths'!$A$1:$P$661,MATCH(A521,'Bank rate paths'!$A$1:$A$661,0),MATCH($B$3,'Bank rate paths'!$A$1:$P$1,0))</f>
        <v>1.39431305060488</v>
      </c>
      <c r="I521" s="16"/>
    </row>
    <row r="522" spans="1:9" x14ac:dyDescent="0.25">
      <c r="A522" s="16">
        <v>58806</v>
      </c>
      <c r="B522" s="17">
        <f>INDEX('Bank rate paths'!$A$1:$P$661,MATCH(A522,'Bank rate paths'!$A$1:$A$661,0),MATCH($B$3,'Bank rate paths'!$A$1:$P$1,0))</f>
        <v>1.39431305060488</v>
      </c>
      <c r="I522" s="16"/>
    </row>
    <row r="523" spans="1:9" x14ac:dyDescent="0.25">
      <c r="A523" s="16">
        <v>58837</v>
      </c>
      <c r="B523" s="17">
        <f>INDEX('Bank rate paths'!$A$1:$P$661,MATCH(A523,'Bank rate paths'!$A$1:$A$661,0),MATCH($B$3,'Bank rate paths'!$A$1:$P$1,0))</f>
        <v>1.39431305060488</v>
      </c>
      <c r="I523" s="16"/>
    </row>
    <row r="524" spans="1:9" x14ac:dyDescent="0.25">
      <c r="A524" s="16">
        <v>58865</v>
      </c>
      <c r="B524" s="17">
        <f>INDEX('Bank rate paths'!$A$1:$P$661,MATCH(A524,'Bank rate paths'!$A$1:$A$661,0),MATCH($B$3,'Bank rate paths'!$A$1:$P$1,0))</f>
        <v>1.39431305060488</v>
      </c>
      <c r="I524" s="16"/>
    </row>
    <row r="525" spans="1:9" x14ac:dyDescent="0.25">
      <c r="A525" s="16">
        <v>58896</v>
      </c>
      <c r="B525" s="17">
        <f>INDEX('Bank rate paths'!$A$1:$P$661,MATCH(A525,'Bank rate paths'!$A$1:$A$661,0),MATCH($B$3,'Bank rate paths'!$A$1:$P$1,0))</f>
        <v>1.39431305060488</v>
      </c>
      <c r="I525" s="16"/>
    </row>
    <row r="526" spans="1:9" x14ac:dyDescent="0.25">
      <c r="A526" s="16">
        <v>58926</v>
      </c>
      <c r="B526" s="17">
        <f>INDEX('Bank rate paths'!$A$1:$P$661,MATCH(A526,'Bank rate paths'!$A$1:$A$661,0),MATCH($B$3,'Bank rate paths'!$A$1:$P$1,0))</f>
        <v>1.39431305060488</v>
      </c>
      <c r="I526" s="16"/>
    </row>
    <row r="527" spans="1:9" x14ac:dyDescent="0.25">
      <c r="A527" s="16">
        <v>58957</v>
      </c>
      <c r="B527" s="17">
        <f>INDEX('Bank rate paths'!$A$1:$P$661,MATCH(A527,'Bank rate paths'!$A$1:$A$661,0),MATCH($B$3,'Bank rate paths'!$A$1:$P$1,0))</f>
        <v>1.39431305060488</v>
      </c>
      <c r="I527" s="16"/>
    </row>
    <row r="528" spans="1:9" x14ac:dyDescent="0.25">
      <c r="A528" s="16">
        <v>58987</v>
      </c>
      <c r="B528" s="17">
        <f>INDEX('Bank rate paths'!$A$1:$P$661,MATCH(A528,'Bank rate paths'!$A$1:$A$661,0),MATCH($B$3,'Bank rate paths'!$A$1:$P$1,0))</f>
        <v>1.39431305060488</v>
      </c>
      <c r="I528" s="16"/>
    </row>
    <row r="529" spans="1:9" x14ac:dyDescent="0.25">
      <c r="A529" s="16">
        <v>59018</v>
      </c>
      <c r="B529" s="17">
        <f>INDEX('Bank rate paths'!$A$1:$P$661,MATCH(A529,'Bank rate paths'!$A$1:$A$661,0),MATCH($B$3,'Bank rate paths'!$A$1:$P$1,0))</f>
        <v>1.39431305060488</v>
      </c>
      <c r="I529" s="16"/>
    </row>
    <row r="530" spans="1:9" x14ac:dyDescent="0.25">
      <c r="A530" s="16">
        <v>59049</v>
      </c>
      <c r="B530" s="17">
        <f>INDEX('Bank rate paths'!$A$1:$P$661,MATCH(A530,'Bank rate paths'!$A$1:$A$661,0),MATCH($B$3,'Bank rate paths'!$A$1:$P$1,0))</f>
        <v>1.39431305060488</v>
      </c>
      <c r="I530" s="16"/>
    </row>
    <row r="531" spans="1:9" x14ac:dyDescent="0.25">
      <c r="A531" s="16">
        <v>59079</v>
      </c>
      <c r="B531" s="17">
        <f>INDEX('Bank rate paths'!$A$1:$P$661,MATCH(A531,'Bank rate paths'!$A$1:$A$661,0),MATCH($B$3,'Bank rate paths'!$A$1:$P$1,0))</f>
        <v>1.39431305060488</v>
      </c>
      <c r="I531" s="16"/>
    </row>
    <row r="532" spans="1:9" x14ac:dyDescent="0.25">
      <c r="A532" s="16">
        <v>59110</v>
      </c>
      <c r="B532" s="17">
        <f>INDEX('Bank rate paths'!$A$1:$P$661,MATCH(A532,'Bank rate paths'!$A$1:$A$661,0),MATCH($B$3,'Bank rate paths'!$A$1:$P$1,0))</f>
        <v>1.39431305060488</v>
      </c>
      <c r="I532" s="16"/>
    </row>
    <row r="533" spans="1:9" x14ac:dyDescent="0.25">
      <c r="A533" s="16">
        <v>59140</v>
      </c>
      <c r="B533" s="17">
        <f>INDEX('Bank rate paths'!$A$1:$P$661,MATCH(A533,'Bank rate paths'!$A$1:$A$661,0),MATCH($B$3,'Bank rate paths'!$A$1:$P$1,0))</f>
        <v>1.39431305060488</v>
      </c>
      <c r="I533" s="16"/>
    </row>
    <row r="534" spans="1:9" x14ac:dyDescent="0.25">
      <c r="A534" s="16">
        <v>59171</v>
      </c>
      <c r="B534" s="17">
        <f>INDEX('Bank rate paths'!$A$1:$P$661,MATCH(A534,'Bank rate paths'!$A$1:$A$661,0),MATCH($B$3,'Bank rate paths'!$A$1:$P$1,0))</f>
        <v>1.39431305060488</v>
      </c>
      <c r="I534" s="16"/>
    </row>
    <row r="535" spans="1:9" x14ac:dyDescent="0.25">
      <c r="A535" s="16">
        <v>59202</v>
      </c>
      <c r="B535" s="17">
        <f>INDEX('Bank rate paths'!$A$1:$P$661,MATCH(A535,'Bank rate paths'!$A$1:$A$661,0),MATCH($B$3,'Bank rate paths'!$A$1:$P$1,0))</f>
        <v>1.39431305060488</v>
      </c>
      <c r="I535" s="16"/>
    </row>
    <row r="536" spans="1:9" x14ac:dyDescent="0.25">
      <c r="A536" s="16">
        <v>59230</v>
      </c>
      <c r="B536" s="17">
        <f>INDEX('Bank rate paths'!$A$1:$P$661,MATCH(A536,'Bank rate paths'!$A$1:$A$661,0),MATCH($B$3,'Bank rate paths'!$A$1:$P$1,0))</f>
        <v>1.39431305060488</v>
      </c>
      <c r="I536" s="16"/>
    </row>
    <row r="537" spans="1:9" x14ac:dyDescent="0.25">
      <c r="A537" s="16">
        <v>59261</v>
      </c>
      <c r="B537" s="17">
        <f>INDEX('Bank rate paths'!$A$1:$P$661,MATCH(A537,'Bank rate paths'!$A$1:$A$661,0),MATCH($B$3,'Bank rate paths'!$A$1:$P$1,0))</f>
        <v>1.39431305060488</v>
      </c>
      <c r="I537" s="16"/>
    </row>
    <row r="538" spans="1:9" x14ac:dyDescent="0.25">
      <c r="A538" s="16">
        <v>59291</v>
      </c>
      <c r="B538" s="17">
        <f>INDEX('Bank rate paths'!$A$1:$P$661,MATCH(A538,'Bank rate paths'!$A$1:$A$661,0),MATCH($B$3,'Bank rate paths'!$A$1:$P$1,0))</f>
        <v>1.39431305060488</v>
      </c>
      <c r="I538" s="16"/>
    </row>
    <row r="539" spans="1:9" x14ac:dyDescent="0.25">
      <c r="A539" s="16">
        <v>59322</v>
      </c>
      <c r="B539" s="17">
        <f>INDEX('Bank rate paths'!$A$1:$P$661,MATCH(A539,'Bank rate paths'!$A$1:$A$661,0),MATCH($B$3,'Bank rate paths'!$A$1:$P$1,0))</f>
        <v>1.39431305060488</v>
      </c>
      <c r="I539" s="16"/>
    </row>
    <row r="540" spans="1:9" x14ac:dyDescent="0.25">
      <c r="A540" s="16">
        <v>59352</v>
      </c>
      <c r="B540" s="17">
        <f>INDEX('Bank rate paths'!$A$1:$P$661,MATCH(A540,'Bank rate paths'!$A$1:$A$661,0),MATCH($B$3,'Bank rate paths'!$A$1:$P$1,0))</f>
        <v>1.39431305060488</v>
      </c>
      <c r="I540" s="16"/>
    </row>
    <row r="541" spans="1:9" x14ac:dyDescent="0.25">
      <c r="A541" s="16">
        <v>59383</v>
      </c>
      <c r="B541" s="17">
        <f>INDEX('Bank rate paths'!$A$1:$P$661,MATCH(A541,'Bank rate paths'!$A$1:$A$661,0),MATCH($B$3,'Bank rate paths'!$A$1:$P$1,0))</f>
        <v>1.39431305060488</v>
      </c>
      <c r="I541" s="16"/>
    </row>
    <row r="542" spans="1:9" x14ac:dyDescent="0.25">
      <c r="A542" s="16">
        <v>59414</v>
      </c>
      <c r="B542" s="17">
        <f>INDEX('Bank rate paths'!$A$1:$P$661,MATCH(A542,'Bank rate paths'!$A$1:$A$661,0),MATCH($B$3,'Bank rate paths'!$A$1:$P$1,0))</f>
        <v>1.39431305060488</v>
      </c>
      <c r="I542" s="16"/>
    </row>
    <row r="543" spans="1:9" x14ac:dyDescent="0.25">
      <c r="A543" s="16">
        <v>59444</v>
      </c>
      <c r="B543" s="17">
        <f>INDEX('Bank rate paths'!$A$1:$P$661,MATCH(A543,'Bank rate paths'!$A$1:$A$661,0),MATCH($B$3,'Bank rate paths'!$A$1:$P$1,0))</f>
        <v>1.39431305060488</v>
      </c>
      <c r="I543" s="16"/>
    </row>
    <row r="544" spans="1:9" x14ac:dyDescent="0.25">
      <c r="A544" s="16">
        <v>59475</v>
      </c>
      <c r="B544" s="17">
        <f>INDEX('Bank rate paths'!$A$1:$P$661,MATCH(A544,'Bank rate paths'!$A$1:$A$661,0),MATCH($B$3,'Bank rate paths'!$A$1:$P$1,0))</f>
        <v>1.39431305060488</v>
      </c>
      <c r="I544" s="16"/>
    </row>
    <row r="545" spans="1:9" x14ac:dyDescent="0.25">
      <c r="A545" s="16">
        <v>59505</v>
      </c>
      <c r="B545" s="17">
        <f>INDEX('Bank rate paths'!$A$1:$P$661,MATCH(A545,'Bank rate paths'!$A$1:$A$661,0),MATCH($B$3,'Bank rate paths'!$A$1:$P$1,0))</f>
        <v>1.39431305060488</v>
      </c>
      <c r="I545" s="16"/>
    </row>
    <row r="546" spans="1:9" x14ac:dyDescent="0.25">
      <c r="A546" s="16">
        <v>59536</v>
      </c>
      <c r="B546" s="17">
        <f>INDEX('Bank rate paths'!$A$1:$P$661,MATCH(A546,'Bank rate paths'!$A$1:$A$661,0),MATCH($B$3,'Bank rate paths'!$A$1:$P$1,0))</f>
        <v>1.39431305060488</v>
      </c>
      <c r="I546" s="16"/>
    </row>
    <row r="547" spans="1:9" x14ac:dyDescent="0.25">
      <c r="A547" s="16">
        <v>59567</v>
      </c>
      <c r="B547" s="17">
        <f>INDEX('Bank rate paths'!$A$1:$P$661,MATCH(A547,'Bank rate paths'!$A$1:$A$661,0),MATCH($B$3,'Bank rate paths'!$A$1:$P$1,0))</f>
        <v>1.39431305060488</v>
      </c>
      <c r="I547" s="16"/>
    </row>
    <row r="548" spans="1:9" x14ac:dyDescent="0.25">
      <c r="A548" s="16">
        <v>59595</v>
      </c>
      <c r="B548" s="17">
        <f>INDEX('Bank rate paths'!$A$1:$P$661,MATCH(A548,'Bank rate paths'!$A$1:$A$661,0),MATCH($B$3,'Bank rate paths'!$A$1:$P$1,0))</f>
        <v>1.39431305060488</v>
      </c>
      <c r="I548" s="16"/>
    </row>
    <row r="549" spans="1:9" x14ac:dyDescent="0.25">
      <c r="A549" s="16">
        <v>59626</v>
      </c>
      <c r="B549" s="17">
        <f>INDEX('Bank rate paths'!$A$1:$P$661,MATCH(A549,'Bank rate paths'!$A$1:$A$661,0),MATCH($B$3,'Bank rate paths'!$A$1:$P$1,0))</f>
        <v>1.39431305060488</v>
      </c>
      <c r="I549" s="16"/>
    </row>
    <row r="550" spans="1:9" x14ac:dyDescent="0.25">
      <c r="A550" s="16">
        <v>59656</v>
      </c>
      <c r="B550" s="17">
        <f>INDEX('Bank rate paths'!$A$1:$P$661,MATCH(A550,'Bank rate paths'!$A$1:$A$661,0),MATCH($B$3,'Bank rate paths'!$A$1:$P$1,0))</f>
        <v>1.39431305060488</v>
      </c>
      <c r="I550" s="16"/>
    </row>
    <row r="551" spans="1:9" x14ac:dyDescent="0.25">
      <c r="A551" s="16">
        <v>59687</v>
      </c>
      <c r="B551" s="17">
        <f>INDEX('Bank rate paths'!$A$1:$P$661,MATCH(A551,'Bank rate paths'!$A$1:$A$661,0),MATCH($B$3,'Bank rate paths'!$A$1:$P$1,0))</f>
        <v>1.39431305060488</v>
      </c>
      <c r="I551" s="16"/>
    </row>
    <row r="552" spans="1:9" x14ac:dyDescent="0.25">
      <c r="A552" s="16">
        <v>59717</v>
      </c>
      <c r="B552" s="17">
        <f>INDEX('Bank rate paths'!$A$1:$P$661,MATCH(A552,'Bank rate paths'!$A$1:$A$661,0),MATCH($B$3,'Bank rate paths'!$A$1:$P$1,0))</f>
        <v>1.39431305060488</v>
      </c>
      <c r="I552" s="16"/>
    </row>
    <row r="553" spans="1:9" x14ac:dyDescent="0.25">
      <c r="A553" s="16">
        <v>59748</v>
      </c>
      <c r="B553" s="17">
        <f>INDEX('Bank rate paths'!$A$1:$P$661,MATCH(A553,'Bank rate paths'!$A$1:$A$661,0),MATCH($B$3,'Bank rate paths'!$A$1:$P$1,0))</f>
        <v>1.39431305060488</v>
      </c>
      <c r="I553" s="16"/>
    </row>
    <row r="554" spans="1:9" x14ac:dyDescent="0.25">
      <c r="A554" s="16">
        <v>59779</v>
      </c>
      <c r="B554" s="17">
        <f>INDEX('Bank rate paths'!$A$1:$P$661,MATCH(A554,'Bank rate paths'!$A$1:$A$661,0),MATCH($B$3,'Bank rate paths'!$A$1:$P$1,0))</f>
        <v>1.39431305060488</v>
      </c>
      <c r="I554" s="16"/>
    </row>
    <row r="555" spans="1:9" x14ac:dyDescent="0.25">
      <c r="A555" s="16">
        <v>59809</v>
      </c>
      <c r="B555" s="17">
        <f>INDEX('Bank rate paths'!$A$1:$P$661,MATCH(A555,'Bank rate paths'!$A$1:$A$661,0),MATCH($B$3,'Bank rate paths'!$A$1:$P$1,0))</f>
        <v>1.39431305060488</v>
      </c>
      <c r="I555" s="16"/>
    </row>
    <row r="556" spans="1:9" x14ac:dyDescent="0.25">
      <c r="A556" s="16">
        <v>59840</v>
      </c>
      <c r="B556" s="17">
        <f>INDEX('Bank rate paths'!$A$1:$P$661,MATCH(A556,'Bank rate paths'!$A$1:$A$661,0),MATCH($B$3,'Bank rate paths'!$A$1:$P$1,0))</f>
        <v>1.39431305060488</v>
      </c>
      <c r="I556" s="16"/>
    </row>
    <row r="557" spans="1:9" x14ac:dyDescent="0.25">
      <c r="A557" s="16">
        <v>59870</v>
      </c>
      <c r="B557" s="17">
        <f>INDEX('Bank rate paths'!$A$1:$P$661,MATCH(A557,'Bank rate paths'!$A$1:$A$661,0),MATCH($B$3,'Bank rate paths'!$A$1:$P$1,0))</f>
        <v>1.39431305060488</v>
      </c>
      <c r="I557" s="16"/>
    </row>
    <row r="558" spans="1:9" x14ac:dyDescent="0.25">
      <c r="A558" s="16">
        <v>59901</v>
      </c>
      <c r="B558" s="17">
        <f>INDEX('Bank rate paths'!$A$1:$P$661,MATCH(A558,'Bank rate paths'!$A$1:$A$661,0),MATCH($B$3,'Bank rate paths'!$A$1:$P$1,0))</f>
        <v>1.39431305060488</v>
      </c>
      <c r="I558" s="16"/>
    </row>
    <row r="559" spans="1:9" x14ac:dyDescent="0.25">
      <c r="A559" s="16">
        <v>59932</v>
      </c>
      <c r="B559" s="17">
        <f>INDEX('Bank rate paths'!$A$1:$P$661,MATCH(A559,'Bank rate paths'!$A$1:$A$661,0),MATCH($B$3,'Bank rate paths'!$A$1:$P$1,0))</f>
        <v>1.39431305060488</v>
      </c>
      <c r="I559" s="16"/>
    </row>
    <row r="560" spans="1:9" x14ac:dyDescent="0.25">
      <c r="A560" s="16">
        <v>59961</v>
      </c>
      <c r="B560" s="17">
        <f>INDEX('Bank rate paths'!$A$1:$P$661,MATCH(A560,'Bank rate paths'!$A$1:$A$661,0),MATCH($B$3,'Bank rate paths'!$A$1:$P$1,0))</f>
        <v>1.39431305060488</v>
      </c>
      <c r="I560" s="16"/>
    </row>
    <row r="561" spans="1:9" x14ac:dyDescent="0.25">
      <c r="A561" s="16">
        <v>59992</v>
      </c>
      <c r="B561" s="17">
        <f>INDEX('Bank rate paths'!$A$1:$P$661,MATCH(A561,'Bank rate paths'!$A$1:$A$661,0),MATCH($B$3,'Bank rate paths'!$A$1:$P$1,0))</f>
        <v>1.39431305060488</v>
      </c>
      <c r="I561" s="16"/>
    </row>
    <row r="562" spans="1:9" x14ac:dyDescent="0.25">
      <c r="A562" s="16">
        <v>60022</v>
      </c>
      <c r="B562" s="17">
        <f>INDEX('Bank rate paths'!$A$1:$P$661,MATCH(A562,'Bank rate paths'!$A$1:$A$661,0),MATCH($B$3,'Bank rate paths'!$A$1:$P$1,0))</f>
        <v>1.39431305060488</v>
      </c>
      <c r="I562" s="16"/>
    </row>
    <row r="563" spans="1:9" x14ac:dyDescent="0.25">
      <c r="A563" s="16">
        <v>60053</v>
      </c>
      <c r="B563" s="17">
        <f>INDEX('Bank rate paths'!$A$1:$P$661,MATCH(A563,'Bank rate paths'!$A$1:$A$661,0),MATCH($B$3,'Bank rate paths'!$A$1:$P$1,0))</f>
        <v>1.39431305060488</v>
      </c>
      <c r="I563" s="16"/>
    </row>
    <row r="564" spans="1:9" x14ac:dyDescent="0.25">
      <c r="A564" s="16">
        <v>60083</v>
      </c>
      <c r="B564" s="17">
        <f>INDEX('Bank rate paths'!$A$1:$P$661,MATCH(A564,'Bank rate paths'!$A$1:$A$661,0),MATCH($B$3,'Bank rate paths'!$A$1:$P$1,0))</f>
        <v>1.39431305060488</v>
      </c>
      <c r="I564" s="16"/>
    </row>
    <row r="565" spans="1:9" x14ac:dyDescent="0.25">
      <c r="A565" s="16">
        <v>60114</v>
      </c>
      <c r="B565" s="17">
        <f>INDEX('Bank rate paths'!$A$1:$P$661,MATCH(A565,'Bank rate paths'!$A$1:$A$661,0),MATCH($B$3,'Bank rate paths'!$A$1:$P$1,0))</f>
        <v>1.39431305060488</v>
      </c>
      <c r="I565" s="16"/>
    </row>
    <row r="566" spans="1:9" x14ac:dyDescent="0.25">
      <c r="A566" s="16">
        <v>60145</v>
      </c>
      <c r="B566" s="17">
        <f>INDEX('Bank rate paths'!$A$1:$P$661,MATCH(A566,'Bank rate paths'!$A$1:$A$661,0),MATCH($B$3,'Bank rate paths'!$A$1:$P$1,0))</f>
        <v>1.39431305060488</v>
      </c>
      <c r="I566" s="16"/>
    </row>
    <row r="567" spans="1:9" x14ac:dyDescent="0.25">
      <c r="A567" s="16">
        <v>60175</v>
      </c>
      <c r="B567" s="17">
        <f>INDEX('Bank rate paths'!$A$1:$P$661,MATCH(A567,'Bank rate paths'!$A$1:$A$661,0),MATCH($B$3,'Bank rate paths'!$A$1:$P$1,0))</f>
        <v>1.39431305060488</v>
      </c>
      <c r="I567" s="16"/>
    </row>
    <row r="568" spans="1:9" x14ac:dyDescent="0.25">
      <c r="A568" s="16">
        <v>60206</v>
      </c>
      <c r="B568" s="17">
        <f>INDEX('Bank rate paths'!$A$1:$P$661,MATCH(A568,'Bank rate paths'!$A$1:$A$661,0),MATCH($B$3,'Bank rate paths'!$A$1:$P$1,0))</f>
        <v>1.39431305060488</v>
      </c>
      <c r="I568" s="16"/>
    </row>
    <row r="569" spans="1:9" x14ac:dyDescent="0.25">
      <c r="A569" s="16">
        <v>60236</v>
      </c>
      <c r="B569" s="17">
        <f>INDEX('Bank rate paths'!$A$1:$P$661,MATCH(A569,'Bank rate paths'!$A$1:$A$661,0),MATCH($B$3,'Bank rate paths'!$A$1:$P$1,0))</f>
        <v>1.39431305060488</v>
      </c>
      <c r="I569" s="16"/>
    </row>
    <row r="570" spans="1:9" x14ac:dyDescent="0.25">
      <c r="A570" s="16">
        <v>60267</v>
      </c>
      <c r="B570" s="17">
        <f>INDEX('Bank rate paths'!$A$1:$P$661,MATCH(A570,'Bank rate paths'!$A$1:$A$661,0),MATCH($B$3,'Bank rate paths'!$A$1:$P$1,0))</f>
        <v>1.39431305060488</v>
      </c>
      <c r="I570" s="16"/>
    </row>
    <row r="571" spans="1:9" x14ac:dyDescent="0.25">
      <c r="A571" s="16">
        <v>60298</v>
      </c>
      <c r="B571" s="17">
        <f>INDEX('Bank rate paths'!$A$1:$P$661,MATCH(A571,'Bank rate paths'!$A$1:$A$661,0),MATCH($B$3,'Bank rate paths'!$A$1:$P$1,0))</f>
        <v>1.39431305060488</v>
      </c>
      <c r="I571" s="16"/>
    </row>
    <row r="572" spans="1:9" x14ac:dyDescent="0.25">
      <c r="A572" s="16">
        <v>60326</v>
      </c>
      <c r="B572" s="17">
        <f>INDEX('Bank rate paths'!$A$1:$P$661,MATCH(A572,'Bank rate paths'!$A$1:$A$661,0),MATCH($B$3,'Bank rate paths'!$A$1:$P$1,0))</f>
        <v>1.39431305060488</v>
      </c>
      <c r="I572" s="16"/>
    </row>
    <row r="573" spans="1:9" x14ac:dyDescent="0.25">
      <c r="A573" s="16">
        <v>60357</v>
      </c>
      <c r="B573" s="17">
        <f>INDEX('Bank rate paths'!$A$1:$P$661,MATCH(A573,'Bank rate paths'!$A$1:$A$661,0),MATCH($B$3,'Bank rate paths'!$A$1:$P$1,0))</f>
        <v>1.39431305060488</v>
      </c>
      <c r="I573" s="16"/>
    </row>
    <row r="574" spans="1:9" x14ac:dyDescent="0.25">
      <c r="A574" s="16">
        <v>60387</v>
      </c>
      <c r="B574" s="17">
        <f>INDEX('Bank rate paths'!$A$1:$P$661,MATCH(A574,'Bank rate paths'!$A$1:$A$661,0),MATCH($B$3,'Bank rate paths'!$A$1:$P$1,0))</f>
        <v>1.39431305060488</v>
      </c>
      <c r="I574" s="16"/>
    </row>
    <row r="575" spans="1:9" x14ac:dyDescent="0.25">
      <c r="A575" s="16">
        <v>60418</v>
      </c>
      <c r="B575" s="17">
        <f>INDEX('Bank rate paths'!$A$1:$P$661,MATCH(A575,'Bank rate paths'!$A$1:$A$661,0),MATCH($B$3,'Bank rate paths'!$A$1:$P$1,0))</f>
        <v>1.39431305060488</v>
      </c>
      <c r="I575" s="16"/>
    </row>
    <row r="576" spans="1:9" x14ac:dyDescent="0.25">
      <c r="A576" s="16">
        <v>60448</v>
      </c>
      <c r="B576" s="17">
        <f>INDEX('Bank rate paths'!$A$1:$P$661,MATCH(A576,'Bank rate paths'!$A$1:$A$661,0),MATCH($B$3,'Bank rate paths'!$A$1:$P$1,0))</f>
        <v>1.39431305060488</v>
      </c>
      <c r="I576" s="16"/>
    </row>
    <row r="577" spans="1:9" x14ac:dyDescent="0.25">
      <c r="A577" s="16">
        <v>60479</v>
      </c>
      <c r="B577" s="17">
        <f>INDEX('Bank rate paths'!$A$1:$P$661,MATCH(A577,'Bank rate paths'!$A$1:$A$661,0),MATCH($B$3,'Bank rate paths'!$A$1:$P$1,0))</f>
        <v>1.39431305060488</v>
      </c>
      <c r="I577" s="16"/>
    </row>
    <row r="578" spans="1:9" x14ac:dyDescent="0.25">
      <c r="A578" s="16">
        <v>60510</v>
      </c>
      <c r="B578" s="17">
        <f>INDEX('Bank rate paths'!$A$1:$P$661,MATCH(A578,'Bank rate paths'!$A$1:$A$661,0),MATCH($B$3,'Bank rate paths'!$A$1:$P$1,0))</f>
        <v>1.39431305060488</v>
      </c>
      <c r="I578" s="16"/>
    </row>
    <row r="579" spans="1:9" x14ac:dyDescent="0.25">
      <c r="A579" s="16">
        <v>60540</v>
      </c>
      <c r="B579" s="17">
        <f>INDEX('Bank rate paths'!$A$1:$P$661,MATCH(A579,'Bank rate paths'!$A$1:$A$661,0),MATCH($B$3,'Bank rate paths'!$A$1:$P$1,0))</f>
        <v>1.39431305060488</v>
      </c>
      <c r="I579" s="16"/>
    </row>
    <row r="580" spans="1:9" x14ac:dyDescent="0.25">
      <c r="A580" s="16">
        <v>60571</v>
      </c>
      <c r="B580" s="17">
        <f>INDEX('Bank rate paths'!$A$1:$P$661,MATCH(A580,'Bank rate paths'!$A$1:$A$661,0),MATCH($B$3,'Bank rate paths'!$A$1:$P$1,0))</f>
        <v>1.39431305060488</v>
      </c>
      <c r="I580" s="16"/>
    </row>
    <row r="581" spans="1:9" x14ac:dyDescent="0.25">
      <c r="A581" s="16">
        <v>60601</v>
      </c>
      <c r="B581" s="17">
        <f>INDEX('Bank rate paths'!$A$1:$P$661,MATCH(A581,'Bank rate paths'!$A$1:$A$661,0),MATCH($B$3,'Bank rate paths'!$A$1:$P$1,0))</f>
        <v>1.39431305060488</v>
      </c>
      <c r="I581" s="16"/>
    </row>
    <row r="582" spans="1:9" x14ac:dyDescent="0.25">
      <c r="A582" s="16">
        <v>60632</v>
      </c>
      <c r="B582" s="17">
        <f>INDEX('Bank rate paths'!$A$1:$P$661,MATCH(A582,'Bank rate paths'!$A$1:$A$661,0),MATCH($B$3,'Bank rate paths'!$A$1:$P$1,0))</f>
        <v>1.39431305060488</v>
      </c>
      <c r="I582" s="16"/>
    </row>
    <row r="583" spans="1:9" x14ac:dyDescent="0.25">
      <c r="A583" s="16">
        <v>60663</v>
      </c>
      <c r="B583" s="17">
        <f>INDEX('Bank rate paths'!$A$1:$P$661,MATCH(A583,'Bank rate paths'!$A$1:$A$661,0),MATCH($B$3,'Bank rate paths'!$A$1:$P$1,0))</f>
        <v>1.39431305060488</v>
      </c>
      <c r="I583" s="16"/>
    </row>
    <row r="584" spans="1:9" x14ac:dyDescent="0.25">
      <c r="A584" s="16">
        <v>60691</v>
      </c>
      <c r="B584" s="17">
        <f>INDEX('Bank rate paths'!$A$1:$P$661,MATCH(A584,'Bank rate paths'!$A$1:$A$661,0),MATCH($B$3,'Bank rate paths'!$A$1:$P$1,0))</f>
        <v>1.39431305060488</v>
      </c>
      <c r="I584" s="16"/>
    </row>
    <row r="585" spans="1:9" x14ac:dyDescent="0.25">
      <c r="A585" s="16">
        <v>60722</v>
      </c>
      <c r="B585" s="17">
        <f>INDEX('Bank rate paths'!$A$1:$P$661,MATCH(A585,'Bank rate paths'!$A$1:$A$661,0),MATCH($B$3,'Bank rate paths'!$A$1:$P$1,0))</f>
        <v>1.39431305060488</v>
      </c>
      <c r="I585" s="16"/>
    </row>
    <row r="586" spans="1:9" x14ac:dyDescent="0.25">
      <c r="A586" s="16">
        <v>60752</v>
      </c>
      <c r="B586" s="17">
        <f>INDEX('Bank rate paths'!$A$1:$P$661,MATCH(A586,'Bank rate paths'!$A$1:$A$661,0),MATCH($B$3,'Bank rate paths'!$A$1:$P$1,0))</f>
        <v>1.39431305060488</v>
      </c>
      <c r="I586" s="16"/>
    </row>
    <row r="587" spans="1:9" x14ac:dyDescent="0.25">
      <c r="A587" s="16">
        <v>60783</v>
      </c>
      <c r="B587" s="17">
        <f>INDEX('Bank rate paths'!$A$1:$P$661,MATCH(A587,'Bank rate paths'!$A$1:$A$661,0),MATCH($B$3,'Bank rate paths'!$A$1:$P$1,0))</f>
        <v>1.39431305060488</v>
      </c>
      <c r="I587" s="16"/>
    </row>
    <row r="588" spans="1:9" x14ac:dyDescent="0.25">
      <c r="A588" s="16">
        <v>60813</v>
      </c>
      <c r="B588" s="17">
        <f>INDEX('Bank rate paths'!$A$1:$P$661,MATCH(A588,'Bank rate paths'!$A$1:$A$661,0),MATCH($B$3,'Bank rate paths'!$A$1:$P$1,0))</f>
        <v>1.39431305060488</v>
      </c>
      <c r="I588" s="16"/>
    </row>
    <row r="589" spans="1:9" x14ac:dyDescent="0.25">
      <c r="A589" s="16">
        <v>60844</v>
      </c>
      <c r="B589" s="17">
        <f>INDEX('Bank rate paths'!$A$1:$P$661,MATCH(A589,'Bank rate paths'!$A$1:$A$661,0),MATCH($B$3,'Bank rate paths'!$A$1:$P$1,0))</f>
        <v>1.39431305060488</v>
      </c>
      <c r="I589" s="16"/>
    </row>
    <row r="590" spans="1:9" x14ac:dyDescent="0.25">
      <c r="A590" s="16">
        <v>60875</v>
      </c>
      <c r="B590" s="17">
        <f>INDEX('Bank rate paths'!$A$1:$P$661,MATCH(A590,'Bank rate paths'!$A$1:$A$661,0),MATCH($B$3,'Bank rate paths'!$A$1:$P$1,0))</f>
        <v>1.39431305060488</v>
      </c>
      <c r="I590" s="16"/>
    </row>
    <row r="591" spans="1:9" x14ac:dyDescent="0.25">
      <c r="A591" s="16">
        <v>60905</v>
      </c>
      <c r="B591" s="17">
        <f>INDEX('Bank rate paths'!$A$1:$P$661,MATCH(A591,'Bank rate paths'!$A$1:$A$661,0),MATCH($B$3,'Bank rate paths'!$A$1:$P$1,0))</f>
        <v>1.39431305060488</v>
      </c>
      <c r="I591" s="16"/>
    </row>
    <row r="592" spans="1:9" x14ac:dyDescent="0.25">
      <c r="A592" s="16">
        <v>60936</v>
      </c>
      <c r="B592" s="17">
        <f>INDEX('Bank rate paths'!$A$1:$P$661,MATCH(A592,'Bank rate paths'!$A$1:$A$661,0),MATCH($B$3,'Bank rate paths'!$A$1:$P$1,0))</f>
        <v>1.39431305060488</v>
      </c>
      <c r="I592" s="16"/>
    </row>
    <row r="593" spans="1:9" x14ac:dyDescent="0.25">
      <c r="A593" s="16">
        <v>60966</v>
      </c>
      <c r="B593" s="17">
        <f>INDEX('Bank rate paths'!$A$1:$P$661,MATCH(A593,'Bank rate paths'!$A$1:$A$661,0),MATCH($B$3,'Bank rate paths'!$A$1:$P$1,0))</f>
        <v>1.39431305060488</v>
      </c>
      <c r="I593" s="16"/>
    </row>
    <row r="594" spans="1:9" x14ac:dyDescent="0.25">
      <c r="A594" s="16">
        <v>60997</v>
      </c>
      <c r="B594" s="17">
        <f>INDEX('Bank rate paths'!$A$1:$P$661,MATCH(A594,'Bank rate paths'!$A$1:$A$661,0),MATCH($B$3,'Bank rate paths'!$A$1:$P$1,0))</f>
        <v>1.39431305060488</v>
      </c>
      <c r="I594" s="16"/>
    </row>
    <row r="595" spans="1:9" x14ac:dyDescent="0.25">
      <c r="A595" s="16">
        <v>61028</v>
      </c>
      <c r="B595" s="17">
        <f>INDEX('Bank rate paths'!$A$1:$P$661,MATCH(A595,'Bank rate paths'!$A$1:$A$661,0),MATCH($B$3,'Bank rate paths'!$A$1:$P$1,0))</f>
        <v>1.39431305060488</v>
      </c>
      <c r="I595" s="16"/>
    </row>
    <row r="596" spans="1:9" x14ac:dyDescent="0.25">
      <c r="A596" s="16">
        <v>61056</v>
      </c>
      <c r="B596" s="17">
        <f>INDEX('Bank rate paths'!$A$1:$P$661,MATCH(A596,'Bank rate paths'!$A$1:$A$661,0),MATCH($B$3,'Bank rate paths'!$A$1:$P$1,0))</f>
        <v>1.39431305060488</v>
      </c>
      <c r="I596" s="16"/>
    </row>
    <row r="597" spans="1:9" x14ac:dyDescent="0.25">
      <c r="A597" s="16">
        <v>61087</v>
      </c>
      <c r="B597" s="17">
        <f>INDEX('Bank rate paths'!$A$1:$P$661,MATCH(A597,'Bank rate paths'!$A$1:$A$661,0),MATCH($B$3,'Bank rate paths'!$A$1:$P$1,0))</f>
        <v>1.39431305060488</v>
      </c>
      <c r="I597" s="16"/>
    </row>
    <row r="598" spans="1:9" x14ac:dyDescent="0.25">
      <c r="A598" s="16">
        <v>61117</v>
      </c>
      <c r="B598" s="17">
        <f>INDEX('Bank rate paths'!$A$1:$P$661,MATCH(A598,'Bank rate paths'!$A$1:$A$661,0),MATCH($B$3,'Bank rate paths'!$A$1:$P$1,0))</f>
        <v>1.39431305060488</v>
      </c>
      <c r="I598" s="16"/>
    </row>
    <row r="599" spans="1:9" x14ac:dyDescent="0.25">
      <c r="A599" s="16">
        <v>61148</v>
      </c>
      <c r="B599" s="17">
        <f>INDEX('Bank rate paths'!$A$1:$P$661,MATCH(A599,'Bank rate paths'!$A$1:$A$661,0),MATCH($B$3,'Bank rate paths'!$A$1:$P$1,0))</f>
        <v>1.39431305060488</v>
      </c>
      <c r="I599" s="16"/>
    </row>
    <row r="600" spans="1:9" x14ac:dyDescent="0.25">
      <c r="A600" s="16">
        <v>61178</v>
      </c>
      <c r="B600" s="17">
        <f>INDEX('Bank rate paths'!$A$1:$P$661,MATCH(A600,'Bank rate paths'!$A$1:$A$661,0),MATCH($B$3,'Bank rate paths'!$A$1:$P$1,0))</f>
        <v>1.39431305060488</v>
      </c>
      <c r="I600" s="16"/>
    </row>
    <row r="601" spans="1:9" x14ac:dyDescent="0.25">
      <c r="A601" s="16">
        <v>61209</v>
      </c>
      <c r="B601" s="17">
        <f>INDEX('Bank rate paths'!$A$1:$P$661,MATCH(A601,'Bank rate paths'!$A$1:$A$661,0),MATCH($B$3,'Bank rate paths'!$A$1:$P$1,0))</f>
        <v>1.39431305060488</v>
      </c>
      <c r="I601" s="16"/>
    </row>
    <row r="602" spans="1:9" x14ac:dyDescent="0.25">
      <c r="A602" s="16">
        <v>61240</v>
      </c>
      <c r="B602" s="17">
        <f>INDEX('Bank rate paths'!$A$1:$P$661,MATCH(A602,'Bank rate paths'!$A$1:$A$661,0),MATCH($B$3,'Bank rate paths'!$A$1:$P$1,0))</f>
        <v>1.39431305060488</v>
      </c>
      <c r="I602" s="16"/>
    </row>
    <row r="603" spans="1:9" x14ac:dyDescent="0.25">
      <c r="A603" s="16">
        <v>61270</v>
      </c>
      <c r="B603" s="17">
        <f>INDEX('Bank rate paths'!$A$1:$P$661,MATCH(A603,'Bank rate paths'!$A$1:$A$661,0),MATCH($B$3,'Bank rate paths'!$A$1:$P$1,0))</f>
        <v>1.39431305060488</v>
      </c>
      <c r="I603" s="16"/>
    </row>
    <row r="604" spans="1:9" x14ac:dyDescent="0.25">
      <c r="A604" s="16">
        <v>61301</v>
      </c>
      <c r="B604" s="17">
        <f>INDEX('Bank rate paths'!$A$1:$P$661,MATCH(A604,'Bank rate paths'!$A$1:$A$661,0),MATCH($B$3,'Bank rate paths'!$A$1:$P$1,0))</f>
        <v>1.39431305060488</v>
      </c>
      <c r="I604" s="16"/>
    </row>
    <row r="605" spans="1:9" x14ac:dyDescent="0.25">
      <c r="A605" s="16">
        <v>61331</v>
      </c>
      <c r="B605" s="17">
        <f>INDEX('Bank rate paths'!$A$1:$P$661,MATCH(A605,'Bank rate paths'!$A$1:$A$661,0),MATCH($B$3,'Bank rate paths'!$A$1:$P$1,0))</f>
        <v>1.39431305060488</v>
      </c>
      <c r="I605" s="16"/>
    </row>
    <row r="606" spans="1:9" x14ac:dyDescent="0.25">
      <c r="A606" s="16">
        <v>61362</v>
      </c>
      <c r="B606" s="17">
        <f>INDEX('Bank rate paths'!$A$1:$P$661,MATCH(A606,'Bank rate paths'!$A$1:$A$661,0),MATCH($B$3,'Bank rate paths'!$A$1:$P$1,0))</f>
        <v>1.39431305060488</v>
      </c>
      <c r="I606" s="16"/>
    </row>
    <row r="607" spans="1:9" x14ac:dyDescent="0.25">
      <c r="A607" s="16"/>
      <c r="I607" s="16"/>
    </row>
    <row r="608" spans="1:9" x14ac:dyDescent="0.25">
      <c r="A608" s="16"/>
      <c r="I608" s="16"/>
    </row>
    <row r="609" spans="1:9" x14ac:dyDescent="0.25">
      <c r="A609" s="16"/>
      <c r="I609" s="16"/>
    </row>
    <row r="610" spans="1:9" x14ac:dyDescent="0.25">
      <c r="A610" s="16"/>
      <c r="I610" s="16"/>
    </row>
    <row r="611" spans="1:9" x14ac:dyDescent="0.25">
      <c r="A611" s="16"/>
      <c r="I611" s="16"/>
    </row>
    <row r="612" spans="1:9" x14ac:dyDescent="0.25">
      <c r="A612" s="16"/>
      <c r="I612" s="16"/>
    </row>
    <row r="613" spans="1:9" x14ac:dyDescent="0.25">
      <c r="A613" s="16"/>
      <c r="I613" s="16"/>
    </row>
    <row r="614" spans="1:9" x14ac:dyDescent="0.25">
      <c r="A614" s="16"/>
      <c r="I614" s="16"/>
    </row>
    <row r="615" spans="1:9" x14ac:dyDescent="0.25">
      <c r="A615" s="16"/>
      <c r="I615" s="16"/>
    </row>
    <row r="616" spans="1:9" x14ac:dyDescent="0.25">
      <c r="A616" s="16"/>
      <c r="I616" s="16"/>
    </row>
    <row r="617" spans="1:9" x14ac:dyDescent="0.25">
      <c r="A617" s="16"/>
      <c r="I617" s="16"/>
    </row>
    <row r="618" spans="1:9" x14ac:dyDescent="0.25">
      <c r="A618" s="16"/>
      <c r="I618" s="16"/>
    </row>
    <row r="619" spans="1:9" x14ac:dyDescent="0.25">
      <c r="A619" s="16"/>
      <c r="I619" s="16"/>
    </row>
    <row r="620" spans="1:9" x14ac:dyDescent="0.25">
      <c r="A620" s="16"/>
      <c r="I620" s="16"/>
    </row>
    <row r="621" spans="1:9" x14ac:dyDescent="0.25">
      <c r="A621" s="16"/>
      <c r="I621" s="16"/>
    </row>
    <row r="622" spans="1:9" x14ac:dyDescent="0.25">
      <c r="A622" s="16"/>
      <c r="I622" s="16"/>
    </row>
    <row r="623" spans="1:9" x14ac:dyDescent="0.25">
      <c r="A623" s="16"/>
      <c r="I623" s="16"/>
    </row>
    <row r="624" spans="1:9" x14ac:dyDescent="0.25">
      <c r="A624" s="16"/>
      <c r="I624" s="16"/>
    </row>
    <row r="625" spans="1:9" x14ac:dyDescent="0.25">
      <c r="A625" s="16"/>
      <c r="I625" s="16"/>
    </row>
    <row r="626" spans="1:9" x14ac:dyDescent="0.25">
      <c r="A626" s="16"/>
      <c r="I626" s="16"/>
    </row>
    <row r="627" spans="1:9" x14ac:dyDescent="0.25">
      <c r="A627" s="16"/>
      <c r="I627" s="16"/>
    </row>
    <row r="628" spans="1:9" x14ac:dyDescent="0.25">
      <c r="A628" s="16"/>
      <c r="I628" s="16"/>
    </row>
    <row r="629" spans="1:9" x14ac:dyDescent="0.25">
      <c r="A629" s="16"/>
      <c r="I629" s="16"/>
    </row>
    <row r="630" spans="1:9" x14ac:dyDescent="0.25">
      <c r="A630" s="16"/>
      <c r="I630" s="16"/>
    </row>
    <row r="631" spans="1:9" x14ac:dyDescent="0.25">
      <c r="A631" s="16"/>
      <c r="I631" s="16"/>
    </row>
    <row r="632" spans="1:9" x14ac:dyDescent="0.25">
      <c r="A632" s="16"/>
      <c r="I632" s="16"/>
    </row>
    <row r="633" spans="1:9" x14ac:dyDescent="0.25">
      <c r="A633" s="16"/>
      <c r="I633" s="16"/>
    </row>
    <row r="634" spans="1:9" x14ac:dyDescent="0.25">
      <c r="A634" s="16"/>
      <c r="I634" s="16"/>
    </row>
    <row r="635" spans="1:9" x14ac:dyDescent="0.25">
      <c r="A635" s="16"/>
      <c r="I635" s="16"/>
    </row>
    <row r="636" spans="1:9" x14ac:dyDescent="0.25">
      <c r="A636" s="16"/>
      <c r="I636" s="16"/>
    </row>
    <row r="637" spans="1:9" x14ac:dyDescent="0.25">
      <c r="A637" s="16"/>
      <c r="I637" s="16"/>
    </row>
    <row r="638" spans="1:9" x14ac:dyDescent="0.25">
      <c r="A638" s="16"/>
      <c r="I638" s="16"/>
    </row>
    <row r="639" spans="1:9" x14ac:dyDescent="0.25">
      <c r="A639" s="16"/>
      <c r="I639" s="16"/>
    </row>
    <row r="640" spans="1:9" x14ac:dyDescent="0.25">
      <c r="A640" s="16"/>
      <c r="I640" s="16"/>
    </row>
    <row r="641" spans="1:9" x14ac:dyDescent="0.25">
      <c r="A641" s="16"/>
      <c r="I641" s="16"/>
    </row>
    <row r="642" spans="1:9" x14ac:dyDescent="0.25">
      <c r="A642" s="16"/>
      <c r="I642" s="16"/>
    </row>
    <row r="643" spans="1:9" x14ac:dyDescent="0.25">
      <c r="A643" s="16"/>
      <c r="I643" s="16"/>
    </row>
    <row r="644" spans="1:9" x14ac:dyDescent="0.25">
      <c r="A644" s="16"/>
      <c r="I644" s="16"/>
    </row>
    <row r="645" spans="1:9" x14ac:dyDescent="0.25">
      <c r="A645" s="16"/>
      <c r="I645" s="16"/>
    </row>
    <row r="646" spans="1:9" x14ac:dyDescent="0.25">
      <c r="A646" s="16"/>
      <c r="I646" s="16"/>
    </row>
    <row r="647" spans="1:9" x14ac:dyDescent="0.25">
      <c r="A647" s="16"/>
      <c r="I647" s="16"/>
    </row>
    <row r="648" spans="1:9" x14ac:dyDescent="0.25">
      <c r="A648" s="16"/>
      <c r="I648" s="16"/>
    </row>
    <row r="649" spans="1:9" x14ac:dyDescent="0.25">
      <c r="A649" s="16"/>
      <c r="I649" s="16"/>
    </row>
    <row r="650" spans="1:9" x14ac:dyDescent="0.25">
      <c r="A650" s="16"/>
      <c r="I650" s="16"/>
    </row>
    <row r="651" spans="1:9" x14ac:dyDescent="0.25">
      <c r="A651" s="16"/>
      <c r="I651" s="16"/>
    </row>
    <row r="652" spans="1:9" x14ac:dyDescent="0.25">
      <c r="A652" s="16"/>
      <c r="I652" s="16"/>
    </row>
    <row r="653" spans="1:9" x14ac:dyDescent="0.25">
      <c r="A653" s="16"/>
      <c r="I653" s="16"/>
    </row>
    <row r="654" spans="1:9" x14ac:dyDescent="0.25">
      <c r="A654" s="16"/>
      <c r="I654" s="16"/>
    </row>
    <row r="655" spans="1:9" x14ac:dyDescent="0.25">
      <c r="A655" s="16"/>
      <c r="I655" s="16"/>
    </row>
    <row r="656" spans="1:9" x14ac:dyDescent="0.25">
      <c r="A656" s="16"/>
      <c r="I656" s="16"/>
    </row>
    <row r="657" spans="1:9" x14ac:dyDescent="0.25">
      <c r="A657" s="16"/>
      <c r="I657" s="16"/>
    </row>
    <row r="658" spans="1:9" x14ac:dyDescent="0.25">
      <c r="A658" s="16"/>
      <c r="I658" s="16"/>
    </row>
    <row r="659" spans="1:9" x14ac:dyDescent="0.25">
      <c r="A659" s="16"/>
      <c r="I659" s="16"/>
    </row>
    <row r="660" spans="1:9" x14ac:dyDescent="0.25">
      <c r="A660" s="16"/>
      <c r="I660" s="16"/>
    </row>
    <row r="661" spans="1:9" x14ac:dyDescent="0.25">
      <c r="A661" s="16"/>
      <c r="I661" s="16"/>
    </row>
    <row r="662" spans="1:9" x14ac:dyDescent="0.25">
      <c r="A662" s="16"/>
      <c r="I662" s="16"/>
    </row>
    <row r="663" spans="1:9" x14ac:dyDescent="0.25">
      <c r="A663" s="16"/>
      <c r="I663" s="16"/>
    </row>
    <row r="664" spans="1:9" x14ac:dyDescent="0.25">
      <c r="I664" s="16"/>
    </row>
    <row r="665" spans="1:9" x14ac:dyDescent="0.25">
      <c r="I665" s="16"/>
    </row>
    <row r="666" spans="1:9" x14ac:dyDescent="0.25">
      <c r="I666" s="16"/>
    </row>
    <row r="667" spans="1:9" x14ac:dyDescent="0.25">
      <c r="I667" s="16"/>
    </row>
    <row r="668" spans="1:9" x14ac:dyDescent="0.25">
      <c r="I668" s="16"/>
    </row>
    <row r="669" spans="1:9" x14ac:dyDescent="0.25">
      <c r="I669" s="16"/>
    </row>
    <row r="670" spans="1:9" x14ac:dyDescent="0.25">
      <c r="I670" s="1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664"/>
  <sheetViews>
    <sheetView zoomScaleNormal="100" workbookViewId="0">
      <selection activeCell="B5" sqref="B5"/>
    </sheetView>
  </sheetViews>
  <sheetFormatPr defaultRowHeight="15" x14ac:dyDescent="0.25"/>
  <cols>
    <col min="1" max="1" width="8.85546875" style="17"/>
    <col min="2" max="4" width="19" style="41" bestFit="1" customWidth="1"/>
    <col min="5" max="5" width="19" style="17" bestFit="1" customWidth="1"/>
    <col min="8" max="8" width="15.42578125" customWidth="1"/>
    <col min="9" max="9" width="12" style="33" bestFit="1" customWidth="1"/>
    <col min="29" max="29" width="13" customWidth="1"/>
  </cols>
  <sheetData>
    <row r="1" spans="1:30" x14ac:dyDescent="0.25">
      <c r="A1" s="40" t="s">
        <v>8</v>
      </c>
      <c r="H1" s="33"/>
    </row>
    <row r="2" spans="1:30" x14ac:dyDescent="0.25">
      <c r="B2" s="42" t="str">
        <f>"Scenario "&amp;SelectedScenario</f>
        <v>Scenario 1</v>
      </c>
      <c r="H2" s="33"/>
    </row>
    <row r="3" spans="1:30" ht="30" x14ac:dyDescent="0.25">
      <c r="A3" s="35"/>
      <c r="B3" s="43" t="s">
        <v>39</v>
      </c>
      <c r="C3" s="43" t="s">
        <v>55</v>
      </c>
      <c r="D3" s="43" t="s">
        <v>12</v>
      </c>
      <c r="E3" s="36"/>
      <c r="F3" s="36"/>
      <c r="G3" s="36"/>
      <c r="H3" s="33"/>
    </row>
    <row r="4" spans="1:30" x14ac:dyDescent="0.25">
      <c r="A4" s="68">
        <v>43070</v>
      </c>
      <c r="B4" s="41">
        <f t="shared" ref="B4:B35" ca="1" si="0">INDEX(INDIRECT("'"&amp;$B$2&amp;"'!"&amp;"$A$1:$YI$17"),MATCH("Average MTM",INDIRECT("'"&amp;$B$2&amp;"'!"&amp;"$A$1:$A$17"),0),MATCH($A4,INDIRECT("'"&amp;$B$2&amp;"'!"&amp;"$A$1:$YI$1"),0))</f>
        <v>474605210583.85822</v>
      </c>
      <c r="C4" s="41">
        <f t="shared" ref="C4:C35" ca="1" si="1">-INDEX(INDIRECT("'"&amp;$B$2&amp;"'!"&amp;"$A$1:$YI$17"),MATCH("Average Loan",INDIRECT("'"&amp;$B$2&amp;"'!"&amp;"$A$1:$A$17"),0),MATCH($A4,INDIRECT("'"&amp;$B$2&amp;"'!"&amp;"$A$1:$YI$1"),0))</f>
        <v>-445000000000</v>
      </c>
      <c r="D4" s="41">
        <f ca="1">B4+C4</f>
        <v>29605210583.858215</v>
      </c>
      <c r="E4" s="44"/>
      <c r="H4" s="33"/>
      <c r="Y4" s="33"/>
      <c r="Z4" s="33"/>
      <c r="AA4" s="33"/>
      <c r="AB4" s="33"/>
      <c r="AC4" s="33"/>
      <c r="AD4" s="33"/>
    </row>
    <row r="5" spans="1:30" x14ac:dyDescent="0.25">
      <c r="A5" s="68">
        <v>43435</v>
      </c>
      <c r="B5" s="41">
        <f t="shared" ca="1" si="0"/>
        <v>463496778763.6178</v>
      </c>
      <c r="C5" s="41">
        <f t="shared" ca="1" si="1"/>
        <v>-445000000000</v>
      </c>
      <c r="D5" s="41">
        <f t="shared" ref="D5:D54" ca="1" si="2">B5+C5</f>
        <v>18496778763.617798</v>
      </c>
      <c r="E5" s="44"/>
      <c r="H5" s="33"/>
      <c r="R5" s="17"/>
      <c r="S5" s="17"/>
      <c r="T5" s="17"/>
      <c r="U5" s="17"/>
      <c r="Y5" s="33"/>
      <c r="Z5" s="33"/>
      <c r="AA5" s="33"/>
      <c r="AB5" s="33"/>
      <c r="AC5" s="33"/>
      <c r="AD5" s="33"/>
    </row>
    <row r="6" spans="1:30" x14ac:dyDescent="0.25">
      <c r="A6" s="68">
        <v>43800</v>
      </c>
      <c r="B6" s="41">
        <f t="shared" ca="1" si="0"/>
        <v>455114968685.93854</v>
      </c>
      <c r="C6" s="41">
        <f t="shared" ca="1" si="1"/>
        <v>-445000000000</v>
      </c>
      <c r="D6" s="41">
        <f t="shared" ca="1" si="2"/>
        <v>10114968685.938538</v>
      </c>
      <c r="E6" s="44"/>
      <c r="H6" s="33"/>
      <c r="R6" s="17"/>
      <c r="S6" s="17"/>
      <c r="T6" s="17"/>
      <c r="U6" s="17"/>
      <c r="Y6" s="33"/>
      <c r="Z6" s="33"/>
      <c r="AA6" s="33"/>
      <c r="AB6" s="33"/>
      <c r="AC6" s="33"/>
      <c r="AD6" s="33"/>
    </row>
    <row r="7" spans="1:30" x14ac:dyDescent="0.25">
      <c r="A7" s="68">
        <v>44166</v>
      </c>
      <c r="B7" s="41">
        <f t="shared" ca="1" si="0"/>
        <v>446941219204.70551</v>
      </c>
      <c r="C7" s="41">
        <f t="shared" ca="1" si="1"/>
        <v>-445000000000</v>
      </c>
      <c r="D7" s="41">
        <f t="shared" ca="1" si="2"/>
        <v>1941219204.7055054</v>
      </c>
      <c r="E7" s="44"/>
      <c r="H7" s="33"/>
      <c r="R7" s="17"/>
      <c r="S7" s="17"/>
      <c r="T7" s="17"/>
      <c r="U7" s="17"/>
      <c r="Y7" s="33"/>
      <c r="Z7" s="33"/>
      <c r="AA7" s="33"/>
      <c r="AB7" s="33"/>
      <c r="AC7" s="33"/>
      <c r="AD7" s="33"/>
    </row>
    <row r="8" spans="1:30" x14ac:dyDescent="0.25">
      <c r="A8" s="68">
        <v>44531</v>
      </c>
      <c r="B8" s="41">
        <f t="shared" ca="1" si="0"/>
        <v>444846453776.07404</v>
      </c>
      <c r="C8" s="41">
        <f t="shared" ca="1" si="1"/>
        <v>-445000000000</v>
      </c>
      <c r="D8" s="41">
        <f t="shared" ca="1" si="2"/>
        <v>-153546223.92596436</v>
      </c>
      <c r="E8" s="44"/>
      <c r="H8" s="33"/>
      <c r="R8" s="17"/>
      <c r="S8" s="17"/>
      <c r="T8" s="17"/>
      <c r="U8" s="17"/>
      <c r="Y8" s="33"/>
      <c r="Z8" s="33"/>
      <c r="AA8" s="33"/>
      <c r="AB8" s="33"/>
      <c r="AC8" s="33"/>
      <c r="AD8" s="33"/>
    </row>
    <row r="9" spans="1:30" x14ac:dyDescent="0.25">
      <c r="A9" s="68">
        <v>44896</v>
      </c>
      <c r="B9" s="41">
        <f t="shared" ca="1" si="0"/>
        <v>438906397644.9046</v>
      </c>
      <c r="C9" s="41">
        <f t="shared" ca="1" si="1"/>
        <v>-445000000000</v>
      </c>
      <c r="D9" s="41">
        <f t="shared" ca="1" si="2"/>
        <v>-6093602355.0953979</v>
      </c>
      <c r="E9" s="44"/>
      <c r="H9" s="33"/>
      <c r="R9" s="17"/>
      <c r="S9" s="17"/>
      <c r="T9" s="17"/>
      <c r="U9" s="17"/>
      <c r="Y9" s="33"/>
      <c r="Z9" s="33"/>
      <c r="AA9" s="33"/>
      <c r="AB9" s="33"/>
      <c r="AC9" s="33"/>
      <c r="AD9" s="33"/>
    </row>
    <row r="10" spans="1:30" x14ac:dyDescent="0.25">
      <c r="A10" s="68">
        <v>45261</v>
      </c>
      <c r="B10" s="41">
        <f t="shared" ca="1" si="0"/>
        <v>432567137366.65314</v>
      </c>
      <c r="C10" s="41">
        <f t="shared" ca="1" si="1"/>
        <v>-445000000000</v>
      </c>
      <c r="D10" s="41">
        <f t="shared" ca="1" si="2"/>
        <v>-12432862633.346863</v>
      </c>
      <c r="E10" s="44"/>
      <c r="H10" s="33"/>
      <c r="R10" s="17"/>
      <c r="S10" s="17"/>
      <c r="T10" s="17"/>
      <c r="U10" s="17"/>
      <c r="Y10" s="33"/>
      <c r="Z10" s="33"/>
      <c r="AA10" s="33"/>
      <c r="AB10" s="33"/>
      <c r="AC10" s="33"/>
      <c r="AD10" s="33"/>
    </row>
    <row r="11" spans="1:30" x14ac:dyDescent="0.25">
      <c r="A11" s="68">
        <v>45627</v>
      </c>
      <c r="B11" s="41">
        <f t="shared" ca="1" si="0"/>
        <v>427833274399.83936</v>
      </c>
      <c r="C11" s="41">
        <f t="shared" ca="1" si="1"/>
        <v>-445000000000</v>
      </c>
      <c r="D11" s="41">
        <f t="shared" ca="1" si="2"/>
        <v>-17166725600.160645</v>
      </c>
      <c r="E11" s="45"/>
      <c r="H11" s="33"/>
      <c r="R11" s="17"/>
      <c r="S11" s="17"/>
      <c r="T11" s="17"/>
      <c r="U11" s="17"/>
      <c r="Y11" s="33"/>
      <c r="Z11" s="33"/>
      <c r="AA11" s="33"/>
      <c r="AB11" s="33"/>
      <c r="AC11" s="33"/>
      <c r="AD11" s="33"/>
    </row>
    <row r="12" spans="1:30" x14ac:dyDescent="0.25">
      <c r="A12" s="68">
        <v>45992</v>
      </c>
      <c r="B12" s="41">
        <f t="shared" ca="1" si="0"/>
        <v>427680627304.52966</v>
      </c>
      <c r="C12" s="41">
        <f t="shared" ca="1" si="1"/>
        <v>-445000000000</v>
      </c>
      <c r="D12" s="41">
        <f t="shared" ca="1" si="2"/>
        <v>-17319372695.470337</v>
      </c>
      <c r="E12"/>
      <c r="H12" s="33"/>
      <c r="R12" s="17"/>
      <c r="S12" s="17"/>
      <c r="T12" s="17"/>
      <c r="U12" s="17"/>
      <c r="Y12" s="33"/>
      <c r="Z12" s="33"/>
      <c r="AA12" s="33"/>
      <c r="AB12" s="33"/>
      <c r="AC12" s="33"/>
      <c r="AD12" s="33"/>
    </row>
    <row r="13" spans="1:30" x14ac:dyDescent="0.25">
      <c r="A13" s="68">
        <v>46357</v>
      </c>
      <c r="B13" s="41">
        <f t="shared" ca="1" si="0"/>
        <v>422719248229.58508</v>
      </c>
      <c r="C13" s="41">
        <f t="shared" ca="1" si="1"/>
        <v>-445000000000</v>
      </c>
      <c r="D13" s="41">
        <f t="shared" ca="1" si="2"/>
        <v>-22280751770.414917</v>
      </c>
      <c r="E13"/>
      <c r="H13" s="33"/>
      <c r="R13" s="17"/>
      <c r="S13" s="17"/>
      <c r="T13" s="17"/>
      <c r="U13" s="17"/>
      <c r="Y13" s="33"/>
      <c r="Z13" s="33"/>
      <c r="AA13" s="33"/>
      <c r="AB13" s="33"/>
      <c r="AC13" s="33"/>
      <c r="AD13" s="33"/>
    </row>
    <row r="14" spans="1:30" x14ac:dyDescent="0.25">
      <c r="A14" s="68">
        <v>46722</v>
      </c>
      <c r="B14" s="41">
        <f t="shared" ca="1" si="0"/>
        <v>421050404569.29034</v>
      </c>
      <c r="C14" s="41">
        <f t="shared" ca="1" si="1"/>
        <v>-445000000000</v>
      </c>
      <c r="D14" s="41">
        <f t="shared" ca="1" si="2"/>
        <v>-23949595430.709656</v>
      </c>
      <c r="E14"/>
      <c r="H14" s="33"/>
      <c r="R14" s="17"/>
      <c r="S14" s="17"/>
      <c r="T14" s="17"/>
      <c r="U14" s="17"/>
      <c r="Y14" s="33"/>
      <c r="Z14" s="33"/>
      <c r="AA14" s="33"/>
      <c r="AB14" s="33"/>
      <c r="AC14" s="33"/>
      <c r="AD14" s="33"/>
    </row>
    <row r="15" spans="1:30" x14ac:dyDescent="0.25">
      <c r="A15" s="68">
        <v>47088</v>
      </c>
      <c r="B15" s="41">
        <f t="shared" ca="1" si="0"/>
        <v>422057681189.01648</v>
      </c>
      <c r="C15" s="41">
        <f t="shared" ca="1" si="1"/>
        <v>-445000000000</v>
      </c>
      <c r="D15" s="41">
        <f t="shared" ca="1" si="2"/>
        <v>-22942318810.983521</v>
      </c>
      <c r="E15"/>
      <c r="H15" s="33"/>
      <c r="R15" s="17"/>
      <c r="S15" s="17"/>
      <c r="T15" s="17"/>
      <c r="U15" s="17"/>
      <c r="Y15" s="33"/>
      <c r="Z15" s="33"/>
      <c r="AA15" s="33"/>
      <c r="AB15" s="33"/>
      <c r="AC15" s="33"/>
      <c r="AD15" s="33"/>
    </row>
    <row r="16" spans="1:30" x14ac:dyDescent="0.25">
      <c r="A16" s="68">
        <v>47453</v>
      </c>
      <c r="B16" s="41">
        <f t="shared" ca="1" si="0"/>
        <v>418697789359.07892</v>
      </c>
      <c r="C16" s="41">
        <f t="shared" ca="1" si="1"/>
        <v>-445000000000</v>
      </c>
      <c r="D16" s="41">
        <f t="shared" ca="1" si="2"/>
        <v>-26302210640.921082</v>
      </c>
      <c r="E16"/>
      <c r="H16" s="33"/>
      <c r="R16" s="17"/>
      <c r="S16" s="17"/>
      <c r="T16" s="17"/>
      <c r="U16" s="17"/>
      <c r="Y16" s="33"/>
      <c r="Z16" s="33"/>
      <c r="AA16" s="33"/>
      <c r="AB16" s="33"/>
      <c r="AC16" s="33"/>
      <c r="AD16" s="33"/>
    </row>
    <row r="17" spans="1:30" x14ac:dyDescent="0.25">
      <c r="A17" s="68">
        <v>47818</v>
      </c>
      <c r="B17" s="41">
        <f t="shared" ca="1" si="0"/>
        <v>422872807577.41962</v>
      </c>
      <c r="C17" s="41">
        <f t="shared" ca="1" si="1"/>
        <v>-445000000000</v>
      </c>
      <c r="D17" s="41">
        <f t="shared" ca="1" si="2"/>
        <v>-22127192422.580383</v>
      </c>
      <c r="E17"/>
      <c r="H17" s="33"/>
      <c r="R17" s="17"/>
      <c r="S17" s="17"/>
      <c r="T17" s="17"/>
      <c r="U17" s="17"/>
      <c r="Y17" s="33"/>
      <c r="Z17" s="33"/>
      <c r="AA17" s="33"/>
      <c r="AB17" s="33"/>
      <c r="AC17" s="33"/>
      <c r="AD17" s="33"/>
    </row>
    <row r="18" spans="1:30" x14ac:dyDescent="0.25">
      <c r="A18" s="68">
        <v>48183</v>
      </c>
      <c r="B18" s="41">
        <f t="shared" ca="1" si="0"/>
        <v>420514815686.63171</v>
      </c>
      <c r="C18" s="41">
        <f t="shared" ca="1" si="1"/>
        <v>-445000000000</v>
      </c>
      <c r="D18" s="41">
        <f t="shared" ca="1" si="2"/>
        <v>-24485184313.368286</v>
      </c>
      <c r="E18"/>
      <c r="H18" s="33"/>
      <c r="R18" s="17"/>
      <c r="S18" s="17"/>
      <c r="T18" s="17"/>
      <c r="U18" s="17"/>
      <c r="Y18" s="33"/>
      <c r="Z18" s="33"/>
      <c r="AA18" s="33"/>
      <c r="AB18" s="33"/>
      <c r="AC18" s="33"/>
      <c r="AD18" s="33"/>
    </row>
    <row r="19" spans="1:30" x14ac:dyDescent="0.25">
      <c r="A19" s="68">
        <v>48549</v>
      </c>
      <c r="B19" s="41">
        <f t="shared" ca="1" si="0"/>
        <v>423216863629.70911</v>
      </c>
      <c r="C19" s="41">
        <f t="shared" ca="1" si="1"/>
        <v>-445000000000</v>
      </c>
      <c r="D19" s="41">
        <f t="shared" ca="1" si="2"/>
        <v>-21783136370.290894</v>
      </c>
      <c r="E19"/>
      <c r="H19" s="33"/>
      <c r="R19" s="17"/>
      <c r="S19" s="17"/>
      <c r="T19" s="17"/>
      <c r="U19" s="17"/>
      <c r="Y19" s="33"/>
      <c r="Z19" s="33"/>
      <c r="AA19" s="33"/>
      <c r="AB19" s="33"/>
      <c r="AC19" s="33"/>
      <c r="AD19" s="33"/>
    </row>
    <row r="20" spans="1:30" x14ac:dyDescent="0.25">
      <c r="A20" s="68">
        <v>48914</v>
      </c>
      <c r="B20" s="41">
        <f t="shared" ca="1" si="0"/>
        <v>421244111427.00647</v>
      </c>
      <c r="C20" s="41">
        <f t="shared" ca="1" si="1"/>
        <v>-445000000000</v>
      </c>
      <c r="D20" s="41">
        <f t="shared" ca="1" si="2"/>
        <v>-23755888572.99353</v>
      </c>
      <c r="E20"/>
      <c r="H20" s="33"/>
      <c r="R20" s="17"/>
      <c r="S20" s="17"/>
      <c r="T20" s="17"/>
      <c r="U20" s="17"/>
      <c r="Y20" s="33"/>
      <c r="Z20" s="33"/>
      <c r="AA20" s="33"/>
      <c r="AB20" s="33"/>
      <c r="AC20" s="33"/>
      <c r="AD20" s="33"/>
    </row>
    <row r="21" spans="1:30" x14ac:dyDescent="0.25">
      <c r="A21" s="68">
        <v>49279</v>
      </c>
      <c r="B21" s="41">
        <f t="shared" ca="1" si="0"/>
        <v>423700292576.89008</v>
      </c>
      <c r="C21" s="41">
        <f t="shared" ca="1" si="1"/>
        <v>-445000000000</v>
      </c>
      <c r="D21" s="41">
        <f t="shared" ca="1" si="2"/>
        <v>-21299707423.109924</v>
      </c>
      <c r="E21"/>
      <c r="H21" s="33"/>
      <c r="R21" s="17"/>
      <c r="S21" s="17"/>
      <c r="T21" s="17"/>
      <c r="U21" s="17"/>
      <c r="Y21" s="33"/>
      <c r="Z21" s="33"/>
      <c r="AA21" s="33"/>
      <c r="AB21" s="33"/>
      <c r="AC21" s="33"/>
      <c r="AD21" s="33"/>
    </row>
    <row r="22" spans="1:30" x14ac:dyDescent="0.25">
      <c r="A22" s="68">
        <v>49644</v>
      </c>
      <c r="B22" s="41">
        <f t="shared" ca="1" si="0"/>
        <v>421698380840.00146</v>
      </c>
      <c r="C22" s="41">
        <f t="shared" ca="1" si="1"/>
        <v>-445000000000</v>
      </c>
      <c r="D22" s="41">
        <f t="shared" ca="1" si="2"/>
        <v>-23301619159.998535</v>
      </c>
      <c r="E22"/>
      <c r="H22" s="33"/>
      <c r="R22" s="17"/>
      <c r="S22" s="17"/>
      <c r="T22" s="17"/>
      <c r="U22" s="17"/>
      <c r="Y22" s="33"/>
      <c r="Z22" s="33"/>
      <c r="AA22" s="33"/>
      <c r="AB22" s="33"/>
      <c r="AC22" s="33"/>
      <c r="AD22" s="33"/>
    </row>
    <row r="23" spans="1:30" x14ac:dyDescent="0.25">
      <c r="A23" s="68">
        <v>50010</v>
      </c>
      <c r="B23" s="41">
        <f t="shared" ca="1" si="0"/>
        <v>423496521211.32214</v>
      </c>
      <c r="C23" s="41">
        <f t="shared" ca="1" si="1"/>
        <v>-445000000000</v>
      </c>
      <c r="D23" s="41">
        <f t="shared" ca="1" si="2"/>
        <v>-21503478788.677856</v>
      </c>
      <c r="E23"/>
      <c r="H23" s="33"/>
      <c r="R23" s="17"/>
      <c r="S23" s="17"/>
      <c r="T23" s="17"/>
      <c r="U23" s="17"/>
      <c r="Y23" s="33"/>
      <c r="Z23" s="33"/>
      <c r="AA23" s="33"/>
      <c r="AB23" s="33"/>
      <c r="AC23" s="33"/>
      <c r="AD23" s="33"/>
    </row>
    <row r="24" spans="1:30" x14ac:dyDescent="0.25">
      <c r="A24" s="68">
        <v>50375</v>
      </c>
      <c r="B24" s="41">
        <f t="shared" ca="1" si="0"/>
        <v>419616293111.20123</v>
      </c>
      <c r="C24" s="41">
        <f t="shared" ca="1" si="1"/>
        <v>-445000000000</v>
      </c>
      <c r="D24" s="41">
        <f t="shared" ca="1" si="2"/>
        <v>-25383706888.798767</v>
      </c>
      <c r="E24"/>
      <c r="H24" s="33"/>
      <c r="R24" s="17"/>
      <c r="S24" s="17"/>
      <c r="T24" s="17"/>
      <c r="U24" s="17"/>
      <c r="Y24" s="33"/>
      <c r="Z24" s="33"/>
      <c r="AA24" s="33"/>
      <c r="AB24" s="33"/>
      <c r="AC24" s="33"/>
      <c r="AD24" s="33"/>
    </row>
    <row r="25" spans="1:30" x14ac:dyDescent="0.25">
      <c r="A25" s="68">
        <v>50740</v>
      </c>
      <c r="B25" s="41">
        <f t="shared" ca="1" si="0"/>
        <v>422471796286.33496</v>
      </c>
      <c r="C25" s="41">
        <f t="shared" ca="1" si="1"/>
        <v>-445000000000</v>
      </c>
      <c r="D25" s="41">
        <f t="shared" ca="1" si="2"/>
        <v>-22528203713.665039</v>
      </c>
      <c r="E25"/>
      <c r="H25" s="33"/>
      <c r="R25" s="17"/>
      <c r="S25" s="17"/>
      <c r="T25" s="17"/>
      <c r="U25" s="17"/>
      <c r="Y25" s="33"/>
      <c r="Z25" s="33"/>
      <c r="AA25" s="33"/>
      <c r="AB25" s="33"/>
      <c r="AC25" s="33"/>
      <c r="AD25" s="33"/>
    </row>
    <row r="26" spans="1:30" x14ac:dyDescent="0.25">
      <c r="A26" s="68">
        <v>51105</v>
      </c>
      <c r="B26" s="41">
        <f t="shared" ca="1" si="0"/>
        <v>424064166814.76245</v>
      </c>
      <c r="C26" s="41">
        <f t="shared" ca="1" si="1"/>
        <v>-445000000000</v>
      </c>
      <c r="D26" s="41">
        <f t="shared" ca="1" si="2"/>
        <v>-20935833185.237549</v>
      </c>
      <c r="E26"/>
      <c r="H26" s="33"/>
      <c r="R26" s="17"/>
      <c r="S26" s="17"/>
      <c r="T26" s="17"/>
      <c r="U26" s="17"/>
      <c r="Y26" s="33"/>
      <c r="Z26" s="33"/>
      <c r="AA26" s="33"/>
      <c r="AB26" s="33"/>
      <c r="AC26" s="33"/>
      <c r="AD26" s="33"/>
    </row>
    <row r="27" spans="1:30" x14ac:dyDescent="0.25">
      <c r="A27" s="68">
        <v>51471</v>
      </c>
      <c r="B27" s="41">
        <f t="shared" ca="1" si="0"/>
        <v>426196793421.328</v>
      </c>
      <c r="C27" s="41">
        <f t="shared" ca="1" si="1"/>
        <v>-445000000000</v>
      </c>
      <c r="D27" s="41">
        <f t="shared" ca="1" si="2"/>
        <v>-18803206578.671997</v>
      </c>
      <c r="E27"/>
      <c r="H27" s="33"/>
      <c r="I27" s="65"/>
      <c r="R27" s="17"/>
      <c r="S27" s="17"/>
      <c r="T27" s="17"/>
      <c r="U27" s="17"/>
      <c r="Y27" s="33"/>
      <c r="Z27" s="33"/>
      <c r="AA27" s="33"/>
      <c r="AB27" s="33"/>
      <c r="AC27" s="33"/>
      <c r="AD27" s="33"/>
    </row>
    <row r="28" spans="1:30" x14ac:dyDescent="0.25">
      <c r="A28" s="68">
        <v>51836</v>
      </c>
      <c r="B28" s="41">
        <f t="shared" ca="1" si="0"/>
        <v>422769380120.20972</v>
      </c>
      <c r="C28" s="41">
        <f t="shared" ca="1" si="1"/>
        <v>-445000000000</v>
      </c>
      <c r="D28" s="41">
        <f t="shared" ca="1" si="2"/>
        <v>-22230619879.790283</v>
      </c>
      <c r="E28"/>
      <c r="H28" s="33"/>
      <c r="I28" s="66"/>
      <c r="R28" s="17"/>
      <c r="S28" s="17"/>
      <c r="T28" s="17"/>
      <c r="U28" s="17"/>
      <c r="Y28" s="33"/>
      <c r="Z28" s="33"/>
      <c r="AA28" s="33"/>
      <c r="AB28" s="33"/>
      <c r="AC28" s="33"/>
      <c r="AD28" s="33"/>
    </row>
    <row r="29" spans="1:30" x14ac:dyDescent="0.25">
      <c r="A29" s="68">
        <v>52201</v>
      </c>
      <c r="B29" s="41">
        <f t="shared" ca="1" si="0"/>
        <v>425608406275.36884</v>
      </c>
      <c r="C29" s="41">
        <f t="shared" ca="1" si="1"/>
        <v>-445000000000</v>
      </c>
      <c r="D29" s="41">
        <f t="shared" ca="1" si="2"/>
        <v>-19391593724.631165</v>
      </c>
      <c r="E29"/>
      <c r="H29" s="33"/>
      <c r="R29" s="17"/>
      <c r="S29" s="17"/>
      <c r="T29" s="17"/>
      <c r="U29" s="17"/>
      <c r="Y29" s="33"/>
      <c r="Z29" s="33"/>
      <c r="AA29" s="33"/>
      <c r="AB29" s="33"/>
      <c r="AC29" s="33"/>
      <c r="AD29" s="33"/>
    </row>
    <row r="30" spans="1:30" x14ac:dyDescent="0.25">
      <c r="A30" s="68">
        <v>52566</v>
      </c>
      <c r="B30" s="41">
        <f t="shared" ca="1" si="0"/>
        <v>421491567690.56927</v>
      </c>
      <c r="C30" s="41">
        <f t="shared" ca="1" si="1"/>
        <v>-445000000000</v>
      </c>
      <c r="D30" s="41">
        <f t="shared" ca="1" si="2"/>
        <v>-23508432309.430725</v>
      </c>
      <c r="E30"/>
      <c r="H30" s="33"/>
      <c r="R30" s="17"/>
      <c r="S30" s="17"/>
      <c r="T30" s="17"/>
      <c r="U30" s="17"/>
      <c r="Y30" s="33"/>
      <c r="Z30" s="33"/>
      <c r="AA30" s="33"/>
      <c r="AB30" s="33"/>
      <c r="AC30" s="33"/>
      <c r="AD30" s="33"/>
    </row>
    <row r="31" spans="1:30" x14ac:dyDescent="0.25">
      <c r="A31" s="68">
        <v>52932</v>
      </c>
      <c r="B31" s="41">
        <f t="shared" ca="1" si="0"/>
        <v>420137681014.51703</v>
      </c>
      <c r="C31" s="41">
        <f t="shared" ca="1" si="1"/>
        <v>-445000000000</v>
      </c>
      <c r="D31" s="41">
        <f t="shared" ca="1" si="2"/>
        <v>-24862318985.482971</v>
      </c>
      <c r="E31"/>
      <c r="H31" s="33"/>
      <c r="R31" s="17"/>
      <c r="S31" s="17"/>
      <c r="T31" s="17"/>
      <c r="U31" s="17"/>
      <c r="Y31" s="33"/>
      <c r="Z31" s="33"/>
      <c r="AA31" s="33"/>
      <c r="AB31" s="33"/>
      <c r="AC31" s="33"/>
      <c r="AD31" s="33"/>
    </row>
    <row r="32" spans="1:30" x14ac:dyDescent="0.25">
      <c r="A32" s="68">
        <v>53297</v>
      </c>
      <c r="B32" s="41">
        <f t="shared" ca="1" si="0"/>
        <v>420866690094.71765</v>
      </c>
      <c r="C32" s="41">
        <f t="shared" ca="1" si="1"/>
        <v>-445000000000</v>
      </c>
      <c r="D32" s="41">
        <f t="shared" ca="1" si="2"/>
        <v>-24133309905.282349</v>
      </c>
      <c r="E32"/>
      <c r="H32" s="33"/>
      <c r="R32" s="17"/>
      <c r="S32" s="17"/>
      <c r="T32" s="17"/>
      <c r="U32" s="17"/>
      <c r="Y32" s="33"/>
      <c r="Z32" s="33"/>
      <c r="AA32" s="33"/>
      <c r="AB32" s="33"/>
      <c r="AC32" s="33"/>
      <c r="AD32" s="33"/>
    </row>
    <row r="33" spans="1:30" x14ac:dyDescent="0.25">
      <c r="A33" s="68">
        <v>53662</v>
      </c>
      <c r="B33" s="41">
        <f t="shared" ca="1" si="0"/>
        <v>423364201785.15765</v>
      </c>
      <c r="C33" s="41">
        <f t="shared" ca="1" si="1"/>
        <v>-445000000000</v>
      </c>
      <c r="D33" s="41">
        <f t="shared" ca="1" si="2"/>
        <v>-21635798214.842346</v>
      </c>
      <c r="E33"/>
      <c r="H33" s="33"/>
      <c r="R33" s="17"/>
      <c r="S33" s="17"/>
      <c r="T33" s="17"/>
      <c r="U33" s="17"/>
      <c r="Y33" s="33"/>
      <c r="Z33" s="33"/>
      <c r="AA33" s="33"/>
      <c r="AB33" s="33"/>
      <c r="AC33" s="33"/>
      <c r="AD33" s="33"/>
    </row>
    <row r="34" spans="1:30" x14ac:dyDescent="0.25">
      <c r="A34" s="68">
        <v>54027</v>
      </c>
      <c r="B34" s="41">
        <f t="shared" ca="1" si="0"/>
        <v>414776839820.67841</v>
      </c>
      <c r="C34" s="41">
        <f t="shared" ca="1" si="1"/>
        <v>-445000000000</v>
      </c>
      <c r="D34" s="41">
        <f t="shared" ca="1" si="2"/>
        <v>-30223160179.321594</v>
      </c>
      <c r="E34"/>
      <c r="H34" s="33"/>
      <c r="R34" s="17"/>
      <c r="S34" s="17"/>
      <c r="T34" s="17"/>
      <c r="U34" s="17"/>
      <c r="Y34" s="33"/>
      <c r="Z34" s="33"/>
      <c r="AA34" s="33"/>
      <c r="AB34" s="33"/>
      <c r="AC34" s="33"/>
      <c r="AD34" s="33"/>
    </row>
    <row r="35" spans="1:30" x14ac:dyDescent="0.25">
      <c r="A35" s="68">
        <v>54393</v>
      </c>
      <c r="B35" s="41">
        <f t="shared" ca="1" si="0"/>
        <v>408238723906.10736</v>
      </c>
      <c r="C35" s="41">
        <f t="shared" ca="1" si="1"/>
        <v>-445000000000</v>
      </c>
      <c r="D35" s="41">
        <f t="shared" ca="1" si="2"/>
        <v>-36761276093.892639</v>
      </c>
      <c r="E35"/>
      <c r="H35" s="33"/>
      <c r="R35" s="17"/>
      <c r="S35" s="17"/>
      <c r="T35" s="17"/>
      <c r="U35" s="17"/>
      <c r="Y35" s="33"/>
      <c r="Z35" s="33"/>
      <c r="AA35" s="33"/>
      <c r="AB35" s="33"/>
      <c r="AC35" s="33"/>
      <c r="AD35" s="33"/>
    </row>
    <row r="36" spans="1:30" x14ac:dyDescent="0.25">
      <c r="A36" s="68">
        <v>54758</v>
      </c>
      <c r="B36" s="41">
        <f t="shared" ref="B36:B54" ca="1" si="3">INDEX(INDIRECT("'"&amp;$B$2&amp;"'!"&amp;"$A$1:$YI$17"),MATCH("Average MTM",INDIRECT("'"&amp;$B$2&amp;"'!"&amp;"$A$1:$A$17"),0),MATCH($A36,INDIRECT("'"&amp;$B$2&amp;"'!"&amp;"$A$1:$YI$1"),0))</f>
        <v>411776457128.24591</v>
      </c>
      <c r="C36" s="41">
        <f t="shared" ref="C36:C54" ca="1" si="4">-INDEX(INDIRECT("'"&amp;$B$2&amp;"'!"&amp;"$A$1:$YI$17"),MATCH("Average Loan",INDIRECT("'"&amp;$B$2&amp;"'!"&amp;"$A$1:$A$17"),0),MATCH($A36,INDIRECT("'"&amp;$B$2&amp;"'!"&amp;"$A$1:$YI$1"),0))</f>
        <v>-445000000000</v>
      </c>
      <c r="D36" s="41">
        <f t="shared" ca="1" si="2"/>
        <v>-33223542871.754089</v>
      </c>
      <c r="E36"/>
      <c r="H36" s="33"/>
      <c r="R36" s="17"/>
      <c r="S36" s="17"/>
      <c r="T36" s="17"/>
      <c r="U36" s="17"/>
      <c r="Y36" s="33"/>
      <c r="Z36" s="33"/>
      <c r="AA36" s="33"/>
      <c r="AB36" s="33"/>
      <c r="AC36" s="33"/>
      <c r="AD36" s="33"/>
    </row>
    <row r="37" spans="1:30" x14ac:dyDescent="0.25">
      <c r="A37" s="68">
        <v>55123</v>
      </c>
      <c r="B37" s="41">
        <f t="shared" ca="1" si="3"/>
        <v>404952749542.75226</v>
      </c>
      <c r="C37" s="41">
        <f t="shared" ca="1" si="4"/>
        <v>-445000000000</v>
      </c>
      <c r="D37" s="41">
        <f t="shared" ca="1" si="2"/>
        <v>-40047250457.247742</v>
      </c>
      <c r="E37"/>
      <c r="H37" s="33"/>
      <c r="R37" s="17"/>
      <c r="S37" s="17"/>
      <c r="T37" s="17"/>
      <c r="U37" s="17"/>
      <c r="Y37" s="33"/>
      <c r="Z37" s="33"/>
      <c r="AA37" s="33"/>
      <c r="AB37" s="33"/>
      <c r="AC37" s="33"/>
      <c r="AD37" s="33"/>
    </row>
    <row r="38" spans="1:30" x14ac:dyDescent="0.25">
      <c r="A38" s="68">
        <v>55488</v>
      </c>
      <c r="B38" s="41">
        <f t="shared" ca="1" si="3"/>
        <v>397901467158.85474</v>
      </c>
      <c r="C38" s="41">
        <f t="shared" ca="1" si="4"/>
        <v>-445000000000</v>
      </c>
      <c r="D38" s="41">
        <f t="shared" ca="1" si="2"/>
        <v>-47098532841.145264</v>
      </c>
      <c r="E38"/>
      <c r="H38" s="33"/>
      <c r="R38" s="17"/>
      <c r="S38" s="17"/>
      <c r="T38" s="17"/>
      <c r="U38" s="17"/>
      <c r="Y38" s="33"/>
      <c r="Z38" s="33"/>
      <c r="AA38" s="33"/>
      <c r="AB38" s="33"/>
      <c r="AC38" s="33"/>
      <c r="AD38" s="33"/>
    </row>
    <row r="39" spans="1:30" x14ac:dyDescent="0.25">
      <c r="A39" s="68">
        <v>55854</v>
      </c>
      <c r="B39" s="41">
        <f t="shared" ca="1" si="3"/>
        <v>402803493698.87109</v>
      </c>
      <c r="C39" s="41">
        <f t="shared" ca="1" si="4"/>
        <v>-445000000000</v>
      </c>
      <c r="D39" s="41">
        <f t="shared" ca="1" si="2"/>
        <v>-42196506301.128906</v>
      </c>
      <c r="E39"/>
      <c r="H39" s="33"/>
      <c r="R39" s="17"/>
      <c r="S39" s="17"/>
      <c r="T39" s="17"/>
      <c r="U39" s="17"/>
    </row>
    <row r="40" spans="1:30" x14ac:dyDescent="0.25">
      <c r="A40" s="68">
        <v>56219</v>
      </c>
      <c r="B40" s="41">
        <f t="shared" ca="1" si="3"/>
        <v>395751969097.89459</v>
      </c>
      <c r="C40" s="41">
        <f t="shared" ca="1" si="4"/>
        <v>-445000000000</v>
      </c>
      <c r="D40" s="41">
        <f t="shared" ca="1" si="2"/>
        <v>-49248030902.105408</v>
      </c>
      <c r="E40"/>
      <c r="H40" s="33"/>
      <c r="R40" s="17"/>
      <c r="S40" s="17"/>
      <c r="T40" s="17"/>
      <c r="U40" s="17"/>
    </row>
    <row r="41" spans="1:30" x14ac:dyDescent="0.25">
      <c r="A41" s="68">
        <v>56584</v>
      </c>
      <c r="B41" s="41">
        <f t="shared" ca="1" si="3"/>
        <v>388584568240.1463</v>
      </c>
      <c r="C41" s="41">
        <f t="shared" ca="1" si="4"/>
        <v>-445000000000</v>
      </c>
      <c r="D41" s="41">
        <f t="shared" ca="1" si="2"/>
        <v>-56415431759.853699</v>
      </c>
      <c r="E41"/>
      <c r="H41" s="33"/>
      <c r="R41" s="17"/>
      <c r="S41" s="17"/>
      <c r="T41" s="17"/>
      <c r="U41" s="17"/>
    </row>
    <row r="42" spans="1:30" x14ac:dyDescent="0.25">
      <c r="A42" s="68">
        <v>56949</v>
      </c>
      <c r="B42" s="41">
        <f t="shared" ca="1" si="3"/>
        <v>401897102504.68201</v>
      </c>
      <c r="C42" s="41">
        <f t="shared" ca="1" si="4"/>
        <v>-445000000000</v>
      </c>
      <c r="D42" s="41">
        <f t="shared" ca="1" si="2"/>
        <v>-43102897495.317993</v>
      </c>
      <c r="E42"/>
      <c r="H42" s="33"/>
      <c r="R42" s="17"/>
      <c r="S42" s="17"/>
      <c r="T42" s="17"/>
      <c r="U42" s="17"/>
    </row>
    <row r="43" spans="1:30" x14ac:dyDescent="0.25">
      <c r="A43" s="68">
        <v>57315</v>
      </c>
      <c r="B43" s="41">
        <f t="shared" ca="1" si="3"/>
        <v>395346583905.42688</v>
      </c>
      <c r="C43" s="41">
        <f t="shared" ca="1" si="4"/>
        <v>-445000000000</v>
      </c>
      <c r="D43" s="41">
        <f t="shared" ca="1" si="2"/>
        <v>-49653416094.57312</v>
      </c>
      <c r="E43"/>
      <c r="H43" s="33"/>
      <c r="R43" s="17"/>
      <c r="S43" s="17"/>
      <c r="T43" s="17"/>
      <c r="U43" s="17"/>
    </row>
    <row r="44" spans="1:30" x14ac:dyDescent="0.25">
      <c r="A44" s="68">
        <v>57680</v>
      </c>
      <c r="B44" s="41">
        <f t="shared" ca="1" si="3"/>
        <v>391819054825.91077</v>
      </c>
      <c r="C44" s="41">
        <f t="shared" ca="1" si="4"/>
        <v>-445000000000</v>
      </c>
      <c r="D44" s="41">
        <f t="shared" ca="1" si="2"/>
        <v>-53180945174.089233</v>
      </c>
      <c r="E44"/>
      <c r="H44" s="33"/>
      <c r="R44" s="17"/>
      <c r="S44" s="17"/>
      <c r="T44" s="17"/>
      <c r="U44" s="17"/>
    </row>
    <row r="45" spans="1:30" x14ac:dyDescent="0.25">
      <c r="A45" s="68">
        <v>58045</v>
      </c>
      <c r="B45" s="41">
        <f t="shared" ca="1" si="3"/>
        <v>384825482315.92181</v>
      </c>
      <c r="C45" s="41">
        <f t="shared" ca="1" si="4"/>
        <v>-445000000000</v>
      </c>
      <c r="D45" s="41">
        <f t="shared" ca="1" si="2"/>
        <v>-60174517684.078186</v>
      </c>
      <c r="E45"/>
      <c r="H45" s="33"/>
      <c r="R45" s="17"/>
      <c r="S45" s="17"/>
      <c r="T45" s="17"/>
      <c r="U45" s="17"/>
    </row>
    <row r="46" spans="1:30" x14ac:dyDescent="0.25">
      <c r="A46" s="68">
        <v>58410</v>
      </c>
      <c r="B46" s="41">
        <f t="shared" ca="1" si="3"/>
        <v>377945730662.50177</v>
      </c>
      <c r="C46" s="41">
        <f t="shared" ca="1" si="4"/>
        <v>-445000000000</v>
      </c>
      <c r="D46" s="41">
        <f t="shared" ca="1" si="2"/>
        <v>-67054269337.49823</v>
      </c>
      <c r="E46"/>
      <c r="H46" s="33"/>
      <c r="R46" s="17"/>
      <c r="S46" s="17"/>
      <c r="T46" s="17"/>
      <c r="U46" s="17"/>
    </row>
    <row r="47" spans="1:30" x14ac:dyDescent="0.25">
      <c r="A47" s="68">
        <v>58776</v>
      </c>
      <c r="B47" s="41">
        <f t="shared" ca="1" si="3"/>
        <v>399781263808.15814</v>
      </c>
      <c r="C47" s="41">
        <f t="shared" ca="1" si="4"/>
        <v>-445000000000</v>
      </c>
      <c r="D47" s="41">
        <f t="shared" ca="1" si="2"/>
        <v>-45218736191.841858</v>
      </c>
      <c r="E47"/>
      <c r="H47" s="33"/>
      <c r="R47" s="17"/>
      <c r="S47" s="17"/>
      <c r="T47" s="17"/>
      <c r="U47" s="17"/>
    </row>
    <row r="48" spans="1:30" x14ac:dyDescent="0.25">
      <c r="A48" s="68">
        <v>59141</v>
      </c>
      <c r="B48" s="41">
        <f t="shared" ca="1" si="3"/>
        <v>394039823903.73175</v>
      </c>
      <c r="C48" s="41">
        <f t="shared" ca="1" si="4"/>
        <v>-445000000000</v>
      </c>
      <c r="D48" s="41">
        <f t="shared" ca="1" si="2"/>
        <v>-50960176096.26825</v>
      </c>
      <c r="E48"/>
      <c r="H48" s="33"/>
      <c r="R48" s="17"/>
      <c r="S48" s="17"/>
      <c r="T48" s="17"/>
      <c r="U48" s="17"/>
    </row>
    <row r="49" spans="1:21" x14ac:dyDescent="0.25">
      <c r="A49" s="68">
        <v>59506</v>
      </c>
      <c r="B49" s="41">
        <f t="shared" ca="1" si="3"/>
        <v>388469889587.41443</v>
      </c>
      <c r="C49" s="41">
        <f t="shared" ca="1" si="4"/>
        <v>-445000000000</v>
      </c>
      <c r="D49" s="41">
        <f t="shared" ca="1" si="2"/>
        <v>-56530110412.585571</v>
      </c>
      <c r="E49"/>
      <c r="H49" s="33"/>
      <c r="R49" s="17"/>
      <c r="S49" s="17"/>
      <c r="T49" s="17"/>
      <c r="U49" s="17"/>
    </row>
    <row r="50" spans="1:21" x14ac:dyDescent="0.25">
      <c r="A50" s="68">
        <v>59871</v>
      </c>
      <c r="B50" s="41">
        <f t="shared" ca="1" si="3"/>
        <v>383074982204.41425</v>
      </c>
      <c r="C50" s="41">
        <f t="shared" ca="1" si="4"/>
        <v>-445000000000</v>
      </c>
      <c r="D50" s="41">
        <f t="shared" ca="1" si="2"/>
        <v>-61925017795.585754</v>
      </c>
      <c r="E50"/>
      <c r="H50" s="33"/>
      <c r="R50" s="17"/>
      <c r="S50" s="17"/>
      <c r="T50" s="17"/>
      <c r="U50" s="17"/>
    </row>
    <row r="51" spans="1:21" x14ac:dyDescent="0.25">
      <c r="A51" s="68">
        <v>60237</v>
      </c>
      <c r="B51" s="41">
        <f t="shared" ca="1" si="3"/>
        <v>377839513485.23193</v>
      </c>
      <c r="C51" s="41">
        <f t="shared" ca="1" si="4"/>
        <v>-435000000000</v>
      </c>
      <c r="D51" s="41">
        <f t="shared" ca="1" si="2"/>
        <v>-57160486514.768066</v>
      </c>
      <c r="E51"/>
      <c r="H51" s="33"/>
      <c r="R51" s="17"/>
      <c r="S51" s="17"/>
      <c r="T51" s="17"/>
      <c r="U51" s="17"/>
    </row>
    <row r="52" spans="1:21" x14ac:dyDescent="0.25">
      <c r="A52" s="68">
        <v>60602</v>
      </c>
      <c r="B52" s="41">
        <f t="shared" ca="1" si="3"/>
        <v>398035685677.42645</v>
      </c>
      <c r="C52" s="41">
        <f t="shared" ca="1" si="4"/>
        <v>-435000000000</v>
      </c>
      <c r="D52" s="41">
        <f t="shared" ca="1" si="2"/>
        <v>-36964314322.573547</v>
      </c>
      <c r="E52"/>
      <c r="H52" s="33"/>
      <c r="R52" s="17"/>
      <c r="S52" s="17"/>
      <c r="T52" s="17"/>
      <c r="U52" s="17"/>
    </row>
    <row r="53" spans="1:21" x14ac:dyDescent="0.25">
      <c r="A53" s="68">
        <v>60967</v>
      </c>
      <c r="B53" s="41">
        <f t="shared" ca="1" si="3"/>
        <v>391136479121.27863</v>
      </c>
      <c r="C53" s="41">
        <f t="shared" ca="1" si="4"/>
        <v>-435000000000</v>
      </c>
      <c r="D53" s="41">
        <f t="shared" ca="1" si="2"/>
        <v>-43863520878.721375</v>
      </c>
      <c r="E53"/>
      <c r="H53" s="33"/>
      <c r="R53" s="17"/>
      <c r="S53" s="17"/>
      <c r="T53" s="17"/>
      <c r="U53" s="17"/>
    </row>
    <row r="54" spans="1:21" x14ac:dyDescent="0.25">
      <c r="A54" s="68">
        <v>61332</v>
      </c>
      <c r="B54" s="41">
        <f t="shared" ca="1" si="3"/>
        <v>384384097978.58319</v>
      </c>
      <c r="C54" s="41">
        <f t="shared" ca="1" si="4"/>
        <v>-435000000000</v>
      </c>
      <c r="D54" s="41">
        <f t="shared" ca="1" si="2"/>
        <v>-50615902021.416809</v>
      </c>
      <c r="E54"/>
      <c r="H54" s="33"/>
      <c r="R54" s="17"/>
      <c r="S54" s="17"/>
      <c r="T54" s="17"/>
      <c r="U54" s="17"/>
    </row>
    <row r="55" spans="1:21" x14ac:dyDescent="0.25">
      <c r="A55" s="16"/>
      <c r="E55"/>
      <c r="H55" s="33"/>
      <c r="R55" s="17"/>
      <c r="S55" s="17"/>
      <c r="T55" s="17"/>
      <c r="U55" s="17"/>
    </row>
    <row r="56" spans="1:21" x14ac:dyDescent="0.25">
      <c r="A56" s="16"/>
      <c r="E56"/>
      <c r="H56" s="33"/>
      <c r="R56" s="17"/>
      <c r="S56" s="17"/>
      <c r="T56" s="17"/>
      <c r="U56" s="17"/>
    </row>
    <row r="57" spans="1:21" x14ac:dyDescent="0.25">
      <c r="A57" s="16"/>
      <c r="E57"/>
      <c r="H57" s="33"/>
      <c r="R57" s="17"/>
      <c r="S57" s="17"/>
      <c r="T57" s="17"/>
      <c r="U57" s="17"/>
    </row>
    <row r="58" spans="1:21" x14ac:dyDescent="0.25">
      <c r="A58" s="16"/>
      <c r="E58"/>
      <c r="H58" s="33"/>
      <c r="R58" s="17"/>
      <c r="S58" s="17"/>
      <c r="T58" s="17"/>
      <c r="U58" s="17"/>
    </row>
    <row r="59" spans="1:21" x14ac:dyDescent="0.25">
      <c r="A59" s="16"/>
      <c r="E59"/>
      <c r="H59" s="33"/>
      <c r="R59" s="17"/>
      <c r="S59" s="17"/>
      <c r="T59" s="17"/>
      <c r="U59" s="17"/>
    </row>
    <row r="60" spans="1:21" x14ac:dyDescent="0.25">
      <c r="A60" s="16"/>
      <c r="E60"/>
      <c r="H60" s="33"/>
      <c r="R60" s="17"/>
      <c r="S60" s="17"/>
      <c r="T60" s="17"/>
      <c r="U60" s="17"/>
    </row>
    <row r="61" spans="1:21" x14ac:dyDescent="0.25">
      <c r="A61" s="16"/>
      <c r="E61"/>
      <c r="H61" s="33"/>
      <c r="R61" s="17"/>
      <c r="S61" s="17"/>
      <c r="T61" s="17"/>
      <c r="U61" s="17"/>
    </row>
    <row r="62" spans="1:21" x14ac:dyDescent="0.25">
      <c r="A62" s="16"/>
      <c r="E62"/>
      <c r="H62" s="33"/>
      <c r="R62" s="17"/>
      <c r="S62" s="17"/>
      <c r="T62" s="17"/>
      <c r="U62" s="17"/>
    </row>
    <row r="63" spans="1:21" x14ac:dyDescent="0.25">
      <c r="A63" s="16"/>
      <c r="E63"/>
      <c r="H63" s="33"/>
      <c r="R63" s="17"/>
      <c r="S63" s="17"/>
      <c r="T63" s="17"/>
      <c r="U63" s="17"/>
    </row>
    <row r="64" spans="1:21" x14ac:dyDescent="0.25">
      <c r="A64" s="16"/>
      <c r="E64"/>
      <c r="H64" s="33"/>
      <c r="R64" s="17"/>
      <c r="S64" s="17"/>
      <c r="T64" s="17"/>
      <c r="U64" s="17"/>
    </row>
    <row r="65" spans="1:21" x14ac:dyDescent="0.25">
      <c r="A65" s="16"/>
      <c r="E65"/>
      <c r="H65" s="33"/>
      <c r="R65" s="17"/>
      <c r="S65" s="17"/>
      <c r="T65" s="17"/>
      <c r="U65" s="17"/>
    </row>
    <row r="66" spans="1:21" x14ac:dyDescent="0.25">
      <c r="A66" s="16"/>
      <c r="E66"/>
      <c r="H66" s="33"/>
      <c r="R66" s="17"/>
      <c r="S66" s="17"/>
      <c r="T66" s="17"/>
      <c r="U66" s="17"/>
    </row>
    <row r="67" spans="1:21" x14ac:dyDescent="0.25">
      <c r="A67" s="16"/>
      <c r="E67"/>
      <c r="H67" s="33"/>
      <c r="R67" s="17"/>
      <c r="S67" s="17"/>
      <c r="T67" s="17"/>
      <c r="U67" s="17"/>
    </row>
    <row r="68" spans="1:21" x14ac:dyDescent="0.25">
      <c r="A68" s="16"/>
      <c r="E68"/>
      <c r="H68" s="33"/>
      <c r="R68" s="17"/>
      <c r="S68" s="17"/>
      <c r="T68" s="17"/>
      <c r="U68" s="17"/>
    </row>
    <row r="69" spans="1:21" x14ac:dyDescent="0.25">
      <c r="A69" s="16"/>
      <c r="E69"/>
      <c r="H69" s="33"/>
      <c r="R69" s="17"/>
      <c r="S69" s="17"/>
      <c r="T69" s="17"/>
      <c r="U69" s="17"/>
    </row>
    <row r="70" spans="1:21" x14ac:dyDescent="0.25">
      <c r="A70" s="16"/>
      <c r="E70"/>
      <c r="H70" s="33"/>
      <c r="R70" s="17"/>
      <c r="S70" s="17"/>
      <c r="T70" s="17"/>
      <c r="U70" s="17"/>
    </row>
    <row r="71" spans="1:21" x14ac:dyDescent="0.25">
      <c r="A71" s="16"/>
      <c r="E71"/>
      <c r="H71" s="33"/>
      <c r="R71" s="17"/>
      <c r="S71" s="17"/>
      <c r="T71" s="17"/>
      <c r="U71" s="17"/>
    </row>
    <row r="72" spans="1:21" x14ac:dyDescent="0.25">
      <c r="A72" s="16"/>
      <c r="E72"/>
      <c r="H72" s="33"/>
      <c r="R72" s="17"/>
      <c r="S72" s="17"/>
      <c r="T72" s="17"/>
      <c r="U72" s="17"/>
    </row>
    <row r="73" spans="1:21" x14ac:dyDescent="0.25">
      <c r="A73" s="16"/>
      <c r="E73"/>
      <c r="H73" s="33"/>
      <c r="R73" s="17"/>
      <c r="S73" s="17"/>
      <c r="T73" s="17"/>
      <c r="U73" s="17"/>
    </row>
    <row r="74" spans="1:21" x14ac:dyDescent="0.25">
      <c r="A74" s="16"/>
      <c r="E74"/>
      <c r="H74" s="33"/>
      <c r="R74" s="17"/>
      <c r="S74" s="17"/>
      <c r="T74" s="17"/>
      <c r="U74" s="17"/>
    </row>
    <row r="75" spans="1:21" x14ac:dyDescent="0.25">
      <c r="A75" s="16"/>
      <c r="E75"/>
      <c r="H75" s="33"/>
      <c r="R75" s="17"/>
      <c r="S75" s="17"/>
      <c r="T75" s="17"/>
      <c r="U75" s="17"/>
    </row>
    <row r="76" spans="1:21" x14ac:dyDescent="0.25">
      <c r="A76" s="16"/>
      <c r="E76"/>
      <c r="H76" s="33"/>
      <c r="R76" s="17"/>
      <c r="S76" s="17"/>
      <c r="T76" s="17"/>
      <c r="U76" s="17"/>
    </row>
    <row r="77" spans="1:21" x14ac:dyDescent="0.25">
      <c r="A77" s="16"/>
      <c r="E77"/>
      <c r="H77" s="33"/>
      <c r="R77" s="17"/>
      <c r="S77" s="17"/>
      <c r="T77" s="17"/>
      <c r="U77" s="17"/>
    </row>
    <row r="78" spans="1:21" x14ac:dyDescent="0.25">
      <c r="A78" s="16"/>
      <c r="E78"/>
      <c r="H78" s="33"/>
      <c r="R78" s="17"/>
      <c r="S78" s="17"/>
      <c r="T78" s="17"/>
      <c r="U78" s="17"/>
    </row>
    <row r="79" spans="1:21" x14ac:dyDescent="0.25">
      <c r="A79" s="16"/>
      <c r="E79"/>
      <c r="H79" s="33"/>
      <c r="R79" s="17"/>
      <c r="S79" s="17"/>
      <c r="T79" s="17"/>
      <c r="U79" s="17"/>
    </row>
    <row r="80" spans="1:21" x14ac:dyDescent="0.25">
      <c r="A80" s="16"/>
      <c r="E80"/>
      <c r="H80" s="33"/>
      <c r="R80" s="17"/>
      <c r="S80" s="17"/>
      <c r="T80" s="17"/>
      <c r="U80" s="17"/>
    </row>
    <row r="81" spans="1:21" x14ac:dyDescent="0.25">
      <c r="A81" s="16"/>
      <c r="E81"/>
      <c r="H81" s="33"/>
      <c r="R81" s="17"/>
      <c r="S81" s="17"/>
      <c r="T81" s="17"/>
      <c r="U81" s="17"/>
    </row>
    <row r="82" spans="1:21" x14ac:dyDescent="0.25">
      <c r="A82" s="16"/>
      <c r="E82"/>
      <c r="H82" s="33"/>
      <c r="R82" s="17"/>
      <c r="S82" s="17"/>
      <c r="T82" s="17"/>
      <c r="U82" s="17"/>
    </row>
    <row r="83" spans="1:21" x14ac:dyDescent="0.25">
      <c r="A83" s="16"/>
      <c r="E83"/>
      <c r="H83" s="33"/>
      <c r="R83" s="17"/>
      <c r="S83" s="17"/>
      <c r="T83" s="17"/>
      <c r="U83" s="17"/>
    </row>
    <row r="84" spans="1:21" x14ac:dyDescent="0.25">
      <c r="A84" s="16"/>
      <c r="E84"/>
      <c r="H84" s="33"/>
      <c r="R84" s="17"/>
      <c r="S84" s="17"/>
      <c r="T84" s="17"/>
      <c r="U84" s="17"/>
    </row>
    <row r="85" spans="1:21" x14ac:dyDescent="0.25">
      <c r="A85" s="16"/>
      <c r="E85"/>
      <c r="H85" s="33"/>
      <c r="R85" s="17"/>
      <c r="S85" s="17"/>
      <c r="T85" s="17"/>
      <c r="U85" s="17"/>
    </row>
    <row r="86" spans="1:21" x14ac:dyDescent="0.25">
      <c r="A86" s="16"/>
      <c r="E86"/>
      <c r="H86" s="33"/>
      <c r="R86" s="17"/>
      <c r="S86" s="17"/>
      <c r="T86" s="17"/>
      <c r="U86" s="17"/>
    </row>
    <row r="87" spans="1:21" x14ac:dyDescent="0.25">
      <c r="A87" s="16"/>
      <c r="E87"/>
      <c r="H87" s="33"/>
      <c r="R87" s="17"/>
      <c r="S87" s="17"/>
      <c r="T87" s="17"/>
      <c r="U87" s="17"/>
    </row>
    <row r="88" spans="1:21" x14ac:dyDescent="0.25">
      <c r="A88" s="16"/>
      <c r="E88"/>
      <c r="H88" s="33"/>
      <c r="R88" s="17"/>
      <c r="S88" s="17"/>
      <c r="T88" s="17"/>
      <c r="U88" s="17"/>
    </row>
    <row r="89" spans="1:21" x14ac:dyDescent="0.25">
      <c r="A89" s="16"/>
      <c r="E89"/>
      <c r="H89" s="33"/>
      <c r="R89" s="17"/>
      <c r="S89" s="17"/>
      <c r="T89" s="17"/>
      <c r="U89" s="17"/>
    </row>
    <row r="90" spans="1:21" x14ac:dyDescent="0.25">
      <c r="A90" s="16"/>
      <c r="E90"/>
      <c r="H90" s="33"/>
      <c r="R90" s="17"/>
      <c r="S90" s="17"/>
      <c r="T90" s="17"/>
      <c r="U90" s="17"/>
    </row>
    <row r="91" spans="1:21" x14ac:dyDescent="0.25">
      <c r="A91" s="16"/>
      <c r="E91"/>
      <c r="H91" s="33"/>
      <c r="R91" s="17"/>
      <c r="S91" s="17"/>
      <c r="T91" s="17"/>
      <c r="U91" s="17"/>
    </row>
    <row r="92" spans="1:21" x14ac:dyDescent="0.25">
      <c r="A92" s="16"/>
      <c r="E92"/>
      <c r="H92" s="33"/>
      <c r="R92" s="17"/>
      <c r="S92" s="17"/>
      <c r="T92" s="17"/>
      <c r="U92" s="17"/>
    </row>
    <row r="93" spans="1:21" x14ac:dyDescent="0.25">
      <c r="A93" s="16"/>
      <c r="E93"/>
      <c r="H93" s="33"/>
      <c r="R93" s="17"/>
      <c r="S93" s="17"/>
      <c r="T93" s="17"/>
      <c r="U93" s="17"/>
    </row>
    <row r="94" spans="1:21" x14ac:dyDescent="0.25">
      <c r="A94" s="16"/>
      <c r="E94"/>
      <c r="H94" s="33"/>
      <c r="R94" s="17"/>
      <c r="S94" s="17"/>
      <c r="T94" s="17"/>
      <c r="U94" s="17"/>
    </row>
    <row r="95" spans="1:21" x14ac:dyDescent="0.25">
      <c r="A95" s="16"/>
      <c r="E95"/>
      <c r="H95" s="33"/>
      <c r="R95" s="17"/>
      <c r="S95" s="17"/>
      <c r="T95" s="17"/>
      <c r="U95" s="17"/>
    </row>
    <row r="96" spans="1:21" x14ac:dyDescent="0.25">
      <c r="A96" s="16"/>
      <c r="E96"/>
      <c r="H96" s="33"/>
      <c r="R96" s="17"/>
      <c r="S96" s="17"/>
      <c r="T96" s="17"/>
      <c r="U96" s="17"/>
    </row>
    <row r="97" spans="1:21" x14ac:dyDescent="0.25">
      <c r="A97" s="16"/>
      <c r="E97"/>
      <c r="H97" s="33"/>
      <c r="R97" s="17"/>
      <c r="S97" s="17"/>
      <c r="T97" s="17"/>
      <c r="U97" s="17"/>
    </row>
    <row r="98" spans="1:21" x14ac:dyDescent="0.25">
      <c r="A98" s="16"/>
      <c r="E98"/>
      <c r="H98" s="33"/>
      <c r="R98" s="17"/>
      <c r="S98" s="17"/>
      <c r="T98" s="17"/>
      <c r="U98" s="17"/>
    </row>
    <row r="99" spans="1:21" x14ac:dyDescent="0.25">
      <c r="A99" s="16"/>
      <c r="E99"/>
      <c r="H99" s="33"/>
      <c r="R99" s="17"/>
      <c r="S99" s="17"/>
      <c r="T99" s="17"/>
      <c r="U99" s="17"/>
    </row>
    <row r="100" spans="1:21" x14ac:dyDescent="0.25">
      <c r="A100" s="16"/>
      <c r="E100"/>
      <c r="H100" s="33"/>
      <c r="R100" s="17"/>
      <c r="S100" s="17"/>
      <c r="T100" s="17"/>
      <c r="U100" s="17"/>
    </row>
    <row r="101" spans="1:21" x14ac:dyDescent="0.25">
      <c r="A101" s="16"/>
      <c r="E101"/>
      <c r="H101" s="33"/>
      <c r="R101" s="17"/>
      <c r="S101" s="17"/>
      <c r="T101" s="17"/>
      <c r="U101" s="17"/>
    </row>
    <row r="102" spans="1:21" x14ac:dyDescent="0.25">
      <c r="A102" s="16"/>
      <c r="E102"/>
      <c r="H102" s="33"/>
      <c r="R102" s="17"/>
      <c r="S102" s="17"/>
      <c r="T102" s="17"/>
      <c r="U102" s="17"/>
    </row>
    <row r="103" spans="1:21" x14ac:dyDescent="0.25">
      <c r="A103" s="16"/>
      <c r="E103"/>
      <c r="H103" s="33"/>
      <c r="R103" s="17"/>
      <c r="S103" s="17"/>
      <c r="T103" s="17"/>
      <c r="U103" s="17"/>
    </row>
    <row r="104" spans="1:21" x14ac:dyDescent="0.25">
      <c r="A104" s="16"/>
      <c r="E104"/>
      <c r="H104" s="33"/>
      <c r="R104" s="17"/>
      <c r="S104" s="17"/>
      <c r="T104" s="17"/>
      <c r="U104" s="17"/>
    </row>
    <row r="105" spans="1:21" x14ac:dyDescent="0.25">
      <c r="A105" s="16"/>
      <c r="E105"/>
      <c r="H105" s="33"/>
      <c r="R105" s="17"/>
      <c r="S105" s="17"/>
      <c r="T105" s="17"/>
      <c r="U105" s="17"/>
    </row>
    <row r="106" spans="1:21" x14ac:dyDescent="0.25">
      <c r="A106" s="16"/>
      <c r="E106"/>
      <c r="H106" s="33"/>
      <c r="R106" s="17"/>
      <c r="S106" s="17"/>
      <c r="T106" s="17"/>
      <c r="U106" s="17"/>
    </row>
    <row r="107" spans="1:21" x14ac:dyDescent="0.25">
      <c r="A107" s="16"/>
      <c r="E107"/>
      <c r="H107" s="33"/>
      <c r="R107" s="17"/>
      <c r="S107" s="17"/>
      <c r="T107" s="17"/>
      <c r="U107" s="17"/>
    </row>
    <row r="108" spans="1:21" x14ac:dyDescent="0.25">
      <c r="A108" s="16"/>
      <c r="E108"/>
      <c r="H108" s="33"/>
      <c r="R108" s="17"/>
      <c r="S108" s="17"/>
      <c r="T108" s="17"/>
      <c r="U108" s="17"/>
    </row>
    <row r="109" spans="1:21" x14ac:dyDescent="0.25">
      <c r="A109" s="16"/>
      <c r="E109"/>
      <c r="H109" s="33"/>
      <c r="R109" s="17"/>
      <c r="S109" s="17"/>
      <c r="T109" s="17"/>
      <c r="U109" s="17"/>
    </row>
    <row r="110" spans="1:21" x14ac:dyDescent="0.25">
      <c r="A110" s="16"/>
      <c r="E110"/>
      <c r="H110" s="33"/>
      <c r="R110" s="17"/>
      <c r="S110" s="17"/>
      <c r="T110" s="17"/>
      <c r="U110" s="17"/>
    </row>
    <row r="111" spans="1:21" x14ac:dyDescent="0.25">
      <c r="A111" s="16"/>
      <c r="E111"/>
      <c r="H111" s="33"/>
      <c r="R111" s="17"/>
      <c r="S111" s="17"/>
      <c r="T111" s="17"/>
      <c r="U111" s="17"/>
    </row>
    <row r="112" spans="1:21" x14ac:dyDescent="0.25">
      <c r="A112" s="16"/>
      <c r="E112"/>
      <c r="H112" s="33"/>
      <c r="R112" s="17"/>
      <c r="S112" s="17"/>
      <c r="T112" s="17"/>
      <c r="U112" s="17"/>
    </row>
    <row r="113" spans="1:21" x14ac:dyDescent="0.25">
      <c r="A113" s="16"/>
      <c r="E113"/>
      <c r="H113" s="33"/>
      <c r="R113" s="17"/>
      <c r="S113" s="17"/>
      <c r="T113" s="17"/>
      <c r="U113" s="17"/>
    </row>
    <row r="114" spans="1:21" x14ac:dyDescent="0.25">
      <c r="A114" s="16"/>
      <c r="E114"/>
      <c r="H114" s="33"/>
      <c r="R114" s="17"/>
      <c r="S114" s="17"/>
      <c r="T114" s="17"/>
      <c r="U114" s="17"/>
    </row>
    <row r="115" spans="1:21" x14ac:dyDescent="0.25">
      <c r="A115" s="16"/>
      <c r="E115"/>
      <c r="H115" s="33"/>
      <c r="R115" s="17"/>
      <c r="S115" s="17"/>
      <c r="T115" s="17"/>
      <c r="U115" s="17"/>
    </row>
    <row r="116" spans="1:21" x14ac:dyDescent="0.25">
      <c r="A116" s="16"/>
      <c r="E116"/>
      <c r="H116" s="33"/>
      <c r="R116" s="17"/>
      <c r="S116" s="17"/>
      <c r="T116" s="17"/>
      <c r="U116" s="17"/>
    </row>
    <row r="117" spans="1:21" x14ac:dyDescent="0.25">
      <c r="A117" s="16"/>
      <c r="E117"/>
      <c r="H117" s="33"/>
      <c r="R117" s="17"/>
      <c r="S117" s="17"/>
      <c r="T117" s="17"/>
      <c r="U117" s="17"/>
    </row>
    <row r="118" spans="1:21" x14ac:dyDescent="0.25">
      <c r="A118" s="16"/>
      <c r="E118"/>
      <c r="H118" s="33"/>
      <c r="R118" s="17"/>
      <c r="S118" s="17"/>
      <c r="T118" s="17"/>
      <c r="U118" s="17"/>
    </row>
    <row r="119" spans="1:21" x14ac:dyDescent="0.25">
      <c r="A119" s="16"/>
      <c r="E119"/>
      <c r="H119" s="33"/>
      <c r="R119" s="17"/>
      <c r="S119" s="17"/>
      <c r="T119" s="17"/>
      <c r="U119" s="17"/>
    </row>
    <row r="120" spans="1:21" x14ac:dyDescent="0.25">
      <c r="A120" s="16"/>
      <c r="E120"/>
      <c r="H120" s="33"/>
      <c r="R120" s="17"/>
      <c r="S120" s="17"/>
      <c r="T120" s="17"/>
      <c r="U120" s="17"/>
    </row>
    <row r="121" spans="1:21" x14ac:dyDescent="0.25">
      <c r="A121" s="16"/>
      <c r="E121"/>
      <c r="H121" s="33"/>
      <c r="R121" s="17"/>
      <c r="S121" s="17"/>
      <c r="T121" s="17"/>
      <c r="U121" s="17"/>
    </row>
    <row r="122" spans="1:21" x14ac:dyDescent="0.25">
      <c r="A122" s="16"/>
      <c r="E122"/>
      <c r="H122" s="33"/>
      <c r="R122" s="17"/>
      <c r="S122" s="17"/>
      <c r="T122" s="17"/>
      <c r="U122" s="17"/>
    </row>
    <row r="123" spans="1:21" x14ac:dyDescent="0.25">
      <c r="A123" s="16"/>
      <c r="E123"/>
      <c r="H123" s="33"/>
      <c r="R123" s="17"/>
      <c r="S123" s="17"/>
      <c r="T123" s="17"/>
      <c r="U123" s="17"/>
    </row>
    <row r="124" spans="1:21" x14ac:dyDescent="0.25">
      <c r="A124" s="16"/>
      <c r="E124"/>
      <c r="H124" s="33"/>
      <c r="R124" s="17"/>
      <c r="S124" s="17"/>
      <c r="T124" s="17"/>
      <c r="U124" s="17"/>
    </row>
    <row r="125" spans="1:21" x14ac:dyDescent="0.25">
      <c r="A125" s="16"/>
      <c r="E125"/>
      <c r="H125" s="33"/>
      <c r="R125" s="17"/>
      <c r="S125" s="17"/>
      <c r="T125" s="17"/>
      <c r="U125" s="17"/>
    </row>
    <row r="126" spans="1:21" x14ac:dyDescent="0.25">
      <c r="A126" s="16"/>
      <c r="E126"/>
      <c r="H126" s="33"/>
      <c r="R126" s="17"/>
      <c r="S126" s="17"/>
      <c r="T126" s="17"/>
      <c r="U126" s="17"/>
    </row>
    <row r="127" spans="1:21" x14ac:dyDescent="0.25">
      <c r="A127" s="16"/>
      <c r="E127"/>
      <c r="H127" s="33"/>
      <c r="R127" s="17"/>
      <c r="S127" s="17"/>
      <c r="T127" s="17"/>
      <c r="U127" s="17"/>
    </row>
    <row r="128" spans="1:21" x14ac:dyDescent="0.25">
      <c r="A128" s="16"/>
      <c r="E128"/>
      <c r="H128" s="33"/>
      <c r="R128" s="17"/>
      <c r="S128" s="17"/>
      <c r="T128" s="17"/>
      <c r="U128" s="17"/>
    </row>
    <row r="129" spans="1:21" x14ac:dyDescent="0.25">
      <c r="A129" s="16"/>
      <c r="E129"/>
      <c r="H129" s="33"/>
      <c r="R129" s="17"/>
      <c r="S129" s="17"/>
      <c r="T129" s="17"/>
      <c r="U129" s="17"/>
    </row>
    <row r="130" spans="1:21" x14ac:dyDescent="0.25">
      <c r="A130" s="16"/>
      <c r="E130"/>
      <c r="H130" s="33"/>
      <c r="R130" s="17"/>
      <c r="S130" s="17"/>
      <c r="T130" s="17"/>
      <c r="U130" s="17"/>
    </row>
    <row r="131" spans="1:21" x14ac:dyDescent="0.25">
      <c r="A131" s="16"/>
      <c r="E131"/>
      <c r="H131" s="33"/>
      <c r="R131" s="17"/>
      <c r="S131" s="17"/>
      <c r="T131" s="17"/>
      <c r="U131" s="17"/>
    </row>
    <row r="132" spans="1:21" x14ac:dyDescent="0.25">
      <c r="A132" s="16"/>
      <c r="E132"/>
      <c r="H132" s="33"/>
      <c r="R132" s="17"/>
      <c r="S132" s="17"/>
      <c r="T132" s="17"/>
      <c r="U132" s="17"/>
    </row>
    <row r="133" spans="1:21" x14ac:dyDescent="0.25">
      <c r="A133" s="16"/>
      <c r="E133"/>
      <c r="H133" s="33"/>
      <c r="R133" s="17"/>
      <c r="S133" s="17"/>
      <c r="T133" s="17"/>
      <c r="U133" s="17"/>
    </row>
    <row r="134" spans="1:21" x14ac:dyDescent="0.25">
      <c r="A134" s="16"/>
      <c r="E134"/>
      <c r="H134" s="33"/>
      <c r="R134" s="17"/>
      <c r="S134" s="17"/>
      <c r="T134" s="17"/>
      <c r="U134" s="17"/>
    </row>
    <row r="135" spans="1:21" x14ac:dyDescent="0.25">
      <c r="A135" s="16"/>
      <c r="E135"/>
      <c r="H135" s="33"/>
      <c r="R135" s="17"/>
      <c r="S135" s="17"/>
      <c r="T135" s="17"/>
      <c r="U135" s="17"/>
    </row>
    <row r="136" spans="1:21" x14ac:dyDescent="0.25">
      <c r="A136" s="16"/>
      <c r="E136"/>
      <c r="H136" s="33"/>
      <c r="R136" s="17"/>
      <c r="S136" s="17"/>
      <c r="T136" s="17"/>
      <c r="U136" s="17"/>
    </row>
    <row r="137" spans="1:21" x14ac:dyDescent="0.25">
      <c r="A137" s="16"/>
      <c r="E137"/>
      <c r="H137" s="33"/>
      <c r="R137" s="17"/>
      <c r="S137" s="17"/>
      <c r="T137" s="17"/>
      <c r="U137" s="17"/>
    </row>
    <row r="138" spans="1:21" x14ac:dyDescent="0.25">
      <c r="A138" s="16"/>
      <c r="E138"/>
      <c r="H138" s="33"/>
      <c r="R138" s="17"/>
      <c r="S138" s="17"/>
      <c r="T138" s="17"/>
      <c r="U138" s="17"/>
    </row>
    <row r="139" spans="1:21" x14ac:dyDescent="0.25">
      <c r="A139" s="16"/>
      <c r="E139"/>
      <c r="H139" s="33"/>
      <c r="R139" s="17"/>
      <c r="S139" s="17"/>
      <c r="T139" s="17"/>
      <c r="U139" s="17"/>
    </row>
    <row r="140" spans="1:21" x14ac:dyDescent="0.25">
      <c r="A140" s="16"/>
      <c r="E140"/>
      <c r="H140" s="33"/>
      <c r="R140" s="17"/>
      <c r="S140" s="17"/>
      <c r="T140" s="17"/>
      <c r="U140" s="17"/>
    </row>
    <row r="141" spans="1:21" x14ac:dyDescent="0.25">
      <c r="A141" s="16"/>
      <c r="E141"/>
      <c r="H141" s="33"/>
      <c r="R141" s="17"/>
      <c r="S141" s="17"/>
      <c r="T141" s="17"/>
      <c r="U141" s="17"/>
    </row>
    <row r="142" spans="1:21" x14ac:dyDescent="0.25">
      <c r="A142" s="16"/>
      <c r="E142"/>
      <c r="H142" s="33"/>
      <c r="R142" s="17"/>
      <c r="S142" s="17"/>
      <c r="T142" s="17"/>
      <c r="U142" s="17"/>
    </row>
    <row r="143" spans="1:21" x14ac:dyDescent="0.25">
      <c r="A143" s="16"/>
      <c r="E143"/>
      <c r="H143" s="33"/>
      <c r="R143" s="17"/>
      <c r="S143" s="17"/>
      <c r="T143" s="17"/>
      <c r="U143" s="17"/>
    </row>
    <row r="144" spans="1:21" x14ac:dyDescent="0.25">
      <c r="A144" s="16"/>
      <c r="E144"/>
      <c r="H144" s="33"/>
      <c r="R144" s="17"/>
      <c r="S144" s="17"/>
      <c r="T144" s="17"/>
      <c r="U144" s="17"/>
    </row>
    <row r="145" spans="1:21" x14ac:dyDescent="0.25">
      <c r="A145" s="16"/>
      <c r="E145"/>
      <c r="H145" s="33"/>
      <c r="R145" s="17"/>
      <c r="S145" s="17"/>
      <c r="T145" s="17"/>
      <c r="U145" s="17"/>
    </row>
    <row r="146" spans="1:21" x14ac:dyDescent="0.25">
      <c r="A146" s="16"/>
      <c r="E146"/>
      <c r="H146" s="33"/>
      <c r="R146" s="17"/>
      <c r="S146" s="17"/>
      <c r="T146" s="17"/>
      <c r="U146" s="17"/>
    </row>
    <row r="147" spans="1:21" x14ac:dyDescent="0.25">
      <c r="A147" s="16"/>
      <c r="E147"/>
      <c r="H147" s="33"/>
      <c r="R147" s="17"/>
      <c r="S147" s="17"/>
      <c r="T147" s="17"/>
      <c r="U147" s="17"/>
    </row>
    <row r="148" spans="1:21" x14ac:dyDescent="0.25">
      <c r="A148" s="16"/>
      <c r="E148"/>
      <c r="H148" s="33"/>
      <c r="R148" s="17"/>
      <c r="S148" s="17"/>
      <c r="T148" s="17"/>
      <c r="U148" s="17"/>
    </row>
    <row r="149" spans="1:21" x14ac:dyDescent="0.25">
      <c r="A149" s="16"/>
      <c r="E149"/>
      <c r="H149" s="33"/>
      <c r="R149" s="17"/>
      <c r="S149" s="17"/>
      <c r="T149" s="17"/>
      <c r="U149" s="17"/>
    </row>
    <row r="150" spans="1:21" x14ac:dyDescent="0.25">
      <c r="A150" s="16"/>
      <c r="E150"/>
      <c r="H150" s="33"/>
      <c r="R150" s="17"/>
      <c r="S150" s="17"/>
      <c r="T150" s="17"/>
      <c r="U150" s="17"/>
    </row>
    <row r="151" spans="1:21" x14ac:dyDescent="0.25">
      <c r="A151" s="16"/>
      <c r="E151"/>
      <c r="H151" s="33"/>
      <c r="R151" s="17"/>
      <c r="S151" s="17"/>
      <c r="T151" s="17"/>
      <c r="U151" s="17"/>
    </row>
    <row r="152" spans="1:21" x14ac:dyDescent="0.25">
      <c r="A152" s="16"/>
      <c r="E152"/>
      <c r="H152" s="33"/>
      <c r="R152" s="17"/>
      <c r="S152" s="17"/>
      <c r="T152" s="17"/>
      <c r="U152" s="17"/>
    </row>
    <row r="153" spans="1:21" x14ac:dyDescent="0.25">
      <c r="A153" s="16"/>
      <c r="E153"/>
      <c r="H153" s="33"/>
      <c r="R153" s="17"/>
      <c r="S153" s="17"/>
      <c r="T153" s="17"/>
      <c r="U153" s="17"/>
    </row>
    <row r="154" spans="1:21" x14ac:dyDescent="0.25">
      <c r="A154" s="16"/>
      <c r="E154"/>
      <c r="H154" s="33"/>
      <c r="R154" s="17"/>
      <c r="S154" s="17"/>
      <c r="T154" s="17"/>
      <c r="U154" s="17"/>
    </row>
    <row r="155" spans="1:21" x14ac:dyDescent="0.25">
      <c r="A155" s="16"/>
      <c r="E155"/>
      <c r="H155" s="33"/>
      <c r="R155" s="17"/>
      <c r="S155" s="17"/>
      <c r="T155" s="17"/>
      <c r="U155" s="17"/>
    </row>
    <row r="156" spans="1:21" x14ac:dyDescent="0.25">
      <c r="A156" s="16"/>
      <c r="E156"/>
      <c r="H156" s="33"/>
      <c r="R156" s="17"/>
      <c r="S156" s="17"/>
      <c r="T156" s="17"/>
      <c r="U156" s="17"/>
    </row>
    <row r="157" spans="1:21" x14ac:dyDescent="0.25">
      <c r="A157" s="16"/>
      <c r="E157"/>
      <c r="H157" s="33"/>
      <c r="R157" s="17"/>
      <c r="S157" s="17"/>
      <c r="T157" s="17"/>
      <c r="U157" s="17"/>
    </row>
    <row r="158" spans="1:21" x14ac:dyDescent="0.25">
      <c r="A158" s="16"/>
      <c r="E158"/>
      <c r="H158" s="33"/>
      <c r="R158" s="17"/>
      <c r="S158" s="17"/>
      <c r="T158" s="17"/>
      <c r="U158" s="17"/>
    </row>
    <row r="159" spans="1:21" x14ac:dyDescent="0.25">
      <c r="A159" s="16"/>
      <c r="E159"/>
      <c r="H159" s="33"/>
      <c r="R159" s="17"/>
      <c r="S159" s="17"/>
      <c r="T159" s="17"/>
      <c r="U159" s="17"/>
    </row>
    <row r="160" spans="1:21" x14ac:dyDescent="0.25">
      <c r="A160" s="16"/>
      <c r="E160"/>
      <c r="H160" s="33"/>
      <c r="R160" s="17"/>
      <c r="S160" s="17"/>
      <c r="T160" s="17"/>
      <c r="U160" s="17"/>
    </row>
    <row r="161" spans="1:21" x14ac:dyDescent="0.25">
      <c r="A161" s="16"/>
      <c r="E161"/>
      <c r="H161" s="37"/>
      <c r="R161" s="17"/>
      <c r="S161" s="17"/>
      <c r="T161" s="17"/>
      <c r="U161" s="17"/>
    </row>
    <row r="162" spans="1:21" x14ac:dyDescent="0.25">
      <c r="A162" s="16"/>
      <c r="E162"/>
      <c r="H162" s="33"/>
      <c r="R162" s="17"/>
      <c r="S162" s="17"/>
      <c r="T162" s="17"/>
      <c r="U162" s="17"/>
    </row>
    <row r="163" spans="1:21" x14ac:dyDescent="0.25">
      <c r="A163" s="16"/>
      <c r="E163"/>
      <c r="H163" s="33"/>
      <c r="R163" s="17"/>
      <c r="S163" s="17"/>
      <c r="T163" s="17"/>
      <c r="U163" s="17"/>
    </row>
    <row r="164" spans="1:21" x14ac:dyDescent="0.25">
      <c r="A164" s="16"/>
      <c r="E164"/>
      <c r="H164" s="33"/>
      <c r="R164" s="17"/>
      <c r="S164" s="17"/>
      <c r="T164" s="17"/>
      <c r="U164" s="17"/>
    </row>
    <row r="165" spans="1:21" x14ac:dyDescent="0.25">
      <c r="A165" s="16"/>
      <c r="E165"/>
      <c r="H165" s="33"/>
      <c r="R165" s="17"/>
      <c r="S165" s="17"/>
      <c r="T165" s="17"/>
      <c r="U165" s="17"/>
    </row>
    <row r="166" spans="1:21" x14ac:dyDescent="0.25">
      <c r="A166" s="16"/>
      <c r="E166"/>
      <c r="H166" s="33"/>
      <c r="R166" s="17"/>
      <c r="S166" s="17"/>
      <c r="T166" s="17"/>
      <c r="U166" s="17"/>
    </row>
    <row r="167" spans="1:21" x14ac:dyDescent="0.25">
      <c r="A167" s="16"/>
      <c r="E167"/>
      <c r="H167" s="33"/>
      <c r="R167" s="17"/>
      <c r="S167" s="17"/>
      <c r="T167" s="17"/>
      <c r="U167" s="17"/>
    </row>
    <row r="168" spans="1:21" x14ac:dyDescent="0.25">
      <c r="A168" s="16"/>
      <c r="E168"/>
      <c r="H168" s="33"/>
      <c r="R168" s="17"/>
      <c r="S168" s="17"/>
      <c r="T168" s="17"/>
      <c r="U168" s="17"/>
    </row>
    <row r="169" spans="1:21" x14ac:dyDescent="0.25">
      <c r="A169" s="16"/>
      <c r="E169"/>
      <c r="H169" s="33"/>
      <c r="R169" s="17"/>
      <c r="S169" s="17"/>
      <c r="T169" s="17"/>
      <c r="U169" s="17"/>
    </row>
    <row r="170" spans="1:21" x14ac:dyDescent="0.25">
      <c r="A170" s="16"/>
      <c r="E170"/>
      <c r="H170" s="33"/>
      <c r="R170" s="17"/>
      <c r="S170" s="17"/>
      <c r="T170" s="17"/>
      <c r="U170" s="17"/>
    </row>
    <row r="171" spans="1:21" x14ac:dyDescent="0.25">
      <c r="A171" s="16"/>
      <c r="E171"/>
      <c r="H171" s="33"/>
      <c r="R171" s="17"/>
      <c r="S171" s="17"/>
      <c r="T171" s="17"/>
      <c r="U171" s="17"/>
    </row>
    <row r="172" spans="1:21" x14ac:dyDescent="0.25">
      <c r="A172" s="16"/>
      <c r="E172"/>
      <c r="H172" s="33"/>
      <c r="R172" s="17"/>
      <c r="S172" s="17"/>
      <c r="T172" s="17"/>
      <c r="U172" s="17"/>
    </row>
    <row r="173" spans="1:21" x14ac:dyDescent="0.25">
      <c r="A173" s="16"/>
      <c r="E173"/>
      <c r="H173" s="33"/>
      <c r="R173" s="17"/>
      <c r="S173" s="17"/>
      <c r="T173" s="17"/>
      <c r="U173" s="17"/>
    </row>
    <row r="174" spans="1:21" x14ac:dyDescent="0.25">
      <c r="A174" s="16"/>
      <c r="E174"/>
      <c r="H174" s="33"/>
      <c r="R174" s="17"/>
      <c r="S174" s="17"/>
      <c r="T174" s="17"/>
      <c r="U174" s="17"/>
    </row>
    <row r="175" spans="1:21" x14ac:dyDescent="0.25">
      <c r="A175" s="16"/>
      <c r="E175"/>
      <c r="H175" s="33"/>
      <c r="R175" s="17"/>
      <c r="S175" s="17"/>
      <c r="T175" s="17"/>
      <c r="U175" s="17"/>
    </row>
    <row r="176" spans="1:21" x14ac:dyDescent="0.25">
      <c r="A176" s="16"/>
      <c r="E176"/>
      <c r="H176" s="33"/>
      <c r="R176" s="17"/>
      <c r="S176" s="17"/>
      <c r="T176" s="17"/>
      <c r="U176" s="17"/>
    </row>
    <row r="177" spans="1:21" x14ac:dyDescent="0.25">
      <c r="A177" s="16"/>
      <c r="E177"/>
      <c r="H177" s="33"/>
      <c r="R177" s="17"/>
      <c r="S177" s="17"/>
      <c r="T177" s="17"/>
      <c r="U177" s="17"/>
    </row>
    <row r="178" spans="1:21" x14ac:dyDescent="0.25">
      <c r="A178" s="16"/>
      <c r="E178"/>
      <c r="H178" s="33"/>
      <c r="R178" s="17"/>
      <c r="S178" s="17"/>
      <c r="T178" s="17"/>
      <c r="U178" s="17"/>
    </row>
    <row r="179" spans="1:21" x14ac:dyDescent="0.25">
      <c r="A179" s="16"/>
      <c r="E179"/>
      <c r="H179" s="33"/>
      <c r="R179" s="17"/>
      <c r="S179" s="17"/>
      <c r="T179" s="17"/>
      <c r="U179" s="17"/>
    </row>
    <row r="180" spans="1:21" x14ac:dyDescent="0.25">
      <c r="A180" s="16"/>
      <c r="E180"/>
      <c r="H180" s="33"/>
      <c r="R180" s="17"/>
      <c r="S180" s="17"/>
      <c r="T180" s="17"/>
      <c r="U180" s="17"/>
    </row>
    <row r="181" spans="1:21" x14ac:dyDescent="0.25">
      <c r="A181" s="16"/>
      <c r="E181"/>
      <c r="H181" s="33"/>
      <c r="R181" s="17"/>
      <c r="S181" s="17"/>
      <c r="T181" s="17"/>
      <c r="U181" s="17"/>
    </row>
    <row r="182" spans="1:21" x14ac:dyDescent="0.25">
      <c r="A182" s="16"/>
      <c r="E182"/>
      <c r="H182" s="33"/>
      <c r="R182" s="17"/>
      <c r="S182" s="17"/>
      <c r="T182" s="17"/>
      <c r="U182" s="17"/>
    </row>
    <row r="183" spans="1:21" x14ac:dyDescent="0.25">
      <c r="A183" s="16"/>
      <c r="E183"/>
      <c r="H183" s="33"/>
      <c r="R183" s="17"/>
      <c r="S183" s="17"/>
      <c r="T183" s="17"/>
      <c r="U183" s="17"/>
    </row>
    <row r="184" spans="1:21" x14ac:dyDescent="0.25">
      <c r="A184" s="16"/>
      <c r="E184"/>
      <c r="H184" s="33"/>
      <c r="R184" s="17"/>
      <c r="S184" s="17"/>
      <c r="T184" s="17"/>
      <c r="U184" s="17"/>
    </row>
    <row r="185" spans="1:21" x14ac:dyDescent="0.25">
      <c r="A185" s="16"/>
      <c r="E185"/>
      <c r="H185" s="33"/>
      <c r="R185" s="17"/>
      <c r="S185" s="17"/>
      <c r="T185" s="17"/>
      <c r="U185" s="17"/>
    </row>
    <row r="186" spans="1:21" x14ac:dyDescent="0.25">
      <c r="A186" s="16"/>
      <c r="E186"/>
      <c r="H186" s="33"/>
      <c r="R186" s="17"/>
      <c r="S186" s="17"/>
      <c r="T186" s="17"/>
      <c r="U186" s="17"/>
    </row>
    <row r="187" spans="1:21" x14ac:dyDescent="0.25">
      <c r="A187" s="16"/>
      <c r="E187"/>
      <c r="H187" s="33"/>
      <c r="R187" s="17"/>
      <c r="S187" s="17"/>
      <c r="T187" s="17"/>
      <c r="U187" s="17"/>
    </row>
    <row r="188" spans="1:21" x14ac:dyDescent="0.25">
      <c r="A188" s="16"/>
      <c r="E188"/>
      <c r="H188" s="33"/>
      <c r="R188" s="17"/>
      <c r="S188" s="17"/>
      <c r="T188" s="17"/>
      <c r="U188" s="17"/>
    </row>
    <row r="189" spans="1:21" x14ac:dyDescent="0.25">
      <c r="A189" s="16"/>
      <c r="E189"/>
      <c r="H189" s="33"/>
      <c r="R189" s="17"/>
      <c r="S189" s="17"/>
      <c r="T189" s="17"/>
      <c r="U189" s="17"/>
    </row>
    <row r="190" spans="1:21" x14ac:dyDescent="0.25">
      <c r="A190" s="16"/>
      <c r="E190"/>
      <c r="H190" s="33"/>
      <c r="R190" s="17"/>
      <c r="S190" s="17"/>
      <c r="T190" s="17"/>
      <c r="U190" s="17"/>
    </row>
    <row r="191" spans="1:21" x14ac:dyDescent="0.25">
      <c r="A191" s="16"/>
      <c r="E191"/>
      <c r="H191" s="33"/>
      <c r="R191" s="17"/>
      <c r="S191" s="17"/>
      <c r="T191" s="17"/>
      <c r="U191" s="17"/>
    </row>
    <row r="192" spans="1:21" x14ac:dyDescent="0.25">
      <c r="A192" s="16"/>
      <c r="E192"/>
      <c r="H192" s="33"/>
      <c r="R192" s="17"/>
      <c r="S192" s="17"/>
      <c r="T192" s="17"/>
      <c r="U192" s="17"/>
    </row>
    <row r="193" spans="1:21" x14ac:dyDescent="0.25">
      <c r="A193" s="16"/>
      <c r="E193"/>
      <c r="H193" s="33"/>
      <c r="R193" s="17"/>
      <c r="S193" s="17"/>
      <c r="T193" s="17"/>
      <c r="U193" s="17"/>
    </row>
    <row r="194" spans="1:21" x14ac:dyDescent="0.25">
      <c r="A194" s="16"/>
      <c r="E194"/>
      <c r="H194" s="33"/>
      <c r="R194" s="17"/>
      <c r="S194" s="17"/>
      <c r="T194" s="17"/>
      <c r="U194" s="17"/>
    </row>
    <row r="195" spans="1:21" x14ac:dyDescent="0.25">
      <c r="A195" s="16"/>
      <c r="E195"/>
      <c r="H195" s="33"/>
      <c r="R195" s="17"/>
      <c r="S195" s="17"/>
      <c r="T195" s="17"/>
      <c r="U195" s="17"/>
    </row>
    <row r="196" spans="1:21" x14ac:dyDescent="0.25">
      <c r="A196" s="16"/>
      <c r="E196"/>
      <c r="H196" s="33"/>
      <c r="R196" s="17"/>
      <c r="S196" s="17"/>
      <c r="T196" s="17"/>
      <c r="U196" s="17"/>
    </row>
    <row r="197" spans="1:21" x14ac:dyDescent="0.25">
      <c r="A197" s="16"/>
      <c r="E197"/>
      <c r="H197" s="33"/>
      <c r="R197" s="17"/>
      <c r="S197" s="17"/>
      <c r="T197" s="17"/>
      <c r="U197" s="17"/>
    </row>
    <row r="198" spans="1:21" x14ac:dyDescent="0.25">
      <c r="A198" s="16"/>
      <c r="E198"/>
      <c r="H198" s="33"/>
      <c r="R198" s="17"/>
      <c r="S198" s="17"/>
      <c r="T198" s="17"/>
      <c r="U198" s="17"/>
    </row>
    <row r="199" spans="1:21" x14ac:dyDescent="0.25">
      <c r="A199" s="16"/>
      <c r="E199"/>
      <c r="H199" s="33"/>
      <c r="R199" s="17"/>
      <c r="S199" s="17"/>
      <c r="T199" s="17"/>
      <c r="U199" s="17"/>
    </row>
    <row r="200" spans="1:21" x14ac:dyDescent="0.25">
      <c r="A200" s="16"/>
      <c r="E200"/>
      <c r="H200" s="33"/>
      <c r="R200" s="17"/>
      <c r="S200" s="17"/>
      <c r="T200" s="17"/>
      <c r="U200" s="17"/>
    </row>
    <row r="201" spans="1:21" x14ac:dyDescent="0.25">
      <c r="A201" s="16"/>
      <c r="E201"/>
      <c r="H201" s="33"/>
      <c r="R201" s="17"/>
      <c r="S201" s="17"/>
      <c r="T201" s="17"/>
      <c r="U201" s="17"/>
    </row>
    <row r="202" spans="1:21" x14ac:dyDescent="0.25">
      <c r="A202" s="16"/>
      <c r="E202"/>
      <c r="H202" s="33"/>
      <c r="R202" s="17"/>
      <c r="S202" s="17"/>
      <c r="T202" s="17"/>
      <c r="U202" s="17"/>
    </row>
    <row r="203" spans="1:21" x14ac:dyDescent="0.25">
      <c r="A203" s="16"/>
      <c r="E203"/>
      <c r="H203" s="33"/>
      <c r="R203" s="17"/>
      <c r="S203" s="17"/>
      <c r="T203" s="17"/>
      <c r="U203" s="17"/>
    </row>
    <row r="204" spans="1:21" x14ac:dyDescent="0.25">
      <c r="A204" s="16"/>
      <c r="E204"/>
      <c r="H204" s="33"/>
      <c r="R204" s="17"/>
      <c r="S204" s="17"/>
      <c r="T204" s="17"/>
      <c r="U204" s="17"/>
    </row>
    <row r="205" spans="1:21" x14ac:dyDescent="0.25">
      <c r="A205" s="16"/>
      <c r="E205"/>
      <c r="H205" s="33"/>
      <c r="R205" s="17"/>
      <c r="S205" s="17"/>
      <c r="T205" s="17"/>
      <c r="U205" s="17"/>
    </row>
    <row r="206" spans="1:21" x14ac:dyDescent="0.25">
      <c r="A206" s="16"/>
      <c r="E206"/>
      <c r="H206" s="33"/>
      <c r="R206" s="17"/>
      <c r="S206" s="17"/>
      <c r="T206" s="17"/>
      <c r="U206" s="17"/>
    </row>
    <row r="207" spans="1:21" x14ac:dyDescent="0.25">
      <c r="A207" s="16"/>
      <c r="E207"/>
      <c r="H207" s="33"/>
      <c r="R207" s="17"/>
      <c r="S207" s="17"/>
      <c r="T207" s="17"/>
      <c r="U207" s="17"/>
    </row>
    <row r="208" spans="1:21" x14ac:dyDescent="0.25">
      <c r="A208" s="16"/>
      <c r="E208"/>
      <c r="H208" s="33"/>
      <c r="R208" s="17"/>
      <c r="S208" s="17"/>
      <c r="T208" s="17"/>
      <c r="U208" s="17"/>
    </row>
    <row r="209" spans="1:21" x14ac:dyDescent="0.25">
      <c r="A209" s="16"/>
      <c r="E209"/>
      <c r="H209" s="33"/>
      <c r="R209" s="17"/>
      <c r="S209" s="17"/>
      <c r="T209" s="17"/>
      <c r="U209" s="17"/>
    </row>
    <row r="210" spans="1:21" x14ac:dyDescent="0.25">
      <c r="A210" s="16"/>
      <c r="E210"/>
      <c r="H210" s="33"/>
      <c r="R210" s="17"/>
      <c r="S210" s="17"/>
      <c r="T210" s="17"/>
      <c r="U210" s="17"/>
    </row>
    <row r="211" spans="1:21" x14ac:dyDescent="0.25">
      <c r="A211" s="16"/>
      <c r="E211"/>
      <c r="H211" s="33"/>
      <c r="R211" s="17"/>
      <c r="S211" s="17"/>
      <c r="T211" s="17"/>
      <c r="U211" s="17"/>
    </row>
    <row r="212" spans="1:21" x14ac:dyDescent="0.25">
      <c r="A212" s="16"/>
      <c r="E212"/>
      <c r="H212" s="33"/>
      <c r="R212" s="17"/>
      <c r="S212" s="17"/>
      <c r="T212" s="17"/>
      <c r="U212" s="17"/>
    </row>
    <row r="213" spans="1:21" x14ac:dyDescent="0.25">
      <c r="A213" s="16"/>
      <c r="E213"/>
      <c r="H213" s="33"/>
      <c r="R213" s="17"/>
      <c r="S213" s="17"/>
      <c r="T213" s="17"/>
      <c r="U213" s="17"/>
    </row>
    <row r="214" spans="1:21" x14ac:dyDescent="0.25">
      <c r="A214" s="16"/>
      <c r="E214"/>
      <c r="H214" s="33"/>
      <c r="R214" s="17"/>
      <c r="S214" s="17"/>
      <c r="T214" s="17"/>
      <c r="U214" s="17"/>
    </row>
    <row r="215" spans="1:21" x14ac:dyDescent="0.25">
      <c r="A215" s="16"/>
      <c r="E215"/>
      <c r="H215" s="33"/>
      <c r="R215" s="17"/>
      <c r="S215" s="17"/>
      <c r="T215" s="17"/>
      <c r="U215" s="17"/>
    </row>
    <row r="216" spans="1:21" x14ac:dyDescent="0.25">
      <c r="A216" s="16"/>
      <c r="E216"/>
      <c r="H216" s="33"/>
      <c r="R216" s="17"/>
      <c r="S216" s="17"/>
      <c r="T216" s="17"/>
      <c r="U216" s="17"/>
    </row>
    <row r="217" spans="1:21" x14ac:dyDescent="0.25">
      <c r="A217" s="16"/>
      <c r="E217"/>
      <c r="H217" s="33"/>
      <c r="R217" s="17"/>
      <c r="S217" s="17"/>
      <c r="T217" s="17"/>
      <c r="U217" s="17"/>
    </row>
    <row r="218" spans="1:21" x14ac:dyDescent="0.25">
      <c r="A218" s="16"/>
      <c r="E218"/>
      <c r="H218" s="33"/>
      <c r="R218" s="17"/>
      <c r="S218" s="17"/>
      <c r="T218" s="17"/>
      <c r="U218" s="17"/>
    </row>
    <row r="219" spans="1:21" x14ac:dyDescent="0.25">
      <c r="A219" s="16"/>
      <c r="E219"/>
      <c r="H219" s="33"/>
      <c r="R219" s="17"/>
      <c r="S219" s="17"/>
      <c r="T219" s="17"/>
      <c r="U219" s="17"/>
    </row>
    <row r="220" spans="1:21" x14ac:dyDescent="0.25">
      <c r="A220" s="16"/>
      <c r="E220"/>
      <c r="H220" s="33"/>
      <c r="R220" s="17"/>
      <c r="S220" s="17"/>
      <c r="T220" s="17"/>
      <c r="U220" s="17"/>
    </row>
    <row r="221" spans="1:21" x14ac:dyDescent="0.25">
      <c r="A221" s="16"/>
      <c r="E221"/>
      <c r="H221" s="33"/>
      <c r="R221" s="17"/>
      <c r="S221" s="17"/>
      <c r="T221" s="17"/>
      <c r="U221" s="17"/>
    </row>
    <row r="222" spans="1:21" x14ac:dyDescent="0.25">
      <c r="A222" s="16"/>
      <c r="E222"/>
      <c r="H222" s="33"/>
      <c r="R222" s="17"/>
      <c r="S222" s="17"/>
      <c r="T222" s="17"/>
      <c r="U222" s="17"/>
    </row>
    <row r="223" spans="1:21" x14ac:dyDescent="0.25">
      <c r="A223" s="16"/>
      <c r="E223"/>
      <c r="H223" s="33"/>
      <c r="R223" s="17"/>
      <c r="S223" s="17"/>
      <c r="T223" s="17"/>
      <c r="U223" s="17"/>
    </row>
    <row r="224" spans="1:21" x14ac:dyDescent="0.25">
      <c r="A224" s="16"/>
      <c r="E224"/>
      <c r="H224" s="33"/>
      <c r="R224" s="17"/>
      <c r="S224" s="17"/>
      <c r="T224" s="17"/>
      <c r="U224" s="17"/>
    </row>
    <row r="225" spans="1:21" x14ac:dyDescent="0.25">
      <c r="A225" s="16"/>
      <c r="E225"/>
      <c r="H225" s="33"/>
      <c r="R225" s="17"/>
      <c r="S225" s="17"/>
      <c r="T225" s="17"/>
      <c r="U225" s="17"/>
    </row>
    <row r="226" spans="1:21" x14ac:dyDescent="0.25">
      <c r="A226" s="16"/>
      <c r="E226"/>
      <c r="H226" s="33"/>
      <c r="R226" s="17"/>
      <c r="S226" s="17"/>
      <c r="T226" s="17"/>
      <c r="U226" s="17"/>
    </row>
    <row r="227" spans="1:21" x14ac:dyDescent="0.25">
      <c r="A227" s="16"/>
      <c r="E227"/>
      <c r="H227" s="33"/>
      <c r="R227" s="17"/>
      <c r="S227" s="17"/>
      <c r="T227" s="17"/>
      <c r="U227" s="17"/>
    </row>
    <row r="228" spans="1:21" x14ac:dyDescent="0.25">
      <c r="A228" s="16"/>
      <c r="E228"/>
      <c r="H228" s="33"/>
      <c r="R228" s="17"/>
      <c r="S228" s="17"/>
      <c r="T228" s="17"/>
      <c r="U228" s="17"/>
    </row>
    <row r="229" spans="1:21" x14ac:dyDescent="0.25">
      <c r="A229" s="16"/>
      <c r="E229"/>
      <c r="H229" s="33"/>
      <c r="R229" s="17"/>
      <c r="S229" s="17"/>
      <c r="T229" s="17"/>
      <c r="U229" s="17"/>
    </row>
    <row r="230" spans="1:21" x14ac:dyDescent="0.25">
      <c r="A230" s="16"/>
      <c r="E230"/>
      <c r="H230" s="33"/>
      <c r="R230" s="17"/>
      <c r="S230" s="17"/>
      <c r="T230" s="17"/>
      <c r="U230" s="17"/>
    </row>
    <row r="231" spans="1:21" x14ac:dyDescent="0.25">
      <c r="A231" s="16"/>
      <c r="E231"/>
      <c r="H231" s="33"/>
      <c r="R231" s="17"/>
      <c r="S231" s="17"/>
      <c r="T231" s="17"/>
      <c r="U231" s="17"/>
    </row>
    <row r="232" spans="1:21" x14ac:dyDescent="0.25">
      <c r="A232" s="16"/>
      <c r="E232"/>
      <c r="H232" s="33"/>
      <c r="R232" s="17"/>
      <c r="S232" s="17"/>
      <c r="T232" s="17"/>
      <c r="U232" s="17"/>
    </row>
    <row r="233" spans="1:21" x14ac:dyDescent="0.25">
      <c r="A233" s="16"/>
      <c r="E233"/>
      <c r="H233" s="33"/>
      <c r="R233" s="17"/>
      <c r="S233" s="17"/>
      <c r="T233" s="17"/>
      <c r="U233" s="17"/>
    </row>
    <row r="234" spans="1:21" x14ac:dyDescent="0.25">
      <c r="A234" s="16"/>
      <c r="E234"/>
      <c r="H234" s="33"/>
      <c r="R234" s="17"/>
      <c r="S234" s="17"/>
      <c r="T234" s="17"/>
      <c r="U234" s="17"/>
    </row>
    <row r="235" spans="1:21" x14ac:dyDescent="0.25">
      <c r="A235" s="16"/>
      <c r="E235"/>
      <c r="H235" s="33"/>
      <c r="R235" s="17"/>
      <c r="S235" s="17"/>
      <c r="T235" s="17"/>
      <c r="U235" s="17"/>
    </row>
    <row r="236" spans="1:21" x14ac:dyDescent="0.25">
      <c r="A236" s="16"/>
      <c r="E236"/>
      <c r="H236" s="33"/>
      <c r="R236" s="17"/>
      <c r="S236" s="17"/>
      <c r="T236" s="17"/>
      <c r="U236" s="17"/>
    </row>
    <row r="237" spans="1:21" x14ac:dyDescent="0.25">
      <c r="A237" s="16"/>
      <c r="E237"/>
      <c r="H237" s="33"/>
      <c r="R237" s="17"/>
      <c r="S237" s="17"/>
      <c r="T237" s="17"/>
      <c r="U237" s="17"/>
    </row>
    <row r="238" spans="1:21" x14ac:dyDescent="0.25">
      <c r="A238" s="16"/>
      <c r="E238"/>
      <c r="H238" s="33"/>
      <c r="R238" s="17"/>
      <c r="S238" s="17"/>
      <c r="T238" s="17"/>
      <c r="U238" s="17"/>
    </row>
    <row r="239" spans="1:21" x14ac:dyDescent="0.25">
      <c r="A239" s="16"/>
      <c r="E239"/>
      <c r="H239" s="33"/>
      <c r="R239" s="17"/>
      <c r="S239" s="17"/>
      <c r="T239" s="17"/>
      <c r="U239" s="17"/>
    </row>
    <row r="240" spans="1:21" x14ac:dyDescent="0.25">
      <c r="A240" s="16"/>
      <c r="E240"/>
      <c r="H240" s="33"/>
      <c r="R240" s="17"/>
      <c r="S240" s="17"/>
      <c r="T240" s="17"/>
      <c r="U240" s="17"/>
    </row>
    <row r="241" spans="1:21" x14ac:dyDescent="0.25">
      <c r="A241" s="16"/>
      <c r="E241"/>
      <c r="H241" s="33"/>
      <c r="R241" s="17"/>
      <c r="S241" s="17"/>
      <c r="T241" s="17"/>
      <c r="U241" s="17"/>
    </row>
    <row r="242" spans="1:21" x14ac:dyDescent="0.25">
      <c r="A242" s="16"/>
      <c r="E242"/>
      <c r="H242" s="33"/>
      <c r="R242" s="17"/>
      <c r="S242" s="17"/>
      <c r="T242" s="17"/>
      <c r="U242" s="17"/>
    </row>
    <row r="243" spans="1:21" x14ac:dyDescent="0.25">
      <c r="A243" s="16"/>
      <c r="E243"/>
      <c r="H243" s="33"/>
      <c r="R243" s="17"/>
      <c r="S243" s="17"/>
      <c r="T243" s="17"/>
      <c r="U243" s="17"/>
    </row>
    <row r="244" spans="1:21" x14ac:dyDescent="0.25">
      <c r="A244" s="16"/>
      <c r="E244"/>
      <c r="H244" s="33"/>
      <c r="R244" s="17"/>
      <c r="S244" s="17"/>
      <c r="T244" s="17"/>
      <c r="U244" s="17"/>
    </row>
    <row r="245" spans="1:21" x14ac:dyDescent="0.25">
      <c r="A245" s="16"/>
      <c r="E245"/>
      <c r="H245" s="33"/>
      <c r="R245" s="17"/>
      <c r="S245" s="17"/>
      <c r="T245" s="17"/>
      <c r="U245" s="17"/>
    </row>
    <row r="246" spans="1:21" x14ac:dyDescent="0.25">
      <c r="A246" s="16"/>
      <c r="E246"/>
      <c r="H246" s="33"/>
      <c r="R246" s="17"/>
      <c r="S246" s="17"/>
      <c r="T246" s="17"/>
      <c r="U246" s="17"/>
    </row>
    <row r="247" spans="1:21" x14ac:dyDescent="0.25">
      <c r="A247" s="16"/>
      <c r="E247"/>
      <c r="H247" s="33"/>
      <c r="R247" s="17"/>
      <c r="S247" s="17"/>
      <c r="T247" s="17"/>
      <c r="U247" s="17"/>
    </row>
    <row r="248" spans="1:21" x14ac:dyDescent="0.25">
      <c r="A248" s="16"/>
      <c r="E248"/>
      <c r="H248" s="33"/>
      <c r="R248" s="17"/>
      <c r="S248" s="17"/>
      <c r="T248" s="17"/>
      <c r="U248" s="17"/>
    </row>
    <row r="249" spans="1:21" x14ac:dyDescent="0.25">
      <c r="A249" s="16"/>
      <c r="E249"/>
      <c r="H249" s="33"/>
      <c r="R249" s="17"/>
      <c r="S249" s="17"/>
      <c r="T249" s="17"/>
      <c r="U249" s="17"/>
    </row>
    <row r="250" spans="1:21" x14ac:dyDescent="0.25">
      <c r="A250" s="16"/>
      <c r="E250"/>
      <c r="H250" s="33"/>
      <c r="R250" s="17"/>
      <c r="S250" s="17"/>
      <c r="T250" s="17"/>
      <c r="U250" s="17"/>
    </row>
    <row r="251" spans="1:21" x14ac:dyDescent="0.25">
      <c r="A251" s="16"/>
      <c r="E251"/>
      <c r="H251" s="33"/>
      <c r="R251" s="17"/>
      <c r="S251" s="17"/>
      <c r="T251" s="17"/>
      <c r="U251" s="17"/>
    </row>
    <row r="252" spans="1:21" x14ac:dyDescent="0.25">
      <c r="A252" s="16"/>
      <c r="E252"/>
      <c r="H252" s="33"/>
      <c r="R252" s="17"/>
      <c r="S252" s="17"/>
      <c r="T252" s="17"/>
      <c r="U252" s="17"/>
    </row>
    <row r="253" spans="1:21" x14ac:dyDescent="0.25">
      <c r="A253" s="16"/>
      <c r="E253"/>
      <c r="H253" s="33"/>
      <c r="R253" s="17"/>
      <c r="S253" s="17"/>
      <c r="T253" s="17"/>
      <c r="U253" s="17"/>
    </row>
    <row r="254" spans="1:21" x14ac:dyDescent="0.25">
      <c r="A254" s="16"/>
      <c r="E254"/>
      <c r="H254" s="33"/>
      <c r="R254" s="17"/>
      <c r="S254" s="17"/>
      <c r="T254" s="17"/>
      <c r="U254" s="17"/>
    </row>
    <row r="255" spans="1:21" x14ac:dyDescent="0.25">
      <c r="A255" s="16"/>
      <c r="E255"/>
      <c r="H255" s="33"/>
      <c r="R255" s="17"/>
      <c r="S255" s="17"/>
      <c r="T255" s="17"/>
      <c r="U255" s="17"/>
    </row>
    <row r="256" spans="1:21" x14ac:dyDescent="0.25">
      <c r="A256" s="16"/>
      <c r="E256"/>
      <c r="H256" s="33"/>
      <c r="R256" s="17"/>
      <c r="S256" s="17"/>
      <c r="T256" s="17"/>
      <c r="U256" s="17"/>
    </row>
    <row r="257" spans="1:21" x14ac:dyDescent="0.25">
      <c r="A257" s="16"/>
      <c r="E257"/>
      <c r="H257" s="33"/>
      <c r="R257" s="17"/>
      <c r="S257" s="17"/>
      <c r="T257" s="17"/>
      <c r="U257" s="17"/>
    </row>
    <row r="258" spans="1:21" x14ac:dyDescent="0.25">
      <c r="A258" s="16"/>
      <c r="E258"/>
      <c r="H258" s="33"/>
      <c r="R258" s="17"/>
      <c r="S258" s="17"/>
      <c r="T258" s="17"/>
      <c r="U258" s="17"/>
    </row>
    <row r="259" spans="1:21" x14ac:dyDescent="0.25">
      <c r="A259" s="16"/>
      <c r="E259"/>
      <c r="H259" s="33"/>
      <c r="R259" s="17"/>
      <c r="S259" s="17"/>
      <c r="T259" s="17"/>
      <c r="U259" s="17"/>
    </row>
    <row r="260" spans="1:21" x14ac:dyDescent="0.25">
      <c r="A260" s="16"/>
      <c r="E260"/>
      <c r="H260" s="33"/>
      <c r="R260" s="17"/>
      <c r="S260" s="17"/>
      <c r="T260" s="17"/>
      <c r="U260" s="17"/>
    </row>
    <row r="261" spans="1:21" x14ac:dyDescent="0.25">
      <c r="A261" s="16"/>
      <c r="E261"/>
      <c r="H261" s="33"/>
      <c r="R261" s="17"/>
      <c r="S261" s="17"/>
      <c r="T261" s="17"/>
      <c r="U261" s="17"/>
    </row>
    <row r="262" spans="1:21" x14ac:dyDescent="0.25">
      <c r="A262" s="16"/>
      <c r="E262"/>
      <c r="H262" s="33"/>
      <c r="R262" s="17"/>
      <c r="S262" s="17"/>
      <c r="T262" s="17"/>
      <c r="U262" s="17"/>
    </row>
    <row r="263" spans="1:21" x14ac:dyDescent="0.25">
      <c r="A263" s="16"/>
      <c r="E263"/>
      <c r="H263" s="33"/>
      <c r="R263" s="17"/>
      <c r="S263" s="17"/>
      <c r="T263" s="17"/>
      <c r="U263" s="17"/>
    </row>
    <row r="264" spans="1:21" x14ac:dyDescent="0.25">
      <c r="A264" s="16"/>
      <c r="E264"/>
      <c r="H264" s="33"/>
      <c r="R264" s="17"/>
      <c r="S264" s="17"/>
      <c r="T264" s="17"/>
      <c r="U264" s="17"/>
    </row>
    <row r="265" spans="1:21" x14ac:dyDescent="0.25">
      <c r="A265" s="16"/>
      <c r="E265"/>
      <c r="H265" s="33"/>
      <c r="R265" s="17"/>
      <c r="S265" s="17"/>
      <c r="T265" s="17"/>
      <c r="U265" s="17"/>
    </row>
    <row r="266" spans="1:21" x14ac:dyDescent="0.25">
      <c r="A266" s="16"/>
      <c r="E266"/>
      <c r="H266" s="33"/>
      <c r="R266" s="17"/>
      <c r="S266" s="17"/>
      <c r="T266" s="17"/>
      <c r="U266" s="17"/>
    </row>
    <row r="267" spans="1:21" x14ac:dyDescent="0.25">
      <c r="A267" s="16"/>
      <c r="E267"/>
      <c r="H267" s="33"/>
      <c r="R267" s="17"/>
      <c r="S267" s="17"/>
      <c r="T267" s="17"/>
      <c r="U267" s="17"/>
    </row>
    <row r="268" spans="1:21" x14ac:dyDescent="0.25">
      <c r="A268" s="16"/>
      <c r="E268"/>
      <c r="H268" s="33"/>
      <c r="R268" s="17"/>
      <c r="S268" s="17"/>
      <c r="T268" s="17"/>
      <c r="U268" s="17"/>
    </row>
    <row r="269" spans="1:21" x14ac:dyDescent="0.25">
      <c r="A269" s="16"/>
      <c r="E269"/>
      <c r="H269" s="33"/>
      <c r="R269" s="17"/>
      <c r="S269" s="17"/>
      <c r="T269" s="17"/>
      <c r="U269" s="17"/>
    </row>
    <row r="270" spans="1:21" x14ac:dyDescent="0.25">
      <c r="A270" s="16"/>
      <c r="E270"/>
      <c r="H270" s="33"/>
      <c r="R270" s="17"/>
      <c r="S270" s="17"/>
      <c r="T270" s="17"/>
      <c r="U270" s="17"/>
    </row>
    <row r="271" spans="1:21" x14ac:dyDescent="0.25">
      <c r="A271" s="16"/>
      <c r="E271"/>
      <c r="H271" s="33"/>
      <c r="R271" s="17"/>
      <c r="S271" s="17"/>
      <c r="T271" s="17"/>
      <c r="U271" s="17"/>
    </row>
    <row r="272" spans="1:21" x14ac:dyDescent="0.25">
      <c r="A272" s="16"/>
      <c r="E272"/>
      <c r="H272" s="33"/>
      <c r="R272" s="17"/>
      <c r="S272" s="17"/>
      <c r="T272" s="17"/>
      <c r="U272" s="17"/>
    </row>
    <row r="273" spans="1:21" x14ac:dyDescent="0.25">
      <c r="A273" s="16"/>
      <c r="E273"/>
      <c r="H273" s="33"/>
      <c r="R273" s="17"/>
      <c r="S273" s="17"/>
      <c r="T273" s="17"/>
      <c r="U273" s="17"/>
    </row>
    <row r="274" spans="1:21" x14ac:dyDescent="0.25">
      <c r="A274" s="16"/>
      <c r="E274"/>
      <c r="H274" s="33"/>
      <c r="R274" s="17"/>
      <c r="S274" s="17"/>
      <c r="T274" s="17"/>
      <c r="U274" s="17"/>
    </row>
    <row r="275" spans="1:21" x14ac:dyDescent="0.25">
      <c r="A275" s="16"/>
      <c r="E275"/>
      <c r="H275" s="33"/>
      <c r="R275" s="17"/>
      <c r="S275" s="17"/>
      <c r="T275" s="17"/>
      <c r="U275" s="17"/>
    </row>
    <row r="276" spans="1:21" x14ac:dyDescent="0.25">
      <c r="A276" s="16"/>
      <c r="E276"/>
      <c r="H276" s="33"/>
      <c r="R276" s="17"/>
      <c r="S276" s="17"/>
      <c r="T276" s="17"/>
      <c r="U276" s="17"/>
    </row>
    <row r="277" spans="1:21" x14ac:dyDescent="0.25">
      <c r="A277" s="16"/>
      <c r="E277"/>
      <c r="H277" s="33"/>
      <c r="R277" s="17"/>
      <c r="S277" s="17"/>
      <c r="T277" s="17"/>
      <c r="U277" s="17"/>
    </row>
    <row r="278" spans="1:21" x14ac:dyDescent="0.25">
      <c r="A278" s="16"/>
      <c r="E278"/>
      <c r="H278" s="33"/>
      <c r="R278" s="17"/>
      <c r="S278" s="17"/>
      <c r="T278" s="17"/>
      <c r="U278" s="17"/>
    </row>
    <row r="279" spans="1:21" x14ac:dyDescent="0.25">
      <c r="A279" s="16"/>
      <c r="E279"/>
      <c r="H279" s="33"/>
      <c r="R279" s="17"/>
      <c r="S279" s="17"/>
      <c r="T279" s="17"/>
      <c r="U279" s="17"/>
    </row>
    <row r="280" spans="1:21" x14ac:dyDescent="0.25">
      <c r="A280" s="16"/>
      <c r="E280"/>
      <c r="H280" s="33"/>
      <c r="R280" s="17"/>
      <c r="S280" s="17"/>
      <c r="T280" s="17"/>
      <c r="U280" s="17"/>
    </row>
    <row r="281" spans="1:21" x14ac:dyDescent="0.25">
      <c r="A281" s="16"/>
      <c r="E281"/>
      <c r="H281" s="33"/>
      <c r="R281" s="17"/>
      <c r="S281" s="17"/>
      <c r="T281" s="17"/>
      <c r="U281" s="17"/>
    </row>
    <row r="282" spans="1:21" x14ac:dyDescent="0.25">
      <c r="A282" s="16"/>
      <c r="E282"/>
      <c r="H282" s="33"/>
      <c r="R282" s="17"/>
      <c r="S282" s="17"/>
      <c r="T282" s="17"/>
      <c r="U282" s="17"/>
    </row>
    <row r="283" spans="1:21" x14ac:dyDescent="0.25">
      <c r="A283" s="16"/>
      <c r="E283"/>
      <c r="H283" s="33"/>
      <c r="R283" s="17"/>
      <c r="S283" s="17"/>
      <c r="T283" s="17"/>
      <c r="U283" s="17"/>
    </row>
    <row r="284" spans="1:21" x14ac:dyDescent="0.25">
      <c r="A284" s="16"/>
      <c r="E284"/>
      <c r="H284" s="33"/>
      <c r="R284" s="17"/>
      <c r="S284" s="17"/>
      <c r="T284" s="17"/>
      <c r="U284" s="17"/>
    </row>
    <row r="285" spans="1:21" x14ac:dyDescent="0.25">
      <c r="A285" s="16"/>
      <c r="E285"/>
      <c r="H285" s="33"/>
      <c r="R285" s="17"/>
      <c r="S285" s="17"/>
      <c r="T285" s="17"/>
      <c r="U285" s="17"/>
    </row>
    <row r="286" spans="1:21" x14ac:dyDescent="0.25">
      <c r="A286" s="16"/>
      <c r="E286"/>
      <c r="H286" s="33"/>
      <c r="R286" s="17"/>
      <c r="S286" s="17"/>
      <c r="T286" s="17"/>
      <c r="U286" s="17"/>
    </row>
    <row r="287" spans="1:21" x14ac:dyDescent="0.25">
      <c r="A287" s="16"/>
      <c r="E287"/>
      <c r="H287" s="33"/>
      <c r="R287" s="17"/>
      <c r="S287" s="17"/>
      <c r="T287" s="17"/>
      <c r="U287" s="17"/>
    </row>
    <row r="288" spans="1:21" x14ac:dyDescent="0.25">
      <c r="A288" s="16"/>
      <c r="E288"/>
      <c r="H288" s="33"/>
      <c r="R288" s="17"/>
      <c r="S288" s="17"/>
      <c r="T288" s="17"/>
      <c r="U288" s="17"/>
    </row>
    <row r="289" spans="1:21" x14ac:dyDescent="0.25">
      <c r="A289" s="16"/>
      <c r="E289"/>
      <c r="H289" s="33"/>
      <c r="R289" s="17"/>
      <c r="S289" s="17"/>
      <c r="T289" s="17"/>
      <c r="U289" s="17"/>
    </row>
    <row r="290" spans="1:21" x14ac:dyDescent="0.25">
      <c r="A290" s="16"/>
      <c r="E290"/>
      <c r="H290" s="33"/>
      <c r="R290" s="17"/>
      <c r="S290" s="17"/>
      <c r="T290" s="17"/>
      <c r="U290" s="17"/>
    </row>
    <row r="291" spans="1:21" x14ac:dyDescent="0.25">
      <c r="A291" s="16"/>
      <c r="E291"/>
      <c r="H291" s="33"/>
      <c r="R291" s="17"/>
      <c r="S291" s="17"/>
      <c r="T291" s="17"/>
      <c r="U291" s="17"/>
    </row>
    <row r="292" spans="1:21" x14ac:dyDescent="0.25">
      <c r="A292" s="16"/>
      <c r="E292"/>
      <c r="H292" s="33"/>
      <c r="R292" s="17"/>
      <c r="S292" s="17"/>
      <c r="T292" s="17"/>
      <c r="U292" s="17"/>
    </row>
    <row r="293" spans="1:21" x14ac:dyDescent="0.25">
      <c r="A293" s="16"/>
      <c r="E293"/>
      <c r="H293" s="33"/>
      <c r="R293" s="17"/>
      <c r="S293" s="17"/>
      <c r="T293" s="17"/>
      <c r="U293" s="17"/>
    </row>
    <row r="294" spans="1:21" x14ac:dyDescent="0.25">
      <c r="A294" s="16"/>
      <c r="E294"/>
      <c r="H294" s="33"/>
      <c r="R294" s="17"/>
      <c r="S294" s="17"/>
      <c r="T294" s="17"/>
      <c r="U294" s="17"/>
    </row>
    <row r="295" spans="1:21" x14ac:dyDescent="0.25">
      <c r="A295" s="16"/>
      <c r="E295"/>
      <c r="H295" s="33"/>
      <c r="R295" s="17"/>
      <c r="S295" s="17"/>
      <c r="T295" s="17"/>
      <c r="U295" s="17"/>
    </row>
    <row r="296" spans="1:21" x14ac:dyDescent="0.25">
      <c r="A296" s="16"/>
      <c r="E296"/>
      <c r="H296" s="33"/>
      <c r="R296" s="17"/>
      <c r="S296" s="17"/>
      <c r="T296" s="17"/>
      <c r="U296" s="17"/>
    </row>
    <row r="297" spans="1:21" x14ac:dyDescent="0.25">
      <c r="A297" s="16"/>
      <c r="E297"/>
      <c r="H297" s="33"/>
      <c r="R297" s="17"/>
      <c r="S297" s="17"/>
      <c r="T297" s="17"/>
      <c r="U297" s="17"/>
    </row>
    <row r="298" spans="1:21" x14ac:dyDescent="0.25">
      <c r="A298" s="16"/>
      <c r="E298"/>
      <c r="H298" s="33"/>
      <c r="R298" s="17"/>
      <c r="S298" s="17"/>
      <c r="T298" s="17"/>
      <c r="U298" s="17"/>
    </row>
    <row r="299" spans="1:21" x14ac:dyDescent="0.25">
      <c r="A299" s="16"/>
      <c r="E299"/>
      <c r="H299" s="33"/>
      <c r="R299" s="17"/>
      <c r="S299" s="17"/>
      <c r="T299" s="17"/>
      <c r="U299" s="17"/>
    </row>
    <row r="300" spans="1:21" x14ac:dyDescent="0.25">
      <c r="A300" s="16"/>
      <c r="E300"/>
      <c r="H300" s="33"/>
      <c r="R300" s="17"/>
      <c r="S300" s="17"/>
      <c r="T300" s="17"/>
      <c r="U300" s="17"/>
    </row>
    <row r="301" spans="1:21" x14ac:dyDescent="0.25">
      <c r="A301" s="16"/>
      <c r="E301"/>
      <c r="H301" s="33"/>
      <c r="R301" s="17"/>
      <c r="S301" s="17"/>
      <c r="T301" s="17"/>
      <c r="U301" s="17"/>
    </row>
    <row r="302" spans="1:21" x14ac:dyDescent="0.25">
      <c r="A302" s="16"/>
      <c r="E302"/>
      <c r="H302" s="33"/>
      <c r="R302" s="17"/>
      <c r="S302" s="17"/>
      <c r="T302" s="17"/>
      <c r="U302" s="17"/>
    </row>
    <row r="303" spans="1:21" x14ac:dyDescent="0.25">
      <c r="A303" s="16"/>
      <c r="E303"/>
      <c r="H303" s="33"/>
      <c r="R303" s="17"/>
      <c r="S303" s="17"/>
      <c r="T303" s="17"/>
      <c r="U303" s="17"/>
    </row>
    <row r="304" spans="1:21" x14ac:dyDescent="0.25">
      <c r="A304" s="16"/>
      <c r="E304"/>
      <c r="H304" s="33"/>
      <c r="R304" s="17"/>
      <c r="S304" s="17"/>
      <c r="T304" s="17"/>
      <c r="U304" s="17"/>
    </row>
    <row r="305" spans="1:21" x14ac:dyDescent="0.25">
      <c r="A305" s="16"/>
      <c r="E305"/>
      <c r="H305" s="33"/>
      <c r="R305" s="17"/>
      <c r="S305" s="17"/>
      <c r="T305" s="17"/>
      <c r="U305" s="17"/>
    </row>
    <row r="306" spans="1:21" x14ac:dyDescent="0.25">
      <c r="A306" s="16"/>
      <c r="E306"/>
      <c r="H306" s="33"/>
      <c r="R306" s="17"/>
      <c r="S306" s="17"/>
      <c r="T306" s="17"/>
      <c r="U306" s="17"/>
    </row>
    <row r="307" spans="1:21" x14ac:dyDescent="0.25">
      <c r="A307" s="16"/>
      <c r="E307"/>
      <c r="H307" s="33"/>
      <c r="R307" s="17"/>
      <c r="S307" s="17"/>
      <c r="T307" s="17"/>
      <c r="U307" s="17"/>
    </row>
    <row r="308" spans="1:21" x14ac:dyDescent="0.25">
      <c r="A308" s="16"/>
      <c r="E308"/>
      <c r="H308" s="33"/>
      <c r="R308" s="17"/>
      <c r="S308" s="17"/>
      <c r="T308" s="17"/>
      <c r="U308" s="17"/>
    </row>
    <row r="309" spans="1:21" x14ac:dyDescent="0.25">
      <c r="A309" s="16"/>
      <c r="E309"/>
      <c r="H309" s="33"/>
      <c r="R309" s="17"/>
      <c r="S309" s="17"/>
      <c r="T309" s="17"/>
      <c r="U309" s="17"/>
    </row>
    <row r="310" spans="1:21" x14ac:dyDescent="0.25">
      <c r="A310" s="16"/>
      <c r="E310"/>
      <c r="H310" s="33"/>
      <c r="R310" s="17"/>
      <c r="S310" s="17"/>
      <c r="T310" s="17"/>
      <c r="U310" s="17"/>
    </row>
    <row r="311" spans="1:21" x14ac:dyDescent="0.25">
      <c r="A311" s="16"/>
      <c r="E311"/>
      <c r="H311" s="33"/>
      <c r="R311" s="17"/>
      <c r="S311" s="17"/>
      <c r="T311" s="17"/>
      <c r="U311" s="17"/>
    </row>
    <row r="312" spans="1:21" x14ac:dyDescent="0.25">
      <c r="A312" s="16"/>
      <c r="E312"/>
      <c r="H312" s="33"/>
      <c r="R312" s="17"/>
      <c r="S312" s="17"/>
      <c r="T312" s="17"/>
      <c r="U312" s="17"/>
    </row>
    <row r="313" spans="1:21" x14ac:dyDescent="0.25">
      <c r="A313" s="16"/>
      <c r="E313"/>
      <c r="H313" s="33"/>
      <c r="R313" s="17"/>
      <c r="S313" s="17"/>
      <c r="T313" s="17"/>
      <c r="U313" s="17"/>
    </row>
    <row r="314" spans="1:21" x14ac:dyDescent="0.25">
      <c r="A314" s="16"/>
      <c r="E314"/>
      <c r="H314" s="33"/>
      <c r="R314" s="17"/>
      <c r="S314" s="17"/>
      <c r="T314" s="17"/>
      <c r="U314" s="17"/>
    </row>
    <row r="315" spans="1:21" x14ac:dyDescent="0.25">
      <c r="A315" s="16"/>
      <c r="E315"/>
      <c r="H315" s="33"/>
      <c r="R315" s="17"/>
      <c r="S315" s="17"/>
      <c r="T315" s="17"/>
      <c r="U315" s="17"/>
    </row>
    <row r="316" spans="1:21" x14ac:dyDescent="0.25">
      <c r="A316" s="16"/>
      <c r="E316"/>
      <c r="H316" s="33"/>
      <c r="R316" s="17"/>
      <c r="S316" s="17"/>
      <c r="T316" s="17"/>
      <c r="U316" s="17"/>
    </row>
    <row r="317" spans="1:21" x14ac:dyDescent="0.25">
      <c r="A317" s="16"/>
      <c r="E317"/>
      <c r="H317" s="33"/>
      <c r="R317" s="17"/>
      <c r="S317" s="17"/>
      <c r="T317" s="17"/>
      <c r="U317" s="17"/>
    </row>
    <row r="318" spans="1:21" x14ac:dyDescent="0.25">
      <c r="A318" s="16"/>
      <c r="E318"/>
      <c r="H318" s="33"/>
      <c r="R318" s="17"/>
      <c r="S318" s="17"/>
      <c r="T318" s="17"/>
      <c r="U318" s="17"/>
    </row>
    <row r="319" spans="1:21" x14ac:dyDescent="0.25">
      <c r="A319" s="16"/>
      <c r="E319"/>
      <c r="H319" s="33"/>
      <c r="R319" s="17"/>
      <c r="S319" s="17"/>
      <c r="T319" s="17"/>
      <c r="U319" s="17"/>
    </row>
    <row r="320" spans="1:21" x14ac:dyDescent="0.25">
      <c r="A320" s="16"/>
      <c r="E320"/>
      <c r="H320" s="33"/>
      <c r="R320" s="17"/>
      <c r="S320" s="17"/>
      <c r="T320" s="17"/>
      <c r="U320" s="17"/>
    </row>
    <row r="321" spans="1:21" x14ac:dyDescent="0.25">
      <c r="A321" s="16"/>
      <c r="E321"/>
      <c r="H321" s="33"/>
      <c r="R321" s="17"/>
      <c r="S321" s="17"/>
      <c r="T321" s="17"/>
      <c r="U321" s="17"/>
    </row>
    <row r="322" spans="1:21" x14ac:dyDescent="0.25">
      <c r="A322" s="16"/>
      <c r="E322"/>
      <c r="H322" s="33"/>
      <c r="R322" s="17"/>
      <c r="S322" s="17"/>
      <c r="T322" s="17"/>
      <c r="U322" s="17"/>
    </row>
    <row r="323" spans="1:21" x14ac:dyDescent="0.25">
      <c r="A323" s="16"/>
      <c r="E323"/>
      <c r="H323" s="33"/>
      <c r="R323" s="17"/>
      <c r="S323" s="17"/>
      <c r="T323" s="17"/>
      <c r="U323" s="17"/>
    </row>
    <row r="324" spans="1:21" x14ac:dyDescent="0.25">
      <c r="A324" s="16"/>
      <c r="E324"/>
      <c r="H324" s="33"/>
      <c r="R324" s="17"/>
      <c r="S324" s="17"/>
      <c r="T324" s="17"/>
      <c r="U324" s="17"/>
    </row>
    <row r="325" spans="1:21" x14ac:dyDescent="0.25">
      <c r="A325" s="16"/>
      <c r="E325"/>
      <c r="H325" s="33"/>
      <c r="R325" s="17"/>
      <c r="S325" s="17"/>
      <c r="T325" s="17"/>
      <c r="U325" s="17"/>
    </row>
    <row r="326" spans="1:21" x14ac:dyDescent="0.25">
      <c r="A326" s="16"/>
      <c r="E326"/>
      <c r="H326" s="33"/>
      <c r="R326" s="17"/>
      <c r="S326" s="17"/>
      <c r="T326" s="17"/>
      <c r="U326" s="17"/>
    </row>
    <row r="327" spans="1:21" x14ac:dyDescent="0.25">
      <c r="A327" s="16"/>
      <c r="E327"/>
      <c r="H327" s="33"/>
      <c r="R327" s="17"/>
      <c r="S327" s="17"/>
      <c r="T327" s="17"/>
      <c r="U327" s="17"/>
    </row>
    <row r="328" spans="1:21" x14ac:dyDescent="0.25">
      <c r="A328" s="16"/>
      <c r="E328"/>
      <c r="H328" s="33"/>
      <c r="R328" s="17"/>
      <c r="S328" s="17"/>
      <c r="T328" s="17"/>
      <c r="U328" s="17"/>
    </row>
    <row r="329" spans="1:21" x14ac:dyDescent="0.25">
      <c r="A329" s="16"/>
      <c r="E329"/>
      <c r="H329" s="33"/>
      <c r="R329" s="17"/>
      <c r="S329" s="17"/>
      <c r="T329" s="17"/>
      <c r="U329" s="17"/>
    </row>
    <row r="330" spans="1:21" x14ac:dyDescent="0.25">
      <c r="A330" s="16"/>
      <c r="E330"/>
      <c r="H330" s="33"/>
      <c r="R330" s="17"/>
      <c r="S330" s="17"/>
      <c r="T330" s="17"/>
      <c r="U330" s="17"/>
    </row>
    <row r="331" spans="1:21" x14ac:dyDescent="0.25">
      <c r="A331" s="16"/>
      <c r="E331"/>
      <c r="H331" s="33"/>
      <c r="R331" s="17"/>
      <c r="S331" s="17"/>
      <c r="T331" s="17"/>
      <c r="U331" s="17"/>
    </row>
    <row r="332" spans="1:21" x14ac:dyDescent="0.25">
      <c r="A332" s="16"/>
      <c r="E332"/>
      <c r="H332" s="33"/>
      <c r="R332" s="17"/>
      <c r="S332" s="17"/>
      <c r="T332" s="17"/>
      <c r="U332" s="17"/>
    </row>
    <row r="333" spans="1:21" x14ac:dyDescent="0.25">
      <c r="A333" s="16"/>
      <c r="E333"/>
      <c r="H333" s="33"/>
      <c r="R333" s="17"/>
      <c r="S333" s="17"/>
      <c r="T333" s="17"/>
      <c r="U333" s="17"/>
    </row>
    <row r="334" spans="1:21" x14ac:dyDescent="0.25">
      <c r="A334" s="16"/>
      <c r="E334"/>
      <c r="H334" s="33"/>
      <c r="R334" s="17"/>
      <c r="S334" s="17"/>
      <c r="T334" s="17"/>
      <c r="U334" s="17"/>
    </row>
    <row r="335" spans="1:21" x14ac:dyDescent="0.25">
      <c r="A335" s="16"/>
      <c r="E335"/>
      <c r="H335" s="33"/>
      <c r="R335" s="17"/>
      <c r="S335" s="17"/>
      <c r="T335" s="17"/>
      <c r="U335" s="17"/>
    </row>
    <row r="336" spans="1:21" x14ac:dyDescent="0.25">
      <c r="A336" s="16"/>
      <c r="E336"/>
      <c r="H336" s="33"/>
      <c r="R336" s="17"/>
      <c r="S336" s="17"/>
      <c r="T336" s="17"/>
      <c r="U336" s="17"/>
    </row>
    <row r="337" spans="1:21" x14ac:dyDescent="0.25">
      <c r="A337" s="16"/>
      <c r="E337"/>
      <c r="H337" s="33"/>
      <c r="R337" s="17"/>
      <c r="S337" s="17"/>
      <c r="T337" s="17"/>
      <c r="U337" s="17"/>
    </row>
    <row r="338" spans="1:21" x14ac:dyDescent="0.25">
      <c r="A338" s="16"/>
      <c r="E338"/>
      <c r="H338" s="33"/>
      <c r="R338" s="17"/>
      <c r="S338" s="17"/>
      <c r="T338" s="17"/>
      <c r="U338" s="17"/>
    </row>
    <row r="339" spans="1:21" x14ac:dyDescent="0.25">
      <c r="A339" s="16"/>
      <c r="E339"/>
      <c r="H339" s="33"/>
      <c r="R339" s="17"/>
      <c r="S339" s="17"/>
      <c r="T339" s="17"/>
      <c r="U339" s="17"/>
    </row>
    <row r="340" spans="1:21" x14ac:dyDescent="0.25">
      <c r="A340" s="16"/>
      <c r="E340"/>
      <c r="H340" s="33"/>
      <c r="R340" s="17"/>
      <c r="S340" s="17"/>
      <c r="T340" s="17"/>
      <c r="U340" s="17"/>
    </row>
    <row r="341" spans="1:21" x14ac:dyDescent="0.25">
      <c r="A341" s="16"/>
      <c r="E341"/>
      <c r="H341" s="33"/>
      <c r="R341" s="17"/>
      <c r="S341" s="17"/>
      <c r="T341" s="17"/>
      <c r="U341" s="17"/>
    </row>
    <row r="342" spans="1:21" x14ac:dyDescent="0.25">
      <c r="A342" s="16"/>
      <c r="E342"/>
      <c r="H342" s="33"/>
      <c r="R342" s="17"/>
      <c r="S342" s="17"/>
      <c r="T342" s="17"/>
      <c r="U342" s="17"/>
    </row>
    <row r="343" spans="1:21" x14ac:dyDescent="0.25">
      <c r="A343" s="16"/>
      <c r="E343"/>
      <c r="H343" s="33"/>
      <c r="R343" s="17"/>
      <c r="S343" s="17"/>
      <c r="T343" s="17"/>
      <c r="U343" s="17"/>
    </row>
    <row r="344" spans="1:21" x14ac:dyDescent="0.25">
      <c r="A344" s="16"/>
      <c r="E344"/>
      <c r="H344" s="33"/>
      <c r="R344" s="17"/>
      <c r="S344" s="17"/>
      <c r="T344" s="17"/>
      <c r="U344" s="17"/>
    </row>
    <row r="345" spans="1:21" x14ac:dyDescent="0.25">
      <c r="A345" s="16"/>
      <c r="E345"/>
      <c r="H345" s="33"/>
      <c r="R345" s="17"/>
      <c r="S345" s="17"/>
      <c r="T345" s="17"/>
      <c r="U345" s="17"/>
    </row>
    <row r="346" spans="1:21" x14ac:dyDescent="0.25">
      <c r="A346" s="16"/>
      <c r="E346"/>
      <c r="H346" s="33"/>
      <c r="R346" s="17"/>
      <c r="S346" s="17"/>
      <c r="T346" s="17"/>
      <c r="U346" s="17"/>
    </row>
    <row r="347" spans="1:21" x14ac:dyDescent="0.25">
      <c r="A347" s="16"/>
      <c r="E347"/>
      <c r="H347" s="33"/>
      <c r="R347" s="17"/>
      <c r="S347" s="17"/>
      <c r="T347" s="17"/>
      <c r="U347" s="17"/>
    </row>
    <row r="348" spans="1:21" x14ac:dyDescent="0.25">
      <c r="A348" s="16"/>
      <c r="E348"/>
      <c r="H348" s="33"/>
      <c r="R348" s="17"/>
      <c r="S348" s="17"/>
      <c r="T348" s="17"/>
      <c r="U348" s="17"/>
    </row>
    <row r="349" spans="1:21" x14ac:dyDescent="0.25">
      <c r="A349" s="16"/>
      <c r="E349"/>
      <c r="H349" s="33"/>
      <c r="R349" s="17"/>
      <c r="S349" s="17"/>
      <c r="T349" s="17"/>
      <c r="U349" s="17"/>
    </row>
    <row r="350" spans="1:21" x14ac:dyDescent="0.25">
      <c r="A350" s="16"/>
      <c r="E350"/>
      <c r="H350" s="33"/>
      <c r="R350" s="17"/>
      <c r="S350" s="17"/>
      <c r="T350" s="17"/>
      <c r="U350" s="17"/>
    </row>
    <row r="351" spans="1:21" x14ac:dyDescent="0.25">
      <c r="A351" s="16"/>
      <c r="E351"/>
      <c r="H351" s="33"/>
      <c r="R351" s="17"/>
      <c r="S351" s="17"/>
      <c r="T351" s="17"/>
      <c r="U351" s="17"/>
    </row>
    <row r="352" spans="1:21" x14ac:dyDescent="0.25">
      <c r="A352" s="16"/>
      <c r="E352"/>
      <c r="H352" s="33"/>
      <c r="R352" s="17"/>
      <c r="S352" s="17"/>
      <c r="T352" s="17"/>
      <c r="U352" s="17"/>
    </row>
    <row r="353" spans="1:21" x14ac:dyDescent="0.25">
      <c r="A353" s="16"/>
      <c r="E353"/>
      <c r="H353" s="33"/>
      <c r="R353" s="17"/>
      <c r="S353" s="17"/>
      <c r="T353" s="17"/>
      <c r="U353" s="17"/>
    </row>
    <row r="354" spans="1:21" x14ac:dyDescent="0.25">
      <c r="A354" s="16"/>
      <c r="E354"/>
      <c r="H354" s="33"/>
      <c r="R354" s="17"/>
      <c r="S354" s="17"/>
      <c r="T354" s="17"/>
      <c r="U354" s="17"/>
    </row>
    <row r="355" spans="1:21" x14ac:dyDescent="0.25">
      <c r="A355" s="16"/>
      <c r="E355"/>
      <c r="H355" s="33"/>
      <c r="R355" s="17"/>
      <c r="S355" s="17"/>
      <c r="T355" s="17"/>
      <c r="U355" s="17"/>
    </row>
    <row r="356" spans="1:21" x14ac:dyDescent="0.25">
      <c r="A356" s="16"/>
      <c r="E356"/>
      <c r="H356" s="33"/>
      <c r="R356" s="17"/>
      <c r="S356" s="17"/>
      <c r="T356" s="17"/>
      <c r="U356" s="17"/>
    </row>
    <row r="357" spans="1:21" x14ac:dyDescent="0.25">
      <c r="A357" s="16"/>
      <c r="E357"/>
      <c r="H357" s="33"/>
      <c r="R357" s="17"/>
      <c r="S357" s="17"/>
      <c r="T357" s="17"/>
      <c r="U357" s="17"/>
    </row>
    <row r="358" spans="1:21" x14ac:dyDescent="0.25">
      <c r="A358" s="16"/>
      <c r="E358"/>
      <c r="H358" s="33"/>
      <c r="R358" s="17"/>
      <c r="S358" s="17"/>
      <c r="T358" s="17"/>
      <c r="U358" s="17"/>
    </row>
    <row r="359" spans="1:21" x14ac:dyDescent="0.25">
      <c r="A359" s="16"/>
      <c r="E359"/>
      <c r="H359" s="33"/>
      <c r="R359" s="17"/>
      <c r="S359" s="17"/>
      <c r="T359" s="17"/>
      <c r="U359" s="17"/>
    </row>
    <row r="360" spans="1:21" x14ac:dyDescent="0.25">
      <c r="A360" s="16"/>
      <c r="E360"/>
      <c r="H360" s="33"/>
      <c r="R360" s="17"/>
      <c r="S360" s="17"/>
      <c r="T360" s="17"/>
      <c r="U360" s="17"/>
    </row>
    <row r="361" spans="1:21" x14ac:dyDescent="0.25">
      <c r="A361" s="16"/>
      <c r="E361"/>
      <c r="H361" s="33"/>
      <c r="R361" s="17"/>
      <c r="S361" s="17"/>
      <c r="T361" s="17"/>
      <c r="U361" s="17"/>
    </row>
    <row r="362" spans="1:21" x14ac:dyDescent="0.25">
      <c r="A362" s="16"/>
      <c r="E362"/>
      <c r="H362" s="33"/>
      <c r="R362" s="17"/>
      <c r="S362" s="17"/>
      <c r="T362" s="17"/>
      <c r="U362" s="17"/>
    </row>
    <row r="363" spans="1:21" x14ac:dyDescent="0.25">
      <c r="A363" s="16"/>
      <c r="E363"/>
      <c r="H363" s="33"/>
      <c r="R363" s="17"/>
      <c r="S363" s="17"/>
      <c r="T363" s="17"/>
      <c r="U363" s="17"/>
    </row>
    <row r="364" spans="1:21" x14ac:dyDescent="0.25">
      <c r="A364" s="16"/>
      <c r="E364"/>
      <c r="H364" s="33"/>
      <c r="R364" s="17"/>
      <c r="S364" s="17"/>
      <c r="T364" s="17"/>
      <c r="U364" s="17"/>
    </row>
    <row r="365" spans="1:21" x14ac:dyDescent="0.25">
      <c r="A365" s="16"/>
      <c r="E365"/>
      <c r="H365" s="33"/>
      <c r="R365" s="17"/>
      <c r="S365" s="17"/>
      <c r="T365" s="17"/>
      <c r="U365" s="17"/>
    </row>
    <row r="366" spans="1:21" x14ac:dyDescent="0.25">
      <c r="A366" s="16"/>
      <c r="E366"/>
      <c r="H366" s="33"/>
      <c r="R366" s="17"/>
      <c r="S366" s="17"/>
      <c r="T366" s="17"/>
      <c r="U366" s="17"/>
    </row>
    <row r="367" spans="1:21" x14ac:dyDescent="0.25">
      <c r="A367" s="16"/>
      <c r="E367"/>
      <c r="H367" s="33"/>
      <c r="R367" s="17"/>
      <c r="S367" s="17"/>
      <c r="T367" s="17"/>
      <c r="U367" s="17"/>
    </row>
    <row r="368" spans="1:21" x14ac:dyDescent="0.25">
      <c r="A368" s="16"/>
      <c r="E368"/>
      <c r="H368" s="33"/>
      <c r="R368" s="17"/>
      <c r="S368" s="17"/>
      <c r="T368" s="17"/>
      <c r="U368" s="17"/>
    </row>
    <row r="369" spans="1:21" x14ac:dyDescent="0.25">
      <c r="A369" s="16"/>
      <c r="E369"/>
      <c r="H369" s="33"/>
      <c r="R369" s="17"/>
      <c r="S369" s="17"/>
      <c r="T369" s="17"/>
      <c r="U369" s="17"/>
    </row>
    <row r="370" spans="1:21" x14ac:dyDescent="0.25">
      <c r="A370" s="16"/>
      <c r="E370"/>
      <c r="H370" s="33"/>
      <c r="R370" s="17"/>
      <c r="S370" s="17"/>
      <c r="T370" s="17"/>
      <c r="U370" s="17"/>
    </row>
    <row r="371" spans="1:21" x14ac:dyDescent="0.25">
      <c r="A371" s="16"/>
      <c r="E371"/>
      <c r="H371" s="33"/>
      <c r="R371" s="17"/>
      <c r="S371" s="17"/>
      <c r="T371" s="17"/>
      <c r="U371" s="17"/>
    </row>
    <row r="372" spans="1:21" x14ac:dyDescent="0.25">
      <c r="A372" s="16"/>
      <c r="E372"/>
      <c r="H372" s="33"/>
      <c r="R372" s="17"/>
      <c r="S372" s="17"/>
      <c r="T372" s="17"/>
      <c r="U372" s="17"/>
    </row>
    <row r="373" spans="1:21" x14ac:dyDescent="0.25">
      <c r="A373" s="16"/>
      <c r="E373"/>
      <c r="H373" s="33"/>
      <c r="R373" s="17"/>
      <c r="S373" s="17"/>
      <c r="T373" s="17"/>
      <c r="U373" s="17"/>
    </row>
    <row r="374" spans="1:21" x14ac:dyDescent="0.25">
      <c r="A374" s="16"/>
      <c r="E374"/>
      <c r="H374" s="33"/>
      <c r="R374" s="17"/>
      <c r="S374" s="17"/>
      <c r="T374" s="17"/>
      <c r="U374" s="17"/>
    </row>
    <row r="375" spans="1:21" x14ac:dyDescent="0.25">
      <c r="A375" s="16"/>
      <c r="E375"/>
      <c r="H375" s="33"/>
      <c r="R375" s="17"/>
      <c r="S375" s="17"/>
      <c r="T375" s="17"/>
      <c r="U375" s="17"/>
    </row>
    <row r="376" spans="1:21" x14ac:dyDescent="0.25">
      <c r="A376" s="16"/>
      <c r="E376"/>
      <c r="H376" s="33"/>
      <c r="R376" s="17"/>
      <c r="S376" s="17"/>
      <c r="T376" s="17"/>
      <c r="U376" s="17"/>
    </row>
    <row r="377" spans="1:21" x14ac:dyDescent="0.25">
      <c r="A377" s="16"/>
      <c r="E377"/>
      <c r="H377" s="33"/>
      <c r="R377" s="17"/>
      <c r="S377" s="17"/>
      <c r="T377" s="17"/>
      <c r="U377" s="17"/>
    </row>
    <row r="378" spans="1:21" x14ac:dyDescent="0.25">
      <c r="A378" s="16"/>
      <c r="E378"/>
      <c r="H378" s="33"/>
      <c r="R378" s="17"/>
      <c r="S378" s="17"/>
      <c r="T378" s="17"/>
      <c r="U378" s="17"/>
    </row>
    <row r="379" spans="1:21" x14ac:dyDescent="0.25">
      <c r="A379" s="16"/>
      <c r="E379"/>
      <c r="H379" s="33"/>
      <c r="R379" s="17"/>
      <c r="S379" s="17"/>
      <c r="T379" s="17"/>
      <c r="U379" s="17"/>
    </row>
    <row r="380" spans="1:21" x14ac:dyDescent="0.25">
      <c r="A380" s="16"/>
      <c r="E380"/>
      <c r="H380" s="33"/>
      <c r="R380" s="17"/>
      <c r="S380" s="17"/>
      <c r="T380" s="17"/>
      <c r="U380" s="17"/>
    </row>
    <row r="381" spans="1:21" x14ac:dyDescent="0.25">
      <c r="A381" s="16"/>
      <c r="E381"/>
      <c r="H381" s="33"/>
      <c r="R381" s="17"/>
      <c r="S381" s="17"/>
      <c r="T381" s="17"/>
      <c r="U381" s="17"/>
    </row>
    <row r="382" spans="1:21" x14ac:dyDescent="0.25">
      <c r="A382" s="16"/>
      <c r="E382"/>
      <c r="H382" s="33"/>
      <c r="R382" s="17"/>
      <c r="S382" s="17"/>
      <c r="T382" s="17"/>
      <c r="U382" s="17"/>
    </row>
    <row r="383" spans="1:21" x14ac:dyDescent="0.25">
      <c r="A383" s="16"/>
      <c r="E383"/>
      <c r="H383" s="33"/>
      <c r="R383" s="17"/>
      <c r="S383" s="17"/>
      <c r="T383" s="17"/>
      <c r="U383" s="17"/>
    </row>
    <row r="384" spans="1:21" x14ac:dyDescent="0.25">
      <c r="A384" s="16"/>
      <c r="E384"/>
      <c r="H384" s="33"/>
      <c r="R384" s="17"/>
      <c r="S384" s="17"/>
      <c r="T384" s="17"/>
      <c r="U384" s="17"/>
    </row>
    <row r="385" spans="1:21" x14ac:dyDescent="0.25">
      <c r="A385" s="16"/>
      <c r="E385"/>
      <c r="H385" s="33"/>
      <c r="R385" s="17"/>
      <c r="S385" s="17"/>
      <c r="T385" s="17"/>
      <c r="U385" s="17"/>
    </row>
    <row r="386" spans="1:21" x14ac:dyDescent="0.25">
      <c r="A386" s="16"/>
      <c r="E386"/>
      <c r="H386" s="33"/>
      <c r="R386" s="17"/>
      <c r="S386" s="17"/>
      <c r="T386" s="17"/>
      <c r="U386" s="17"/>
    </row>
    <row r="387" spans="1:21" x14ac:dyDescent="0.25">
      <c r="A387" s="16"/>
      <c r="E387"/>
      <c r="H387" s="33"/>
      <c r="R387" s="17"/>
      <c r="S387" s="17"/>
      <c r="T387" s="17"/>
      <c r="U387" s="17"/>
    </row>
    <row r="388" spans="1:21" x14ac:dyDescent="0.25">
      <c r="A388" s="16"/>
      <c r="E388"/>
      <c r="H388" s="33"/>
      <c r="R388" s="17"/>
      <c r="S388" s="17"/>
      <c r="T388" s="17"/>
      <c r="U388" s="17"/>
    </row>
    <row r="389" spans="1:21" x14ac:dyDescent="0.25">
      <c r="A389" s="16"/>
      <c r="E389"/>
      <c r="H389" s="33"/>
      <c r="R389" s="17"/>
      <c r="S389" s="17"/>
      <c r="T389" s="17"/>
      <c r="U389" s="17"/>
    </row>
    <row r="390" spans="1:21" x14ac:dyDescent="0.25">
      <c r="A390" s="16"/>
      <c r="E390"/>
      <c r="H390" s="33"/>
      <c r="R390" s="17"/>
      <c r="S390" s="17"/>
      <c r="T390" s="17"/>
      <c r="U390" s="17"/>
    </row>
    <row r="391" spans="1:21" x14ac:dyDescent="0.25">
      <c r="A391" s="16"/>
      <c r="E391"/>
      <c r="H391" s="33"/>
      <c r="R391" s="17"/>
      <c r="S391" s="17"/>
      <c r="T391" s="17"/>
      <c r="U391" s="17"/>
    </row>
    <row r="392" spans="1:21" x14ac:dyDescent="0.25">
      <c r="A392" s="16"/>
      <c r="E392"/>
      <c r="H392" s="33"/>
      <c r="R392" s="17"/>
      <c r="S392" s="17"/>
      <c r="T392" s="17"/>
      <c r="U392" s="17"/>
    </row>
    <row r="393" spans="1:21" x14ac:dyDescent="0.25">
      <c r="A393" s="16"/>
      <c r="E393"/>
      <c r="H393" s="33"/>
      <c r="R393" s="17"/>
      <c r="S393" s="17"/>
      <c r="T393" s="17"/>
      <c r="U393" s="17"/>
    </row>
    <row r="394" spans="1:21" x14ac:dyDescent="0.25">
      <c r="A394" s="16"/>
      <c r="E394"/>
      <c r="H394" s="33"/>
      <c r="R394" s="17"/>
      <c r="S394" s="17"/>
      <c r="T394" s="17"/>
      <c r="U394" s="17"/>
    </row>
    <row r="395" spans="1:21" x14ac:dyDescent="0.25">
      <c r="A395" s="16"/>
      <c r="E395"/>
      <c r="H395" s="33"/>
      <c r="R395" s="17"/>
      <c r="S395" s="17"/>
      <c r="T395" s="17"/>
      <c r="U395" s="17"/>
    </row>
    <row r="396" spans="1:21" x14ac:dyDescent="0.25">
      <c r="A396" s="16"/>
      <c r="E396"/>
      <c r="H396" s="33"/>
      <c r="R396" s="17"/>
      <c r="S396" s="17"/>
      <c r="T396" s="17"/>
      <c r="U396" s="17"/>
    </row>
    <row r="397" spans="1:21" x14ac:dyDescent="0.25">
      <c r="A397" s="16"/>
      <c r="E397"/>
      <c r="H397" s="33"/>
      <c r="R397" s="17"/>
      <c r="S397" s="17"/>
      <c r="T397" s="17"/>
      <c r="U397" s="17"/>
    </row>
    <row r="398" spans="1:21" x14ac:dyDescent="0.25">
      <c r="A398" s="16"/>
      <c r="E398"/>
      <c r="H398" s="33"/>
      <c r="R398" s="17"/>
      <c r="S398" s="17"/>
      <c r="T398" s="17"/>
      <c r="U398" s="17"/>
    </row>
    <row r="399" spans="1:21" x14ac:dyDescent="0.25">
      <c r="A399" s="16"/>
      <c r="E399"/>
      <c r="H399" s="33"/>
      <c r="R399" s="17"/>
      <c r="S399" s="17"/>
      <c r="T399" s="17"/>
      <c r="U399" s="17"/>
    </row>
    <row r="400" spans="1:21" x14ac:dyDescent="0.25">
      <c r="A400" s="16"/>
      <c r="E400"/>
      <c r="H400" s="33"/>
      <c r="R400" s="17"/>
      <c r="S400" s="17"/>
      <c r="T400" s="17"/>
      <c r="U400" s="17"/>
    </row>
    <row r="401" spans="1:21" x14ac:dyDescent="0.25">
      <c r="A401" s="16"/>
      <c r="E401"/>
      <c r="H401" s="33"/>
      <c r="R401" s="17"/>
      <c r="S401" s="17"/>
      <c r="T401" s="17"/>
      <c r="U401" s="17"/>
    </row>
    <row r="402" spans="1:21" x14ac:dyDescent="0.25">
      <c r="A402" s="16"/>
      <c r="E402"/>
      <c r="H402" s="33"/>
      <c r="R402" s="17"/>
      <c r="S402" s="17"/>
      <c r="T402" s="17"/>
      <c r="U402" s="17"/>
    </row>
    <row r="403" spans="1:21" x14ac:dyDescent="0.25">
      <c r="A403" s="16"/>
      <c r="E403"/>
      <c r="H403" s="33"/>
      <c r="R403" s="17"/>
      <c r="S403" s="17"/>
      <c r="T403" s="17"/>
      <c r="U403" s="17"/>
    </row>
    <row r="404" spans="1:21" x14ac:dyDescent="0.25">
      <c r="A404" s="16"/>
      <c r="E404"/>
      <c r="H404" s="33"/>
      <c r="R404" s="17"/>
      <c r="S404" s="17"/>
      <c r="T404" s="17"/>
      <c r="U404" s="17"/>
    </row>
    <row r="405" spans="1:21" x14ac:dyDescent="0.25">
      <c r="A405" s="16"/>
      <c r="E405"/>
      <c r="H405" s="33"/>
      <c r="R405" s="17"/>
      <c r="S405" s="17"/>
      <c r="T405" s="17"/>
      <c r="U405" s="17"/>
    </row>
    <row r="406" spans="1:21" x14ac:dyDescent="0.25">
      <c r="A406" s="16"/>
      <c r="E406"/>
      <c r="H406" s="33"/>
      <c r="R406" s="17"/>
      <c r="S406" s="17"/>
      <c r="T406" s="17"/>
      <c r="U406" s="17"/>
    </row>
    <row r="407" spans="1:21" x14ac:dyDescent="0.25">
      <c r="A407" s="16"/>
      <c r="E407"/>
      <c r="H407" s="33"/>
      <c r="R407" s="17"/>
      <c r="S407" s="17"/>
      <c r="T407" s="17"/>
      <c r="U407" s="17"/>
    </row>
    <row r="408" spans="1:21" x14ac:dyDescent="0.25">
      <c r="A408" s="16"/>
      <c r="E408"/>
      <c r="H408" s="33"/>
      <c r="R408" s="17"/>
      <c r="S408" s="17"/>
      <c r="T408" s="17"/>
      <c r="U408" s="17"/>
    </row>
    <row r="409" spans="1:21" x14ac:dyDescent="0.25">
      <c r="A409" s="16"/>
      <c r="E409"/>
      <c r="H409" s="33"/>
      <c r="R409" s="17"/>
      <c r="S409" s="17"/>
      <c r="T409" s="17"/>
      <c r="U409" s="17"/>
    </row>
    <row r="410" spans="1:21" x14ac:dyDescent="0.25">
      <c r="A410" s="16"/>
      <c r="E410"/>
      <c r="H410" s="33"/>
      <c r="R410" s="17"/>
      <c r="S410" s="17"/>
      <c r="T410" s="17"/>
      <c r="U410" s="17"/>
    </row>
    <row r="411" spans="1:21" x14ac:dyDescent="0.25">
      <c r="A411" s="16"/>
      <c r="E411"/>
      <c r="H411" s="33"/>
      <c r="R411" s="17"/>
      <c r="S411" s="17"/>
      <c r="T411" s="17"/>
      <c r="U411" s="17"/>
    </row>
    <row r="412" spans="1:21" x14ac:dyDescent="0.25">
      <c r="A412" s="16"/>
      <c r="E412"/>
      <c r="H412" s="33"/>
      <c r="R412" s="17"/>
      <c r="S412" s="17"/>
      <c r="T412" s="17"/>
      <c r="U412" s="17"/>
    </row>
    <row r="413" spans="1:21" x14ac:dyDescent="0.25">
      <c r="A413" s="16"/>
      <c r="E413"/>
      <c r="H413" s="33"/>
      <c r="R413" s="17"/>
      <c r="S413" s="17"/>
      <c r="T413" s="17"/>
      <c r="U413" s="17"/>
    </row>
    <row r="414" spans="1:21" x14ac:dyDescent="0.25">
      <c r="A414" s="16"/>
      <c r="E414"/>
      <c r="H414" s="33"/>
      <c r="R414" s="17"/>
      <c r="S414" s="17"/>
      <c r="T414" s="17"/>
      <c r="U414" s="17"/>
    </row>
    <row r="415" spans="1:21" x14ac:dyDescent="0.25">
      <c r="A415" s="16"/>
      <c r="E415"/>
      <c r="H415" s="33"/>
      <c r="R415" s="17"/>
      <c r="S415" s="17"/>
      <c r="T415" s="17"/>
      <c r="U415" s="17"/>
    </row>
    <row r="416" spans="1:21" x14ac:dyDescent="0.25">
      <c r="A416" s="16"/>
      <c r="E416"/>
      <c r="H416" s="33"/>
      <c r="R416" s="17"/>
      <c r="S416" s="17"/>
      <c r="T416" s="17"/>
      <c r="U416" s="17"/>
    </row>
    <row r="417" spans="1:21" x14ac:dyDescent="0.25">
      <c r="A417" s="16"/>
      <c r="E417"/>
      <c r="H417" s="33"/>
      <c r="R417" s="17"/>
      <c r="S417" s="17"/>
      <c r="T417" s="17"/>
      <c r="U417" s="17"/>
    </row>
    <row r="418" spans="1:21" x14ac:dyDescent="0.25">
      <c r="A418" s="16"/>
      <c r="E418"/>
      <c r="H418" s="33"/>
      <c r="R418" s="17"/>
      <c r="S418" s="17"/>
      <c r="T418" s="17"/>
      <c r="U418" s="17"/>
    </row>
    <row r="419" spans="1:21" x14ac:dyDescent="0.25">
      <c r="A419" s="16"/>
      <c r="E419"/>
      <c r="H419" s="33"/>
      <c r="R419" s="17"/>
      <c r="S419" s="17"/>
      <c r="T419" s="17"/>
      <c r="U419" s="17"/>
    </row>
    <row r="420" spans="1:21" x14ac:dyDescent="0.25">
      <c r="A420" s="16"/>
      <c r="E420"/>
      <c r="H420" s="33"/>
      <c r="R420" s="17"/>
      <c r="S420" s="17"/>
      <c r="T420" s="17"/>
      <c r="U420" s="17"/>
    </row>
    <row r="421" spans="1:21" x14ac:dyDescent="0.25">
      <c r="A421" s="16"/>
      <c r="E421"/>
      <c r="H421" s="33"/>
      <c r="R421" s="17"/>
      <c r="S421" s="17"/>
      <c r="T421" s="17"/>
      <c r="U421" s="17"/>
    </row>
    <row r="422" spans="1:21" x14ac:dyDescent="0.25">
      <c r="A422" s="16"/>
      <c r="E422"/>
      <c r="H422" s="33"/>
      <c r="R422" s="17"/>
      <c r="S422" s="17"/>
      <c r="T422" s="17"/>
      <c r="U422" s="17"/>
    </row>
    <row r="423" spans="1:21" x14ac:dyDescent="0.25">
      <c r="A423" s="16"/>
      <c r="E423"/>
      <c r="H423" s="33"/>
      <c r="R423" s="17"/>
      <c r="S423" s="17"/>
      <c r="T423" s="17"/>
      <c r="U423" s="17"/>
    </row>
    <row r="424" spans="1:21" x14ac:dyDescent="0.25">
      <c r="A424" s="16"/>
      <c r="E424"/>
      <c r="H424" s="33"/>
      <c r="R424" s="17"/>
      <c r="S424" s="17"/>
      <c r="T424" s="17"/>
      <c r="U424" s="17"/>
    </row>
    <row r="425" spans="1:21" x14ac:dyDescent="0.25">
      <c r="A425" s="16"/>
      <c r="E425"/>
      <c r="H425" s="33"/>
      <c r="R425" s="17"/>
      <c r="S425" s="17"/>
      <c r="T425" s="17"/>
      <c r="U425" s="17"/>
    </row>
    <row r="426" spans="1:21" x14ac:dyDescent="0.25">
      <c r="A426" s="16"/>
      <c r="E426"/>
      <c r="H426" s="33"/>
      <c r="R426" s="17"/>
      <c r="S426" s="17"/>
      <c r="T426" s="17"/>
      <c r="U426" s="17"/>
    </row>
    <row r="427" spans="1:21" x14ac:dyDescent="0.25">
      <c r="A427" s="16"/>
      <c r="E427"/>
      <c r="H427" s="33"/>
      <c r="R427" s="17"/>
      <c r="S427" s="17"/>
      <c r="T427" s="17"/>
      <c r="U427" s="17"/>
    </row>
    <row r="428" spans="1:21" x14ac:dyDescent="0.25">
      <c r="A428" s="16"/>
      <c r="E428"/>
      <c r="H428" s="33"/>
      <c r="R428" s="17"/>
      <c r="S428" s="17"/>
      <c r="T428" s="17"/>
      <c r="U428" s="17"/>
    </row>
    <row r="429" spans="1:21" x14ac:dyDescent="0.25">
      <c r="A429" s="16"/>
      <c r="E429"/>
      <c r="H429" s="33"/>
      <c r="R429" s="17"/>
      <c r="S429" s="17"/>
      <c r="T429" s="17"/>
      <c r="U429" s="17"/>
    </row>
    <row r="430" spans="1:21" x14ac:dyDescent="0.25">
      <c r="A430" s="16"/>
      <c r="E430"/>
      <c r="H430" s="33"/>
      <c r="R430" s="17"/>
      <c r="S430" s="17"/>
      <c r="T430" s="17"/>
      <c r="U430" s="17"/>
    </row>
    <row r="431" spans="1:21" x14ac:dyDescent="0.25">
      <c r="A431" s="16"/>
      <c r="E431"/>
      <c r="H431" s="33"/>
      <c r="R431" s="17"/>
      <c r="S431" s="17"/>
      <c r="T431" s="17"/>
      <c r="U431" s="17"/>
    </row>
    <row r="432" spans="1:21" x14ac:dyDescent="0.25">
      <c r="A432" s="16"/>
      <c r="E432"/>
      <c r="H432" s="33"/>
      <c r="R432" s="17"/>
      <c r="S432" s="17"/>
      <c r="T432" s="17"/>
      <c r="U432" s="17"/>
    </row>
    <row r="433" spans="1:21" x14ac:dyDescent="0.25">
      <c r="A433" s="16"/>
      <c r="E433"/>
      <c r="H433" s="33"/>
      <c r="R433" s="17"/>
      <c r="S433" s="17"/>
      <c r="T433" s="17"/>
      <c r="U433" s="17"/>
    </row>
    <row r="434" spans="1:21" x14ac:dyDescent="0.25">
      <c r="A434" s="16"/>
      <c r="E434"/>
      <c r="H434" s="33"/>
      <c r="R434" s="17"/>
      <c r="S434" s="17"/>
      <c r="T434" s="17"/>
      <c r="U434" s="17"/>
    </row>
    <row r="435" spans="1:21" x14ac:dyDescent="0.25">
      <c r="A435" s="16"/>
      <c r="E435"/>
      <c r="H435" s="33"/>
      <c r="R435" s="17"/>
      <c r="S435" s="17"/>
      <c r="T435" s="17"/>
      <c r="U435" s="17"/>
    </row>
    <row r="436" spans="1:21" x14ac:dyDescent="0.25">
      <c r="A436" s="16"/>
      <c r="E436"/>
      <c r="H436" s="33"/>
      <c r="R436" s="17"/>
      <c r="S436" s="17"/>
      <c r="T436" s="17"/>
      <c r="U436" s="17"/>
    </row>
    <row r="437" spans="1:21" x14ac:dyDescent="0.25">
      <c r="A437" s="16"/>
      <c r="E437"/>
      <c r="H437" s="33"/>
      <c r="R437" s="17"/>
      <c r="S437" s="17"/>
      <c r="T437" s="17"/>
      <c r="U437" s="17"/>
    </row>
    <row r="438" spans="1:21" x14ac:dyDescent="0.25">
      <c r="A438" s="16"/>
      <c r="E438"/>
      <c r="H438" s="33"/>
      <c r="R438" s="17"/>
      <c r="S438" s="17"/>
      <c r="T438" s="17"/>
      <c r="U438" s="17"/>
    </row>
    <row r="439" spans="1:21" x14ac:dyDescent="0.25">
      <c r="A439" s="16"/>
      <c r="E439"/>
      <c r="H439" s="33"/>
      <c r="R439" s="17"/>
      <c r="S439" s="17"/>
      <c r="T439" s="17"/>
      <c r="U439" s="17"/>
    </row>
    <row r="440" spans="1:21" x14ac:dyDescent="0.25">
      <c r="A440" s="16"/>
      <c r="E440"/>
      <c r="H440" s="33"/>
      <c r="R440" s="17"/>
      <c r="S440" s="17"/>
      <c r="T440" s="17"/>
      <c r="U440" s="17"/>
    </row>
    <row r="441" spans="1:21" x14ac:dyDescent="0.25">
      <c r="A441" s="16"/>
      <c r="E441"/>
      <c r="H441" s="33"/>
      <c r="R441" s="17"/>
      <c r="S441" s="17"/>
      <c r="T441" s="17"/>
      <c r="U441" s="17"/>
    </row>
    <row r="442" spans="1:21" x14ac:dyDescent="0.25">
      <c r="A442" s="16"/>
      <c r="E442"/>
      <c r="H442" s="33"/>
      <c r="R442" s="17"/>
      <c r="S442" s="17"/>
      <c r="T442" s="17"/>
      <c r="U442" s="17"/>
    </row>
    <row r="443" spans="1:21" x14ac:dyDescent="0.25">
      <c r="A443" s="16"/>
      <c r="E443"/>
      <c r="H443" s="33"/>
      <c r="R443" s="17"/>
      <c r="S443" s="17"/>
      <c r="T443" s="17"/>
      <c r="U443" s="17"/>
    </row>
    <row r="444" spans="1:21" x14ac:dyDescent="0.25">
      <c r="A444" s="16"/>
      <c r="E444"/>
      <c r="H444" s="33"/>
      <c r="R444" s="17"/>
      <c r="S444" s="17"/>
      <c r="T444" s="17"/>
      <c r="U444" s="17"/>
    </row>
    <row r="445" spans="1:21" x14ac:dyDescent="0.25">
      <c r="A445" s="16"/>
      <c r="E445"/>
      <c r="H445" s="33"/>
      <c r="R445" s="17"/>
      <c r="S445" s="17"/>
      <c r="T445" s="17"/>
      <c r="U445" s="17"/>
    </row>
    <row r="446" spans="1:21" x14ac:dyDescent="0.25">
      <c r="A446" s="16"/>
      <c r="E446"/>
      <c r="H446" s="33"/>
      <c r="R446" s="17"/>
      <c r="S446" s="17"/>
      <c r="T446" s="17"/>
      <c r="U446" s="17"/>
    </row>
    <row r="447" spans="1:21" x14ac:dyDescent="0.25">
      <c r="A447" s="16"/>
      <c r="E447"/>
      <c r="H447" s="33"/>
      <c r="R447" s="17"/>
      <c r="S447" s="17"/>
      <c r="T447" s="17"/>
      <c r="U447" s="17"/>
    </row>
    <row r="448" spans="1:21" x14ac:dyDescent="0.25">
      <c r="A448" s="16"/>
      <c r="E448"/>
      <c r="H448" s="33"/>
      <c r="R448" s="17"/>
      <c r="S448" s="17"/>
      <c r="T448" s="17"/>
      <c r="U448" s="17"/>
    </row>
    <row r="449" spans="1:21" x14ac:dyDescent="0.25">
      <c r="A449" s="16"/>
      <c r="E449"/>
      <c r="H449" s="33"/>
      <c r="R449" s="17"/>
      <c r="S449" s="17"/>
      <c r="T449" s="17"/>
      <c r="U449" s="17"/>
    </row>
    <row r="450" spans="1:21" x14ac:dyDescent="0.25">
      <c r="A450" s="16"/>
      <c r="E450"/>
      <c r="H450" s="33"/>
      <c r="R450" s="17"/>
      <c r="S450" s="17"/>
      <c r="T450" s="17"/>
      <c r="U450" s="17"/>
    </row>
    <row r="451" spans="1:21" x14ac:dyDescent="0.25">
      <c r="A451" s="16"/>
      <c r="E451"/>
      <c r="H451" s="33"/>
      <c r="R451" s="17"/>
      <c r="S451" s="17"/>
      <c r="T451" s="17"/>
      <c r="U451" s="17"/>
    </row>
    <row r="452" spans="1:21" x14ac:dyDescent="0.25">
      <c r="A452" s="16"/>
      <c r="E452"/>
      <c r="H452" s="33"/>
      <c r="R452" s="17"/>
      <c r="S452" s="17"/>
      <c r="T452" s="17"/>
      <c r="U452" s="17"/>
    </row>
    <row r="453" spans="1:21" x14ac:dyDescent="0.25">
      <c r="A453" s="16"/>
      <c r="E453"/>
      <c r="H453" s="33"/>
      <c r="R453" s="17"/>
      <c r="S453" s="17"/>
      <c r="T453" s="17"/>
      <c r="U453" s="17"/>
    </row>
    <row r="454" spans="1:21" x14ac:dyDescent="0.25">
      <c r="A454" s="16"/>
      <c r="E454"/>
      <c r="H454" s="33"/>
      <c r="R454" s="17"/>
      <c r="S454" s="17"/>
      <c r="T454" s="17"/>
      <c r="U454" s="17"/>
    </row>
    <row r="455" spans="1:21" x14ac:dyDescent="0.25">
      <c r="A455" s="16"/>
      <c r="E455"/>
      <c r="H455" s="33"/>
      <c r="R455" s="17"/>
      <c r="S455" s="17"/>
      <c r="T455" s="17"/>
      <c r="U455" s="17"/>
    </row>
    <row r="456" spans="1:21" x14ac:dyDescent="0.25">
      <c r="A456" s="16"/>
      <c r="E456"/>
      <c r="H456" s="33"/>
      <c r="R456" s="17"/>
      <c r="S456" s="17"/>
      <c r="T456" s="17"/>
      <c r="U456" s="17"/>
    </row>
    <row r="457" spans="1:21" x14ac:dyDescent="0.25">
      <c r="A457" s="16"/>
      <c r="E457"/>
      <c r="H457" s="33"/>
      <c r="R457" s="17"/>
      <c r="S457" s="17"/>
      <c r="T457" s="17"/>
      <c r="U457" s="17"/>
    </row>
    <row r="458" spans="1:21" x14ac:dyDescent="0.25">
      <c r="A458" s="16"/>
      <c r="E458"/>
      <c r="H458" s="33"/>
      <c r="R458" s="17"/>
      <c r="S458" s="17"/>
      <c r="T458" s="17"/>
      <c r="U458" s="17"/>
    </row>
    <row r="459" spans="1:21" x14ac:dyDescent="0.25">
      <c r="A459" s="16"/>
      <c r="E459"/>
      <c r="H459" s="33"/>
      <c r="R459" s="17"/>
      <c r="S459" s="17"/>
      <c r="T459" s="17"/>
      <c r="U459" s="17"/>
    </row>
    <row r="460" spans="1:21" x14ac:dyDescent="0.25">
      <c r="A460" s="16"/>
      <c r="E460"/>
      <c r="H460" s="33"/>
      <c r="R460" s="17"/>
      <c r="S460" s="17"/>
      <c r="T460" s="17"/>
      <c r="U460" s="17"/>
    </row>
    <row r="461" spans="1:21" x14ac:dyDescent="0.25">
      <c r="A461" s="16"/>
      <c r="E461"/>
      <c r="H461" s="33"/>
      <c r="R461" s="17"/>
      <c r="S461" s="17"/>
      <c r="T461" s="17"/>
      <c r="U461" s="17"/>
    </row>
    <row r="462" spans="1:21" x14ac:dyDescent="0.25">
      <c r="A462" s="16"/>
      <c r="E462"/>
      <c r="H462" s="33"/>
      <c r="R462" s="17"/>
      <c r="S462" s="17"/>
      <c r="T462" s="17"/>
      <c r="U462" s="17"/>
    </row>
    <row r="463" spans="1:21" x14ac:dyDescent="0.25">
      <c r="A463" s="16"/>
      <c r="E463"/>
      <c r="H463" s="33"/>
      <c r="R463" s="17"/>
      <c r="S463" s="17"/>
      <c r="T463" s="17"/>
      <c r="U463" s="17"/>
    </row>
    <row r="464" spans="1:21" x14ac:dyDescent="0.25">
      <c r="A464" s="16"/>
      <c r="E464"/>
      <c r="H464" s="33"/>
      <c r="R464" s="17"/>
      <c r="S464" s="17"/>
      <c r="T464" s="17"/>
      <c r="U464" s="17"/>
    </row>
    <row r="465" spans="1:21" x14ac:dyDescent="0.25">
      <c r="A465" s="16"/>
      <c r="E465"/>
      <c r="H465" s="33"/>
      <c r="R465" s="17"/>
      <c r="S465" s="17"/>
      <c r="T465" s="17"/>
      <c r="U465" s="17"/>
    </row>
    <row r="466" spans="1:21" x14ac:dyDescent="0.25">
      <c r="A466" s="16"/>
      <c r="E466"/>
      <c r="H466" s="33"/>
      <c r="R466" s="17"/>
      <c r="S466" s="17"/>
      <c r="T466" s="17"/>
      <c r="U466" s="17"/>
    </row>
    <row r="467" spans="1:21" x14ac:dyDescent="0.25">
      <c r="A467" s="16"/>
      <c r="E467"/>
      <c r="H467" s="33"/>
      <c r="R467" s="17"/>
      <c r="S467" s="17"/>
      <c r="T467" s="17"/>
      <c r="U467" s="17"/>
    </row>
    <row r="468" spans="1:21" x14ac:dyDescent="0.25">
      <c r="A468" s="16"/>
      <c r="E468"/>
      <c r="H468" s="33"/>
      <c r="R468" s="17"/>
      <c r="S468" s="17"/>
      <c r="T468" s="17"/>
      <c r="U468" s="17"/>
    </row>
    <row r="469" spans="1:21" x14ac:dyDescent="0.25">
      <c r="A469" s="16"/>
      <c r="E469"/>
      <c r="H469" s="33"/>
      <c r="R469" s="17"/>
      <c r="S469" s="17"/>
      <c r="T469" s="17"/>
      <c r="U469" s="17"/>
    </row>
    <row r="470" spans="1:21" x14ac:dyDescent="0.25">
      <c r="A470" s="16"/>
      <c r="E470"/>
      <c r="H470" s="33"/>
      <c r="R470" s="17"/>
      <c r="S470" s="17"/>
      <c r="T470" s="17"/>
      <c r="U470" s="17"/>
    </row>
    <row r="471" spans="1:21" x14ac:dyDescent="0.25">
      <c r="A471" s="16"/>
      <c r="E471"/>
      <c r="H471" s="33"/>
      <c r="R471" s="17"/>
      <c r="S471" s="17"/>
      <c r="T471" s="17"/>
      <c r="U471" s="17"/>
    </row>
    <row r="472" spans="1:21" x14ac:dyDescent="0.25">
      <c r="A472" s="16"/>
      <c r="E472"/>
      <c r="H472" s="33"/>
      <c r="R472" s="17"/>
      <c r="S472" s="17"/>
      <c r="T472" s="17"/>
      <c r="U472" s="17"/>
    </row>
    <row r="473" spans="1:21" x14ac:dyDescent="0.25">
      <c r="A473" s="16"/>
      <c r="E473"/>
      <c r="H473" s="33"/>
      <c r="R473" s="17"/>
      <c r="S473" s="17"/>
      <c r="T473" s="17"/>
      <c r="U473" s="17"/>
    </row>
    <row r="474" spans="1:21" x14ac:dyDescent="0.25">
      <c r="A474" s="16"/>
      <c r="E474"/>
      <c r="H474" s="33"/>
      <c r="R474" s="17"/>
      <c r="S474" s="17"/>
      <c r="T474" s="17"/>
      <c r="U474" s="17"/>
    </row>
    <row r="475" spans="1:21" x14ac:dyDescent="0.25">
      <c r="A475" s="16"/>
      <c r="E475"/>
      <c r="H475" s="33"/>
      <c r="R475" s="17"/>
      <c r="S475" s="17"/>
      <c r="T475" s="17"/>
      <c r="U475" s="17"/>
    </row>
    <row r="476" spans="1:21" x14ac:dyDescent="0.25">
      <c r="A476" s="16"/>
      <c r="E476"/>
      <c r="H476" s="33"/>
      <c r="R476" s="17"/>
      <c r="S476" s="17"/>
      <c r="T476" s="17"/>
      <c r="U476" s="17"/>
    </row>
    <row r="477" spans="1:21" x14ac:dyDescent="0.25">
      <c r="A477" s="16"/>
      <c r="E477"/>
      <c r="H477" s="33"/>
      <c r="R477" s="17"/>
      <c r="S477" s="17"/>
      <c r="T477" s="17"/>
      <c r="U477" s="17"/>
    </row>
    <row r="478" spans="1:21" x14ac:dyDescent="0.25">
      <c r="A478" s="16"/>
      <c r="E478"/>
      <c r="H478" s="33"/>
      <c r="R478" s="17"/>
      <c r="S478" s="17"/>
      <c r="T478" s="17"/>
      <c r="U478" s="17"/>
    </row>
    <row r="479" spans="1:21" x14ac:dyDescent="0.25">
      <c r="A479" s="16"/>
      <c r="E479"/>
      <c r="H479" s="33"/>
      <c r="R479" s="17"/>
      <c r="S479" s="17"/>
      <c r="T479" s="17"/>
      <c r="U479" s="17"/>
    </row>
    <row r="480" spans="1:21" x14ac:dyDescent="0.25">
      <c r="A480" s="16"/>
      <c r="E480"/>
      <c r="H480" s="33"/>
      <c r="R480" s="17"/>
      <c r="S480" s="17"/>
      <c r="T480" s="17"/>
      <c r="U480" s="17"/>
    </row>
    <row r="481" spans="1:21" x14ac:dyDescent="0.25">
      <c r="A481" s="16"/>
      <c r="E481"/>
      <c r="H481" s="33"/>
      <c r="R481" s="17"/>
      <c r="S481" s="17"/>
      <c r="T481" s="17"/>
      <c r="U481" s="17"/>
    </row>
    <row r="482" spans="1:21" x14ac:dyDescent="0.25">
      <c r="A482" s="16"/>
      <c r="E482"/>
      <c r="H482" s="33"/>
      <c r="R482" s="17"/>
      <c r="S482" s="17"/>
      <c r="T482" s="17"/>
      <c r="U482" s="17"/>
    </row>
    <row r="483" spans="1:21" x14ac:dyDescent="0.25">
      <c r="A483" s="16"/>
      <c r="E483"/>
      <c r="H483" s="33"/>
      <c r="R483" s="17"/>
      <c r="S483" s="17"/>
      <c r="T483" s="17"/>
      <c r="U483" s="17"/>
    </row>
    <row r="484" spans="1:21" x14ac:dyDescent="0.25">
      <c r="A484" s="16"/>
      <c r="E484"/>
      <c r="H484" s="33"/>
      <c r="R484" s="17"/>
      <c r="S484" s="17"/>
      <c r="T484" s="17"/>
      <c r="U484" s="17"/>
    </row>
    <row r="485" spans="1:21" x14ac:dyDescent="0.25">
      <c r="A485" s="16"/>
      <c r="E485"/>
      <c r="H485" s="33"/>
      <c r="R485" s="17"/>
      <c r="S485" s="17"/>
      <c r="T485" s="17"/>
      <c r="U485" s="17"/>
    </row>
    <row r="486" spans="1:21" x14ac:dyDescent="0.25">
      <c r="A486" s="16"/>
      <c r="E486"/>
      <c r="H486" s="33"/>
      <c r="R486" s="17"/>
      <c r="S486" s="17"/>
      <c r="T486" s="17"/>
      <c r="U486" s="17"/>
    </row>
    <row r="487" spans="1:21" x14ac:dyDescent="0.25">
      <c r="A487" s="16"/>
      <c r="E487"/>
      <c r="H487" s="33"/>
      <c r="R487" s="17"/>
      <c r="S487" s="17"/>
      <c r="T487" s="17"/>
      <c r="U487" s="17"/>
    </row>
    <row r="488" spans="1:21" x14ac:dyDescent="0.25">
      <c r="A488" s="16"/>
      <c r="E488"/>
      <c r="H488" s="33"/>
      <c r="R488" s="17"/>
      <c r="S488" s="17"/>
      <c r="T488" s="17"/>
      <c r="U488" s="17"/>
    </row>
    <row r="489" spans="1:21" x14ac:dyDescent="0.25">
      <c r="A489" s="16"/>
      <c r="E489"/>
      <c r="H489" s="33"/>
      <c r="R489" s="17"/>
      <c r="S489" s="17"/>
      <c r="T489" s="17"/>
      <c r="U489" s="17"/>
    </row>
    <row r="490" spans="1:21" x14ac:dyDescent="0.25">
      <c r="A490" s="16"/>
      <c r="E490"/>
      <c r="H490" s="33"/>
      <c r="R490" s="17"/>
      <c r="S490" s="17"/>
      <c r="T490" s="17"/>
      <c r="U490" s="17"/>
    </row>
    <row r="491" spans="1:21" x14ac:dyDescent="0.25">
      <c r="A491" s="16"/>
      <c r="E491"/>
      <c r="H491" s="33"/>
      <c r="R491" s="17"/>
      <c r="S491" s="17"/>
      <c r="T491" s="17"/>
      <c r="U491" s="17"/>
    </row>
    <row r="492" spans="1:21" x14ac:dyDescent="0.25">
      <c r="A492" s="16"/>
      <c r="E492"/>
      <c r="H492" s="33"/>
      <c r="R492" s="17"/>
      <c r="S492" s="17"/>
      <c r="T492" s="17"/>
      <c r="U492" s="17"/>
    </row>
    <row r="493" spans="1:21" x14ac:dyDescent="0.25">
      <c r="A493" s="16"/>
      <c r="E493"/>
      <c r="H493" s="33"/>
      <c r="R493" s="17"/>
      <c r="S493" s="17"/>
      <c r="T493" s="17"/>
      <c r="U493" s="17"/>
    </row>
    <row r="494" spans="1:21" x14ac:dyDescent="0.25">
      <c r="A494" s="16"/>
      <c r="E494"/>
      <c r="H494" s="33"/>
      <c r="R494" s="17"/>
      <c r="S494" s="17"/>
      <c r="T494" s="17"/>
      <c r="U494" s="17"/>
    </row>
    <row r="495" spans="1:21" x14ac:dyDescent="0.25">
      <c r="A495" s="16"/>
      <c r="E495"/>
      <c r="H495" s="33"/>
      <c r="R495" s="17"/>
      <c r="S495" s="17"/>
      <c r="T495" s="17"/>
      <c r="U495" s="17"/>
    </row>
    <row r="496" spans="1:21" x14ac:dyDescent="0.25">
      <c r="A496" s="16"/>
      <c r="E496"/>
      <c r="H496" s="33"/>
      <c r="R496" s="17"/>
      <c r="S496" s="17"/>
      <c r="T496" s="17"/>
      <c r="U496" s="17"/>
    </row>
    <row r="497" spans="1:21" x14ac:dyDescent="0.25">
      <c r="A497" s="16"/>
      <c r="E497"/>
      <c r="H497" s="33"/>
      <c r="R497" s="17"/>
      <c r="S497" s="17"/>
      <c r="T497" s="17"/>
      <c r="U497" s="17"/>
    </row>
    <row r="498" spans="1:21" x14ac:dyDescent="0.25">
      <c r="A498" s="16"/>
      <c r="E498"/>
      <c r="H498" s="33"/>
      <c r="R498" s="17"/>
      <c r="S498" s="17"/>
      <c r="T498" s="17"/>
      <c r="U498" s="17"/>
    </row>
    <row r="499" spans="1:21" x14ac:dyDescent="0.25">
      <c r="A499" s="16"/>
      <c r="E499"/>
      <c r="H499" s="33"/>
      <c r="R499" s="17"/>
      <c r="S499" s="17"/>
      <c r="T499" s="17"/>
      <c r="U499" s="17"/>
    </row>
    <row r="500" spans="1:21" x14ac:dyDescent="0.25">
      <c r="A500" s="16"/>
      <c r="E500"/>
      <c r="H500" s="33"/>
      <c r="R500" s="17"/>
      <c r="S500" s="17"/>
      <c r="T500" s="17"/>
      <c r="U500" s="17"/>
    </row>
    <row r="501" spans="1:21" x14ac:dyDescent="0.25">
      <c r="A501" s="16"/>
      <c r="E501"/>
      <c r="H501" s="33"/>
      <c r="R501" s="17"/>
      <c r="S501" s="17"/>
      <c r="T501" s="17"/>
      <c r="U501" s="17"/>
    </row>
    <row r="502" spans="1:21" x14ac:dyDescent="0.25">
      <c r="A502" s="16"/>
      <c r="E502"/>
      <c r="H502" s="33"/>
      <c r="R502" s="17"/>
      <c r="S502" s="17"/>
      <c r="T502" s="17"/>
      <c r="U502" s="17"/>
    </row>
    <row r="503" spans="1:21" x14ac:dyDescent="0.25">
      <c r="A503" s="16"/>
      <c r="E503"/>
      <c r="H503" s="33"/>
      <c r="R503" s="17"/>
      <c r="S503" s="17"/>
      <c r="T503" s="17"/>
      <c r="U503" s="17"/>
    </row>
    <row r="504" spans="1:21" x14ac:dyDescent="0.25">
      <c r="A504" s="16"/>
      <c r="E504"/>
      <c r="H504" s="33"/>
      <c r="R504" s="17"/>
      <c r="S504" s="17"/>
      <c r="T504" s="17"/>
      <c r="U504" s="17"/>
    </row>
    <row r="505" spans="1:21" x14ac:dyDescent="0.25">
      <c r="A505" s="16"/>
      <c r="E505"/>
      <c r="H505" s="33"/>
      <c r="R505" s="17"/>
      <c r="S505" s="17"/>
      <c r="T505" s="17"/>
      <c r="U505" s="17"/>
    </row>
    <row r="506" spans="1:21" x14ac:dyDescent="0.25">
      <c r="A506" s="16"/>
      <c r="E506"/>
      <c r="H506" s="33"/>
      <c r="R506" s="17"/>
      <c r="S506" s="17"/>
      <c r="T506" s="17"/>
      <c r="U506" s="17"/>
    </row>
    <row r="507" spans="1:21" x14ac:dyDescent="0.25">
      <c r="A507" s="16"/>
      <c r="E507"/>
      <c r="H507" s="33"/>
      <c r="R507" s="17"/>
      <c r="S507" s="17"/>
      <c r="T507" s="17"/>
      <c r="U507" s="17"/>
    </row>
    <row r="508" spans="1:21" x14ac:dyDescent="0.25">
      <c r="A508" s="16"/>
      <c r="E508"/>
      <c r="H508" s="33"/>
      <c r="R508" s="17"/>
      <c r="S508" s="17"/>
      <c r="T508" s="17"/>
      <c r="U508" s="17"/>
    </row>
    <row r="509" spans="1:21" x14ac:dyDescent="0.25">
      <c r="A509" s="16"/>
      <c r="E509"/>
      <c r="H509" s="33"/>
      <c r="R509" s="17"/>
      <c r="S509" s="17"/>
      <c r="T509" s="17"/>
      <c r="U509" s="17"/>
    </row>
    <row r="510" spans="1:21" x14ac:dyDescent="0.25">
      <c r="A510" s="16"/>
      <c r="E510"/>
      <c r="H510" s="33"/>
      <c r="R510" s="17"/>
      <c r="S510" s="17"/>
      <c r="T510" s="17"/>
      <c r="U510" s="17"/>
    </row>
    <row r="511" spans="1:21" x14ac:dyDescent="0.25">
      <c r="A511" s="16"/>
      <c r="E511"/>
      <c r="H511" s="33"/>
      <c r="R511" s="17"/>
      <c r="S511" s="17"/>
      <c r="T511" s="17"/>
      <c r="U511" s="17"/>
    </row>
    <row r="512" spans="1:21" x14ac:dyDescent="0.25">
      <c r="A512" s="16"/>
      <c r="E512"/>
      <c r="H512" s="33"/>
      <c r="R512" s="17"/>
      <c r="S512" s="17"/>
      <c r="T512" s="17"/>
      <c r="U512" s="17"/>
    </row>
    <row r="513" spans="1:21" x14ac:dyDescent="0.25">
      <c r="A513" s="16"/>
      <c r="E513"/>
      <c r="H513" s="33"/>
      <c r="R513" s="17"/>
      <c r="S513" s="17"/>
      <c r="T513" s="17"/>
      <c r="U513" s="17"/>
    </row>
    <row r="514" spans="1:21" x14ac:dyDescent="0.25">
      <c r="A514" s="16"/>
      <c r="E514"/>
      <c r="H514" s="33"/>
      <c r="R514" s="17"/>
      <c r="S514" s="17"/>
      <c r="T514" s="17"/>
      <c r="U514" s="17"/>
    </row>
    <row r="515" spans="1:21" x14ac:dyDescent="0.25">
      <c r="A515" s="16"/>
      <c r="E515"/>
      <c r="H515" s="33"/>
      <c r="R515" s="17"/>
      <c r="S515" s="17"/>
      <c r="T515" s="17"/>
      <c r="U515" s="17"/>
    </row>
    <row r="516" spans="1:21" x14ac:dyDescent="0.25">
      <c r="A516" s="16"/>
      <c r="E516"/>
      <c r="H516" s="33"/>
      <c r="R516" s="17"/>
      <c r="S516" s="17"/>
      <c r="T516" s="17"/>
      <c r="U516" s="17"/>
    </row>
    <row r="517" spans="1:21" x14ac:dyDescent="0.25">
      <c r="A517" s="16"/>
      <c r="E517"/>
      <c r="H517" s="33"/>
      <c r="R517" s="17"/>
      <c r="S517" s="17"/>
      <c r="T517" s="17"/>
      <c r="U517" s="17"/>
    </row>
    <row r="518" spans="1:21" x14ac:dyDescent="0.25">
      <c r="A518" s="16"/>
      <c r="E518"/>
      <c r="H518" s="33"/>
      <c r="R518" s="17"/>
      <c r="S518" s="17"/>
      <c r="T518" s="17"/>
      <c r="U518" s="17"/>
    </row>
    <row r="519" spans="1:21" x14ac:dyDescent="0.25">
      <c r="A519" s="16"/>
      <c r="E519"/>
      <c r="H519" s="33"/>
      <c r="R519" s="17"/>
      <c r="S519" s="17"/>
      <c r="T519" s="17"/>
      <c r="U519" s="17"/>
    </row>
    <row r="520" spans="1:21" x14ac:dyDescent="0.25">
      <c r="A520" s="16"/>
      <c r="E520"/>
      <c r="H520" s="33"/>
      <c r="R520" s="17"/>
      <c r="S520" s="17"/>
      <c r="T520" s="17"/>
      <c r="U520" s="17"/>
    </row>
    <row r="521" spans="1:21" x14ac:dyDescent="0.25">
      <c r="A521" s="16"/>
      <c r="E521"/>
      <c r="H521" s="33"/>
      <c r="R521" s="17"/>
      <c r="S521" s="17"/>
      <c r="T521" s="17"/>
      <c r="U521" s="17"/>
    </row>
    <row r="522" spans="1:21" x14ac:dyDescent="0.25">
      <c r="A522" s="16"/>
      <c r="E522"/>
      <c r="H522" s="33"/>
      <c r="R522" s="17"/>
      <c r="S522" s="17"/>
      <c r="T522" s="17"/>
      <c r="U522" s="17"/>
    </row>
    <row r="523" spans="1:21" x14ac:dyDescent="0.25">
      <c r="A523" s="16"/>
      <c r="E523"/>
      <c r="H523" s="33"/>
      <c r="R523" s="17"/>
      <c r="S523" s="17"/>
      <c r="T523" s="17"/>
      <c r="U523" s="17"/>
    </row>
    <row r="524" spans="1:21" x14ac:dyDescent="0.25">
      <c r="A524" s="16"/>
      <c r="E524"/>
      <c r="H524" s="33"/>
      <c r="R524" s="17"/>
      <c r="S524" s="17"/>
      <c r="T524" s="17"/>
      <c r="U524" s="17"/>
    </row>
    <row r="525" spans="1:21" x14ac:dyDescent="0.25">
      <c r="A525" s="16"/>
      <c r="E525"/>
      <c r="H525" s="33"/>
      <c r="R525" s="17"/>
      <c r="S525" s="17"/>
      <c r="T525" s="17"/>
      <c r="U525" s="17"/>
    </row>
    <row r="526" spans="1:21" x14ac:dyDescent="0.25">
      <c r="A526" s="16"/>
      <c r="E526"/>
      <c r="H526" s="33"/>
      <c r="R526" s="17"/>
      <c r="S526" s="17"/>
      <c r="T526" s="17"/>
      <c r="U526" s="17"/>
    </row>
    <row r="527" spans="1:21" x14ac:dyDescent="0.25">
      <c r="A527" s="16"/>
      <c r="E527"/>
      <c r="H527" s="33"/>
      <c r="R527" s="17"/>
      <c r="S527" s="17"/>
      <c r="T527" s="17"/>
      <c r="U527" s="17"/>
    </row>
    <row r="528" spans="1:21" x14ac:dyDescent="0.25">
      <c r="A528" s="16"/>
      <c r="E528"/>
      <c r="H528" s="33"/>
      <c r="R528" s="17"/>
      <c r="S528" s="17"/>
      <c r="T528" s="17"/>
      <c r="U528" s="17"/>
    </row>
    <row r="529" spans="1:21" x14ac:dyDescent="0.25">
      <c r="A529" s="16"/>
      <c r="E529"/>
      <c r="H529" s="33"/>
      <c r="R529" s="17"/>
      <c r="S529" s="17"/>
      <c r="T529" s="17"/>
      <c r="U529" s="17"/>
    </row>
    <row r="530" spans="1:21" x14ac:dyDescent="0.25">
      <c r="A530" s="16"/>
      <c r="E530"/>
      <c r="H530" s="33"/>
      <c r="R530" s="17"/>
      <c r="S530" s="17"/>
      <c r="T530" s="17"/>
      <c r="U530" s="17"/>
    </row>
    <row r="531" spans="1:21" x14ac:dyDescent="0.25">
      <c r="A531" s="16"/>
      <c r="E531"/>
      <c r="H531" s="33"/>
      <c r="R531" s="17"/>
      <c r="S531" s="17"/>
      <c r="T531" s="17"/>
      <c r="U531" s="17"/>
    </row>
    <row r="532" spans="1:21" x14ac:dyDescent="0.25">
      <c r="A532" s="16"/>
      <c r="E532"/>
      <c r="H532" s="33"/>
      <c r="R532" s="17"/>
      <c r="S532" s="17"/>
      <c r="T532" s="17"/>
      <c r="U532" s="17"/>
    </row>
    <row r="533" spans="1:21" x14ac:dyDescent="0.25">
      <c r="A533" s="16"/>
      <c r="E533"/>
      <c r="H533" s="33"/>
      <c r="R533" s="17"/>
      <c r="S533" s="17"/>
      <c r="T533" s="17"/>
      <c r="U533" s="17"/>
    </row>
    <row r="534" spans="1:21" x14ac:dyDescent="0.25">
      <c r="A534" s="16"/>
      <c r="E534"/>
      <c r="H534" s="33"/>
      <c r="R534" s="17"/>
      <c r="S534" s="17"/>
      <c r="T534" s="17"/>
      <c r="U534" s="17"/>
    </row>
    <row r="535" spans="1:21" x14ac:dyDescent="0.25">
      <c r="A535" s="16"/>
      <c r="E535"/>
      <c r="H535" s="33"/>
      <c r="R535" s="17"/>
      <c r="S535" s="17"/>
      <c r="T535" s="17"/>
      <c r="U535" s="17"/>
    </row>
    <row r="536" spans="1:21" x14ac:dyDescent="0.25">
      <c r="A536" s="16"/>
      <c r="E536"/>
      <c r="H536" s="33"/>
      <c r="R536" s="17"/>
      <c r="S536" s="17"/>
      <c r="T536" s="17"/>
      <c r="U536" s="17"/>
    </row>
    <row r="537" spans="1:21" x14ac:dyDescent="0.25">
      <c r="A537" s="16"/>
      <c r="E537"/>
      <c r="H537" s="33"/>
      <c r="R537" s="17"/>
      <c r="S537" s="17"/>
      <c r="T537" s="17"/>
      <c r="U537" s="17"/>
    </row>
    <row r="538" spans="1:21" x14ac:dyDescent="0.25">
      <c r="A538" s="16"/>
      <c r="E538"/>
      <c r="H538" s="33"/>
      <c r="R538" s="17"/>
      <c r="S538" s="17"/>
      <c r="T538" s="17"/>
      <c r="U538" s="17"/>
    </row>
    <row r="539" spans="1:21" x14ac:dyDescent="0.25">
      <c r="A539" s="16"/>
      <c r="E539"/>
      <c r="H539" s="33"/>
      <c r="R539" s="17"/>
      <c r="S539" s="17"/>
      <c r="T539" s="17"/>
      <c r="U539" s="17"/>
    </row>
    <row r="540" spans="1:21" x14ac:dyDescent="0.25">
      <c r="A540" s="16"/>
      <c r="E540"/>
      <c r="H540" s="33"/>
      <c r="R540" s="17"/>
      <c r="S540" s="17"/>
      <c r="T540" s="17"/>
      <c r="U540" s="17"/>
    </row>
    <row r="541" spans="1:21" x14ac:dyDescent="0.25">
      <c r="A541" s="16"/>
      <c r="E541"/>
      <c r="H541" s="33"/>
      <c r="R541" s="17"/>
      <c r="S541" s="17"/>
      <c r="T541" s="17"/>
      <c r="U541" s="17"/>
    </row>
    <row r="542" spans="1:21" x14ac:dyDescent="0.25">
      <c r="A542" s="16"/>
      <c r="E542"/>
      <c r="H542" s="33"/>
      <c r="R542" s="17"/>
      <c r="S542" s="17"/>
      <c r="T542" s="17"/>
      <c r="U542" s="17"/>
    </row>
    <row r="543" spans="1:21" x14ac:dyDescent="0.25">
      <c r="A543" s="16"/>
      <c r="E543"/>
      <c r="H543" s="33"/>
      <c r="R543" s="17"/>
      <c r="S543" s="17"/>
      <c r="T543" s="17"/>
      <c r="U543" s="17"/>
    </row>
    <row r="544" spans="1:21" x14ac:dyDescent="0.25">
      <c r="A544" s="16"/>
      <c r="E544"/>
      <c r="H544" s="33"/>
      <c r="R544" s="17"/>
      <c r="S544" s="17"/>
      <c r="T544" s="17"/>
      <c r="U544" s="17"/>
    </row>
    <row r="545" spans="1:21" x14ac:dyDescent="0.25">
      <c r="A545" s="16"/>
      <c r="E545"/>
      <c r="H545" s="33"/>
      <c r="R545" s="17"/>
      <c r="S545" s="17"/>
      <c r="T545" s="17"/>
      <c r="U545" s="17"/>
    </row>
    <row r="546" spans="1:21" x14ac:dyDescent="0.25">
      <c r="A546" s="16"/>
      <c r="E546"/>
      <c r="H546" s="33"/>
      <c r="R546" s="17"/>
      <c r="S546" s="17"/>
      <c r="T546" s="17"/>
      <c r="U546" s="17"/>
    </row>
    <row r="547" spans="1:21" x14ac:dyDescent="0.25">
      <c r="A547" s="16"/>
      <c r="E547"/>
      <c r="H547" s="33"/>
      <c r="R547" s="17"/>
      <c r="S547" s="17"/>
      <c r="T547" s="17"/>
      <c r="U547" s="17"/>
    </row>
    <row r="548" spans="1:21" x14ac:dyDescent="0.25">
      <c r="A548" s="16"/>
      <c r="E548"/>
      <c r="H548" s="33"/>
      <c r="R548" s="17"/>
      <c r="S548" s="17"/>
      <c r="T548" s="17"/>
      <c r="U548" s="17"/>
    </row>
    <row r="549" spans="1:21" x14ac:dyDescent="0.25">
      <c r="A549" s="16"/>
      <c r="E549"/>
      <c r="H549" s="33"/>
      <c r="R549" s="17"/>
      <c r="S549" s="17"/>
      <c r="T549" s="17"/>
      <c r="U549" s="17"/>
    </row>
    <row r="550" spans="1:21" x14ac:dyDescent="0.25">
      <c r="A550" s="16"/>
      <c r="E550"/>
      <c r="H550" s="33"/>
      <c r="R550" s="17"/>
      <c r="S550" s="17"/>
      <c r="T550" s="17"/>
      <c r="U550" s="17"/>
    </row>
    <row r="551" spans="1:21" x14ac:dyDescent="0.25">
      <c r="A551" s="16"/>
      <c r="E551"/>
      <c r="H551" s="33"/>
      <c r="R551" s="17"/>
      <c r="S551" s="17"/>
      <c r="T551" s="17"/>
      <c r="U551" s="17"/>
    </row>
    <row r="552" spans="1:21" x14ac:dyDescent="0.25">
      <c r="A552" s="16"/>
      <c r="E552"/>
      <c r="H552" s="33"/>
      <c r="R552" s="17"/>
      <c r="S552" s="17"/>
      <c r="T552" s="17"/>
      <c r="U552" s="17"/>
    </row>
    <row r="553" spans="1:21" x14ac:dyDescent="0.25">
      <c r="A553" s="16"/>
      <c r="E553"/>
      <c r="H553" s="33"/>
      <c r="R553" s="17"/>
      <c r="S553" s="17"/>
      <c r="T553" s="17"/>
      <c r="U553" s="17"/>
    </row>
    <row r="554" spans="1:21" x14ac:dyDescent="0.25">
      <c r="A554" s="16"/>
      <c r="E554"/>
      <c r="H554" s="33"/>
      <c r="R554" s="17"/>
      <c r="S554" s="17"/>
      <c r="T554" s="17"/>
      <c r="U554" s="17"/>
    </row>
    <row r="555" spans="1:21" x14ac:dyDescent="0.25">
      <c r="A555" s="16"/>
      <c r="E555"/>
      <c r="H555" s="33"/>
      <c r="R555" s="17"/>
      <c r="S555" s="17"/>
      <c r="T555" s="17"/>
      <c r="U555" s="17"/>
    </row>
    <row r="556" spans="1:21" x14ac:dyDescent="0.25">
      <c r="A556" s="16"/>
      <c r="E556"/>
      <c r="H556" s="33"/>
      <c r="R556" s="17"/>
      <c r="S556" s="17"/>
      <c r="T556" s="17"/>
      <c r="U556" s="17"/>
    </row>
    <row r="557" spans="1:21" x14ac:dyDescent="0.25">
      <c r="A557" s="16"/>
      <c r="E557"/>
      <c r="H557" s="33"/>
      <c r="R557" s="17"/>
      <c r="S557" s="17"/>
      <c r="T557" s="17"/>
      <c r="U557" s="17"/>
    </row>
    <row r="558" spans="1:21" x14ac:dyDescent="0.25">
      <c r="A558" s="16"/>
      <c r="E558"/>
      <c r="H558" s="33"/>
      <c r="R558" s="17"/>
      <c r="S558" s="17"/>
      <c r="T558" s="17"/>
      <c r="U558" s="17"/>
    </row>
    <row r="559" spans="1:21" x14ac:dyDescent="0.25">
      <c r="A559" s="16"/>
      <c r="E559"/>
      <c r="H559" s="33"/>
      <c r="R559" s="17"/>
      <c r="S559" s="17"/>
      <c r="T559" s="17"/>
      <c r="U559" s="17"/>
    </row>
    <row r="560" spans="1:21" x14ac:dyDescent="0.25">
      <c r="A560" s="16"/>
      <c r="E560"/>
      <c r="H560" s="33"/>
      <c r="R560" s="17"/>
      <c r="S560" s="17"/>
      <c r="T560" s="17"/>
      <c r="U560" s="17"/>
    </row>
    <row r="561" spans="1:21" x14ac:dyDescent="0.25">
      <c r="A561" s="16"/>
      <c r="E561"/>
      <c r="H561" s="33"/>
      <c r="R561" s="17"/>
      <c r="S561" s="17"/>
      <c r="T561" s="17"/>
      <c r="U561" s="17"/>
    </row>
    <row r="562" spans="1:21" x14ac:dyDescent="0.25">
      <c r="A562" s="16"/>
      <c r="E562"/>
      <c r="H562" s="33"/>
      <c r="R562" s="17"/>
      <c r="S562" s="17"/>
      <c r="T562" s="17"/>
      <c r="U562" s="17"/>
    </row>
    <row r="563" spans="1:21" x14ac:dyDescent="0.25">
      <c r="A563" s="16"/>
      <c r="E563"/>
      <c r="H563" s="33"/>
      <c r="R563" s="17"/>
      <c r="S563" s="17"/>
      <c r="T563" s="17"/>
      <c r="U563" s="17"/>
    </row>
    <row r="564" spans="1:21" x14ac:dyDescent="0.25">
      <c r="A564" s="16"/>
      <c r="E564"/>
      <c r="H564" s="33"/>
      <c r="R564" s="17"/>
      <c r="S564" s="17"/>
      <c r="T564" s="17"/>
      <c r="U564" s="17"/>
    </row>
    <row r="565" spans="1:21" x14ac:dyDescent="0.25">
      <c r="A565" s="16"/>
      <c r="E565"/>
      <c r="H565" s="33"/>
      <c r="R565" s="17"/>
      <c r="S565" s="17"/>
      <c r="T565" s="17"/>
      <c r="U565" s="17"/>
    </row>
    <row r="566" spans="1:21" x14ac:dyDescent="0.25">
      <c r="A566" s="16"/>
      <c r="E566"/>
      <c r="H566" s="33"/>
      <c r="R566" s="17"/>
      <c r="S566" s="17"/>
      <c r="T566" s="17"/>
      <c r="U566" s="17"/>
    </row>
    <row r="567" spans="1:21" x14ac:dyDescent="0.25">
      <c r="A567" s="16"/>
      <c r="E567"/>
      <c r="H567" s="33"/>
      <c r="R567" s="17"/>
      <c r="S567" s="17"/>
      <c r="T567" s="17"/>
      <c r="U567" s="17"/>
    </row>
    <row r="568" spans="1:21" x14ac:dyDescent="0.25">
      <c r="A568" s="16"/>
      <c r="E568"/>
      <c r="H568" s="33"/>
      <c r="R568" s="17"/>
      <c r="S568" s="17"/>
      <c r="T568" s="17"/>
      <c r="U568" s="17"/>
    </row>
    <row r="569" spans="1:21" x14ac:dyDescent="0.25">
      <c r="A569" s="16"/>
      <c r="E569"/>
      <c r="H569" s="33"/>
      <c r="R569" s="17"/>
      <c r="S569" s="17"/>
      <c r="T569" s="17"/>
      <c r="U569" s="17"/>
    </row>
    <row r="570" spans="1:21" x14ac:dyDescent="0.25">
      <c r="A570" s="16"/>
      <c r="E570"/>
      <c r="H570" s="33"/>
      <c r="R570" s="17"/>
      <c r="S570" s="17"/>
      <c r="T570" s="17"/>
      <c r="U570" s="17"/>
    </row>
    <row r="571" spans="1:21" x14ac:dyDescent="0.25">
      <c r="A571" s="16"/>
      <c r="E571"/>
      <c r="H571" s="33"/>
      <c r="R571" s="17"/>
      <c r="S571" s="17"/>
      <c r="T571" s="17"/>
      <c r="U571" s="17"/>
    </row>
    <row r="572" spans="1:21" x14ac:dyDescent="0.25">
      <c r="A572" s="16"/>
      <c r="E572"/>
      <c r="H572" s="33"/>
      <c r="R572" s="17"/>
      <c r="S572" s="17"/>
      <c r="T572" s="17"/>
      <c r="U572" s="17"/>
    </row>
    <row r="573" spans="1:21" x14ac:dyDescent="0.25">
      <c r="A573" s="16"/>
      <c r="E573"/>
      <c r="H573" s="33"/>
      <c r="R573" s="17"/>
      <c r="S573" s="17"/>
      <c r="T573" s="17"/>
      <c r="U573" s="17"/>
    </row>
    <row r="574" spans="1:21" x14ac:dyDescent="0.25">
      <c r="A574" s="16"/>
      <c r="E574"/>
      <c r="H574" s="33"/>
      <c r="R574" s="17"/>
      <c r="S574" s="17"/>
      <c r="T574" s="17"/>
      <c r="U574" s="17"/>
    </row>
    <row r="575" spans="1:21" x14ac:dyDescent="0.25">
      <c r="A575" s="16"/>
      <c r="E575"/>
      <c r="H575" s="33"/>
      <c r="R575" s="17"/>
      <c r="S575" s="17"/>
      <c r="T575" s="17"/>
      <c r="U575" s="17"/>
    </row>
    <row r="576" spans="1:21" x14ac:dyDescent="0.25">
      <c r="A576" s="16"/>
      <c r="E576"/>
      <c r="H576" s="33"/>
      <c r="R576" s="17"/>
      <c r="S576" s="17"/>
      <c r="T576" s="17"/>
      <c r="U576" s="17"/>
    </row>
    <row r="577" spans="1:21" x14ac:dyDescent="0.25">
      <c r="A577" s="16"/>
      <c r="E577"/>
      <c r="H577" s="33"/>
      <c r="R577" s="17"/>
      <c r="S577" s="17"/>
      <c r="T577" s="17"/>
      <c r="U577" s="17"/>
    </row>
    <row r="578" spans="1:21" x14ac:dyDescent="0.25">
      <c r="A578" s="16"/>
      <c r="E578"/>
      <c r="H578" s="33"/>
      <c r="R578" s="17"/>
      <c r="S578" s="17"/>
      <c r="T578" s="17"/>
      <c r="U578" s="17"/>
    </row>
    <row r="579" spans="1:21" x14ac:dyDescent="0.25">
      <c r="A579" s="16"/>
      <c r="E579"/>
      <c r="H579" s="33"/>
      <c r="R579" s="17"/>
      <c r="S579" s="17"/>
      <c r="T579" s="17"/>
      <c r="U579" s="17"/>
    </row>
    <row r="580" spans="1:21" x14ac:dyDescent="0.25">
      <c r="A580" s="16"/>
      <c r="E580"/>
      <c r="H580" s="33"/>
      <c r="R580" s="17"/>
      <c r="S580" s="17"/>
      <c r="T580" s="17"/>
      <c r="U580" s="17"/>
    </row>
    <row r="581" spans="1:21" x14ac:dyDescent="0.25">
      <c r="A581" s="16"/>
      <c r="E581"/>
      <c r="H581" s="33"/>
      <c r="R581" s="17"/>
      <c r="S581" s="17"/>
      <c r="T581" s="17"/>
      <c r="U581" s="17"/>
    </row>
    <row r="582" spans="1:21" x14ac:dyDescent="0.25">
      <c r="A582" s="16"/>
      <c r="E582"/>
      <c r="H582" s="33"/>
      <c r="R582" s="17"/>
      <c r="S582" s="17"/>
      <c r="T582" s="17"/>
      <c r="U582" s="17"/>
    </row>
    <row r="583" spans="1:21" x14ac:dyDescent="0.25">
      <c r="A583" s="16"/>
      <c r="E583"/>
      <c r="H583" s="33"/>
      <c r="R583" s="17"/>
      <c r="S583" s="17"/>
      <c r="T583" s="17"/>
      <c r="U583" s="17"/>
    </row>
    <row r="584" spans="1:21" x14ac:dyDescent="0.25">
      <c r="A584" s="16"/>
      <c r="E584"/>
      <c r="H584" s="33"/>
      <c r="R584" s="17"/>
      <c r="S584" s="17"/>
      <c r="T584" s="17"/>
      <c r="U584" s="17"/>
    </row>
    <row r="585" spans="1:21" x14ac:dyDescent="0.25">
      <c r="A585" s="16"/>
      <c r="E585"/>
      <c r="H585" s="33"/>
      <c r="R585" s="17"/>
      <c r="S585" s="17"/>
      <c r="T585" s="17"/>
      <c r="U585" s="17"/>
    </row>
    <row r="586" spans="1:21" x14ac:dyDescent="0.25">
      <c r="A586" s="16"/>
      <c r="E586"/>
      <c r="H586" s="33"/>
      <c r="R586" s="17"/>
      <c r="S586" s="17"/>
      <c r="T586" s="17"/>
      <c r="U586" s="17"/>
    </row>
    <row r="587" spans="1:21" x14ac:dyDescent="0.25">
      <c r="A587" s="16"/>
      <c r="E587"/>
      <c r="H587" s="33"/>
      <c r="R587" s="17"/>
      <c r="S587" s="17"/>
      <c r="T587" s="17"/>
      <c r="U587" s="17"/>
    </row>
    <row r="588" spans="1:21" x14ac:dyDescent="0.25">
      <c r="A588" s="16"/>
      <c r="E588"/>
      <c r="H588" s="33"/>
      <c r="R588" s="17"/>
      <c r="S588" s="17"/>
      <c r="T588" s="17"/>
      <c r="U588" s="17"/>
    </row>
    <row r="589" spans="1:21" x14ac:dyDescent="0.25">
      <c r="A589" s="16"/>
      <c r="E589"/>
      <c r="H589" s="33"/>
      <c r="R589" s="17"/>
      <c r="S589" s="17"/>
      <c r="T589" s="17"/>
      <c r="U589" s="17"/>
    </row>
    <row r="590" spans="1:21" x14ac:dyDescent="0.25">
      <c r="A590" s="16"/>
      <c r="E590"/>
      <c r="H590" s="33"/>
      <c r="R590" s="17"/>
      <c r="S590" s="17"/>
      <c r="T590" s="17"/>
      <c r="U590" s="17"/>
    </row>
    <row r="591" spans="1:21" x14ac:dyDescent="0.25">
      <c r="A591" s="16"/>
      <c r="E591"/>
      <c r="H591" s="33"/>
      <c r="R591" s="17"/>
      <c r="S591" s="17"/>
      <c r="T591" s="17"/>
      <c r="U591" s="17"/>
    </row>
    <row r="592" spans="1:21" x14ac:dyDescent="0.25">
      <c r="A592" s="16"/>
      <c r="E592"/>
      <c r="H592" s="33"/>
      <c r="R592" s="17"/>
      <c r="S592" s="17"/>
      <c r="T592" s="17"/>
      <c r="U592" s="17"/>
    </row>
    <row r="593" spans="1:21" x14ac:dyDescent="0.25">
      <c r="A593" s="16"/>
      <c r="E593"/>
      <c r="H593" s="33"/>
      <c r="R593" s="17"/>
      <c r="S593" s="17"/>
      <c r="T593" s="17"/>
      <c r="U593" s="17"/>
    </row>
    <row r="594" spans="1:21" x14ac:dyDescent="0.25">
      <c r="A594" s="16"/>
      <c r="E594"/>
      <c r="H594" s="33"/>
      <c r="R594" s="17"/>
      <c r="S594" s="17"/>
      <c r="T594" s="17"/>
      <c r="U594" s="17"/>
    </row>
    <row r="595" spans="1:21" x14ac:dyDescent="0.25">
      <c r="A595" s="16"/>
      <c r="E595"/>
      <c r="H595" s="33"/>
      <c r="R595" s="17"/>
      <c r="S595" s="17"/>
      <c r="T595" s="17"/>
      <c r="U595" s="17"/>
    </row>
    <row r="596" spans="1:21" x14ac:dyDescent="0.25">
      <c r="A596" s="16"/>
      <c r="E596"/>
      <c r="H596" s="33"/>
      <c r="R596" s="17"/>
      <c r="S596" s="17"/>
      <c r="T596" s="17"/>
      <c r="U596" s="17"/>
    </row>
    <row r="597" spans="1:21" x14ac:dyDescent="0.25">
      <c r="A597" s="16"/>
      <c r="E597"/>
      <c r="H597" s="33"/>
      <c r="R597" s="17"/>
      <c r="S597" s="17"/>
      <c r="T597" s="17"/>
      <c r="U597" s="17"/>
    </row>
    <row r="598" spans="1:21" x14ac:dyDescent="0.25">
      <c r="A598" s="16"/>
      <c r="E598"/>
      <c r="H598" s="33"/>
      <c r="R598" s="17"/>
      <c r="S598" s="17"/>
      <c r="T598" s="17"/>
      <c r="U598" s="17"/>
    </row>
    <row r="599" spans="1:21" x14ac:dyDescent="0.25">
      <c r="A599" s="16"/>
      <c r="E599"/>
      <c r="H599" s="33"/>
      <c r="R599" s="17"/>
      <c r="S599" s="17"/>
      <c r="T599" s="17"/>
      <c r="U599" s="17"/>
    </row>
    <row r="600" spans="1:21" x14ac:dyDescent="0.25">
      <c r="A600" s="16"/>
      <c r="E600"/>
      <c r="H600" s="33"/>
      <c r="R600" s="17"/>
      <c r="S600" s="17"/>
      <c r="T600" s="17"/>
      <c r="U600" s="17"/>
    </row>
    <row r="601" spans="1:21" x14ac:dyDescent="0.25">
      <c r="A601" s="16"/>
      <c r="E601"/>
      <c r="H601" s="33"/>
      <c r="R601" s="17"/>
      <c r="S601" s="17"/>
      <c r="T601" s="17"/>
      <c r="U601" s="17"/>
    </row>
    <row r="602" spans="1:21" x14ac:dyDescent="0.25">
      <c r="A602" s="16"/>
      <c r="E602"/>
      <c r="H602" s="33"/>
      <c r="R602" s="17"/>
      <c r="S602" s="17"/>
      <c r="T602" s="17"/>
      <c r="U602" s="17"/>
    </row>
    <row r="603" spans="1:21" x14ac:dyDescent="0.25">
      <c r="A603" s="16"/>
      <c r="E603"/>
      <c r="H603" s="33"/>
      <c r="R603" s="17"/>
      <c r="S603" s="17"/>
      <c r="T603" s="17"/>
      <c r="U603" s="17"/>
    </row>
    <row r="604" spans="1:21" x14ac:dyDescent="0.25">
      <c r="A604" s="16"/>
      <c r="E604"/>
      <c r="H604" s="33"/>
      <c r="R604" s="17"/>
      <c r="S604" s="17"/>
      <c r="T604" s="17"/>
      <c r="U604" s="17"/>
    </row>
    <row r="605" spans="1:21" x14ac:dyDescent="0.25">
      <c r="A605" s="16"/>
      <c r="E605"/>
      <c r="H605" s="33"/>
      <c r="R605" s="17"/>
      <c r="S605" s="17"/>
      <c r="T605" s="17"/>
      <c r="U605" s="17"/>
    </row>
    <row r="606" spans="1:21" x14ac:dyDescent="0.25">
      <c r="A606" s="16"/>
      <c r="E606"/>
      <c r="H606" s="33"/>
      <c r="R606" s="17"/>
      <c r="S606" s="17"/>
      <c r="T606" s="17"/>
      <c r="U606" s="17"/>
    </row>
    <row r="607" spans="1:21" x14ac:dyDescent="0.25">
      <c r="A607" s="16"/>
      <c r="E607"/>
      <c r="H607" s="33"/>
      <c r="R607" s="17"/>
      <c r="S607" s="17"/>
      <c r="T607" s="17"/>
      <c r="U607" s="17"/>
    </row>
    <row r="608" spans="1:21" x14ac:dyDescent="0.25">
      <c r="A608" s="16"/>
      <c r="E608"/>
      <c r="H608" s="33"/>
      <c r="R608" s="17"/>
      <c r="S608" s="17"/>
      <c r="T608" s="17"/>
      <c r="U608" s="17"/>
    </row>
    <row r="609" spans="1:21" x14ac:dyDescent="0.25">
      <c r="A609" s="16"/>
      <c r="E609"/>
      <c r="H609" s="33"/>
      <c r="R609" s="17"/>
      <c r="S609" s="17"/>
      <c r="T609" s="17"/>
      <c r="U609" s="17"/>
    </row>
    <row r="610" spans="1:21" x14ac:dyDescent="0.25">
      <c r="A610" s="16"/>
      <c r="E610"/>
      <c r="H610" s="33"/>
      <c r="R610" s="17"/>
      <c r="S610" s="17"/>
      <c r="T610" s="17"/>
      <c r="U610" s="17"/>
    </row>
    <row r="611" spans="1:21" x14ac:dyDescent="0.25">
      <c r="A611" s="16"/>
      <c r="E611"/>
      <c r="H611" s="33"/>
      <c r="R611" s="17"/>
      <c r="S611" s="17"/>
      <c r="T611" s="17"/>
      <c r="U611" s="17"/>
    </row>
    <row r="612" spans="1:21" x14ac:dyDescent="0.25">
      <c r="A612" s="16"/>
      <c r="E612"/>
      <c r="H612" s="33"/>
      <c r="R612" s="17"/>
      <c r="S612" s="17"/>
      <c r="T612" s="17"/>
      <c r="U612" s="17"/>
    </row>
    <row r="613" spans="1:21" x14ac:dyDescent="0.25">
      <c r="A613" s="16"/>
      <c r="E613"/>
      <c r="H613" s="33"/>
      <c r="R613" s="17"/>
      <c r="S613" s="17"/>
      <c r="T613" s="17"/>
      <c r="U613" s="17"/>
    </row>
    <row r="614" spans="1:21" x14ac:dyDescent="0.25">
      <c r="A614" s="16"/>
      <c r="E614"/>
      <c r="H614" s="33"/>
      <c r="R614" s="17"/>
      <c r="S614" s="17"/>
      <c r="T614" s="17"/>
      <c r="U614" s="17"/>
    </row>
    <row r="615" spans="1:21" x14ac:dyDescent="0.25">
      <c r="A615" s="16"/>
      <c r="E615"/>
      <c r="H615" s="33"/>
      <c r="R615" s="17"/>
      <c r="S615" s="17"/>
      <c r="T615" s="17"/>
      <c r="U615" s="17"/>
    </row>
    <row r="616" spans="1:21" x14ac:dyDescent="0.25">
      <c r="A616" s="16"/>
      <c r="E616"/>
      <c r="H616" s="33"/>
      <c r="R616" s="17"/>
      <c r="S616" s="17"/>
      <c r="T616" s="17"/>
      <c r="U616" s="17"/>
    </row>
    <row r="617" spans="1:21" x14ac:dyDescent="0.25">
      <c r="A617" s="16"/>
      <c r="E617"/>
      <c r="H617" s="33"/>
      <c r="R617" s="17"/>
      <c r="S617" s="17"/>
      <c r="T617" s="17"/>
      <c r="U617" s="17"/>
    </row>
    <row r="618" spans="1:21" x14ac:dyDescent="0.25">
      <c r="A618" s="16"/>
      <c r="E618"/>
      <c r="H618" s="33"/>
      <c r="R618" s="17"/>
      <c r="S618" s="17"/>
      <c r="T618" s="17"/>
      <c r="U618" s="17"/>
    </row>
    <row r="619" spans="1:21" x14ac:dyDescent="0.25">
      <c r="A619" s="16"/>
      <c r="E619"/>
      <c r="H619" s="33"/>
      <c r="R619" s="17"/>
      <c r="S619" s="17"/>
      <c r="T619" s="17"/>
      <c r="U619" s="17"/>
    </row>
    <row r="620" spans="1:21" x14ac:dyDescent="0.25">
      <c r="A620" s="16"/>
      <c r="E620"/>
      <c r="H620" s="33"/>
      <c r="R620" s="17"/>
      <c r="S620" s="17"/>
      <c r="T620" s="17"/>
      <c r="U620" s="17"/>
    </row>
    <row r="621" spans="1:21" x14ac:dyDescent="0.25">
      <c r="A621" s="16"/>
      <c r="E621"/>
      <c r="H621" s="33"/>
      <c r="R621" s="17"/>
      <c r="S621" s="17"/>
      <c r="T621" s="17"/>
      <c r="U621" s="17"/>
    </row>
    <row r="622" spans="1:21" x14ac:dyDescent="0.25">
      <c r="A622" s="16"/>
      <c r="E622"/>
      <c r="H622" s="33"/>
      <c r="R622" s="17"/>
      <c r="S622" s="17"/>
      <c r="T622" s="17"/>
      <c r="U622" s="17"/>
    </row>
    <row r="623" spans="1:21" x14ac:dyDescent="0.25">
      <c r="A623" s="16"/>
      <c r="E623"/>
      <c r="H623" s="33"/>
      <c r="R623" s="17"/>
      <c r="S623" s="17"/>
      <c r="T623" s="17"/>
      <c r="U623" s="17"/>
    </row>
    <row r="624" spans="1:21" x14ac:dyDescent="0.25">
      <c r="A624" s="16"/>
      <c r="E624"/>
      <c r="H624" s="33"/>
      <c r="R624" s="17"/>
      <c r="S624" s="17"/>
      <c r="T624" s="17"/>
      <c r="U624" s="17"/>
    </row>
    <row r="625" spans="1:21" x14ac:dyDescent="0.25">
      <c r="A625" s="16"/>
      <c r="E625"/>
      <c r="H625" s="33"/>
      <c r="R625" s="17"/>
      <c r="S625" s="17"/>
      <c r="T625" s="17"/>
      <c r="U625" s="17"/>
    </row>
    <row r="626" spans="1:21" x14ac:dyDescent="0.25">
      <c r="A626" s="16"/>
      <c r="E626"/>
      <c r="H626" s="33"/>
      <c r="R626" s="17"/>
      <c r="S626" s="17"/>
      <c r="T626" s="17"/>
      <c r="U626" s="17"/>
    </row>
    <row r="627" spans="1:21" x14ac:dyDescent="0.25">
      <c r="A627" s="16"/>
      <c r="E627"/>
      <c r="H627" s="33"/>
      <c r="R627" s="17"/>
      <c r="S627" s="17"/>
      <c r="T627" s="17"/>
      <c r="U627" s="17"/>
    </row>
    <row r="628" spans="1:21" x14ac:dyDescent="0.25">
      <c r="A628" s="16"/>
      <c r="E628"/>
      <c r="H628" s="33"/>
      <c r="R628" s="17"/>
      <c r="S628" s="17"/>
      <c r="T628" s="17"/>
      <c r="U628" s="17"/>
    </row>
    <row r="629" spans="1:21" x14ac:dyDescent="0.25">
      <c r="A629" s="16"/>
      <c r="E629"/>
      <c r="H629" s="33"/>
      <c r="R629" s="17"/>
      <c r="S629" s="17"/>
      <c r="T629" s="17"/>
      <c r="U629" s="17"/>
    </row>
    <row r="630" spans="1:21" x14ac:dyDescent="0.25">
      <c r="A630" s="16"/>
      <c r="E630"/>
      <c r="H630" s="33"/>
      <c r="R630" s="17"/>
      <c r="S630" s="17"/>
      <c r="T630" s="17"/>
      <c r="U630" s="17"/>
    </row>
    <row r="631" spans="1:21" x14ac:dyDescent="0.25">
      <c r="A631" s="16"/>
      <c r="E631"/>
      <c r="H631" s="33"/>
      <c r="R631" s="17"/>
      <c r="S631" s="17"/>
      <c r="T631" s="17"/>
      <c r="U631" s="17"/>
    </row>
    <row r="632" spans="1:21" x14ac:dyDescent="0.25">
      <c r="A632" s="16"/>
      <c r="E632"/>
      <c r="H632" s="33"/>
      <c r="R632" s="17"/>
      <c r="S632" s="17"/>
      <c r="T632" s="17"/>
      <c r="U632" s="17"/>
    </row>
    <row r="633" spans="1:21" x14ac:dyDescent="0.25">
      <c r="A633" s="16"/>
      <c r="E633"/>
      <c r="H633" s="33"/>
      <c r="R633" s="17"/>
      <c r="S633" s="17"/>
      <c r="T633" s="17"/>
      <c r="U633" s="17"/>
    </row>
    <row r="634" spans="1:21" x14ac:dyDescent="0.25">
      <c r="A634" s="16"/>
      <c r="E634"/>
      <c r="H634" s="33"/>
      <c r="R634" s="17"/>
      <c r="S634" s="17"/>
      <c r="T634" s="17"/>
      <c r="U634" s="17"/>
    </row>
    <row r="635" spans="1:21" x14ac:dyDescent="0.25">
      <c r="A635" s="16"/>
      <c r="E635"/>
      <c r="H635" s="33"/>
      <c r="R635" s="17"/>
      <c r="S635" s="17"/>
      <c r="T635" s="17"/>
      <c r="U635" s="17"/>
    </row>
    <row r="636" spans="1:21" x14ac:dyDescent="0.25">
      <c r="A636" s="16"/>
      <c r="E636"/>
      <c r="H636" s="33"/>
      <c r="R636" s="17"/>
      <c r="S636" s="17"/>
      <c r="T636" s="17"/>
      <c r="U636" s="17"/>
    </row>
    <row r="637" spans="1:21" x14ac:dyDescent="0.25">
      <c r="A637" s="16"/>
      <c r="E637"/>
      <c r="H637" s="33"/>
      <c r="R637" s="17"/>
      <c r="S637" s="17"/>
      <c r="T637" s="17"/>
      <c r="U637" s="17"/>
    </row>
    <row r="638" spans="1:21" x14ac:dyDescent="0.25">
      <c r="A638" s="16"/>
      <c r="E638"/>
      <c r="H638" s="33"/>
      <c r="R638" s="17"/>
      <c r="S638" s="17"/>
      <c r="T638" s="17"/>
      <c r="U638" s="17"/>
    </row>
    <row r="639" spans="1:21" x14ac:dyDescent="0.25">
      <c r="A639" s="16"/>
      <c r="E639"/>
      <c r="H639" s="33"/>
      <c r="R639" s="17"/>
      <c r="S639" s="17"/>
      <c r="T639" s="17"/>
      <c r="U639" s="17"/>
    </row>
    <row r="640" spans="1:21" x14ac:dyDescent="0.25">
      <c r="A640" s="16"/>
      <c r="E640"/>
      <c r="H640" s="33"/>
      <c r="R640" s="17"/>
      <c r="S640" s="17"/>
      <c r="T640" s="17"/>
      <c r="U640" s="17"/>
    </row>
    <row r="641" spans="1:21" x14ac:dyDescent="0.25">
      <c r="A641" s="16"/>
      <c r="E641"/>
      <c r="H641" s="33"/>
      <c r="R641" s="17"/>
      <c r="S641" s="17"/>
      <c r="T641" s="17"/>
      <c r="U641" s="17"/>
    </row>
    <row r="642" spans="1:21" x14ac:dyDescent="0.25">
      <c r="A642" s="16"/>
      <c r="E642"/>
      <c r="H642" s="33"/>
      <c r="R642" s="17"/>
      <c r="S642" s="17"/>
      <c r="T642" s="17"/>
      <c r="U642" s="17"/>
    </row>
    <row r="643" spans="1:21" x14ac:dyDescent="0.25">
      <c r="A643" s="16"/>
      <c r="E643"/>
      <c r="H643" s="33"/>
      <c r="R643" s="17"/>
      <c r="S643" s="17"/>
      <c r="T643" s="17"/>
      <c r="U643" s="17"/>
    </row>
    <row r="644" spans="1:21" x14ac:dyDescent="0.25">
      <c r="A644" s="16"/>
      <c r="E644"/>
      <c r="H644" s="33"/>
      <c r="R644" s="17"/>
      <c r="S644" s="17"/>
      <c r="T644" s="17"/>
      <c r="U644" s="17"/>
    </row>
    <row r="645" spans="1:21" x14ac:dyDescent="0.25">
      <c r="A645" s="16"/>
      <c r="E645"/>
      <c r="H645" s="33"/>
      <c r="R645" s="17"/>
      <c r="S645" s="17"/>
      <c r="T645" s="17"/>
      <c r="U645" s="17"/>
    </row>
    <row r="646" spans="1:21" x14ac:dyDescent="0.25">
      <c r="A646" s="16"/>
      <c r="E646"/>
      <c r="H646" s="33"/>
      <c r="R646" s="17"/>
      <c r="S646" s="17"/>
      <c r="T646" s="17"/>
      <c r="U646" s="17"/>
    </row>
    <row r="647" spans="1:21" x14ac:dyDescent="0.25">
      <c r="A647" s="16"/>
      <c r="E647"/>
      <c r="H647" s="33"/>
      <c r="R647" s="17"/>
      <c r="S647" s="17"/>
      <c r="T647" s="17"/>
      <c r="U647" s="17"/>
    </row>
    <row r="648" spans="1:21" x14ac:dyDescent="0.25">
      <c r="A648" s="16"/>
      <c r="E648"/>
      <c r="H648" s="33"/>
      <c r="R648" s="17"/>
      <c r="S648" s="17"/>
      <c r="T648" s="17"/>
      <c r="U648" s="17"/>
    </row>
    <row r="649" spans="1:21" x14ac:dyDescent="0.25">
      <c r="A649" s="16"/>
      <c r="E649"/>
      <c r="H649" s="33"/>
      <c r="R649" s="17"/>
      <c r="S649" s="17"/>
      <c r="T649" s="17"/>
      <c r="U649" s="17"/>
    </row>
    <row r="650" spans="1:21" x14ac:dyDescent="0.25">
      <c r="A650" s="16"/>
      <c r="E650"/>
      <c r="H650" s="33"/>
      <c r="R650" s="17"/>
      <c r="S650" s="17"/>
      <c r="T650" s="17"/>
      <c r="U650" s="17"/>
    </row>
    <row r="651" spans="1:21" x14ac:dyDescent="0.25">
      <c r="A651" s="16"/>
      <c r="E651"/>
      <c r="H651" s="33"/>
      <c r="R651" s="17"/>
      <c r="S651" s="17"/>
      <c r="T651" s="17"/>
      <c r="U651" s="17"/>
    </row>
    <row r="652" spans="1:21" x14ac:dyDescent="0.25">
      <c r="A652" s="16"/>
      <c r="E652"/>
      <c r="H652" s="33"/>
      <c r="R652" s="17"/>
      <c r="S652" s="17"/>
      <c r="T652" s="17"/>
      <c r="U652" s="17"/>
    </row>
    <row r="653" spans="1:21" x14ac:dyDescent="0.25">
      <c r="A653" s="16"/>
      <c r="E653"/>
      <c r="H653" s="33"/>
      <c r="R653" s="17"/>
      <c r="S653" s="17"/>
      <c r="T653" s="17"/>
      <c r="U653" s="17"/>
    </row>
    <row r="654" spans="1:21" x14ac:dyDescent="0.25">
      <c r="A654" s="16"/>
      <c r="E654"/>
      <c r="H654" s="33"/>
      <c r="R654" s="17"/>
      <c r="S654" s="17"/>
      <c r="T654" s="17"/>
      <c r="U654" s="17"/>
    </row>
    <row r="655" spans="1:21" x14ac:dyDescent="0.25">
      <c r="A655" s="16"/>
      <c r="E655"/>
      <c r="H655" s="33"/>
      <c r="R655" s="17"/>
      <c r="S655" s="17"/>
      <c r="T655" s="17"/>
      <c r="U655" s="17"/>
    </row>
    <row r="656" spans="1:21" x14ac:dyDescent="0.25">
      <c r="A656" s="16"/>
      <c r="E656"/>
      <c r="H656" s="33"/>
      <c r="R656" s="17"/>
      <c r="S656" s="17"/>
      <c r="T656" s="17"/>
      <c r="U656" s="17"/>
    </row>
    <row r="657" spans="1:21" x14ac:dyDescent="0.25">
      <c r="A657" s="16"/>
      <c r="E657"/>
      <c r="H657" s="33"/>
      <c r="R657" s="17"/>
      <c r="S657" s="17"/>
      <c r="T657" s="17"/>
      <c r="U657" s="17"/>
    </row>
    <row r="658" spans="1:21" x14ac:dyDescent="0.25">
      <c r="A658" s="16"/>
      <c r="E658"/>
      <c r="H658" s="33"/>
      <c r="R658" s="17"/>
      <c r="S658" s="17"/>
      <c r="T658" s="17"/>
      <c r="U658" s="17"/>
    </row>
    <row r="659" spans="1:21" x14ac:dyDescent="0.25">
      <c r="A659" s="16"/>
      <c r="E659"/>
      <c r="H659" s="33"/>
      <c r="R659" s="17"/>
      <c r="S659" s="17"/>
      <c r="T659" s="17"/>
      <c r="U659" s="17"/>
    </row>
    <row r="660" spans="1:21" x14ac:dyDescent="0.25">
      <c r="A660" s="16"/>
      <c r="E660"/>
      <c r="H660" s="33"/>
      <c r="R660" s="17"/>
      <c r="S660" s="17"/>
      <c r="T660" s="17"/>
      <c r="U660" s="17"/>
    </row>
    <row r="661" spans="1:21" x14ac:dyDescent="0.25">
      <c r="A661" s="16"/>
      <c r="E661"/>
      <c r="H661" s="33"/>
      <c r="R661" s="17"/>
      <c r="S661" s="17"/>
      <c r="T661" s="17"/>
      <c r="U661" s="17"/>
    </row>
    <row r="662" spans="1:21" x14ac:dyDescent="0.25">
      <c r="A662" s="16"/>
      <c r="E662"/>
      <c r="H662" s="33"/>
      <c r="R662" s="17"/>
      <c r="S662" s="17"/>
      <c r="T662" s="17"/>
      <c r="U662" s="17"/>
    </row>
    <row r="663" spans="1:21" x14ac:dyDescent="0.25">
      <c r="E663"/>
      <c r="H663" s="33"/>
      <c r="R663" s="17"/>
      <c r="S663" s="17"/>
      <c r="T663" s="17"/>
      <c r="U663" s="17"/>
    </row>
    <row r="664" spans="1:21" x14ac:dyDescent="0.25">
      <c r="E664"/>
      <c r="H664" s="33"/>
      <c r="R664" s="17"/>
      <c r="S664" s="17"/>
      <c r="T664" s="17"/>
      <c r="U664" s="1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F718"/>
  <sheetViews>
    <sheetView topLeftCell="A55" workbookViewId="0">
      <selection activeCell="D66" sqref="D66:D72"/>
    </sheetView>
  </sheetViews>
  <sheetFormatPr defaultColWidth="8.85546875" defaultRowHeight="15" x14ac:dyDescent="0.25"/>
  <cols>
    <col min="1" max="1" width="9.85546875" style="17" customWidth="1"/>
    <col min="2" max="2" width="14.42578125" style="17" customWidth="1"/>
    <col min="3" max="3" width="15.5703125" style="17" customWidth="1"/>
    <col min="4" max="4" width="16" style="17" bestFit="1" customWidth="1"/>
    <col min="5" max="7" width="8.85546875" style="17"/>
    <col min="8" max="8" width="10.5703125" style="17" bestFit="1" customWidth="1"/>
    <col min="9" max="9" width="8.85546875" style="17"/>
    <col min="10" max="10" width="15.7109375" style="17" customWidth="1"/>
    <col min="11" max="11" width="24.28515625" style="17" bestFit="1" customWidth="1"/>
    <col min="12" max="12" width="18.7109375" style="17" bestFit="1" customWidth="1"/>
    <col min="13" max="13" width="18.7109375" style="17" customWidth="1"/>
    <col min="14" max="14" width="17.85546875" style="28" customWidth="1"/>
    <col min="15" max="15" width="21" style="17" bestFit="1" customWidth="1"/>
    <col min="16" max="16" width="12" style="17" bestFit="1" customWidth="1"/>
    <col min="17" max="17" width="24.28515625" style="17" bestFit="1" customWidth="1"/>
    <col min="18" max="18" width="18.7109375" style="17" bestFit="1" customWidth="1"/>
    <col min="19" max="19" width="21" style="17" bestFit="1" customWidth="1"/>
    <col min="20" max="20" width="12" style="17" bestFit="1" customWidth="1"/>
    <col min="21" max="21" width="24.28515625" style="17" bestFit="1" customWidth="1"/>
    <col min="22" max="22" width="18.7109375" style="17" bestFit="1" customWidth="1"/>
    <col min="23" max="23" width="21" style="17" bestFit="1" customWidth="1"/>
    <col min="24" max="24" width="12" style="17" bestFit="1" customWidth="1"/>
    <col min="25" max="25" width="24.28515625" style="17" bestFit="1" customWidth="1"/>
    <col min="26" max="26" width="18.7109375" style="17" bestFit="1" customWidth="1"/>
    <col min="27" max="27" width="21" style="17" bestFit="1" customWidth="1"/>
    <col min="28" max="28" width="12" style="17" bestFit="1" customWidth="1"/>
    <col min="29" max="29" width="24.28515625" style="17" bestFit="1" customWidth="1"/>
    <col min="30" max="30" width="18.7109375" style="17" bestFit="1" customWidth="1"/>
    <col min="31" max="31" width="21" style="17" bestFit="1" customWidth="1"/>
    <col min="32" max="32" width="12" style="17" bestFit="1" customWidth="1"/>
    <col min="33" max="33" width="24.28515625" style="17" bestFit="1" customWidth="1"/>
    <col min="34" max="34" width="18.7109375" style="17" bestFit="1" customWidth="1"/>
    <col min="35" max="35" width="21" style="17" bestFit="1" customWidth="1"/>
    <col min="36" max="36" width="12" style="17" bestFit="1" customWidth="1"/>
    <col min="37" max="37" width="24.28515625" style="17" bestFit="1" customWidth="1"/>
    <col min="38" max="38" width="18.7109375" style="17" bestFit="1" customWidth="1"/>
    <col min="39" max="39" width="21" style="17" bestFit="1" customWidth="1"/>
    <col min="40" max="40" width="12" style="17" bestFit="1" customWidth="1"/>
    <col min="41" max="41" width="24.28515625" style="17" bestFit="1" customWidth="1"/>
    <col min="42" max="42" width="18.7109375" style="17" bestFit="1" customWidth="1"/>
    <col min="43" max="43" width="21" style="17" bestFit="1" customWidth="1"/>
    <col min="44" max="44" width="12" style="17" bestFit="1" customWidth="1"/>
    <col min="45" max="45" width="24.28515625" style="17" bestFit="1" customWidth="1"/>
    <col min="46" max="46" width="18.7109375" style="17" bestFit="1" customWidth="1"/>
    <col min="47" max="47" width="21" style="17" bestFit="1" customWidth="1"/>
    <col min="48" max="48" width="12" style="17" bestFit="1" customWidth="1"/>
    <col min="49" max="49" width="24.28515625" style="17" bestFit="1" customWidth="1"/>
    <col min="50" max="50" width="18.7109375" style="17" bestFit="1" customWidth="1"/>
    <col min="51" max="51" width="21" style="17" bestFit="1" customWidth="1"/>
    <col min="52" max="52" width="12" style="17" bestFit="1" customWidth="1"/>
    <col min="53" max="53" width="24.28515625" style="17" bestFit="1" customWidth="1"/>
    <col min="54" max="54" width="18.7109375" style="17" bestFit="1" customWidth="1"/>
    <col min="55" max="55" width="21" style="17" bestFit="1" customWidth="1"/>
    <col min="56" max="56" width="12" style="17" bestFit="1" customWidth="1"/>
    <col min="57" max="57" width="24.28515625" style="17" bestFit="1" customWidth="1"/>
    <col min="58" max="58" width="18.7109375" style="17" bestFit="1" customWidth="1"/>
    <col min="59" max="16384" width="8.85546875" style="17"/>
  </cols>
  <sheetData>
    <row r="1" spans="1:58" x14ac:dyDescent="0.25">
      <c r="A1" s="2" t="s">
        <v>6</v>
      </c>
    </row>
    <row r="2" spans="1:58" ht="14.45" customHeight="1" x14ac:dyDescent="0.25">
      <c r="A2" s="32" t="str">
        <f>"Scenario "&amp;SelectedScenario</f>
        <v>Scenario 1</v>
      </c>
    </row>
    <row r="3" spans="1:58" s="4" customFormat="1" ht="30" customHeight="1" x14ac:dyDescent="0.25">
      <c r="B3" s="36" t="s">
        <v>4</v>
      </c>
      <c r="C3" s="36" t="s">
        <v>5</v>
      </c>
      <c r="D3" s="36" t="s">
        <v>10</v>
      </c>
      <c r="H3" s="11" t="s">
        <v>9</v>
      </c>
      <c r="N3" s="28"/>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8" x14ac:dyDescent="0.25">
      <c r="A4" s="18">
        <v>41274</v>
      </c>
      <c r="B4" s="30">
        <v>0</v>
      </c>
      <c r="C4" s="30">
        <v>0</v>
      </c>
      <c r="D4" s="30">
        <v>0</v>
      </c>
    </row>
    <row r="5" spans="1:58" x14ac:dyDescent="0.25">
      <c r="A5" s="18">
        <v>41305</v>
      </c>
      <c r="B5" s="30">
        <v>3757490908</v>
      </c>
      <c r="C5" s="30">
        <v>0</v>
      </c>
      <c r="D5" s="30">
        <v>0</v>
      </c>
    </row>
    <row r="6" spans="1:58" x14ac:dyDescent="0.25">
      <c r="A6" s="18">
        <v>41333</v>
      </c>
      <c r="B6" s="30">
        <v>3757490908</v>
      </c>
      <c r="C6" s="30">
        <v>0</v>
      </c>
      <c r="D6" s="30">
        <v>0</v>
      </c>
    </row>
    <row r="7" spans="1:58" x14ac:dyDescent="0.25">
      <c r="A7" s="18">
        <v>41364</v>
      </c>
      <c r="B7" s="30">
        <v>3757490908</v>
      </c>
      <c r="C7" s="30">
        <v>0</v>
      </c>
      <c r="D7" s="30">
        <v>0</v>
      </c>
      <c r="F7" s="28"/>
    </row>
    <row r="8" spans="1:58" x14ac:dyDescent="0.25">
      <c r="A8" s="18">
        <v>41394</v>
      </c>
      <c r="B8" s="30">
        <v>3884934288</v>
      </c>
      <c r="C8" s="30">
        <v>0</v>
      </c>
      <c r="D8" s="30">
        <v>0</v>
      </c>
      <c r="F8" s="28"/>
    </row>
    <row r="9" spans="1:58" x14ac:dyDescent="0.25">
      <c r="A9" s="18">
        <v>41425</v>
      </c>
      <c r="B9" s="30">
        <v>3884934288</v>
      </c>
      <c r="C9" s="30">
        <v>0</v>
      </c>
      <c r="D9" s="30">
        <v>0</v>
      </c>
      <c r="F9" s="28"/>
    </row>
    <row r="10" spans="1:58" x14ac:dyDescent="0.25">
      <c r="A10" s="18">
        <v>41455</v>
      </c>
      <c r="B10" s="30">
        <v>3884934288</v>
      </c>
      <c r="C10" s="30">
        <v>0</v>
      </c>
      <c r="D10" s="30">
        <v>0</v>
      </c>
      <c r="F10" s="28"/>
    </row>
    <row r="11" spans="1:58" x14ac:dyDescent="0.25">
      <c r="A11" s="18">
        <v>41486</v>
      </c>
      <c r="B11" s="30">
        <v>3884934288</v>
      </c>
      <c r="C11" s="30">
        <v>1414075401</v>
      </c>
      <c r="D11" s="30">
        <v>0</v>
      </c>
      <c r="F11" s="28"/>
    </row>
    <row r="12" spans="1:58" x14ac:dyDescent="0.25">
      <c r="A12" s="18">
        <v>41517</v>
      </c>
      <c r="B12" s="31">
        <v>3884934288</v>
      </c>
      <c r="C12" s="31">
        <v>0</v>
      </c>
      <c r="D12" s="31">
        <v>0</v>
      </c>
      <c r="F12" s="28"/>
    </row>
    <row r="13" spans="1:58" x14ac:dyDescent="0.25">
      <c r="A13" s="18">
        <v>41547</v>
      </c>
      <c r="B13" s="31">
        <v>3966143211</v>
      </c>
      <c r="C13" s="31">
        <v>0</v>
      </c>
      <c r="D13" s="31">
        <v>0</v>
      </c>
      <c r="F13" s="28"/>
    </row>
    <row r="14" spans="1:58" x14ac:dyDescent="0.25">
      <c r="A14" s="18">
        <v>41578</v>
      </c>
      <c r="B14" s="31">
        <v>0</v>
      </c>
      <c r="C14" s="31">
        <v>4081433554</v>
      </c>
      <c r="D14" s="31">
        <v>0</v>
      </c>
      <c r="F14" s="28"/>
    </row>
    <row r="15" spans="1:58" x14ac:dyDescent="0.25">
      <c r="A15" s="18">
        <v>41608</v>
      </c>
      <c r="B15" s="31">
        <v>0</v>
      </c>
      <c r="C15" s="31">
        <v>0</v>
      </c>
      <c r="D15" s="31">
        <v>0</v>
      </c>
      <c r="F15" s="28"/>
    </row>
    <row r="16" spans="1:58" x14ac:dyDescent="0.25">
      <c r="A16" s="18">
        <v>41639</v>
      </c>
      <c r="B16" s="31">
        <v>0</v>
      </c>
      <c r="C16" s="31">
        <v>0</v>
      </c>
      <c r="D16" s="31">
        <v>0</v>
      </c>
      <c r="F16" s="28"/>
      <c r="L16" s="24"/>
      <c r="M16" s="25"/>
    </row>
    <row r="17" spans="1:13" x14ac:dyDescent="0.25">
      <c r="A17" s="18">
        <v>41670</v>
      </c>
      <c r="B17" s="31">
        <v>0</v>
      </c>
      <c r="C17" s="31">
        <v>2215940639</v>
      </c>
      <c r="D17" s="31">
        <v>0</v>
      </c>
      <c r="F17" s="28"/>
      <c r="L17" s="23"/>
      <c r="M17" s="23"/>
    </row>
    <row r="18" spans="1:13" x14ac:dyDescent="0.25">
      <c r="A18" s="18">
        <v>41698</v>
      </c>
      <c r="B18" s="31">
        <v>0</v>
      </c>
      <c r="C18" s="31">
        <v>0</v>
      </c>
      <c r="D18" s="31">
        <v>0</v>
      </c>
      <c r="F18" s="28"/>
      <c r="M18" s="25"/>
    </row>
    <row r="19" spans="1:13" x14ac:dyDescent="0.25">
      <c r="A19" s="18">
        <v>41729</v>
      </c>
      <c r="B19" s="31">
        <v>0</v>
      </c>
      <c r="C19" s="31">
        <v>0</v>
      </c>
      <c r="D19" s="31">
        <v>0</v>
      </c>
      <c r="F19" s="28"/>
      <c r="M19" s="23"/>
    </row>
    <row r="20" spans="1:13" x14ac:dyDescent="0.25">
      <c r="A20" s="18">
        <v>41759</v>
      </c>
      <c r="B20" s="31">
        <v>0</v>
      </c>
      <c r="C20" s="31">
        <v>4106674710.54</v>
      </c>
      <c r="D20" s="31">
        <v>0</v>
      </c>
      <c r="F20" s="28"/>
    </row>
    <row r="21" spans="1:13" x14ac:dyDescent="0.25">
      <c r="A21" s="18">
        <v>41790</v>
      </c>
      <c r="B21" s="31">
        <v>0</v>
      </c>
      <c r="C21" s="31">
        <v>0</v>
      </c>
      <c r="D21" s="31">
        <v>0</v>
      </c>
      <c r="F21" s="28"/>
    </row>
    <row r="22" spans="1:13" x14ac:dyDescent="0.25">
      <c r="A22" s="18">
        <v>41820</v>
      </c>
      <c r="B22" s="31">
        <v>0</v>
      </c>
      <c r="C22" s="31">
        <v>0</v>
      </c>
      <c r="D22" s="31">
        <v>0</v>
      </c>
      <c r="F22" s="28"/>
    </row>
    <row r="23" spans="1:13" x14ac:dyDescent="0.25">
      <c r="A23" s="18">
        <v>41851</v>
      </c>
      <c r="B23" s="31">
        <v>0</v>
      </c>
      <c r="C23" s="31">
        <v>524656715.92000002</v>
      </c>
      <c r="D23" s="31">
        <v>0</v>
      </c>
      <c r="F23" s="28"/>
    </row>
    <row r="24" spans="1:13" x14ac:dyDescent="0.25">
      <c r="A24" s="18">
        <v>41882</v>
      </c>
      <c r="B24" s="31">
        <v>0</v>
      </c>
      <c r="C24" s="31">
        <v>0</v>
      </c>
      <c r="D24" s="31">
        <v>0</v>
      </c>
      <c r="F24" s="28"/>
    </row>
    <row r="25" spans="1:13" x14ac:dyDescent="0.25">
      <c r="A25" s="18">
        <v>41912</v>
      </c>
      <c r="B25" s="31">
        <v>0</v>
      </c>
      <c r="C25" s="31">
        <v>0</v>
      </c>
      <c r="D25" s="31">
        <v>0</v>
      </c>
      <c r="F25" s="28"/>
    </row>
    <row r="26" spans="1:13" x14ac:dyDescent="0.25">
      <c r="A26" s="18">
        <v>41943</v>
      </c>
      <c r="B26" s="31">
        <v>0</v>
      </c>
      <c r="C26" s="31">
        <v>4049576137.9499998</v>
      </c>
      <c r="D26" s="31">
        <v>0</v>
      </c>
      <c r="F26" s="28"/>
    </row>
    <row r="27" spans="1:13" x14ac:dyDescent="0.25">
      <c r="A27" s="18">
        <v>41973</v>
      </c>
      <c r="B27" s="31">
        <v>0</v>
      </c>
      <c r="C27" s="31">
        <v>0</v>
      </c>
      <c r="D27" s="31">
        <v>0</v>
      </c>
      <c r="F27" s="28"/>
    </row>
    <row r="28" spans="1:13" x14ac:dyDescent="0.25">
      <c r="A28" s="18">
        <v>42004</v>
      </c>
      <c r="B28" s="31">
        <v>0</v>
      </c>
      <c r="C28" s="31">
        <v>0</v>
      </c>
      <c r="D28" s="31">
        <v>0</v>
      </c>
      <c r="F28" s="28"/>
    </row>
    <row r="29" spans="1:13" x14ac:dyDescent="0.25">
      <c r="A29" s="18">
        <v>42035</v>
      </c>
      <c r="B29" s="31">
        <v>0</v>
      </c>
      <c r="C29" s="31">
        <v>2056579636.1199999</v>
      </c>
      <c r="D29" s="31">
        <v>0</v>
      </c>
      <c r="F29" s="28"/>
    </row>
    <row r="30" spans="1:13" x14ac:dyDescent="0.25">
      <c r="A30" s="18">
        <v>42063</v>
      </c>
      <c r="B30" s="31">
        <v>0</v>
      </c>
      <c r="C30" s="31">
        <v>0</v>
      </c>
      <c r="D30" s="31">
        <v>0</v>
      </c>
      <c r="F30" s="28"/>
    </row>
    <row r="31" spans="1:13" x14ac:dyDescent="0.25">
      <c r="A31" s="18">
        <v>42094</v>
      </c>
      <c r="B31" s="31">
        <v>0</v>
      </c>
      <c r="C31" s="31">
        <v>0</v>
      </c>
      <c r="D31" s="31">
        <v>0</v>
      </c>
      <c r="F31" s="28"/>
    </row>
    <row r="32" spans="1:13" x14ac:dyDescent="0.25">
      <c r="A32" s="18">
        <v>42124</v>
      </c>
      <c r="B32" s="31">
        <v>0</v>
      </c>
      <c r="C32" s="31">
        <v>3903896076.54</v>
      </c>
      <c r="D32" s="31">
        <v>0</v>
      </c>
      <c r="F32" s="28"/>
    </row>
    <row r="33" spans="1:13" x14ac:dyDescent="0.25">
      <c r="A33" s="18">
        <v>42155</v>
      </c>
      <c r="B33" s="31">
        <v>0</v>
      </c>
      <c r="C33" s="31">
        <v>0</v>
      </c>
      <c r="D33" s="31">
        <v>0</v>
      </c>
      <c r="F33" s="28"/>
    </row>
    <row r="34" spans="1:13" x14ac:dyDescent="0.25">
      <c r="A34" s="18">
        <v>42185</v>
      </c>
      <c r="B34" s="31">
        <v>0</v>
      </c>
      <c r="C34" s="31">
        <v>0</v>
      </c>
      <c r="D34" s="31">
        <v>0</v>
      </c>
      <c r="F34" s="28"/>
      <c r="K34" s="38"/>
      <c r="L34" s="38"/>
      <c r="M34" s="38"/>
    </row>
    <row r="35" spans="1:13" x14ac:dyDescent="0.25">
      <c r="A35" s="18">
        <v>42216</v>
      </c>
      <c r="B35" s="31">
        <v>0</v>
      </c>
      <c r="C35" s="31">
        <v>410608883.12</v>
      </c>
      <c r="D35" s="31">
        <v>0</v>
      </c>
      <c r="F35" s="28"/>
      <c r="J35" s="23"/>
      <c r="K35" s="23"/>
      <c r="L35" s="23"/>
      <c r="M35" s="23"/>
    </row>
    <row r="36" spans="1:13" x14ac:dyDescent="0.25">
      <c r="A36" s="18">
        <v>42244</v>
      </c>
      <c r="B36" s="31">
        <v>0</v>
      </c>
      <c r="C36" s="31">
        <v>0</v>
      </c>
      <c r="D36" s="31">
        <v>0</v>
      </c>
      <c r="F36" s="28"/>
    </row>
    <row r="37" spans="1:13" x14ac:dyDescent="0.25">
      <c r="A37" s="18">
        <v>42277</v>
      </c>
      <c r="B37" s="31">
        <v>0</v>
      </c>
      <c r="C37" s="31">
        <v>0</v>
      </c>
      <c r="D37" s="31">
        <v>0</v>
      </c>
      <c r="F37" s="28"/>
    </row>
    <row r="38" spans="1:13" x14ac:dyDescent="0.25">
      <c r="A38" s="18">
        <v>42308</v>
      </c>
      <c r="B38" s="31">
        <v>0</v>
      </c>
      <c r="C38" s="31">
        <v>2312404166.7600002</v>
      </c>
      <c r="D38" s="31">
        <v>0</v>
      </c>
      <c r="F38" s="28"/>
    </row>
    <row r="39" spans="1:13" x14ac:dyDescent="0.25">
      <c r="A39" s="18">
        <v>42338</v>
      </c>
      <c r="B39" s="31">
        <v>0</v>
      </c>
      <c r="C39" s="31">
        <v>0</v>
      </c>
      <c r="D39" s="31">
        <v>0</v>
      </c>
      <c r="F39" s="28"/>
    </row>
    <row r="40" spans="1:13" x14ac:dyDescent="0.25">
      <c r="A40" s="18">
        <v>42369</v>
      </c>
      <c r="B40" s="31">
        <v>0</v>
      </c>
      <c r="C40" s="31">
        <v>0</v>
      </c>
      <c r="D40" s="31">
        <v>0</v>
      </c>
      <c r="F40" s="28"/>
    </row>
    <row r="41" spans="1:13" x14ac:dyDescent="0.25">
      <c r="A41" s="18">
        <v>42400</v>
      </c>
      <c r="B41" s="31">
        <v>0</v>
      </c>
      <c r="C41" s="31">
        <v>1901064364.9000001</v>
      </c>
      <c r="D41" s="31">
        <v>0</v>
      </c>
      <c r="F41" s="28"/>
    </row>
    <row r="42" spans="1:13" x14ac:dyDescent="0.25">
      <c r="A42" s="18">
        <v>42429</v>
      </c>
      <c r="B42" s="31">
        <v>0</v>
      </c>
      <c r="C42" s="31">
        <v>0</v>
      </c>
      <c r="D42" s="31">
        <v>0</v>
      </c>
      <c r="F42" s="28"/>
    </row>
    <row r="43" spans="1:13" x14ac:dyDescent="0.25">
      <c r="A43" s="18">
        <v>42460</v>
      </c>
      <c r="B43" s="31">
        <v>0</v>
      </c>
      <c r="C43" s="31">
        <v>0</v>
      </c>
      <c r="D43" s="31">
        <v>0</v>
      </c>
      <c r="F43" s="28"/>
    </row>
    <row r="44" spans="1:13" x14ac:dyDescent="0.25">
      <c r="A44" s="18">
        <v>42490</v>
      </c>
      <c r="B44" s="31">
        <v>0</v>
      </c>
      <c r="C44" s="31">
        <v>3805594747</v>
      </c>
      <c r="D44" s="31">
        <v>0</v>
      </c>
      <c r="F44" s="28"/>
    </row>
    <row r="45" spans="1:13" x14ac:dyDescent="0.25">
      <c r="A45" s="18">
        <v>42521</v>
      </c>
      <c r="B45" s="31">
        <v>0</v>
      </c>
      <c r="C45" s="31">
        <v>0</v>
      </c>
      <c r="D45" s="31">
        <v>0</v>
      </c>
      <c r="F45" s="28"/>
    </row>
    <row r="46" spans="1:13" x14ac:dyDescent="0.25">
      <c r="A46" s="18">
        <v>42551</v>
      </c>
      <c r="B46" s="31">
        <v>0</v>
      </c>
      <c r="C46" s="31">
        <v>0</v>
      </c>
      <c r="D46" s="31">
        <v>0</v>
      </c>
      <c r="F46" s="28"/>
    </row>
    <row r="47" spans="1:13" x14ac:dyDescent="0.25">
      <c r="A47" s="18">
        <v>42582</v>
      </c>
      <c r="B47" s="31">
        <v>0</v>
      </c>
      <c r="C47" s="31">
        <v>1148322529.0699999</v>
      </c>
      <c r="D47" s="31">
        <v>0</v>
      </c>
      <c r="F47" s="28"/>
    </row>
    <row r="48" spans="1:13" x14ac:dyDescent="0.25">
      <c r="A48" s="18">
        <v>42613</v>
      </c>
      <c r="B48" s="31">
        <v>0</v>
      </c>
      <c r="C48" s="31">
        <v>0</v>
      </c>
      <c r="D48" s="31">
        <v>0</v>
      </c>
      <c r="F48" s="28"/>
    </row>
    <row r="49" spans="1:54" x14ac:dyDescent="0.25">
      <c r="A49" s="19">
        <f>EOMONTH(A48,1)</f>
        <v>42643</v>
      </c>
      <c r="B49" s="31">
        <v>0</v>
      </c>
      <c r="C49" s="31">
        <v>0</v>
      </c>
      <c r="D49" s="31">
        <v>0</v>
      </c>
      <c r="F49" s="28"/>
    </row>
    <row r="50" spans="1:54" x14ac:dyDescent="0.25">
      <c r="A50" s="19">
        <f t="shared" ref="A50:A61" si="0">EOMONTH(A49,1)</f>
        <v>42674</v>
      </c>
      <c r="B50" s="31">
        <v>0</v>
      </c>
      <c r="C50" s="31">
        <v>3155903268.1700001</v>
      </c>
      <c r="D50" s="31">
        <v>0</v>
      </c>
      <c r="F50" s="28"/>
    </row>
    <row r="51" spans="1:54" x14ac:dyDescent="0.25">
      <c r="A51" s="19">
        <f t="shared" si="0"/>
        <v>42704</v>
      </c>
      <c r="B51" s="31">
        <v>0</v>
      </c>
      <c r="C51" s="31">
        <v>0</v>
      </c>
      <c r="D51" s="31">
        <v>0</v>
      </c>
      <c r="F51" s="28"/>
    </row>
    <row r="52" spans="1:54" x14ac:dyDescent="0.25">
      <c r="A52" s="19">
        <f t="shared" si="0"/>
        <v>42735</v>
      </c>
      <c r="B52" s="31">
        <v>0</v>
      </c>
      <c r="C52" s="31">
        <v>0</v>
      </c>
      <c r="D52" s="31">
        <v>0</v>
      </c>
      <c r="F52" s="28"/>
      <c r="H52" s="73"/>
      <c r="J52" s="28"/>
      <c r="N52" s="17"/>
    </row>
    <row r="53" spans="1:54" x14ac:dyDescent="0.25">
      <c r="A53" s="19">
        <f t="shared" si="0"/>
        <v>42766</v>
      </c>
      <c r="B53" s="31">
        <v>0</v>
      </c>
      <c r="C53" s="31">
        <v>2205641034.75</v>
      </c>
      <c r="D53" s="31">
        <v>0</v>
      </c>
      <c r="F53" s="28"/>
      <c r="J53" s="28"/>
      <c r="K53" s="96"/>
      <c r="L53" s="96"/>
      <c r="M53" s="96"/>
      <c r="N53" s="96"/>
      <c r="O53" s="96"/>
      <c r="P53" s="96"/>
      <c r="Q53" s="96"/>
      <c r="R53" s="96"/>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x14ac:dyDescent="0.25">
      <c r="A54" s="19">
        <f t="shared" si="0"/>
        <v>42794</v>
      </c>
      <c r="B54" s="31">
        <v>0</v>
      </c>
      <c r="C54" s="31">
        <v>0</v>
      </c>
      <c r="D54" s="31">
        <v>0</v>
      </c>
      <c r="F54" s="28"/>
      <c r="H54" s="29"/>
      <c r="J54" s="28"/>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x14ac:dyDescent="0.25">
      <c r="A55" s="19">
        <f t="shared" si="0"/>
        <v>42825</v>
      </c>
      <c r="B55" s="31">
        <v>0</v>
      </c>
      <c r="C55" s="31">
        <v>0</v>
      </c>
      <c r="D55" s="31">
        <v>0</v>
      </c>
      <c r="F55" s="28"/>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row>
    <row r="56" spans="1:54" x14ac:dyDescent="0.25">
      <c r="A56" s="19">
        <f t="shared" si="0"/>
        <v>42855</v>
      </c>
      <c r="B56" s="31">
        <v>0</v>
      </c>
      <c r="C56" s="31">
        <v>4400520052</v>
      </c>
      <c r="D56" s="31">
        <v>0</v>
      </c>
      <c r="F56" s="28"/>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row>
    <row r="57" spans="1:54" x14ac:dyDescent="0.25">
      <c r="A57" s="19">
        <f t="shared" si="0"/>
        <v>42886</v>
      </c>
      <c r="B57" s="31">
        <v>0</v>
      </c>
      <c r="C57" s="31">
        <v>0</v>
      </c>
      <c r="D57" s="31">
        <v>0</v>
      </c>
      <c r="F57" s="28"/>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row>
    <row r="58" spans="1:54" x14ac:dyDescent="0.25">
      <c r="A58" s="19">
        <f t="shared" si="0"/>
        <v>42916</v>
      </c>
      <c r="B58" s="31">
        <v>0</v>
      </c>
      <c r="C58" s="31">
        <v>0</v>
      </c>
      <c r="D58" s="31">
        <v>0</v>
      </c>
      <c r="F58" s="28"/>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row>
    <row r="59" spans="1:54" x14ac:dyDescent="0.25">
      <c r="A59" s="19">
        <f t="shared" si="0"/>
        <v>42947</v>
      </c>
      <c r="B59" s="31">
        <v>0</v>
      </c>
      <c r="C59" s="31">
        <v>823738985.88999939</v>
      </c>
      <c r="D59" s="31">
        <v>0</v>
      </c>
      <c r="F59" s="28"/>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row>
    <row r="60" spans="1:54" x14ac:dyDescent="0.25">
      <c r="A60" s="19">
        <f t="shared" si="0"/>
        <v>42978</v>
      </c>
      <c r="B60" s="31">
        <v>0</v>
      </c>
      <c r="C60" s="31">
        <v>0</v>
      </c>
      <c r="D60" s="31">
        <v>0</v>
      </c>
      <c r="F60" s="28"/>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row>
    <row r="61" spans="1:54" x14ac:dyDescent="0.25">
      <c r="A61" s="19">
        <f t="shared" si="0"/>
        <v>43008</v>
      </c>
      <c r="B61" s="31">
        <v>0</v>
      </c>
      <c r="C61" s="31">
        <v>0</v>
      </c>
      <c r="D61" s="31">
        <v>0</v>
      </c>
      <c r="F61" s="28"/>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row>
    <row r="62" spans="1:54" x14ac:dyDescent="0.25">
      <c r="A62" s="16">
        <f>DATE(YEAR(A55),12,1)</f>
        <v>43070</v>
      </c>
      <c r="B62" s="29">
        <v>0</v>
      </c>
      <c r="C62" s="29">
        <f ca="1">IF(INDEX(INDIRECT("'"&amp;$A$2&amp;"'!"&amp;"$A$1:$YI$17"),MATCH("Total Annual Cashflow",INDIRECT("'"&amp;$A$2&amp;"'!"&amp;"$A$1:$A$17"),0),MATCH($A62,INDIRECT("'"&amp;$A$2&amp;"'!"&amp;"$A$1:$YI$1"),0))&gt;0,INDEX(INDIRECT("'"&amp;$A$2&amp;"'!"&amp;"$A$1:$YI$17"),MATCH("Total Annual Cashflow",INDIRECT("'"&amp;$A$2&amp;"'!"&amp;"$A$1:$A$17"),0),MATCH($A62,INDIRECT("'"&amp;$A$2&amp;"'!"&amp;"$A$1:$YI$1"),0)),0)</f>
        <v>2711577895.0878739</v>
      </c>
      <c r="D62" s="29">
        <f t="shared" ref="D62:D93" ca="1" si="1">IF(INDEX(INDIRECT("'"&amp;$A$2&amp;"'!"&amp;"$A$1:$YI$17"),MATCH("Total Annual Cashflow",INDIRECT("'"&amp;$A$2&amp;"'!"&amp;"$A$1:$A$17"),0),MATCH($A62,INDIRECT("'"&amp;$A$2&amp;"'!"&amp;"$A$1:$YI$1"),0))&lt;0,INDEX(INDIRECT("'"&amp;$A$2&amp;"'!"&amp;"$A$1:$YI$17"),MATCH("Total Annual Cashflow",INDIRECT("'"&amp;$A$2&amp;"'!"&amp;"$A$1:$A$17"),0),MATCH($A62,INDIRECT("'"&amp;$A$2&amp;"'!"&amp;"$A$1:$YI$1"),0)),0)</f>
        <v>0</v>
      </c>
      <c r="F62" s="28"/>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row>
    <row r="63" spans="1:54" x14ac:dyDescent="0.25">
      <c r="A63" s="16">
        <f>DATE(YEAR(A62)+1,12,1)</f>
        <v>43435</v>
      </c>
      <c r="B63" s="29">
        <v>0</v>
      </c>
      <c r="C63" s="29">
        <f t="shared" ref="C63:C93" ca="1" si="2">IF(INDEX(INDIRECT("'"&amp;$A$2&amp;"'!"&amp;"$A$1:$YI$17"),MATCH("Total Annual Cashflow",INDIRECT("'"&amp;$A$2&amp;"'!"&amp;"$A$1:$A$17"),0),MATCH($A63,INDIRECT("'"&amp;$A$2&amp;"'!"&amp;"$A$1:$YI$1"),0))&gt;0,INDEX(INDIRECT("'"&amp;$A$2&amp;"'!"&amp;"$A$1:$YI$17"),MATCH("Total Annual Cashflow",INDIRECT("'"&amp;$A$2&amp;"'!"&amp;"$A$1:$A$17"),0),MATCH($A63,INDIRECT("'"&amp;$A$2&amp;"'!"&amp;"$A$1:$YI$1"),0)),0)</f>
        <v>10246487490.694805</v>
      </c>
      <c r="D63" s="29">
        <f t="shared" ca="1" si="1"/>
        <v>0</v>
      </c>
      <c r="F63" s="28"/>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row>
    <row r="64" spans="1:54" x14ac:dyDescent="0.25">
      <c r="A64" s="16">
        <f t="shared" ref="A64:A112" si="3">DATE(YEAR(A63)+1,12,1)</f>
        <v>43800</v>
      </c>
      <c r="B64" s="29">
        <v>0</v>
      </c>
      <c r="C64" s="29">
        <f t="shared" ca="1" si="2"/>
        <v>7132707254.9846554</v>
      </c>
      <c r="D64" s="29">
        <f t="shared" ca="1" si="1"/>
        <v>0</v>
      </c>
      <c r="F64" s="28"/>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row>
    <row r="65" spans="1:54" x14ac:dyDescent="0.25">
      <c r="A65" s="16">
        <f t="shared" si="3"/>
        <v>44166</v>
      </c>
      <c r="B65" s="29">
        <v>0</v>
      </c>
      <c r="C65" s="29">
        <f t="shared" ca="1" si="2"/>
        <v>7422817695.6583214</v>
      </c>
      <c r="D65" s="29">
        <f t="shared" ca="1" si="1"/>
        <v>0</v>
      </c>
      <c r="F65" s="28"/>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row>
    <row r="66" spans="1:54" x14ac:dyDescent="0.25">
      <c r="A66" s="16">
        <f t="shared" si="3"/>
        <v>44531</v>
      </c>
      <c r="B66" s="29">
        <v>0</v>
      </c>
      <c r="C66" s="29">
        <f t="shared" ca="1" si="2"/>
        <v>2024007435.0052071</v>
      </c>
      <c r="D66" s="29">
        <f t="shared" ca="1" si="1"/>
        <v>0</v>
      </c>
      <c r="F66" s="28"/>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row>
    <row r="67" spans="1:54" x14ac:dyDescent="0.25">
      <c r="A67" s="16">
        <f t="shared" si="3"/>
        <v>44896</v>
      </c>
      <c r="B67" s="29">
        <v>0</v>
      </c>
      <c r="C67" s="29">
        <f t="shared" ca="1" si="2"/>
        <v>6544988894.4752808</v>
      </c>
      <c r="D67" s="29">
        <f t="shared" ca="1" si="1"/>
        <v>0</v>
      </c>
      <c r="F67" s="28"/>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row>
    <row r="68" spans="1:54" x14ac:dyDescent="0.25">
      <c r="A68" s="16">
        <f t="shared" si="3"/>
        <v>45261</v>
      </c>
      <c r="B68" s="29">
        <v>0</v>
      </c>
      <c r="C68" s="29">
        <f t="shared" ca="1" si="2"/>
        <v>7487584593.0564728</v>
      </c>
      <c r="D68" s="29">
        <f t="shared" ca="1" si="1"/>
        <v>0</v>
      </c>
      <c r="F68" s="28"/>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row>
    <row r="69" spans="1:54" x14ac:dyDescent="0.25">
      <c r="A69" s="16">
        <f t="shared" si="3"/>
        <v>45627</v>
      </c>
      <c r="B69" s="29">
        <v>0</v>
      </c>
      <c r="C69" s="29">
        <f t="shared" ca="1" si="2"/>
        <v>6336507224.6196976</v>
      </c>
      <c r="D69" s="29">
        <f t="shared" ca="1" si="1"/>
        <v>0</v>
      </c>
      <c r="F69" s="28"/>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row>
    <row r="70" spans="1:54" x14ac:dyDescent="0.25">
      <c r="A70" s="16">
        <f t="shared" si="3"/>
        <v>45992</v>
      </c>
      <c r="B70" s="29">
        <v>0</v>
      </c>
      <c r="C70" s="29">
        <f t="shared" ca="1" si="2"/>
        <v>2140516990.0522385</v>
      </c>
      <c r="D70" s="29">
        <f t="shared" ca="1" si="1"/>
        <v>0</v>
      </c>
      <c r="F70" s="28"/>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row>
    <row r="71" spans="1:54" x14ac:dyDescent="0.25">
      <c r="A71" s="16">
        <f t="shared" si="3"/>
        <v>46357</v>
      </c>
      <c r="B71" s="29">
        <v>0</v>
      </c>
      <c r="C71" s="29">
        <f t="shared" ca="1" si="2"/>
        <v>7270851245.5526581</v>
      </c>
      <c r="D71" s="29">
        <f t="shared" ca="1" si="1"/>
        <v>0</v>
      </c>
      <c r="F71" s="28"/>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row>
    <row r="72" spans="1:54" x14ac:dyDescent="0.25">
      <c r="A72" s="16">
        <f t="shared" si="3"/>
        <v>46722</v>
      </c>
      <c r="B72" s="29">
        <v>0</v>
      </c>
      <c r="C72" s="29">
        <f t="shared" ca="1" si="2"/>
        <v>4074312765.5966187</v>
      </c>
      <c r="D72" s="29">
        <f t="shared" ca="1" si="1"/>
        <v>0</v>
      </c>
      <c r="F72" s="28"/>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row>
    <row r="73" spans="1:54" x14ac:dyDescent="0.25">
      <c r="A73" s="16">
        <f t="shared" si="3"/>
        <v>47088</v>
      </c>
      <c r="B73" s="29">
        <v>0</v>
      </c>
      <c r="C73" s="29">
        <f t="shared" ca="1" si="2"/>
        <v>1639862357.077507</v>
      </c>
      <c r="D73" s="29">
        <f t="shared" ca="1" si="1"/>
        <v>0</v>
      </c>
      <c r="F73" s="28"/>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row>
    <row r="74" spans="1:54" x14ac:dyDescent="0.25">
      <c r="A74" s="16">
        <f t="shared" si="3"/>
        <v>47453</v>
      </c>
      <c r="B74" s="29">
        <v>0</v>
      </c>
      <c r="C74" s="29">
        <f t="shared" ca="1" si="2"/>
        <v>6265683824.3061447</v>
      </c>
      <c r="D74" s="29">
        <f t="shared" ca="1" si="1"/>
        <v>0</v>
      </c>
      <c r="F74" s="28"/>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row>
    <row r="75" spans="1:54" x14ac:dyDescent="0.25">
      <c r="A75" s="16">
        <f t="shared" si="3"/>
        <v>47818</v>
      </c>
      <c r="B75" s="29">
        <v>0</v>
      </c>
      <c r="C75" s="29">
        <f t="shared" ca="1" si="2"/>
        <v>0</v>
      </c>
      <c r="D75" s="29">
        <f t="shared" ca="1" si="1"/>
        <v>-1206641405.3184814</v>
      </c>
      <c r="F75" s="28"/>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row>
    <row r="76" spans="1:54" x14ac:dyDescent="0.25">
      <c r="A76" s="16">
        <f t="shared" si="3"/>
        <v>48183</v>
      </c>
      <c r="B76" s="29">
        <v>0</v>
      </c>
      <c r="C76" s="29">
        <f t="shared" ca="1" si="2"/>
        <v>5636055113.1329498</v>
      </c>
      <c r="D76" s="29">
        <f t="shared" ca="1" si="1"/>
        <v>0</v>
      </c>
      <c r="F76" s="28"/>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row>
    <row r="77" spans="1:54" x14ac:dyDescent="0.25">
      <c r="A77" s="16">
        <f t="shared" si="3"/>
        <v>48549</v>
      </c>
      <c r="B77" s="29">
        <v>0</v>
      </c>
      <c r="C77" s="29">
        <f t="shared" ca="1" si="2"/>
        <v>686751310.07325745</v>
      </c>
      <c r="D77" s="29">
        <f t="shared" ca="1" si="1"/>
        <v>0</v>
      </c>
      <c r="F77" s="28"/>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row>
    <row r="78" spans="1:54" x14ac:dyDescent="0.25">
      <c r="A78" s="16">
        <f t="shared" si="3"/>
        <v>48914</v>
      </c>
      <c r="B78" s="29">
        <v>0</v>
      </c>
      <c r="C78" s="29">
        <f t="shared" ca="1" si="2"/>
        <v>5498500581.6342163</v>
      </c>
      <c r="D78" s="29">
        <f t="shared" ca="1" si="1"/>
        <v>0</v>
      </c>
      <c r="F78" s="28"/>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row>
    <row r="79" spans="1:54" x14ac:dyDescent="0.25">
      <c r="A79" s="16">
        <f t="shared" si="3"/>
        <v>49279</v>
      </c>
      <c r="B79" s="29">
        <v>0</v>
      </c>
      <c r="C79" s="29">
        <f t="shared" ca="1" si="2"/>
        <v>1041026710.4733582</v>
      </c>
      <c r="D79" s="29">
        <f t="shared" ca="1" si="1"/>
        <v>0</v>
      </c>
      <c r="F79" s="28"/>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row>
    <row r="80" spans="1:54" x14ac:dyDescent="0.25">
      <c r="A80" s="16">
        <f t="shared" si="3"/>
        <v>49644</v>
      </c>
      <c r="B80" s="29">
        <v>0</v>
      </c>
      <c r="C80" s="29">
        <f t="shared" ca="1" si="2"/>
        <v>5540200151.4194946</v>
      </c>
      <c r="D80" s="29">
        <f t="shared" ca="1" si="1"/>
        <v>0</v>
      </c>
      <c r="F80" s="28"/>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row>
    <row r="81" spans="1:54" x14ac:dyDescent="0.25">
      <c r="A81" s="16">
        <f t="shared" si="3"/>
        <v>50010</v>
      </c>
      <c r="B81" s="29">
        <v>0</v>
      </c>
      <c r="C81" s="29">
        <f t="shared" ca="1" si="2"/>
        <v>1668668664.8195343</v>
      </c>
      <c r="D81" s="29">
        <f t="shared" ca="1" si="1"/>
        <v>0</v>
      </c>
      <c r="F81" s="28"/>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row>
    <row r="82" spans="1:54" x14ac:dyDescent="0.25">
      <c r="A82" s="16">
        <f t="shared" si="3"/>
        <v>50375</v>
      </c>
      <c r="B82" s="29">
        <v>0</v>
      </c>
      <c r="C82" s="29">
        <f t="shared" ca="1" si="2"/>
        <v>7145943293.6636963</v>
      </c>
      <c r="D82" s="29">
        <f t="shared" ca="1" si="1"/>
        <v>0</v>
      </c>
      <c r="F82" s="28"/>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row>
    <row r="83" spans="1:54" x14ac:dyDescent="0.25">
      <c r="A83" s="16">
        <f t="shared" si="3"/>
        <v>50740</v>
      </c>
      <c r="B83" s="29">
        <v>0</v>
      </c>
      <c r="C83" s="29">
        <f t="shared" ca="1" si="2"/>
        <v>66765579.749801636</v>
      </c>
      <c r="D83" s="29">
        <f t="shared" ca="1" si="1"/>
        <v>0</v>
      </c>
      <c r="F83" s="28"/>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row>
    <row r="84" spans="1:54" x14ac:dyDescent="0.25">
      <c r="A84" s="16">
        <f t="shared" si="3"/>
        <v>51105</v>
      </c>
      <c r="B84" s="29">
        <v>0</v>
      </c>
      <c r="C84" s="29">
        <f t="shared" ca="1" si="2"/>
        <v>1142100266.4128723</v>
      </c>
      <c r="D84" s="29">
        <f t="shared" ca="1" si="1"/>
        <v>0</v>
      </c>
      <c r="F84" s="28"/>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row>
    <row r="85" spans="1:54" x14ac:dyDescent="0.25">
      <c r="A85" s="16">
        <f t="shared" si="3"/>
        <v>51471</v>
      </c>
      <c r="B85" s="29">
        <v>0</v>
      </c>
      <c r="C85" s="29">
        <f t="shared" ca="1" si="2"/>
        <v>284399298.21328735</v>
      </c>
      <c r="D85" s="29">
        <f t="shared" ca="1" si="1"/>
        <v>0</v>
      </c>
      <c r="F85" s="28"/>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row>
    <row r="86" spans="1:54" x14ac:dyDescent="0.25">
      <c r="A86" s="16">
        <f t="shared" si="3"/>
        <v>51836</v>
      </c>
      <c r="B86" s="29">
        <v>0</v>
      </c>
      <c r="C86" s="29">
        <f t="shared" ca="1" si="2"/>
        <v>5503380775.3424683</v>
      </c>
      <c r="D86" s="29">
        <f t="shared" ca="1" si="1"/>
        <v>0</v>
      </c>
      <c r="F86" s="28"/>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row>
    <row r="87" spans="1:54" x14ac:dyDescent="0.25">
      <c r="A87" s="16">
        <f t="shared" si="3"/>
        <v>52201</v>
      </c>
      <c r="B87" s="29">
        <v>0</v>
      </c>
      <c r="C87" s="29">
        <f t="shared" ca="1" si="2"/>
        <v>0</v>
      </c>
      <c r="D87" s="29">
        <f t="shared" ca="1" si="1"/>
        <v>-1311283929.2380829</v>
      </c>
      <c r="F87" s="28"/>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row>
    <row r="88" spans="1:54" x14ac:dyDescent="0.25">
      <c r="A88" s="16">
        <f t="shared" si="3"/>
        <v>52566</v>
      </c>
      <c r="B88" s="29">
        <v>0</v>
      </c>
      <c r="C88" s="29">
        <f t="shared" ca="1" si="2"/>
        <v>5256627482.0371399</v>
      </c>
      <c r="D88" s="29">
        <f t="shared" ca="1" si="1"/>
        <v>0</v>
      </c>
      <c r="F88" s="28"/>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row>
    <row r="89" spans="1:54" x14ac:dyDescent="0.25">
      <c r="A89" s="16">
        <f t="shared" si="3"/>
        <v>52932</v>
      </c>
      <c r="B89" s="29">
        <v>0</v>
      </c>
      <c r="C89" s="29">
        <f t="shared" ca="1" si="2"/>
        <v>2003203823.8761902</v>
      </c>
      <c r="D89" s="29">
        <f t="shared" ca="1" si="1"/>
        <v>0</v>
      </c>
      <c r="F89" s="28"/>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row>
    <row r="90" spans="1:54" x14ac:dyDescent="0.25">
      <c r="A90" s="16">
        <f t="shared" si="3"/>
        <v>53297</v>
      </c>
      <c r="B90" s="29">
        <v>0</v>
      </c>
      <c r="C90" s="29">
        <f t="shared" ca="1" si="2"/>
        <v>0</v>
      </c>
      <c r="D90" s="29">
        <f t="shared" ca="1" si="1"/>
        <v>-547761467.79986572</v>
      </c>
      <c r="F90" s="28"/>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row>
    <row r="91" spans="1:54" x14ac:dyDescent="0.25">
      <c r="A91" s="16">
        <f t="shared" si="3"/>
        <v>53662</v>
      </c>
      <c r="B91" s="29">
        <v>0</v>
      </c>
      <c r="C91" s="29">
        <f t="shared" ca="1" si="2"/>
        <v>0</v>
      </c>
      <c r="D91" s="29">
        <f t="shared" ca="1" si="1"/>
        <v>-2846562026.4875488</v>
      </c>
      <c r="F91" s="28"/>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row>
    <row r="92" spans="1:54" x14ac:dyDescent="0.25">
      <c r="A92" s="16">
        <f t="shared" si="3"/>
        <v>54027</v>
      </c>
      <c r="B92" s="29">
        <v>0</v>
      </c>
      <c r="C92" s="29">
        <f t="shared" ca="1" si="2"/>
        <v>7869108587.336731</v>
      </c>
      <c r="D92" s="29">
        <f t="shared" ca="1" si="1"/>
        <v>0</v>
      </c>
      <c r="F92" s="28"/>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row>
    <row r="93" spans="1:54" x14ac:dyDescent="0.25">
      <c r="A93" s="16">
        <f t="shared" si="3"/>
        <v>54393</v>
      </c>
      <c r="B93" s="29">
        <v>0</v>
      </c>
      <c r="C93" s="29">
        <f t="shared" ca="1" si="2"/>
        <v>5359546463.9812012</v>
      </c>
      <c r="D93" s="29">
        <f t="shared" ca="1" si="1"/>
        <v>0</v>
      </c>
      <c r="F93" s="28"/>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row>
    <row r="94" spans="1:54" x14ac:dyDescent="0.25">
      <c r="A94" s="16">
        <f t="shared" si="3"/>
        <v>54758</v>
      </c>
      <c r="B94" s="29">
        <v>0</v>
      </c>
      <c r="C94" s="29">
        <f t="shared" ref="C94:C112" ca="1" si="4">IF(INDEX(INDIRECT("'"&amp;$A$2&amp;"'!"&amp;"$A$1:$YI$17"),MATCH("Total Annual Cashflow",INDIRECT("'"&amp;$A$2&amp;"'!"&amp;"$A$1:$A$17"),0),MATCH($A94,INDIRECT("'"&amp;$A$2&amp;"'!"&amp;"$A$1:$YI$1"),0))&gt;0,INDEX(INDIRECT("'"&amp;$A$2&amp;"'!"&amp;"$A$1:$YI$17"),MATCH("Total Annual Cashflow",INDIRECT("'"&amp;$A$2&amp;"'!"&amp;"$A$1:$A$17"),0),MATCH($A94,INDIRECT("'"&amp;$A$2&amp;"'!"&amp;"$A$1:$YI$1"),0)),0)</f>
        <v>0</v>
      </c>
      <c r="D94" s="29">
        <f t="shared" ref="D94:D112" ca="1" si="5">IF(INDEX(INDIRECT("'"&amp;$A$2&amp;"'!"&amp;"$A$1:$YI$17"),MATCH("Total Annual Cashflow",INDIRECT("'"&amp;$A$2&amp;"'!"&amp;"$A$1:$A$17"),0),MATCH($A94,INDIRECT("'"&amp;$A$2&amp;"'!"&amp;"$A$1:$YI$1"),0))&lt;0,INDEX(INDIRECT("'"&amp;$A$2&amp;"'!"&amp;"$A$1:$YI$17"),MATCH("Total Annual Cashflow",INDIRECT("'"&amp;$A$2&amp;"'!"&amp;"$A$1:$A$17"),0),MATCH($A94,INDIRECT("'"&amp;$A$2&amp;"'!"&amp;"$A$1:$YI$1"),0)),0)</f>
        <v>-5166664607.2388306</v>
      </c>
      <c r="F94" s="28"/>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row>
    <row r="95" spans="1:54" x14ac:dyDescent="0.25">
      <c r="A95" s="16">
        <f t="shared" si="3"/>
        <v>55123</v>
      </c>
      <c r="B95" s="29">
        <v>0</v>
      </c>
      <c r="C95" s="29">
        <f t="shared" ca="1" si="4"/>
        <v>4991618100.3238068</v>
      </c>
      <c r="D95" s="29">
        <f t="shared" ca="1" si="5"/>
        <v>0</v>
      </c>
      <c r="F95" s="28"/>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row>
    <row r="96" spans="1:54" x14ac:dyDescent="0.25">
      <c r="A96" s="16">
        <f t="shared" si="3"/>
        <v>55488</v>
      </c>
      <c r="B96" s="29">
        <v>0</v>
      </c>
      <c r="C96" s="29">
        <f t="shared" ca="1" si="4"/>
        <v>4949501760.5439606</v>
      </c>
      <c r="D96" s="29">
        <f t="shared" ca="1" si="5"/>
        <v>0</v>
      </c>
      <c r="F96" s="28"/>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row>
    <row r="97" spans="1:54" x14ac:dyDescent="0.25">
      <c r="A97" s="16">
        <f t="shared" si="3"/>
        <v>55854</v>
      </c>
      <c r="B97" s="29">
        <v>0</v>
      </c>
      <c r="C97" s="29">
        <f t="shared" ca="1" si="4"/>
        <v>0</v>
      </c>
      <c r="D97" s="29">
        <f t="shared" ca="1" si="5"/>
        <v>-7144119529.8982849</v>
      </c>
      <c r="F97" s="28"/>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row>
    <row r="98" spans="1:54" x14ac:dyDescent="0.25">
      <c r="A98" s="16">
        <f t="shared" si="3"/>
        <v>56219</v>
      </c>
      <c r="B98" s="29">
        <v>0</v>
      </c>
      <c r="C98" s="29">
        <f t="shared" ca="1" si="4"/>
        <v>4744366170.5586395</v>
      </c>
      <c r="D98" s="29">
        <f t="shared" ca="1" si="5"/>
        <v>0</v>
      </c>
      <c r="F98" s="28"/>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row>
    <row r="99" spans="1:54" x14ac:dyDescent="0.25">
      <c r="A99" s="16">
        <f t="shared" si="3"/>
        <v>56584</v>
      </c>
      <c r="B99" s="29">
        <v>0</v>
      </c>
      <c r="C99" s="29">
        <f t="shared" ca="1" si="4"/>
        <v>4789438943.7252197</v>
      </c>
      <c r="D99" s="29">
        <f t="shared" ca="1" si="5"/>
        <v>0</v>
      </c>
      <c r="F99" s="28"/>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row>
    <row r="100" spans="1:54" x14ac:dyDescent="0.25">
      <c r="A100" s="16">
        <f t="shared" si="3"/>
        <v>56949</v>
      </c>
      <c r="B100" s="29">
        <v>0</v>
      </c>
      <c r="C100" s="29">
        <f t="shared" ca="1" si="4"/>
        <v>0</v>
      </c>
      <c r="D100" s="29">
        <f t="shared" ca="1" si="5"/>
        <v>-15750652303.645477</v>
      </c>
      <c r="F100" s="28"/>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row>
    <row r="101" spans="1:54" x14ac:dyDescent="0.25">
      <c r="A101" s="16">
        <f t="shared" si="3"/>
        <v>57315</v>
      </c>
      <c r="B101" s="29">
        <v>0</v>
      </c>
      <c r="C101" s="29">
        <f t="shared" ca="1" si="4"/>
        <v>4384464868.9320679</v>
      </c>
      <c r="D101" s="29">
        <f t="shared" ca="1" si="5"/>
        <v>0</v>
      </c>
      <c r="F101" s="28"/>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row>
    <row r="102" spans="1:54" x14ac:dyDescent="0.25">
      <c r="A102" s="16">
        <f t="shared" si="3"/>
        <v>57680</v>
      </c>
      <c r="B102" s="29">
        <v>0</v>
      </c>
      <c r="C102" s="29">
        <f t="shared" ca="1" si="4"/>
        <v>1430458068.6351318</v>
      </c>
      <c r="D102" s="29">
        <f t="shared" ca="1" si="5"/>
        <v>0</v>
      </c>
      <c r="F102" s="28"/>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row>
    <row r="103" spans="1:54" x14ac:dyDescent="0.25">
      <c r="A103" s="16">
        <f t="shared" si="3"/>
        <v>58045</v>
      </c>
      <c r="B103" s="29">
        <v>0</v>
      </c>
      <c r="C103" s="29">
        <f t="shared" ca="1" si="4"/>
        <v>5021675025.9631958</v>
      </c>
      <c r="D103" s="29">
        <f t="shared" ca="1" si="5"/>
        <v>0</v>
      </c>
      <c r="F103" s="28"/>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row>
    <row r="104" spans="1:54" x14ac:dyDescent="0.25">
      <c r="A104" s="16">
        <f t="shared" si="3"/>
        <v>58410</v>
      </c>
      <c r="B104" s="29">
        <v>0</v>
      </c>
      <c r="C104" s="29">
        <f t="shared" ca="1" si="4"/>
        <v>5024533451.4370575</v>
      </c>
      <c r="D104" s="29">
        <f t="shared" ca="1" si="5"/>
        <v>0</v>
      </c>
      <c r="F104" s="28"/>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row>
    <row r="105" spans="1:54" x14ac:dyDescent="0.25">
      <c r="A105" s="16">
        <f t="shared" si="3"/>
        <v>58776</v>
      </c>
      <c r="B105" s="29">
        <v>0</v>
      </c>
      <c r="C105" s="29">
        <f t="shared" ca="1" si="4"/>
        <v>0</v>
      </c>
      <c r="D105" s="29">
        <f t="shared" ca="1" si="5"/>
        <v>-23267190033.612762</v>
      </c>
      <c r="F105" s="28"/>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row>
    <row r="106" spans="1:54" x14ac:dyDescent="0.25">
      <c r="A106" s="16">
        <f t="shared" si="3"/>
        <v>59141</v>
      </c>
      <c r="B106" s="29">
        <v>0</v>
      </c>
      <c r="C106" s="29">
        <f t="shared" ca="1" si="4"/>
        <v>4519732168.5425568</v>
      </c>
      <c r="D106" s="29">
        <f t="shared" ca="1" si="5"/>
        <v>0</v>
      </c>
      <c r="F106" s="28"/>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row>
    <row r="107" spans="1:54" x14ac:dyDescent="0.25">
      <c r="A107" s="16">
        <f t="shared" si="3"/>
        <v>59506</v>
      </c>
      <c r="B107" s="29">
        <v>0</v>
      </c>
      <c r="C107" s="29">
        <f t="shared" ca="1" si="4"/>
        <v>4519729680.5729218</v>
      </c>
      <c r="D107" s="29">
        <f t="shared" ca="1" si="5"/>
        <v>0</v>
      </c>
      <c r="F107" s="28"/>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row>
    <row r="108" spans="1:54" x14ac:dyDescent="0.25">
      <c r="A108" s="16">
        <f t="shared" si="3"/>
        <v>59871</v>
      </c>
      <c r="B108" s="29">
        <v>0</v>
      </c>
      <c r="C108" s="29">
        <f t="shared" ca="1" si="4"/>
        <v>4519727201.5452271</v>
      </c>
      <c r="D108" s="29">
        <f t="shared" ca="1" si="5"/>
        <v>0</v>
      </c>
      <c r="F108" s="28"/>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row>
    <row r="109" spans="1:54" x14ac:dyDescent="0.25">
      <c r="A109" s="16">
        <f t="shared" si="3"/>
        <v>60237</v>
      </c>
      <c r="B109" s="29">
        <v>0</v>
      </c>
      <c r="C109" s="29">
        <f t="shared" ca="1" si="4"/>
        <v>0</v>
      </c>
      <c r="D109" s="29">
        <f t="shared" ca="1" si="5"/>
        <v>-5382146859.7888489</v>
      </c>
      <c r="F109" s="28"/>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row>
    <row r="110" spans="1:54" x14ac:dyDescent="0.25">
      <c r="A110" s="16">
        <f t="shared" si="3"/>
        <v>60602</v>
      </c>
      <c r="B110" s="29">
        <v>0</v>
      </c>
      <c r="C110" s="29">
        <f t="shared" ca="1" si="4"/>
        <v>0</v>
      </c>
      <c r="D110" s="29">
        <f t="shared" ca="1" si="5"/>
        <v>-20456780799.818726</v>
      </c>
      <c r="F110" s="28"/>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row>
    <row r="111" spans="1:54" x14ac:dyDescent="0.25">
      <c r="A111" s="16">
        <f t="shared" si="3"/>
        <v>60967</v>
      </c>
      <c r="B111" s="29">
        <v>0</v>
      </c>
      <c r="C111" s="29">
        <f t="shared" ca="1" si="4"/>
        <v>7057946229.8687744</v>
      </c>
      <c r="D111" s="29">
        <f t="shared" ca="1" si="5"/>
        <v>0</v>
      </c>
      <c r="F111" s="28"/>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row>
    <row r="112" spans="1:54" x14ac:dyDescent="0.25">
      <c r="A112" s="16">
        <f t="shared" si="3"/>
        <v>61332</v>
      </c>
      <c r="B112" s="29">
        <v>0</v>
      </c>
      <c r="C112" s="29">
        <f t="shared" ca="1" si="4"/>
        <v>7057946229.8687744</v>
      </c>
      <c r="D112" s="29">
        <f t="shared" ca="1" si="5"/>
        <v>0</v>
      </c>
      <c r="F112" s="28"/>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row>
    <row r="113" spans="1:54" x14ac:dyDescent="0.25">
      <c r="A113" s="16"/>
      <c r="B113" s="29"/>
      <c r="C113" s="29"/>
      <c r="D113" s="29"/>
      <c r="F113" s="28"/>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row>
    <row r="114" spans="1:54" x14ac:dyDescent="0.25">
      <c r="A114" s="16"/>
      <c r="B114" s="29"/>
      <c r="C114" s="29"/>
      <c r="D114" s="29"/>
      <c r="F114" s="28"/>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row>
    <row r="115" spans="1:54" x14ac:dyDescent="0.25">
      <c r="A115" s="16"/>
      <c r="B115" s="29"/>
      <c r="C115" s="29"/>
      <c r="D115" s="29"/>
      <c r="F115" s="28"/>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row>
    <row r="116" spans="1:54" x14ac:dyDescent="0.25">
      <c r="A116" s="16"/>
      <c r="B116" s="29"/>
      <c r="C116" s="29"/>
      <c r="D116" s="29"/>
      <c r="F116" s="28"/>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row>
    <row r="117" spans="1:54" x14ac:dyDescent="0.25">
      <c r="A117" s="16"/>
      <c r="B117" s="29"/>
      <c r="C117" s="29"/>
      <c r="D117" s="29"/>
      <c r="F117" s="28"/>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row>
    <row r="118" spans="1:54" x14ac:dyDescent="0.25">
      <c r="A118" s="16"/>
      <c r="B118" s="29"/>
      <c r="C118" s="29"/>
      <c r="D118" s="29"/>
      <c r="F118" s="28"/>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row>
    <row r="119" spans="1:54" x14ac:dyDescent="0.25">
      <c r="A119" s="16"/>
      <c r="B119" s="29"/>
      <c r="C119" s="29"/>
      <c r="D119" s="29"/>
      <c r="F119" s="28"/>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row>
    <row r="120" spans="1:54" x14ac:dyDescent="0.25">
      <c r="A120" s="16"/>
      <c r="B120" s="29"/>
      <c r="C120" s="29"/>
      <c r="D120" s="29"/>
      <c r="F120" s="28"/>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row>
    <row r="121" spans="1:54" x14ac:dyDescent="0.25">
      <c r="A121" s="16"/>
      <c r="B121" s="29"/>
      <c r="C121" s="29"/>
      <c r="D121" s="29"/>
      <c r="F121" s="28"/>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row>
    <row r="122" spans="1:54" x14ac:dyDescent="0.25">
      <c r="A122" s="16"/>
      <c r="B122" s="29"/>
      <c r="C122" s="29"/>
      <c r="D122" s="29"/>
      <c r="F122" s="28"/>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row>
    <row r="123" spans="1:54" x14ac:dyDescent="0.25">
      <c r="A123" s="16"/>
      <c r="B123" s="29"/>
      <c r="C123" s="29"/>
      <c r="D123" s="29"/>
      <c r="F123" s="28"/>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row>
    <row r="124" spans="1:54" x14ac:dyDescent="0.25">
      <c r="A124" s="16"/>
      <c r="B124" s="29"/>
      <c r="C124" s="29"/>
      <c r="D124" s="29"/>
      <c r="F124" s="28"/>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row>
    <row r="125" spans="1:54" x14ac:dyDescent="0.25">
      <c r="A125" s="16"/>
      <c r="B125" s="29"/>
      <c r="C125" s="29"/>
      <c r="D125" s="29"/>
      <c r="F125" s="28"/>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row>
    <row r="126" spans="1:54" x14ac:dyDescent="0.25">
      <c r="A126" s="16"/>
      <c r="B126" s="29"/>
      <c r="C126" s="29"/>
      <c r="D126" s="29"/>
      <c r="F126" s="28"/>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row>
    <row r="127" spans="1:54" x14ac:dyDescent="0.25">
      <c r="A127" s="16"/>
      <c r="B127" s="29"/>
      <c r="C127" s="29"/>
      <c r="D127" s="29"/>
      <c r="F127" s="28"/>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row>
    <row r="128" spans="1:54" x14ac:dyDescent="0.25">
      <c r="A128" s="16"/>
      <c r="B128" s="29"/>
      <c r="C128" s="29"/>
      <c r="D128" s="29"/>
      <c r="F128" s="28"/>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row>
    <row r="129" spans="1:54" x14ac:dyDescent="0.25">
      <c r="A129" s="16"/>
      <c r="B129" s="29"/>
      <c r="C129" s="29"/>
      <c r="D129" s="29"/>
      <c r="F129" s="28"/>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row>
    <row r="130" spans="1:54" x14ac:dyDescent="0.25">
      <c r="A130" s="16"/>
      <c r="B130" s="29"/>
      <c r="C130" s="29"/>
      <c r="D130" s="29"/>
      <c r="F130" s="28"/>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row>
    <row r="131" spans="1:54" x14ac:dyDescent="0.25">
      <c r="A131" s="16"/>
      <c r="B131" s="29"/>
      <c r="C131" s="29"/>
      <c r="D131" s="29"/>
      <c r="F131" s="28"/>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row>
    <row r="132" spans="1:54" x14ac:dyDescent="0.25">
      <c r="A132" s="16"/>
      <c r="B132" s="29"/>
      <c r="C132" s="29"/>
      <c r="D132" s="29"/>
      <c r="F132" s="28"/>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row>
    <row r="133" spans="1:54" x14ac:dyDescent="0.25">
      <c r="A133" s="16"/>
      <c r="B133" s="29"/>
      <c r="C133" s="29"/>
      <c r="D133" s="29"/>
      <c r="F133" s="28"/>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row>
    <row r="134" spans="1:54" x14ac:dyDescent="0.25">
      <c r="A134" s="16"/>
      <c r="B134" s="29"/>
      <c r="C134" s="29"/>
      <c r="D134" s="29"/>
      <c r="F134" s="28"/>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row>
    <row r="135" spans="1:54" x14ac:dyDescent="0.25">
      <c r="A135" s="16"/>
      <c r="B135" s="29"/>
      <c r="C135" s="29"/>
      <c r="D135" s="29"/>
      <c r="F135" s="28"/>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row>
    <row r="136" spans="1:54" x14ac:dyDescent="0.25">
      <c r="A136" s="16"/>
      <c r="B136" s="29"/>
      <c r="C136" s="29"/>
      <c r="D136" s="29"/>
      <c r="F136" s="28"/>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row>
    <row r="137" spans="1:54" x14ac:dyDescent="0.25">
      <c r="A137" s="16"/>
      <c r="B137" s="29"/>
      <c r="C137" s="29"/>
      <c r="D137" s="29"/>
      <c r="F137" s="28"/>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row>
    <row r="138" spans="1:54" x14ac:dyDescent="0.25">
      <c r="A138" s="16"/>
      <c r="B138" s="29"/>
      <c r="C138" s="29"/>
      <c r="D138" s="29"/>
      <c r="F138" s="28"/>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row>
    <row r="139" spans="1:54" x14ac:dyDescent="0.25">
      <c r="A139" s="16"/>
      <c r="B139" s="29"/>
      <c r="C139" s="29"/>
      <c r="D139" s="29"/>
      <c r="F139" s="28"/>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row>
    <row r="140" spans="1:54" x14ac:dyDescent="0.25">
      <c r="A140" s="16"/>
      <c r="B140" s="29"/>
      <c r="C140" s="29"/>
      <c r="D140" s="29"/>
      <c r="F140" s="28"/>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row>
    <row r="141" spans="1:54" x14ac:dyDescent="0.25">
      <c r="A141" s="16"/>
      <c r="B141" s="29"/>
      <c r="C141" s="29"/>
      <c r="D141" s="29"/>
      <c r="F141" s="28"/>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row>
    <row r="142" spans="1:54" x14ac:dyDescent="0.25">
      <c r="A142" s="16"/>
      <c r="B142" s="29"/>
      <c r="C142" s="29"/>
      <c r="D142" s="29"/>
      <c r="F142" s="28"/>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row>
    <row r="143" spans="1:54" x14ac:dyDescent="0.25">
      <c r="A143" s="16"/>
      <c r="B143" s="29"/>
      <c r="C143" s="29"/>
      <c r="D143" s="29"/>
      <c r="F143" s="28"/>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row>
    <row r="144" spans="1:54" x14ac:dyDescent="0.25">
      <c r="A144" s="16"/>
      <c r="B144" s="29"/>
      <c r="C144" s="29"/>
      <c r="D144" s="29"/>
      <c r="F144" s="28"/>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row>
    <row r="145" spans="1:54" x14ac:dyDescent="0.25">
      <c r="A145" s="16"/>
      <c r="B145" s="29"/>
      <c r="C145" s="29"/>
      <c r="D145" s="29"/>
      <c r="F145" s="28"/>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row>
    <row r="146" spans="1:54" x14ac:dyDescent="0.25">
      <c r="A146" s="16"/>
      <c r="B146" s="29"/>
      <c r="C146" s="29"/>
      <c r="D146" s="29"/>
      <c r="F146" s="28"/>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row>
    <row r="147" spans="1:54" x14ac:dyDescent="0.25">
      <c r="A147" s="16"/>
      <c r="B147" s="29"/>
      <c r="C147" s="29"/>
      <c r="D147" s="29"/>
      <c r="F147" s="28"/>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row>
    <row r="148" spans="1:54" x14ac:dyDescent="0.25">
      <c r="A148" s="16"/>
      <c r="B148" s="29"/>
      <c r="C148" s="29"/>
      <c r="D148" s="29"/>
      <c r="F148" s="28"/>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row>
    <row r="149" spans="1:54" x14ac:dyDescent="0.25">
      <c r="A149" s="16"/>
      <c r="B149" s="29"/>
      <c r="C149" s="29"/>
      <c r="D149" s="29"/>
      <c r="F149" s="28"/>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row>
    <row r="150" spans="1:54" x14ac:dyDescent="0.25">
      <c r="A150" s="16"/>
      <c r="B150" s="29"/>
      <c r="C150" s="29"/>
      <c r="D150" s="29"/>
      <c r="F150" s="28"/>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row>
    <row r="151" spans="1:54" x14ac:dyDescent="0.25">
      <c r="A151" s="16"/>
      <c r="B151" s="29"/>
      <c r="C151" s="29"/>
      <c r="D151" s="29"/>
      <c r="F151" s="28"/>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row>
    <row r="152" spans="1:54" x14ac:dyDescent="0.25">
      <c r="A152" s="16"/>
      <c r="B152" s="29"/>
      <c r="C152" s="29"/>
      <c r="D152" s="29"/>
      <c r="F152" s="28"/>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row>
    <row r="153" spans="1:54" x14ac:dyDescent="0.25">
      <c r="A153" s="16"/>
      <c r="B153" s="29"/>
      <c r="C153" s="29"/>
      <c r="D153" s="29"/>
      <c r="F153" s="28"/>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row>
    <row r="154" spans="1:54" x14ac:dyDescent="0.25">
      <c r="A154" s="16"/>
      <c r="B154" s="29"/>
      <c r="C154" s="29"/>
      <c r="D154" s="29"/>
      <c r="F154" s="28"/>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row>
    <row r="155" spans="1:54" x14ac:dyDescent="0.25">
      <c r="A155" s="16"/>
      <c r="B155" s="29"/>
      <c r="C155" s="29"/>
      <c r="D155" s="29"/>
      <c r="F155" s="28"/>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row>
    <row r="156" spans="1:54" x14ac:dyDescent="0.25">
      <c r="A156" s="16"/>
      <c r="B156" s="29"/>
      <c r="C156" s="29"/>
      <c r="D156" s="29"/>
      <c r="F156" s="28"/>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row>
    <row r="157" spans="1:54" x14ac:dyDescent="0.25">
      <c r="A157" s="16"/>
      <c r="B157" s="29"/>
      <c r="C157" s="29"/>
      <c r="D157" s="29"/>
      <c r="F157" s="28"/>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row>
    <row r="158" spans="1:54" x14ac:dyDescent="0.25">
      <c r="A158" s="16"/>
      <c r="B158" s="29"/>
      <c r="C158" s="29"/>
      <c r="D158" s="29"/>
      <c r="F158" s="28"/>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row>
    <row r="159" spans="1:54" x14ac:dyDescent="0.25">
      <c r="A159" s="16"/>
      <c r="B159" s="29"/>
      <c r="C159" s="29"/>
      <c r="D159" s="29"/>
      <c r="F159" s="28"/>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row>
    <row r="160" spans="1:54" x14ac:dyDescent="0.25">
      <c r="A160" s="16"/>
      <c r="B160" s="29"/>
      <c r="C160" s="29"/>
      <c r="D160" s="29"/>
      <c r="F160" s="28"/>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row>
    <row r="161" spans="1:54" x14ac:dyDescent="0.25">
      <c r="A161" s="16"/>
      <c r="B161" s="29"/>
      <c r="C161" s="29"/>
      <c r="D161" s="29"/>
      <c r="F161" s="28"/>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row>
    <row r="162" spans="1:54" x14ac:dyDescent="0.25">
      <c r="A162" s="16"/>
      <c r="B162" s="29"/>
      <c r="C162" s="29"/>
      <c r="D162" s="29"/>
      <c r="F162" s="28"/>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row>
    <row r="163" spans="1:54" x14ac:dyDescent="0.25">
      <c r="A163" s="16"/>
      <c r="B163" s="29"/>
      <c r="C163" s="29"/>
      <c r="D163" s="29"/>
      <c r="F163" s="28"/>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row>
    <row r="164" spans="1:54" x14ac:dyDescent="0.25">
      <c r="A164" s="16"/>
      <c r="B164" s="29"/>
      <c r="C164" s="29"/>
      <c r="D164" s="29"/>
      <c r="F164" s="28"/>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row>
    <row r="165" spans="1:54" x14ac:dyDescent="0.25">
      <c r="A165" s="16"/>
      <c r="B165" s="29"/>
      <c r="C165" s="29"/>
      <c r="D165" s="29"/>
      <c r="F165" s="28"/>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row>
    <row r="166" spans="1:54" x14ac:dyDescent="0.25">
      <c r="A166" s="16"/>
      <c r="B166" s="29"/>
      <c r="C166" s="29"/>
      <c r="D166" s="29"/>
      <c r="F166" s="28"/>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row>
    <row r="167" spans="1:54" x14ac:dyDescent="0.25">
      <c r="A167" s="16"/>
      <c r="B167" s="29"/>
      <c r="C167" s="29"/>
      <c r="D167" s="29"/>
      <c r="F167" s="28"/>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row>
    <row r="168" spans="1:54" x14ac:dyDescent="0.25">
      <c r="A168" s="16"/>
      <c r="B168" s="29"/>
      <c r="C168" s="29"/>
      <c r="D168" s="29"/>
      <c r="F168" s="28"/>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row>
    <row r="169" spans="1:54" x14ac:dyDescent="0.25">
      <c r="A169" s="16"/>
      <c r="B169" s="29"/>
      <c r="C169" s="29"/>
      <c r="D169" s="29"/>
      <c r="F169" s="28"/>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row>
    <row r="170" spans="1:54" x14ac:dyDescent="0.25">
      <c r="A170" s="16"/>
      <c r="B170" s="29"/>
      <c r="C170" s="29"/>
      <c r="D170" s="29"/>
      <c r="F170" s="28"/>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row>
    <row r="171" spans="1:54" x14ac:dyDescent="0.25">
      <c r="A171" s="16"/>
      <c r="B171" s="29"/>
      <c r="C171" s="29"/>
      <c r="D171" s="29"/>
      <c r="F171" s="28"/>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row>
    <row r="172" spans="1:54" x14ac:dyDescent="0.25">
      <c r="A172" s="16"/>
      <c r="B172" s="29"/>
      <c r="C172" s="29"/>
      <c r="D172" s="29"/>
      <c r="F172" s="28"/>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row>
    <row r="173" spans="1:54" x14ac:dyDescent="0.25">
      <c r="A173" s="16"/>
      <c r="B173" s="29"/>
      <c r="C173" s="29"/>
      <c r="D173" s="29"/>
      <c r="F173" s="28"/>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row>
    <row r="174" spans="1:54" x14ac:dyDescent="0.25">
      <c r="A174" s="16"/>
      <c r="B174" s="29"/>
      <c r="C174" s="29"/>
      <c r="D174" s="29"/>
      <c r="F174" s="28"/>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row>
    <row r="175" spans="1:54" x14ac:dyDescent="0.25">
      <c r="A175" s="16"/>
      <c r="B175" s="29"/>
      <c r="C175" s="29"/>
      <c r="D175" s="29"/>
      <c r="F175" s="28"/>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row>
    <row r="176" spans="1:54" x14ac:dyDescent="0.25">
      <c r="A176" s="16"/>
      <c r="B176" s="29"/>
      <c r="C176" s="29"/>
      <c r="D176" s="29"/>
      <c r="F176" s="28"/>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row>
    <row r="177" spans="1:54" x14ac:dyDescent="0.25">
      <c r="A177" s="16"/>
      <c r="B177" s="29"/>
      <c r="C177" s="29"/>
      <c r="D177" s="29"/>
      <c r="F177" s="28"/>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row>
    <row r="178" spans="1:54" x14ac:dyDescent="0.25">
      <c r="A178" s="16"/>
      <c r="B178" s="29"/>
      <c r="C178" s="29"/>
      <c r="D178" s="29"/>
      <c r="F178" s="28"/>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row>
    <row r="179" spans="1:54" x14ac:dyDescent="0.25">
      <c r="A179" s="16"/>
      <c r="B179" s="29"/>
      <c r="C179" s="29"/>
      <c r="D179" s="29"/>
      <c r="F179" s="28"/>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row>
    <row r="180" spans="1:54" x14ac:dyDescent="0.25">
      <c r="A180" s="16"/>
      <c r="B180" s="29"/>
      <c r="C180" s="29"/>
      <c r="D180" s="29"/>
      <c r="F180" s="28"/>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row>
    <row r="181" spans="1:54" x14ac:dyDescent="0.25">
      <c r="A181" s="16"/>
      <c r="B181" s="29"/>
      <c r="C181" s="29"/>
      <c r="D181" s="29"/>
      <c r="F181" s="28"/>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row>
    <row r="182" spans="1:54" x14ac:dyDescent="0.25">
      <c r="A182" s="16"/>
      <c r="B182" s="29"/>
      <c r="C182" s="29"/>
      <c r="D182" s="29"/>
      <c r="F182" s="28"/>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row>
    <row r="183" spans="1:54" x14ac:dyDescent="0.25">
      <c r="A183" s="16"/>
      <c r="B183" s="29"/>
      <c r="C183" s="29"/>
      <c r="D183" s="29"/>
      <c r="F183" s="28"/>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row>
    <row r="184" spans="1:54" x14ac:dyDescent="0.25">
      <c r="A184" s="16"/>
      <c r="B184" s="29"/>
      <c r="C184" s="29"/>
      <c r="D184" s="29"/>
      <c r="F184" s="28"/>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row>
    <row r="185" spans="1:54" x14ac:dyDescent="0.25">
      <c r="A185" s="16"/>
      <c r="B185" s="29"/>
      <c r="C185" s="29"/>
      <c r="D185" s="29"/>
      <c r="F185" s="28"/>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row>
    <row r="186" spans="1:54" x14ac:dyDescent="0.25">
      <c r="A186" s="16"/>
      <c r="B186" s="29"/>
      <c r="C186" s="29"/>
      <c r="D186" s="29"/>
      <c r="F186" s="28"/>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row>
    <row r="187" spans="1:54" x14ac:dyDescent="0.25">
      <c r="A187" s="16"/>
      <c r="B187" s="29"/>
      <c r="C187" s="29"/>
      <c r="D187" s="29"/>
      <c r="F187" s="28"/>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row>
    <row r="188" spans="1:54" x14ac:dyDescent="0.25">
      <c r="A188" s="16"/>
      <c r="B188" s="29"/>
      <c r="C188" s="29"/>
      <c r="D188" s="29"/>
      <c r="F188" s="28"/>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row>
    <row r="189" spans="1:54" x14ac:dyDescent="0.25">
      <c r="A189" s="16"/>
      <c r="B189" s="29"/>
      <c r="C189" s="29"/>
      <c r="D189" s="29"/>
      <c r="F189" s="28"/>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row>
    <row r="190" spans="1:54" x14ac:dyDescent="0.25">
      <c r="A190" s="16"/>
      <c r="B190" s="29"/>
      <c r="C190" s="29"/>
      <c r="D190" s="29"/>
      <c r="F190" s="28"/>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row>
    <row r="191" spans="1:54" x14ac:dyDescent="0.25">
      <c r="A191" s="16"/>
      <c r="B191" s="29"/>
      <c r="C191" s="29"/>
      <c r="D191" s="29"/>
      <c r="F191" s="28"/>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row>
    <row r="192" spans="1:54" x14ac:dyDescent="0.25">
      <c r="A192" s="16"/>
      <c r="B192" s="29"/>
      <c r="C192" s="29"/>
      <c r="D192" s="29"/>
      <c r="F192" s="28"/>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row>
    <row r="193" spans="1:54" x14ac:dyDescent="0.25">
      <c r="A193" s="16"/>
      <c r="B193" s="29"/>
      <c r="C193" s="29"/>
      <c r="D193" s="29"/>
      <c r="F193" s="28"/>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row>
    <row r="194" spans="1:54" x14ac:dyDescent="0.25">
      <c r="A194" s="16"/>
      <c r="B194" s="29"/>
      <c r="C194" s="29"/>
      <c r="D194" s="29"/>
      <c r="F194" s="28"/>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row>
    <row r="195" spans="1:54" x14ac:dyDescent="0.25">
      <c r="A195" s="16"/>
      <c r="B195" s="29"/>
      <c r="C195" s="29"/>
      <c r="D195" s="29"/>
      <c r="F195" s="28"/>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row>
    <row r="196" spans="1:54" x14ac:dyDescent="0.25">
      <c r="A196" s="16"/>
      <c r="B196" s="29"/>
      <c r="C196" s="29"/>
      <c r="D196" s="29"/>
      <c r="F196" s="28"/>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row>
    <row r="197" spans="1:54" x14ac:dyDescent="0.25">
      <c r="A197" s="16"/>
      <c r="B197" s="29"/>
      <c r="C197" s="29"/>
      <c r="D197" s="29"/>
      <c r="F197" s="28"/>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row>
    <row r="198" spans="1:54" x14ac:dyDescent="0.25">
      <c r="A198" s="16"/>
      <c r="B198" s="29"/>
      <c r="C198" s="29"/>
      <c r="D198" s="29"/>
      <c r="F198" s="28"/>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row>
    <row r="199" spans="1:54" x14ac:dyDescent="0.25">
      <c r="A199" s="16"/>
      <c r="B199" s="29"/>
      <c r="C199" s="29"/>
      <c r="D199" s="29"/>
      <c r="F199" s="28"/>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row>
    <row r="200" spans="1:54" x14ac:dyDescent="0.25">
      <c r="A200" s="16"/>
      <c r="B200" s="29"/>
      <c r="C200" s="29"/>
      <c r="D200" s="29"/>
      <c r="F200" s="28"/>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row>
    <row r="201" spans="1:54" x14ac:dyDescent="0.25">
      <c r="A201" s="16"/>
      <c r="B201" s="29"/>
      <c r="C201" s="29"/>
      <c r="D201" s="29"/>
      <c r="F201" s="28"/>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row>
    <row r="202" spans="1:54" x14ac:dyDescent="0.25">
      <c r="A202" s="16"/>
      <c r="B202" s="29"/>
      <c r="C202" s="29"/>
      <c r="D202" s="29"/>
      <c r="F202" s="28"/>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row>
    <row r="203" spans="1:54" x14ac:dyDescent="0.25">
      <c r="A203" s="16"/>
      <c r="B203" s="29"/>
      <c r="C203" s="29"/>
      <c r="D203" s="29"/>
      <c r="F203" s="28"/>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row>
    <row r="204" spans="1:54" x14ac:dyDescent="0.25">
      <c r="A204" s="16"/>
      <c r="B204" s="29"/>
      <c r="C204" s="29"/>
      <c r="D204" s="29"/>
      <c r="F204" s="28"/>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row>
    <row r="205" spans="1:54" x14ac:dyDescent="0.25">
      <c r="A205" s="16"/>
      <c r="B205" s="29"/>
      <c r="C205" s="29"/>
      <c r="D205" s="29"/>
      <c r="F205" s="28"/>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row>
    <row r="206" spans="1:54" x14ac:dyDescent="0.25">
      <c r="A206" s="16"/>
      <c r="B206" s="29"/>
      <c r="C206" s="29"/>
      <c r="D206" s="29"/>
      <c r="F206" s="28"/>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row>
    <row r="207" spans="1:54" x14ac:dyDescent="0.25">
      <c r="A207" s="16"/>
      <c r="B207" s="29"/>
      <c r="C207" s="29"/>
      <c r="D207" s="29"/>
      <c r="F207" s="28"/>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row>
    <row r="208" spans="1:54" x14ac:dyDescent="0.25">
      <c r="A208" s="16"/>
      <c r="B208" s="29"/>
      <c r="C208" s="29"/>
      <c r="D208" s="29"/>
      <c r="F208" s="28"/>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row>
    <row r="209" spans="1:54" x14ac:dyDescent="0.25">
      <c r="A209" s="16"/>
      <c r="B209" s="29"/>
      <c r="C209" s="29"/>
      <c r="D209" s="29"/>
      <c r="F209" s="28"/>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row>
    <row r="210" spans="1:54" x14ac:dyDescent="0.25">
      <c r="A210" s="16"/>
      <c r="B210" s="29"/>
      <c r="C210" s="29"/>
      <c r="D210" s="29"/>
      <c r="F210" s="28"/>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row>
    <row r="211" spans="1:54" x14ac:dyDescent="0.25">
      <c r="A211" s="16"/>
      <c r="B211" s="29"/>
      <c r="C211" s="29"/>
      <c r="D211" s="29"/>
      <c r="F211" s="28"/>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row>
    <row r="212" spans="1:54" x14ac:dyDescent="0.25">
      <c r="A212" s="16"/>
      <c r="B212" s="29"/>
      <c r="C212" s="29"/>
      <c r="D212" s="29"/>
      <c r="F212" s="28"/>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row>
    <row r="213" spans="1:54" x14ac:dyDescent="0.25">
      <c r="A213" s="16"/>
      <c r="B213" s="29"/>
      <c r="C213" s="29"/>
      <c r="D213" s="29"/>
      <c r="F213" s="28"/>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row>
    <row r="214" spans="1:54" x14ac:dyDescent="0.25">
      <c r="A214" s="16"/>
      <c r="B214" s="29"/>
      <c r="C214" s="29"/>
      <c r="D214" s="29"/>
      <c r="F214" s="28"/>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row>
    <row r="215" spans="1:54" x14ac:dyDescent="0.25">
      <c r="A215" s="16"/>
      <c r="B215" s="29"/>
      <c r="C215" s="29"/>
      <c r="D215" s="29"/>
      <c r="F215" s="28"/>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row>
    <row r="216" spans="1:54" x14ac:dyDescent="0.25">
      <c r="A216" s="16"/>
      <c r="B216" s="29"/>
      <c r="C216" s="29"/>
      <c r="D216" s="29"/>
      <c r="F216" s="28"/>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row>
    <row r="217" spans="1:54" x14ac:dyDescent="0.25">
      <c r="A217" s="16"/>
      <c r="B217" s="29"/>
      <c r="C217" s="29"/>
      <c r="D217" s="29"/>
      <c r="F217" s="28"/>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row>
    <row r="218" spans="1:54" x14ac:dyDescent="0.25">
      <c r="A218" s="16"/>
      <c r="B218" s="29"/>
      <c r="C218" s="29"/>
      <c r="D218" s="29"/>
      <c r="F218" s="28"/>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row>
    <row r="219" spans="1:54" x14ac:dyDescent="0.25">
      <c r="A219" s="16"/>
      <c r="B219" s="29"/>
      <c r="C219" s="29"/>
      <c r="D219" s="29"/>
      <c r="F219" s="28"/>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row>
    <row r="220" spans="1:54" x14ac:dyDescent="0.25">
      <c r="A220" s="16"/>
      <c r="B220" s="29"/>
      <c r="C220" s="29"/>
      <c r="D220" s="29"/>
      <c r="F220" s="28"/>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row>
    <row r="221" spans="1:54" x14ac:dyDescent="0.25">
      <c r="A221" s="16"/>
      <c r="B221" s="29"/>
      <c r="C221" s="29"/>
      <c r="D221" s="29"/>
      <c r="F221" s="28"/>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row>
    <row r="222" spans="1:54" x14ac:dyDescent="0.25">
      <c r="A222" s="16"/>
      <c r="B222" s="29"/>
      <c r="C222" s="29"/>
      <c r="D222" s="29"/>
      <c r="F222" s="28"/>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row>
    <row r="223" spans="1:54" x14ac:dyDescent="0.25">
      <c r="A223" s="16"/>
      <c r="B223" s="29"/>
      <c r="C223" s="29"/>
      <c r="D223" s="29"/>
      <c r="F223" s="28"/>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row>
    <row r="224" spans="1:54" x14ac:dyDescent="0.25">
      <c r="A224" s="16"/>
      <c r="B224" s="29"/>
      <c r="C224" s="29"/>
      <c r="D224" s="29"/>
      <c r="F224" s="28"/>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row>
    <row r="225" spans="1:54" x14ac:dyDescent="0.25">
      <c r="A225" s="16"/>
      <c r="B225" s="29"/>
      <c r="C225" s="29"/>
      <c r="D225" s="29"/>
      <c r="F225" s="28"/>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row>
    <row r="226" spans="1:54" x14ac:dyDescent="0.25">
      <c r="A226" s="16"/>
      <c r="B226" s="29"/>
      <c r="C226" s="29"/>
      <c r="D226" s="29"/>
      <c r="F226" s="28"/>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row>
    <row r="227" spans="1:54" x14ac:dyDescent="0.25">
      <c r="A227" s="16"/>
      <c r="B227" s="29"/>
      <c r="C227" s="29"/>
      <c r="D227" s="29"/>
      <c r="F227" s="28"/>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row>
    <row r="228" spans="1:54" x14ac:dyDescent="0.25">
      <c r="A228" s="16"/>
      <c r="B228" s="29"/>
      <c r="C228" s="29"/>
      <c r="D228" s="29"/>
      <c r="F228" s="28"/>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row>
    <row r="229" spans="1:54" x14ac:dyDescent="0.25">
      <c r="A229" s="16"/>
      <c r="B229" s="29"/>
      <c r="C229" s="29"/>
      <c r="D229" s="29"/>
      <c r="F229" s="28"/>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row>
    <row r="230" spans="1:54" x14ac:dyDescent="0.25">
      <c r="A230" s="16"/>
      <c r="B230" s="29"/>
      <c r="C230" s="29"/>
      <c r="D230" s="29"/>
      <c r="F230" s="28"/>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row>
    <row r="231" spans="1:54" x14ac:dyDescent="0.25">
      <c r="A231" s="16"/>
      <c r="B231" s="29"/>
      <c r="C231" s="29"/>
      <c r="D231" s="29"/>
      <c r="F231" s="28"/>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row>
    <row r="232" spans="1:54" x14ac:dyDescent="0.25">
      <c r="A232" s="16"/>
      <c r="B232" s="29"/>
      <c r="C232" s="29"/>
      <c r="D232" s="29"/>
      <c r="F232" s="28"/>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row>
    <row r="233" spans="1:54" x14ac:dyDescent="0.25">
      <c r="A233" s="16"/>
      <c r="B233" s="29"/>
      <c r="C233" s="29"/>
      <c r="D233" s="29"/>
      <c r="F233" s="28"/>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row>
    <row r="234" spans="1:54" x14ac:dyDescent="0.25">
      <c r="A234" s="16"/>
      <c r="B234" s="29"/>
      <c r="C234" s="29"/>
      <c r="D234" s="29"/>
      <c r="F234" s="28"/>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row>
    <row r="235" spans="1:54" x14ac:dyDescent="0.25">
      <c r="A235" s="16"/>
      <c r="B235" s="29"/>
      <c r="C235" s="29"/>
      <c r="D235" s="29"/>
      <c r="F235" s="28"/>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row>
    <row r="236" spans="1:54" x14ac:dyDescent="0.25">
      <c r="A236" s="16"/>
      <c r="B236" s="29"/>
      <c r="C236" s="29"/>
      <c r="D236" s="29"/>
      <c r="F236" s="28"/>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row>
    <row r="237" spans="1:54" x14ac:dyDescent="0.25">
      <c r="A237" s="16"/>
      <c r="B237" s="29"/>
      <c r="C237" s="29"/>
      <c r="D237" s="29"/>
      <c r="F237" s="28"/>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row>
    <row r="238" spans="1:54" x14ac:dyDescent="0.25">
      <c r="A238" s="16"/>
      <c r="B238" s="29"/>
      <c r="C238" s="29"/>
      <c r="D238" s="29"/>
      <c r="F238" s="28"/>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row>
    <row r="239" spans="1:54" x14ac:dyDescent="0.25">
      <c r="A239" s="16"/>
      <c r="B239" s="29"/>
      <c r="C239" s="29"/>
      <c r="D239" s="29"/>
      <c r="F239" s="28"/>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row>
    <row r="240" spans="1:54" x14ac:dyDescent="0.25">
      <c r="A240" s="16"/>
      <c r="B240" s="29"/>
      <c r="C240" s="29"/>
      <c r="D240" s="29"/>
      <c r="F240" s="28"/>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row>
    <row r="241" spans="1:54" x14ac:dyDescent="0.25">
      <c r="A241" s="16"/>
      <c r="B241" s="29"/>
      <c r="C241" s="29"/>
      <c r="D241" s="29"/>
      <c r="F241" s="28"/>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row>
    <row r="242" spans="1:54" x14ac:dyDescent="0.25">
      <c r="A242" s="16"/>
      <c r="B242" s="29"/>
      <c r="C242" s="29"/>
      <c r="D242" s="29"/>
      <c r="F242" s="28"/>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row>
    <row r="243" spans="1:54" x14ac:dyDescent="0.25">
      <c r="A243" s="16"/>
      <c r="B243" s="29"/>
      <c r="C243" s="29"/>
      <c r="D243" s="29"/>
      <c r="F243" s="28"/>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row>
    <row r="244" spans="1:54" x14ac:dyDescent="0.25">
      <c r="A244" s="16"/>
      <c r="B244" s="29"/>
      <c r="C244" s="29"/>
      <c r="D244" s="29"/>
      <c r="F244" s="28"/>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row>
    <row r="245" spans="1:54" x14ac:dyDescent="0.25">
      <c r="A245" s="16"/>
      <c r="B245" s="29"/>
      <c r="C245" s="29"/>
      <c r="D245" s="29"/>
      <c r="F245" s="28"/>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row>
    <row r="246" spans="1:54" x14ac:dyDescent="0.25">
      <c r="A246" s="16"/>
      <c r="B246" s="29"/>
      <c r="C246" s="29"/>
      <c r="D246" s="29"/>
      <c r="F246" s="28"/>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row>
    <row r="247" spans="1:54" x14ac:dyDescent="0.25">
      <c r="A247" s="16"/>
      <c r="B247" s="29"/>
      <c r="C247" s="29"/>
      <c r="D247" s="29"/>
      <c r="F247" s="28"/>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row>
    <row r="248" spans="1:54" x14ac:dyDescent="0.25">
      <c r="A248" s="16"/>
      <c r="B248" s="29"/>
      <c r="C248" s="29"/>
      <c r="D248" s="29"/>
      <c r="F248" s="28"/>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row>
    <row r="249" spans="1:54" x14ac:dyDescent="0.25">
      <c r="A249" s="16"/>
      <c r="B249" s="29"/>
      <c r="C249" s="29"/>
      <c r="D249" s="29"/>
      <c r="F249" s="28"/>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row>
    <row r="250" spans="1:54" x14ac:dyDescent="0.25">
      <c r="A250" s="16"/>
      <c r="B250" s="29"/>
      <c r="C250" s="29"/>
      <c r="D250" s="29"/>
      <c r="F250" s="28"/>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row>
    <row r="251" spans="1:54" x14ac:dyDescent="0.25">
      <c r="A251" s="16"/>
      <c r="B251" s="29"/>
      <c r="C251" s="29"/>
      <c r="D251" s="29"/>
      <c r="F251" s="28"/>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row>
    <row r="252" spans="1:54" x14ac:dyDescent="0.25">
      <c r="A252" s="16"/>
      <c r="B252" s="29"/>
      <c r="C252" s="29"/>
      <c r="D252" s="29"/>
      <c r="F252" s="28"/>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row>
    <row r="253" spans="1:54" x14ac:dyDescent="0.25">
      <c r="A253" s="16"/>
      <c r="B253" s="29"/>
      <c r="C253" s="29"/>
      <c r="D253" s="29"/>
      <c r="F253" s="28"/>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row>
    <row r="254" spans="1:54" x14ac:dyDescent="0.25">
      <c r="A254" s="16"/>
      <c r="B254" s="29"/>
      <c r="C254" s="29"/>
      <c r="D254" s="29"/>
      <c r="F254" s="28"/>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row>
    <row r="255" spans="1:54" x14ac:dyDescent="0.25">
      <c r="A255" s="16"/>
      <c r="B255" s="29"/>
      <c r="C255" s="29"/>
      <c r="D255" s="29"/>
      <c r="F255" s="28"/>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row>
    <row r="256" spans="1:54" x14ac:dyDescent="0.25">
      <c r="A256" s="16"/>
      <c r="B256" s="29"/>
      <c r="C256" s="29"/>
      <c r="D256" s="29"/>
      <c r="F256" s="28"/>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row>
    <row r="257" spans="1:54" x14ac:dyDescent="0.25">
      <c r="A257" s="16"/>
      <c r="B257" s="29"/>
      <c r="C257" s="29"/>
      <c r="D257" s="29"/>
      <c r="F257" s="28"/>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row>
    <row r="258" spans="1:54" x14ac:dyDescent="0.25">
      <c r="A258" s="16"/>
      <c r="B258" s="29"/>
      <c r="C258" s="29"/>
      <c r="D258" s="29"/>
      <c r="F258" s="28"/>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row>
    <row r="259" spans="1:54" x14ac:dyDescent="0.25">
      <c r="A259" s="16"/>
      <c r="B259" s="29"/>
      <c r="C259" s="29"/>
      <c r="D259" s="29"/>
      <c r="F259" s="28"/>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row>
    <row r="260" spans="1:54" x14ac:dyDescent="0.25">
      <c r="A260" s="16"/>
      <c r="B260" s="29"/>
      <c r="C260" s="29"/>
      <c r="D260" s="29"/>
      <c r="F260" s="28"/>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row>
    <row r="261" spans="1:54" x14ac:dyDescent="0.25">
      <c r="A261" s="16"/>
      <c r="B261" s="29"/>
      <c r="C261" s="29"/>
      <c r="D261" s="29"/>
      <c r="F261" s="28"/>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row>
    <row r="262" spans="1:54" x14ac:dyDescent="0.25">
      <c r="A262" s="16"/>
      <c r="B262" s="29"/>
      <c r="C262" s="29"/>
      <c r="D262" s="29"/>
      <c r="F262" s="28"/>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row>
    <row r="263" spans="1:54" x14ac:dyDescent="0.25">
      <c r="A263" s="16"/>
      <c r="B263" s="29"/>
      <c r="C263" s="29"/>
      <c r="D263" s="29"/>
      <c r="F263" s="28"/>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row>
    <row r="264" spans="1:54" x14ac:dyDescent="0.25">
      <c r="A264" s="16"/>
      <c r="B264" s="29"/>
      <c r="C264" s="29"/>
      <c r="D264" s="29"/>
      <c r="F264" s="28"/>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row>
    <row r="265" spans="1:54" x14ac:dyDescent="0.25">
      <c r="A265" s="16"/>
      <c r="B265" s="29"/>
      <c r="C265" s="29"/>
      <c r="D265" s="29"/>
      <c r="F265" s="28"/>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row>
    <row r="266" spans="1:54" x14ac:dyDescent="0.25">
      <c r="A266" s="16"/>
      <c r="B266" s="29"/>
      <c r="C266" s="29"/>
      <c r="D266" s="29"/>
      <c r="F266" s="28"/>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row>
    <row r="267" spans="1:54" x14ac:dyDescent="0.25">
      <c r="A267" s="16"/>
      <c r="B267" s="29"/>
      <c r="C267" s="29"/>
      <c r="D267" s="29"/>
      <c r="F267" s="28"/>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row>
    <row r="268" spans="1:54" x14ac:dyDescent="0.25">
      <c r="A268" s="16"/>
      <c r="B268" s="29"/>
      <c r="C268" s="29"/>
      <c r="D268" s="29"/>
      <c r="F268" s="28"/>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row>
    <row r="269" spans="1:54" x14ac:dyDescent="0.25">
      <c r="A269" s="16"/>
      <c r="B269" s="29"/>
      <c r="C269" s="29"/>
      <c r="D269" s="29"/>
      <c r="F269" s="28"/>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row>
    <row r="270" spans="1:54" x14ac:dyDescent="0.25">
      <c r="A270" s="16"/>
      <c r="B270" s="29"/>
      <c r="C270" s="29"/>
      <c r="D270" s="29"/>
      <c r="F270" s="28"/>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row>
    <row r="271" spans="1:54" x14ac:dyDescent="0.25">
      <c r="A271" s="16"/>
      <c r="B271" s="29"/>
      <c r="C271" s="29"/>
      <c r="D271" s="29"/>
      <c r="F271" s="28"/>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row>
    <row r="272" spans="1:54" x14ac:dyDescent="0.25">
      <c r="A272" s="16"/>
      <c r="B272" s="29"/>
      <c r="C272" s="29"/>
      <c r="D272" s="29"/>
      <c r="F272" s="28"/>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row>
    <row r="273" spans="1:54" x14ac:dyDescent="0.25">
      <c r="A273" s="16"/>
      <c r="B273" s="29"/>
      <c r="C273" s="29"/>
      <c r="D273" s="29"/>
      <c r="F273" s="28"/>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row>
    <row r="274" spans="1:54" x14ac:dyDescent="0.25">
      <c r="A274" s="16"/>
      <c r="B274" s="29"/>
      <c r="C274" s="29"/>
      <c r="D274" s="29"/>
      <c r="F274" s="28"/>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row>
    <row r="275" spans="1:54" x14ac:dyDescent="0.25">
      <c r="A275" s="16"/>
      <c r="B275" s="29"/>
      <c r="C275" s="29"/>
      <c r="D275" s="29"/>
      <c r="F275" s="28"/>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row>
    <row r="276" spans="1:54" x14ac:dyDescent="0.25">
      <c r="A276" s="16"/>
      <c r="B276" s="29"/>
      <c r="C276" s="29"/>
      <c r="D276" s="29"/>
      <c r="F276" s="28"/>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row>
    <row r="277" spans="1:54" x14ac:dyDescent="0.25">
      <c r="A277" s="16"/>
      <c r="B277" s="29"/>
      <c r="C277" s="29"/>
      <c r="D277" s="29"/>
      <c r="F277" s="28"/>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row>
    <row r="278" spans="1:54" x14ac:dyDescent="0.25">
      <c r="A278" s="16"/>
      <c r="B278" s="29"/>
      <c r="C278" s="29"/>
      <c r="D278" s="29"/>
      <c r="F278" s="28"/>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row>
    <row r="279" spans="1:54" x14ac:dyDescent="0.25">
      <c r="A279" s="16"/>
      <c r="B279" s="29"/>
      <c r="C279" s="29"/>
      <c r="D279" s="29"/>
      <c r="F279" s="28"/>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row>
    <row r="280" spans="1:54" x14ac:dyDescent="0.25">
      <c r="A280" s="16"/>
      <c r="B280" s="29"/>
      <c r="C280" s="29"/>
      <c r="D280" s="29"/>
      <c r="F280" s="28"/>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row>
    <row r="281" spans="1:54" x14ac:dyDescent="0.25">
      <c r="A281" s="16"/>
      <c r="B281" s="29"/>
      <c r="C281" s="29"/>
      <c r="D281" s="29"/>
      <c r="F281" s="28"/>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row>
    <row r="282" spans="1:54" x14ac:dyDescent="0.25">
      <c r="A282" s="16"/>
      <c r="B282" s="29"/>
      <c r="C282" s="29"/>
      <c r="D282" s="29"/>
      <c r="F282" s="28"/>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row>
    <row r="283" spans="1:54" x14ac:dyDescent="0.25">
      <c r="A283" s="16"/>
      <c r="B283" s="29"/>
      <c r="C283" s="29"/>
      <c r="D283" s="29"/>
      <c r="F283" s="28"/>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row>
    <row r="284" spans="1:54" x14ac:dyDescent="0.25">
      <c r="A284" s="16"/>
      <c r="B284" s="29"/>
      <c r="C284" s="29"/>
      <c r="D284" s="29"/>
      <c r="F284" s="28"/>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row>
    <row r="285" spans="1:54" x14ac:dyDescent="0.25">
      <c r="A285" s="16"/>
      <c r="B285" s="29"/>
      <c r="C285" s="29"/>
      <c r="D285" s="29"/>
      <c r="F285" s="28"/>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row>
    <row r="286" spans="1:54" x14ac:dyDescent="0.25">
      <c r="A286" s="16"/>
      <c r="B286" s="29"/>
      <c r="C286" s="29"/>
      <c r="D286" s="29"/>
      <c r="F286" s="28"/>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row>
    <row r="287" spans="1:54" x14ac:dyDescent="0.25">
      <c r="A287" s="16"/>
      <c r="B287" s="29"/>
      <c r="C287" s="29"/>
      <c r="D287" s="29"/>
      <c r="F287" s="28"/>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row>
    <row r="288" spans="1:54" x14ac:dyDescent="0.25">
      <c r="A288" s="16"/>
      <c r="B288" s="29"/>
      <c r="C288" s="29"/>
      <c r="D288" s="29"/>
      <c r="F288" s="28"/>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row>
    <row r="289" spans="1:54" x14ac:dyDescent="0.25">
      <c r="A289" s="16"/>
      <c r="B289" s="29"/>
      <c r="C289" s="29"/>
      <c r="D289" s="29"/>
      <c r="F289" s="28"/>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row>
    <row r="290" spans="1:54" x14ac:dyDescent="0.25">
      <c r="A290" s="16"/>
      <c r="B290" s="29"/>
      <c r="C290" s="29"/>
      <c r="D290" s="29"/>
      <c r="F290" s="28"/>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row>
    <row r="291" spans="1:54" x14ac:dyDescent="0.25">
      <c r="A291" s="16"/>
      <c r="B291" s="29"/>
      <c r="C291" s="29"/>
      <c r="D291" s="29"/>
      <c r="F291" s="28"/>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row>
    <row r="292" spans="1:54" x14ac:dyDescent="0.25">
      <c r="A292" s="16"/>
      <c r="B292" s="29"/>
      <c r="C292" s="29"/>
      <c r="D292" s="29"/>
      <c r="F292" s="28"/>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row>
    <row r="293" spans="1:54" x14ac:dyDescent="0.25">
      <c r="A293" s="16"/>
      <c r="B293" s="29"/>
      <c r="C293" s="29"/>
      <c r="D293" s="29"/>
      <c r="F293" s="28"/>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row>
    <row r="294" spans="1:54" x14ac:dyDescent="0.25">
      <c r="A294" s="16"/>
      <c r="B294" s="29"/>
      <c r="C294" s="29"/>
      <c r="D294" s="29"/>
      <c r="F294" s="28"/>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row>
    <row r="295" spans="1:54" x14ac:dyDescent="0.25">
      <c r="A295" s="16"/>
      <c r="B295" s="29"/>
      <c r="C295" s="29"/>
      <c r="D295" s="29"/>
      <c r="F295" s="28"/>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row>
    <row r="296" spans="1:54" x14ac:dyDescent="0.25">
      <c r="A296" s="16"/>
      <c r="B296" s="29"/>
      <c r="C296" s="29"/>
      <c r="D296" s="29"/>
      <c r="F296" s="28"/>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row>
    <row r="297" spans="1:54" x14ac:dyDescent="0.25">
      <c r="A297" s="16"/>
      <c r="B297" s="29"/>
      <c r="C297" s="29"/>
      <c r="D297" s="29"/>
      <c r="F297" s="28"/>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row>
    <row r="298" spans="1:54" x14ac:dyDescent="0.25">
      <c r="A298" s="16"/>
      <c r="B298" s="29"/>
      <c r="C298" s="29"/>
      <c r="D298" s="29"/>
      <c r="F298" s="28"/>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row>
    <row r="299" spans="1:54" x14ac:dyDescent="0.25">
      <c r="A299" s="16"/>
      <c r="B299" s="29"/>
      <c r="C299" s="29"/>
      <c r="D299" s="29"/>
      <c r="F299" s="28"/>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row>
    <row r="300" spans="1:54" x14ac:dyDescent="0.25">
      <c r="A300" s="16"/>
      <c r="B300" s="29"/>
      <c r="C300" s="29"/>
      <c r="D300" s="29"/>
      <c r="F300" s="28"/>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row>
    <row r="301" spans="1:54" x14ac:dyDescent="0.25">
      <c r="A301" s="16"/>
      <c r="B301" s="29"/>
      <c r="C301" s="29"/>
      <c r="D301" s="29"/>
      <c r="F301" s="28"/>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row>
    <row r="302" spans="1:54" x14ac:dyDescent="0.25">
      <c r="A302" s="16"/>
      <c r="B302" s="29"/>
      <c r="C302" s="29"/>
      <c r="D302" s="29"/>
      <c r="F302" s="28"/>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row>
    <row r="303" spans="1:54" x14ac:dyDescent="0.25">
      <c r="A303" s="16"/>
      <c r="B303" s="29"/>
      <c r="C303" s="29"/>
      <c r="D303" s="29"/>
      <c r="F303" s="28"/>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row>
    <row r="304" spans="1:54" x14ac:dyDescent="0.25">
      <c r="A304" s="16"/>
      <c r="B304" s="29"/>
      <c r="C304" s="29"/>
      <c r="D304" s="29"/>
      <c r="F304" s="28"/>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row>
    <row r="305" spans="1:54" x14ac:dyDescent="0.25">
      <c r="A305" s="16"/>
      <c r="B305" s="29"/>
      <c r="C305" s="29"/>
      <c r="D305" s="29"/>
      <c r="F305" s="28"/>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row>
    <row r="306" spans="1:54" x14ac:dyDescent="0.25">
      <c r="A306" s="16"/>
      <c r="B306" s="29"/>
      <c r="C306" s="29"/>
      <c r="D306" s="29"/>
      <c r="F306" s="28"/>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row>
    <row r="307" spans="1:54" x14ac:dyDescent="0.25">
      <c r="A307" s="16"/>
      <c r="B307" s="29"/>
      <c r="C307" s="29"/>
      <c r="D307" s="29"/>
      <c r="F307" s="28"/>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row>
    <row r="308" spans="1:54" x14ac:dyDescent="0.25">
      <c r="A308" s="16"/>
      <c r="B308" s="29"/>
      <c r="C308" s="29"/>
      <c r="D308" s="29"/>
      <c r="F308" s="28"/>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row>
    <row r="309" spans="1:54" x14ac:dyDescent="0.25">
      <c r="A309" s="16"/>
      <c r="B309" s="29"/>
      <c r="C309" s="29"/>
      <c r="D309" s="29"/>
      <c r="F309" s="28"/>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row>
    <row r="310" spans="1:54" x14ac:dyDescent="0.25">
      <c r="A310" s="16"/>
      <c r="B310" s="29"/>
      <c r="C310" s="29"/>
      <c r="D310" s="29"/>
      <c r="F310" s="28"/>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row>
    <row r="311" spans="1:54" x14ac:dyDescent="0.25">
      <c r="A311" s="16"/>
      <c r="B311" s="29"/>
      <c r="C311" s="29"/>
      <c r="D311" s="29"/>
      <c r="F311" s="28"/>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row>
    <row r="312" spans="1:54" x14ac:dyDescent="0.25">
      <c r="A312" s="16"/>
      <c r="B312" s="29"/>
      <c r="C312" s="29"/>
      <c r="D312" s="29"/>
      <c r="F312" s="28"/>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row>
    <row r="313" spans="1:54" x14ac:dyDescent="0.25">
      <c r="A313" s="16"/>
      <c r="B313" s="29"/>
      <c r="C313" s="29"/>
      <c r="D313" s="29"/>
      <c r="F313" s="28"/>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row>
    <row r="314" spans="1:54" x14ac:dyDescent="0.25">
      <c r="A314" s="16"/>
      <c r="B314" s="29"/>
      <c r="C314" s="29"/>
      <c r="D314" s="29"/>
      <c r="F314" s="28"/>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row>
    <row r="315" spans="1:54" x14ac:dyDescent="0.25">
      <c r="A315" s="16"/>
      <c r="B315" s="29"/>
      <c r="C315" s="29"/>
      <c r="D315" s="29"/>
      <c r="F315" s="28"/>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row>
    <row r="316" spans="1:54" x14ac:dyDescent="0.25">
      <c r="A316" s="16"/>
      <c r="B316" s="29"/>
      <c r="C316" s="29"/>
      <c r="D316" s="29"/>
      <c r="F316" s="28"/>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row>
    <row r="317" spans="1:54" x14ac:dyDescent="0.25">
      <c r="A317" s="16"/>
      <c r="B317" s="29"/>
      <c r="C317" s="29"/>
      <c r="D317" s="29"/>
      <c r="F317" s="28"/>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row>
    <row r="318" spans="1:54" x14ac:dyDescent="0.25">
      <c r="A318" s="16"/>
      <c r="B318" s="29"/>
      <c r="C318" s="29"/>
      <c r="D318" s="29"/>
      <c r="F318" s="28"/>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row>
    <row r="319" spans="1:54" x14ac:dyDescent="0.25">
      <c r="A319" s="16"/>
      <c r="B319" s="29"/>
      <c r="C319" s="29"/>
      <c r="D319" s="29"/>
      <c r="F319" s="28"/>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row>
    <row r="320" spans="1:54" x14ac:dyDescent="0.25">
      <c r="A320" s="16"/>
      <c r="B320" s="29"/>
      <c r="C320" s="29"/>
      <c r="D320" s="29"/>
      <c r="F320" s="28"/>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row>
    <row r="321" spans="1:54" x14ac:dyDescent="0.25">
      <c r="A321" s="16"/>
      <c r="B321" s="29"/>
      <c r="C321" s="29"/>
      <c r="D321" s="29"/>
      <c r="F321" s="28"/>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row>
    <row r="322" spans="1:54" x14ac:dyDescent="0.25">
      <c r="A322" s="16"/>
      <c r="B322" s="29"/>
      <c r="C322" s="29"/>
      <c r="D322" s="29"/>
      <c r="F322" s="28"/>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row>
    <row r="323" spans="1:54" x14ac:dyDescent="0.25">
      <c r="A323" s="16"/>
      <c r="B323" s="29"/>
      <c r="C323" s="29"/>
      <c r="D323" s="29"/>
      <c r="F323" s="28"/>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row>
    <row r="324" spans="1:54" x14ac:dyDescent="0.25">
      <c r="A324" s="16"/>
      <c r="B324" s="29"/>
      <c r="C324" s="29"/>
      <c r="D324" s="29"/>
      <c r="F324" s="28"/>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row>
    <row r="325" spans="1:54" x14ac:dyDescent="0.25">
      <c r="A325" s="16"/>
      <c r="B325" s="29"/>
      <c r="C325" s="29"/>
      <c r="D325" s="29"/>
      <c r="F325" s="28"/>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row>
    <row r="326" spans="1:54" x14ac:dyDescent="0.25">
      <c r="A326" s="16"/>
      <c r="B326" s="29"/>
      <c r="C326" s="29"/>
      <c r="D326" s="29"/>
      <c r="F326" s="28"/>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row>
    <row r="327" spans="1:54" x14ac:dyDescent="0.25">
      <c r="A327" s="16"/>
      <c r="B327" s="29"/>
      <c r="C327" s="29"/>
      <c r="D327" s="29"/>
      <c r="F327" s="28"/>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row>
    <row r="328" spans="1:54" x14ac:dyDescent="0.25">
      <c r="A328" s="16"/>
      <c r="B328" s="29"/>
      <c r="C328" s="29"/>
      <c r="D328" s="29"/>
      <c r="F328" s="28"/>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row>
    <row r="329" spans="1:54" x14ac:dyDescent="0.25">
      <c r="A329" s="16"/>
      <c r="B329" s="29"/>
      <c r="C329" s="29"/>
      <c r="D329" s="29"/>
      <c r="F329" s="28"/>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row>
    <row r="330" spans="1:54" x14ac:dyDescent="0.25">
      <c r="A330" s="16"/>
      <c r="B330" s="29"/>
      <c r="C330" s="29"/>
      <c r="D330" s="29"/>
      <c r="F330" s="28"/>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row>
    <row r="331" spans="1:54" x14ac:dyDescent="0.25">
      <c r="A331" s="16"/>
      <c r="B331" s="29"/>
      <c r="C331" s="29"/>
      <c r="D331" s="29"/>
      <c r="F331" s="28"/>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row>
    <row r="332" spans="1:54" x14ac:dyDescent="0.25">
      <c r="A332" s="16"/>
      <c r="B332" s="29"/>
      <c r="C332" s="29"/>
      <c r="D332" s="29"/>
      <c r="F332" s="28"/>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row>
    <row r="333" spans="1:54" x14ac:dyDescent="0.25">
      <c r="A333" s="16"/>
      <c r="B333" s="29"/>
      <c r="C333" s="29"/>
      <c r="D333" s="29"/>
      <c r="F333" s="28"/>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row>
    <row r="334" spans="1:54" x14ac:dyDescent="0.25">
      <c r="A334" s="16"/>
      <c r="B334" s="29"/>
      <c r="C334" s="29"/>
      <c r="D334" s="29"/>
      <c r="F334" s="28"/>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row>
    <row r="335" spans="1:54" x14ac:dyDescent="0.25">
      <c r="A335" s="16"/>
      <c r="B335" s="29"/>
      <c r="C335" s="29"/>
      <c r="D335" s="29"/>
      <c r="F335" s="28"/>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row>
    <row r="336" spans="1:54" x14ac:dyDescent="0.25">
      <c r="A336" s="16"/>
      <c r="B336" s="29"/>
      <c r="C336" s="29"/>
      <c r="D336" s="29"/>
      <c r="F336" s="28"/>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row>
    <row r="337" spans="1:54" x14ac:dyDescent="0.25">
      <c r="A337" s="16"/>
      <c r="B337" s="29"/>
      <c r="C337" s="29"/>
      <c r="D337" s="29"/>
      <c r="F337" s="28"/>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row>
    <row r="338" spans="1:54" x14ac:dyDescent="0.25">
      <c r="A338" s="16"/>
      <c r="B338" s="29"/>
      <c r="C338" s="29"/>
      <c r="D338" s="29"/>
      <c r="F338" s="28"/>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row>
    <row r="339" spans="1:54" x14ac:dyDescent="0.25">
      <c r="A339" s="16"/>
      <c r="B339" s="29"/>
      <c r="C339" s="29"/>
      <c r="D339" s="29"/>
      <c r="F339" s="28"/>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row>
    <row r="340" spans="1:54" x14ac:dyDescent="0.25">
      <c r="A340" s="16"/>
      <c r="B340" s="29"/>
      <c r="C340" s="29"/>
      <c r="D340" s="29"/>
      <c r="F340" s="28"/>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row>
    <row r="341" spans="1:54" x14ac:dyDescent="0.25">
      <c r="A341" s="16"/>
      <c r="B341" s="29"/>
      <c r="C341" s="29"/>
      <c r="D341" s="29"/>
      <c r="F341" s="28"/>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row>
    <row r="342" spans="1:54" x14ac:dyDescent="0.25">
      <c r="A342" s="16"/>
      <c r="B342" s="29"/>
      <c r="C342" s="29"/>
      <c r="D342" s="29"/>
      <c r="F342" s="28"/>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row>
    <row r="343" spans="1:54" x14ac:dyDescent="0.25">
      <c r="A343" s="16"/>
      <c r="B343" s="29"/>
      <c r="C343" s="29"/>
      <c r="D343" s="29"/>
      <c r="F343" s="28"/>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row>
    <row r="344" spans="1:54" x14ac:dyDescent="0.25">
      <c r="A344" s="16"/>
      <c r="B344" s="29"/>
      <c r="C344" s="29"/>
      <c r="D344" s="29"/>
      <c r="F344" s="28"/>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row>
    <row r="345" spans="1:54" x14ac:dyDescent="0.25">
      <c r="A345" s="16"/>
      <c r="B345" s="29"/>
      <c r="C345" s="29"/>
      <c r="D345" s="29"/>
      <c r="F345" s="28"/>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row>
    <row r="346" spans="1:54" x14ac:dyDescent="0.25">
      <c r="A346" s="16"/>
      <c r="B346" s="29"/>
      <c r="C346" s="29"/>
      <c r="D346" s="29"/>
      <c r="F346" s="28"/>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row>
    <row r="347" spans="1:54" x14ac:dyDescent="0.25">
      <c r="A347" s="16"/>
      <c r="B347" s="29"/>
      <c r="C347" s="29"/>
      <c r="D347" s="29"/>
      <c r="F347" s="28"/>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row>
    <row r="348" spans="1:54" x14ac:dyDescent="0.25">
      <c r="A348" s="16"/>
      <c r="B348" s="29"/>
      <c r="C348" s="29"/>
      <c r="D348" s="29"/>
      <c r="F348" s="28"/>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row>
    <row r="349" spans="1:54" x14ac:dyDescent="0.25">
      <c r="A349" s="16"/>
      <c r="B349" s="29"/>
      <c r="C349" s="29"/>
      <c r="D349" s="29"/>
      <c r="F349" s="28"/>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row>
    <row r="350" spans="1:54" x14ac:dyDescent="0.25">
      <c r="A350" s="16"/>
      <c r="B350" s="29"/>
      <c r="C350" s="29"/>
      <c r="D350" s="29"/>
      <c r="F350" s="28"/>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row>
    <row r="351" spans="1:54" x14ac:dyDescent="0.25">
      <c r="A351" s="16"/>
      <c r="B351" s="29"/>
      <c r="C351" s="29"/>
      <c r="D351" s="29"/>
      <c r="F351" s="28"/>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row>
    <row r="352" spans="1:54" x14ac:dyDescent="0.25">
      <c r="A352" s="16"/>
      <c r="B352" s="29"/>
      <c r="C352" s="29"/>
      <c r="D352" s="29"/>
      <c r="F352" s="28"/>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row>
    <row r="353" spans="1:54" x14ac:dyDescent="0.25">
      <c r="A353" s="16"/>
      <c r="B353" s="29"/>
      <c r="C353" s="29"/>
      <c r="D353" s="29"/>
      <c r="F353" s="28"/>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row>
    <row r="354" spans="1:54" x14ac:dyDescent="0.25">
      <c r="A354" s="16"/>
      <c r="B354" s="29"/>
      <c r="C354" s="29"/>
      <c r="D354" s="29"/>
      <c r="F354" s="28"/>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row>
    <row r="355" spans="1:54" x14ac:dyDescent="0.25">
      <c r="A355" s="16"/>
      <c r="B355" s="29"/>
      <c r="C355" s="29"/>
      <c r="D355" s="29"/>
      <c r="F355" s="28"/>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row>
    <row r="356" spans="1:54" x14ac:dyDescent="0.25">
      <c r="A356" s="16"/>
      <c r="B356" s="29"/>
      <c r="C356" s="29"/>
      <c r="D356" s="29"/>
      <c r="F356" s="28"/>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row>
    <row r="357" spans="1:54" x14ac:dyDescent="0.25">
      <c r="A357" s="16"/>
      <c r="B357" s="29"/>
      <c r="C357" s="29"/>
      <c r="D357" s="29"/>
      <c r="F357" s="28"/>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row>
    <row r="358" spans="1:54" x14ac:dyDescent="0.25">
      <c r="A358" s="16"/>
      <c r="B358" s="29"/>
      <c r="C358" s="29"/>
      <c r="D358" s="29"/>
      <c r="F358" s="28"/>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row>
    <row r="359" spans="1:54" x14ac:dyDescent="0.25">
      <c r="A359" s="16"/>
      <c r="B359" s="29"/>
      <c r="C359" s="29"/>
      <c r="D359" s="29"/>
      <c r="F359" s="28"/>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row>
    <row r="360" spans="1:54" x14ac:dyDescent="0.25">
      <c r="A360" s="16"/>
      <c r="B360" s="29"/>
      <c r="C360" s="29"/>
      <c r="D360" s="29"/>
      <c r="F360" s="28"/>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row>
    <row r="361" spans="1:54" x14ac:dyDescent="0.25">
      <c r="A361" s="16"/>
      <c r="B361" s="29"/>
      <c r="C361" s="29"/>
      <c r="D361" s="29"/>
      <c r="F361" s="28"/>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row>
    <row r="362" spans="1:54" x14ac:dyDescent="0.25">
      <c r="A362" s="16"/>
      <c r="B362" s="29"/>
      <c r="C362" s="29"/>
      <c r="D362" s="29"/>
      <c r="F362" s="28"/>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row>
    <row r="363" spans="1:54" x14ac:dyDescent="0.25">
      <c r="A363" s="16"/>
      <c r="B363" s="29"/>
      <c r="C363" s="29"/>
      <c r="D363" s="29"/>
      <c r="F363" s="28"/>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row>
    <row r="364" spans="1:54" x14ac:dyDescent="0.25">
      <c r="A364" s="16"/>
      <c r="B364" s="29"/>
      <c r="C364" s="29"/>
      <c r="D364" s="29"/>
      <c r="F364" s="28"/>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row>
    <row r="365" spans="1:54" x14ac:dyDescent="0.25">
      <c r="A365" s="16"/>
      <c r="B365" s="29"/>
      <c r="C365" s="29"/>
      <c r="D365" s="29"/>
      <c r="F365" s="28"/>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row>
    <row r="366" spans="1:54" x14ac:dyDescent="0.25">
      <c r="A366" s="16"/>
      <c r="B366" s="29"/>
      <c r="C366" s="29"/>
      <c r="D366" s="29"/>
      <c r="F366" s="28"/>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row>
    <row r="367" spans="1:54" x14ac:dyDescent="0.25">
      <c r="A367" s="16"/>
      <c r="B367" s="29"/>
      <c r="C367" s="29"/>
      <c r="D367" s="29"/>
      <c r="F367" s="28"/>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row>
    <row r="368" spans="1:54" x14ac:dyDescent="0.25">
      <c r="A368" s="16"/>
      <c r="B368" s="29"/>
      <c r="C368" s="29"/>
      <c r="D368" s="29"/>
      <c r="F368" s="28"/>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row>
    <row r="369" spans="1:54" x14ac:dyDescent="0.25">
      <c r="A369" s="16"/>
      <c r="B369" s="29"/>
      <c r="C369" s="29"/>
      <c r="D369" s="29"/>
      <c r="F369" s="28"/>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row>
    <row r="370" spans="1:54" x14ac:dyDescent="0.25">
      <c r="A370" s="16"/>
      <c r="B370" s="29"/>
      <c r="C370" s="29"/>
      <c r="D370" s="29"/>
      <c r="F370" s="28"/>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row>
    <row r="371" spans="1:54" x14ac:dyDescent="0.25">
      <c r="A371" s="16"/>
      <c r="B371" s="29"/>
      <c r="C371" s="29"/>
      <c r="D371" s="29"/>
      <c r="F371" s="28"/>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row>
    <row r="372" spans="1:54" x14ac:dyDescent="0.25">
      <c r="A372" s="16"/>
      <c r="B372" s="29"/>
      <c r="C372" s="29"/>
      <c r="D372" s="29"/>
      <c r="F372" s="28"/>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row>
    <row r="373" spans="1:54" x14ac:dyDescent="0.25">
      <c r="A373" s="16"/>
      <c r="B373" s="29"/>
      <c r="C373" s="29"/>
      <c r="D373" s="29"/>
      <c r="F373" s="28"/>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row>
    <row r="374" spans="1:54" x14ac:dyDescent="0.25">
      <c r="A374" s="16"/>
      <c r="B374" s="29"/>
      <c r="C374" s="29"/>
      <c r="D374" s="29"/>
      <c r="F374" s="28"/>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row>
    <row r="375" spans="1:54" x14ac:dyDescent="0.25">
      <c r="A375" s="16"/>
      <c r="B375" s="29"/>
      <c r="C375" s="29"/>
      <c r="D375" s="29"/>
      <c r="F375" s="28"/>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row>
    <row r="376" spans="1:54" x14ac:dyDescent="0.25">
      <c r="A376" s="16"/>
      <c r="B376" s="29"/>
      <c r="C376" s="29"/>
      <c r="D376" s="29"/>
      <c r="F376" s="28"/>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row>
    <row r="377" spans="1:54" x14ac:dyDescent="0.25">
      <c r="A377" s="16"/>
      <c r="B377" s="29"/>
      <c r="C377" s="29"/>
      <c r="D377" s="29"/>
      <c r="F377" s="28"/>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row>
    <row r="378" spans="1:54" x14ac:dyDescent="0.25">
      <c r="A378" s="16"/>
      <c r="B378" s="29"/>
      <c r="C378" s="29"/>
      <c r="D378" s="29"/>
      <c r="F378" s="28"/>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row>
    <row r="379" spans="1:54" x14ac:dyDescent="0.25">
      <c r="A379" s="16"/>
      <c r="B379" s="29"/>
      <c r="C379" s="29"/>
      <c r="D379" s="29"/>
      <c r="F379" s="28"/>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row>
    <row r="380" spans="1:54" x14ac:dyDescent="0.25">
      <c r="A380" s="16"/>
      <c r="B380" s="29"/>
      <c r="C380" s="29"/>
      <c r="D380" s="29"/>
      <c r="F380" s="28"/>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x14ac:dyDescent="0.25">
      <c r="A381" s="16"/>
      <c r="B381" s="29"/>
      <c r="C381" s="29"/>
      <c r="D381" s="29"/>
      <c r="F381" s="28"/>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row>
    <row r="382" spans="1:54" x14ac:dyDescent="0.25">
      <c r="A382" s="16"/>
      <c r="B382" s="29"/>
      <c r="C382" s="29"/>
      <c r="D382" s="29"/>
      <c r="F382" s="28"/>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row>
    <row r="383" spans="1:54" x14ac:dyDescent="0.25">
      <c r="A383" s="16"/>
      <c r="B383" s="29"/>
      <c r="C383" s="29"/>
      <c r="D383" s="29"/>
      <c r="F383" s="28"/>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row>
    <row r="384" spans="1:54" x14ac:dyDescent="0.25">
      <c r="A384" s="16"/>
      <c r="B384" s="29"/>
      <c r="C384" s="29"/>
      <c r="D384" s="29"/>
      <c r="F384" s="28"/>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row>
    <row r="385" spans="1:54" x14ac:dyDescent="0.25">
      <c r="A385" s="16"/>
      <c r="B385" s="29"/>
      <c r="C385" s="29"/>
      <c r="D385" s="29"/>
      <c r="F385" s="28"/>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row>
    <row r="386" spans="1:54" x14ac:dyDescent="0.25">
      <c r="A386" s="16"/>
      <c r="B386" s="29"/>
      <c r="C386" s="29"/>
      <c r="D386" s="29"/>
      <c r="F386" s="28"/>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row>
    <row r="387" spans="1:54" x14ac:dyDescent="0.25">
      <c r="A387" s="16"/>
      <c r="B387" s="29"/>
      <c r="C387" s="29"/>
      <c r="D387" s="29"/>
      <c r="F387" s="28"/>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row>
    <row r="388" spans="1:54" x14ac:dyDescent="0.25">
      <c r="A388" s="16"/>
      <c r="B388" s="29"/>
      <c r="C388" s="29"/>
      <c r="D388" s="29"/>
      <c r="F388" s="28"/>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row>
    <row r="389" spans="1:54" x14ac:dyDescent="0.25">
      <c r="A389" s="16"/>
      <c r="B389" s="29"/>
      <c r="C389" s="29"/>
      <c r="D389" s="29"/>
      <c r="F389" s="28"/>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row>
    <row r="390" spans="1:54" x14ac:dyDescent="0.25">
      <c r="A390" s="16"/>
      <c r="B390" s="29"/>
      <c r="C390" s="29"/>
      <c r="D390" s="29"/>
      <c r="F390" s="28"/>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row>
    <row r="391" spans="1:54" x14ac:dyDescent="0.25">
      <c r="A391" s="16"/>
      <c r="B391" s="29"/>
      <c r="C391" s="29"/>
      <c r="D391" s="29"/>
      <c r="F391" s="28"/>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row>
    <row r="392" spans="1:54" x14ac:dyDescent="0.25">
      <c r="A392" s="16"/>
      <c r="B392" s="29"/>
      <c r="C392" s="29"/>
      <c r="D392" s="29"/>
      <c r="F392" s="28"/>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row>
    <row r="393" spans="1:54" x14ac:dyDescent="0.25">
      <c r="A393" s="16"/>
      <c r="B393" s="29"/>
      <c r="C393" s="29"/>
      <c r="D393" s="29"/>
      <c r="F393" s="28"/>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row>
    <row r="394" spans="1:54" x14ac:dyDescent="0.25">
      <c r="A394" s="16"/>
      <c r="B394" s="29"/>
      <c r="C394" s="29"/>
      <c r="D394" s="29"/>
      <c r="F394" s="28"/>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row>
    <row r="395" spans="1:54" x14ac:dyDescent="0.25">
      <c r="A395" s="16"/>
      <c r="B395" s="29"/>
      <c r="C395" s="29"/>
      <c r="D395" s="29"/>
      <c r="F395" s="28"/>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row>
    <row r="396" spans="1:54" x14ac:dyDescent="0.25">
      <c r="A396" s="16"/>
      <c r="B396" s="29"/>
      <c r="C396" s="29"/>
      <c r="D396" s="29"/>
      <c r="F396" s="28"/>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row>
    <row r="397" spans="1:54" x14ac:dyDescent="0.25">
      <c r="A397" s="16"/>
      <c r="B397" s="29"/>
      <c r="C397" s="29"/>
      <c r="D397" s="29"/>
      <c r="F397" s="28"/>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row>
    <row r="398" spans="1:54" x14ac:dyDescent="0.25">
      <c r="A398" s="16"/>
      <c r="B398" s="29"/>
      <c r="C398" s="29"/>
      <c r="D398" s="29"/>
      <c r="F398" s="28"/>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row>
    <row r="399" spans="1:54" x14ac:dyDescent="0.25">
      <c r="A399" s="16"/>
      <c r="B399" s="29"/>
      <c r="C399" s="29"/>
      <c r="D399" s="29"/>
      <c r="F399" s="28"/>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row>
    <row r="400" spans="1:54" x14ac:dyDescent="0.25">
      <c r="A400" s="16"/>
      <c r="B400" s="29"/>
      <c r="C400" s="29"/>
      <c r="D400" s="29"/>
      <c r="F400" s="28"/>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row>
    <row r="401" spans="1:54" x14ac:dyDescent="0.25">
      <c r="A401" s="16"/>
      <c r="B401" s="29"/>
      <c r="C401" s="29"/>
      <c r="D401" s="29"/>
      <c r="F401" s="28"/>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row>
    <row r="402" spans="1:54" x14ac:dyDescent="0.25">
      <c r="A402" s="16"/>
      <c r="B402" s="29"/>
      <c r="C402" s="29"/>
      <c r="D402" s="29"/>
      <c r="F402" s="28"/>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row>
    <row r="403" spans="1:54" x14ac:dyDescent="0.25">
      <c r="A403" s="16"/>
      <c r="B403" s="29"/>
      <c r="C403" s="29"/>
      <c r="D403" s="29"/>
      <c r="F403" s="28"/>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row>
    <row r="404" spans="1:54" x14ac:dyDescent="0.25">
      <c r="A404" s="16"/>
      <c r="B404" s="29"/>
      <c r="C404" s="29"/>
      <c r="D404" s="29"/>
      <c r="F404" s="28"/>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row>
    <row r="405" spans="1:54" x14ac:dyDescent="0.25">
      <c r="A405" s="16"/>
      <c r="B405" s="29"/>
      <c r="C405" s="29"/>
      <c r="D405" s="29"/>
      <c r="F405" s="28"/>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row>
    <row r="406" spans="1:54" x14ac:dyDescent="0.25">
      <c r="A406" s="16"/>
      <c r="B406" s="29"/>
      <c r="C406" s="29"/>
      <c r="D406" s="29"/>
      <c r="F406" s="28"/>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row>
    <row r="407" spans="1:54" x14ac:dyDescent="0.25">
      <c r="A407" s="16"/>
      <c r="B407" s="29"/>
      <c r="C407" s="29"/>
      <c r="D407" s="29"/>
      <c r="F407" s="28"/>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row>
    <row r="408" spans="1:54" x14ac:dyDescent="0.25">
      <c r="A408" s="16"/>
      <c r="B408" s="29"/>
      <c r="C408" s="29"/>
      <c r="D408" s="29"/>
      <c r="F408" s="28"/>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row>
    <row r="409" spans="1:54" x14ac:dyDescent="0.25">
      <c r="A409" s="16"/>
      <c r="B409" s="29"/>
      <c r="C409" s="29"/>
      <c r="D409" s="29"/>
      <c r="F409" s="28"/>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row>
    <row r="410" spans="1:54" x14ac:dyDescent="0.25">
      <c r="A410" s="16"/>
      <c r="B410" s="29"/>
      <c r="C410" s="29"/>
      <c r="D410" s="29"/>
      <c r="F410" s="28"/>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row>
    <row r="411" spans="1:54" x14ac:dyDescent="0.25">
      <c r="A411" s="16"/>
      <c r="B411" s="29"/>
      <c r="C411" s="29"/>
      <c r="D411" s="29"/>
      <c r="F411" s="28"/>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row>
    <row r="412" spans="1:54" x14ac:dyDescent="0.25">
      <c r="A412" s="16"/>
      <c r="B412" s="29"/>
      <c r="C412" s="29"/>
      <c r="D412" s="29"/>
      <c r="F412" s="28"/>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row>
    <row r="413" spans="1:54" x14ac:dyDescent="0.25">
      <c r="A413" s="16"/>
      <c r="B413" s="29"/>
      <c r="C413" s="29"/>
      <c r="D413" s="29"/>
      <c r="F413" s="28"/>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row>
    <row r="414" spans="1:54" x14ac:dyDescent="0.25">
      <c r="A414" s="16"/>
      <c r="B414" s="29"/>
      <c r="C414" s="29"/>
      <c r="D414" s="29"/>
      <c r="F414" s="28"/>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row>
    <row r="415" spans="1:54" x14ac:dyDescent="0.25">
      <c r="A415" s="16"/>
      <c r="B415" s="29"/>
      <c r="C415" s="29"/>
      <c r="D415" s="29"/>
      <c r="F415" s="28"/>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row>
    <row r="416" spans="1:54" x14ac:dyDescent="0.25">
      <c r="A416" s="16"/>
      <c r="B416" s="29"/>
      <c r="C416" s="29"/>
      <c r="D416" s="29"/>
      <c r="F416" s="28"/>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row>
    <row r="417" spans="1:54" x14ac:dyDescent="0.25">
      <c r="A417" s="16"/>
      <c r="B417" s="29"/>
      <c r="C417" s="29"/>
      <c r="D417" s="29"/>
      <c r="F417" s="28"/>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row>
    <row r="418" spans="1:54" x14ac:dyDescent="0.25">
      <c r="A418" s="16"/>
      <c r="B418" s="29"/>
      <c r="C418" s="29"/>
      <c r="D418" s="29"/>
      <c r="F418" s="28"/>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row>
    <row r="419" spans="1:54" x14ac:dyDescent="0.25">
      <c r="A419" s="16"/>
      <c r="B419" s="29"/>
      <c r="C419" s="29"/>
      <c r="D419" s="29"/>
      <c r="F419" s="28"/>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row>
    <row r="420" spans="1:54" x14ac:dyDescent="0.25">
      <c r="A420" s="16"/>
      <c r="B420" s="29"/>
      <c r="C420" s="29"/>
      <c r="D420" s="29"/>
      <c r="F420" s="28"/>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row>
    <row r="421" spans="1:54" x14ac:dyDescent="0.25">
      <c r="A421" s="16"/>
      <c r="B421" s="29"/>
      <c r="C421" s="29"/>
      <c r="D421" s="29"/>
      <c r="F421" s="28"/>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row>
    <row r="422" spans="1:54" x14ac:dyDescent="0.25">
      <c r="A422" s="16"/>
      <c r="B422" s="29"/>
      <c r="C422" s="29"/>
      <c r="D422" s="29"/>
      <c r="F422" s="28"/>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row>
    <row r="423" spans="1:54" x14ac:dyDescent="0.25">
      <c r="A423" s="16"/>
      <c r="B423" s="29"/>
      <c r="C423" s="29"/>
      <c r="D423" s="29"/>
      <c r="F423" s="28"/>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row>
    <row r="424" spans="1:54" x14ac:dyDescent="0.25">
      <c r="A424" s="16"/>
      <c r="B424" s="29"/>
      <c r="C424" s="29"/>
      <c r="D424" s="29"/>
      <c r="F424" s="28"/>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row>
    <row r="425" spans="1:54" x14ac:dyDescent="0.25">
      <c r="A425" s="16"/>
      <c r="B425" s="29"/>
      <c r="C425" s="29"/>
      <c r="D425" s="29"/>
      <c r="F425" s="28"/>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row>
    <row r="426" spans="1:54" x14ac:dyDescent="0.25">
      <c r="A426" s="16"/>
      <c r="B426" s="29"/>
      <c r="C426" s="29"/>
      <c r="D426" s="29"/>
      <c r="F426" s="28"/>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row>
    <row r="427" spans="1:54" x14ac:dyDescent="0.25">
      <c r="A427" s="16"/>
      <c r="B427" s="29"/>
      <c r="C427" s="29"/>
      <c r="D427" s="29"/>
      <c r="F427" s="28"/>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row>
    <row r="428" spans="1:54" x14ac:dyDescent="0.25">
      <c r="A428" s="16"/>
      <c r="B428" s="29"/>
      <c r="C428" s="29"/>
      <c r="D428" s="29"/>
      <c r="F428" s="28"/>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row>
    <row r="429" spans="1:54" x14ac:dyDescent="0.25">
      <c r="A429" s="16"/>
      <c r="B429" s="29"/>
      <c r="C429" s="29"/>
      <c r="D429" s="29"/>
      <c r="F429" s="28"/>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row>
    <row r="430" spans="1:54" x14ac:dyDescent="0.25">
      <c r="A430" s="16"/>
      <c r="B430" s="29"/>
      <c r="C430" s="29"/>
      <c r="D430" s="29"/>
      <c r="F430" s="28"/>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row>
    <row r="431" spans="1:54" x14ac:dyDescent="0.25">
      <c r="A431" s="16"/>
      <c r="B431" s="29"/>
      <c r="C431" s="29"/>
      <c r="D431" s="29"/>
      <c r="F431" s="28"/>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row>
    <row r="432" spans="1:54" x14ac:dyDescent="0.25">
      <c r="A432" s="16"/>
      <c r="B432" s="29"/>
      <c r="C432" s="29"/>
      <c r="D432" s="29"/>
      <c r="F432" s="28"/>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row>
    <row r="433" spans="1:54" x14ac:dyDescent="0.25">
      <c r="A433" s="16"/>
      <c r="B433" s="29"/>
      <c r="C433" s="29"/>
      <c r="D433" s="29"/>
      <c r="F433" s="28"/>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row>
    <row r="434" spans="1:54" x14ac:dyDescent="0.25">
      <c r="A434" s="16"/>
      <c r="B434" s="29"/>
      <c r="C434" s="29"/>
      <c r="D434" s="29"/>
      <c r="F434" s="28"/>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row>
    <row r="435" spans="1:54" x14ac:dyDescent="0.25">
      <c r="A435" s="16"/>
      <c r="B435" s="29"/>
      <c r="C435" s="29"/>
      <c r="D435" s="29"/>
      <c r="F435" s="28"/>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row>
    <row r="436" spans="1:54" x14ac:dyDescent="0.25">
      <c r="A436" s="16"/>
      <c r="B436" s="29"/>
      <c r="C436" s="29"/>
      <c r="D436" s="29"/>
      <c r="F436" s="28"/>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row>
    <row r="437" spans="1:54" x14ac:dyDescent="0.25">
      <c r="A437" s="16"/>
      <c r="B437" s="29"/>
      <c r="C437" s="29"/>
      <c r="D437" s="29"/>
      <c r="F437" s="28"/>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row>
    <row r="438" spans="1:54" x14ac:dyDescent="0.25">
      <c r="A438" s="16"/>
      <c r="B438" s="29"/>
      <c r="C438" s="29"/>
      <c r="D438" s="29"/>
      <c r="F438" s="28"/>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row>
    <row r="439" spans="1:54" x14ac:dyDescent="0.25">
      <c r="A439" s="16"/>
      <c r="B439" s="29"/>
      <c r="C439" s="29"/>
      <c r="D439" s="29"/>
      <c r="F439" s="28"/>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row>
    <row r="440" spans="1:54" x14ac:dyDescent="0.25">
      <c r="A440" s="16"/>
      <c r="B440" s="29"/>
      <c r="C440" s="29"/>
      <c r="D440" s="29"/>
      <c r="F440" s="28"/>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row>
    <row r="441" spans="1:54" x14ac:dyDescent="0.25">
      <c r="A441" s="16"/>
      <c r="B441" s="29"/>
      <c r="C441" s="29"/>
      <c r="D441" s="29"/>
      <c r="F441" s="28"/>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row>
    <row r="442" spans="1:54" x14ac:dyDescent="0.25">
      <c r="A442" s="16"/>
      <c r="B442" s="29"/>
      <c r="C442" s="29"/>
      <c r="D442" s="29"/>
      <c r="F442" s="28"/>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row>
    <row r="443" spans="1:54" x14ac:dyDescent="0.25">
      <c r="A443" s="16"/>
      <c r="B443" s="29"/>
      <c r="C443" s="29"/>
      <c r="D443" s="29"/>
      <c r="F443" s="28"/>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row>
    <row r="444" spans="1:54" x14ac:dyDescent="0.25">
      <c r="A444" s="16"/>
      <c r="B444" s="29"/>
      <c r="C444" s="29"/>
      <c r="D444" s="29"/>
      <c r="F444" s="28"/>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row>
    <row r="445" spans="1:54" x14ac:dyDescent="0.25">
      <c r="A445" s="16"/>
      <c r="B445" s="29"/>
      <c r="C445" s="29"/>
      <c r="D445" s="29"/>
      <c r="F445" s="28"/>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row>
    <row r="446" spans="1:54" x14ac:dyDescent="0.25">
      <c r="A446" s="16"/>
      <c r="B446" s="29"/>
      <c r="C446" s="29"/>
      <c r="D446" s="29"/>
      <c r="F446" s="28"/>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row>
    <row r="447" spans="1:54" x14ac:dyDescent="0.25">
      <c r="A447" s="16"/>
      <c r="B447" s="29"/>
      <c r="C447" s="29"/>
      <c r="D447" s="29"/>
      <c r="F447" s="28"/>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row>
    <row r="448" spans="1:54" x14ac:dyDescent="0.25">
      <c r="A448" s="16"/>
      <c r="B448" s="29"/>
      <c r="C448" s="29"/>
      <c r="D448" s="29"/>
      <c r="F448" s="28"/>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row>
    <row r="449" spans="1:54" x14ac:dyDescent="0.25">
      <c r="A449" s="16"/>
      <c r="B449" s="29"/>
      <c r="C449" s="29"/>
      <c r="D449" s="29"/>
      <c r="F449" s="28"/>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row>
    <row r="450" spans="1:54" x14ac:dyDescent="0.25">
      <c r="A450" s="16"/>
      <c r="B450" s="29"/>
      <c r="C450" s="29"/>
      <c r="D450" s="29"/>
      <c r="F450" s="28"/>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row>
    <row r="451" spans="1:54" x14ac:dyDescent="0.25">
      <c r="A451" s="16"/>
      <c r="B451" s="29"/>
      <c r="C451" s="29"/>
      <c r="D451" s="29"/>
      <c r="F451" s="28"/>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row>
    <row r="452" spans="1:54" x14ac:dyDescent="0.25">
      <c r="A452" s="16"/>
      <c r="B452" s="29"/>
      <c r="C452" s="29"/>
      <c r="D452" s="29"/>
      <c r="F452" s="28"/>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row>
    <row r="453" spans="1:54" x14ac:dyDescent="0.25">
      <c r="A453" s="16"/>
      <c r="B453" s="29"/>
      <c r="C453" s="29"/>
      <c r="D453" s="29"/>
      <c r="F453" s="28"/>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row>
    <row r="454" spans="1:54" x14ac:dyDescent="0.25">
      <c r="A454" s="16"/>
      <c r="B454" s="29"/>
      <c r="C454" s="29"/>
      <c r="D454" s="29"/>
      <c r="F454" s="28"/>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row>
    <row r="455" spans="1:54" x14ac:dyDescent="0.25">
      <c r="A455" s="16"/>
      <c r="B455" s="29"/>
      <c r="C455" s="29"/>
      <c r="D455" s="29"/>
      <c r="F455" s="28"/>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row>
    <row r="456" spans="1:54" x14ac:dyDescent="0.25">
      <c r="A456" s="16"/>
      <c r="B456" s="29"/>
      <c r="C456" s="29"/>
      <c r="D456" s="29"/>
      <c r="F456" s="28"/>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row>
    <row r="457" spans="1:54" x14ac:dyDescent="0.25">
      <c r="A457" s="16"/>
      <c r="B457" s="29"/>
      <c r="C457" s="29"/>
      <c r="D457" s="29"/>
      <c r="F457" s="28"/>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row>
    <row r="458" spans="1:54" x14ac:dyDescent="0.25">
      <c r="A458" s="16"/>
      <c r="B458" s="29"/>
      <c r="C458" s="29"/>
      <c r="D458" s="29"/>
      <c r="F458" s="28"/>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row>
    <row r="459" spans="1:54" x14ac:dyDescent="0.25">
      <c r="A459" s="16"/>
      <c r="B459" s="29"/>
      <c r="C459" s="29"/>
      <c r="D459" s="29"/>
      <c r="F459" s="28"/>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row>
    <row r="460" spans="1:54" x14ac:dyDescent="0.25">
      <c r="A460" s="16"/>
      <c r="B460" s="29"/>
      <c r="C460" s="29"/>
      <c r="D460" s="29"/>
      <c r="F460" s="28"/>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row>
    <row r="461" spans="1:54" x14ac:dyDescent="0.25">
      <c r="A461" s="16"/>
      <c r="B461" s="29"/>
      <c r="C461" s="29"/>
      <c r="D461" s="29"/>
      <c r="F461" s="28"/>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row>
    <row r="462" spans="1:54" x14ac:dyDescent="0.25">
      <c r="A462" s="16"/>
      <c r="B462" s="29"/>
      <c r="C462" s="29"/>
      <c r="D462" s="29"/>
      <c r="F462" s="28"/>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row>
    <row r="463" spans="1:54" x14ac:dyDescent="0.25">
      <c r="A463" s="16"/>
      <c r="B463" s="29"/>
      <c r="C463" s="29"/>
      <c r="D463" s="29"/>
      <c r="F463" s="28"/>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row>
    <row r="464" spans="1:54" x14ac:dyDescent="0.25">
      <c r="A464" s="16"/>
      <c r="B464" s="29"/>
      <c r="C464" s="29"/>
      <c r="D464" s="29"/>
      <c r="F464" s="28"/>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row>
    <row r="465" spans="1:54" x14ac:dyDescent="0.25">
      <c r="A465" s="16"/>
      <c r="B465" s="29"/>
      <c r="C465" s="29"/>
      <c r="D465" s="29"/>
      <c r="F465" s="28"/>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row>
    <row r="466" spans="1:54" x14ac:dyDescent="0.25">
      <c r="A466" s="16"/>
      <c r="B466" s="29"/>
      <c r="C466" s="29"/>
      <c r="D466" s="29"/>
      <c r="F466" s="28"/>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row>
    <row r="467" spans="1:54" x14ac:dyDescent="0.25">
      <c r="A467" s="16"/>
      <c r="B467" s="29"/>
      <c r="C467" s="29"/>
      <c r="D467" s="29"/>
      <c r="F467" s="28"/>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row>
    <row r="468" spans="1:54" x14ac:dyDescent="0.25">
      <c r="A468" s="16"/>
      <c r="B468" s="29"/>
      <c r="C468" s="29"/>
      <c r="D468" s="29"/>
      <c r="F468" s="28"/>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row>
    <row r="469" spans="1:54" x14ac:dyDescent="0.25">
      <c r="A469" s="16"/>
      <c r="B469" s="29"/>
      <c r="C469" s="29"/>
      <c r="D469" s="29"/>
      <c r="F469" s="28"/>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row>
    <row r="470" spans="1:54" x14ac:dyDescent="0.25">
      <c r="A470" s="16"/>
      <c r="B470" s="29"/>
      <c r="C470" s="29"/>
      <c r="D470" s="29"/>
      <c r="F470" s="28"/>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row>
    <row r="471" spans="1:54" x14ac:dyDescent="0.25">
      <c r="A471" s="16"/>
      <c r="B471" s="29"/>
      <c r="C471" s="29"/>
      <c r="D471" s="29"/>
      <c r="F471" s="28"/>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row>
    <row r="472" spans="1:54" x14ac:dyDescent="0.25">
      <c r="A472" s="16"/>
      <c r="B472" s="29"/>
      <c r="C472" s="29"/>
      <c r="D472" s="29"/>
      <c r="F472" s="28"/>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row>
    <row r="473" spans="1:54" x14ac:dyDescent="0.25">
      <c r="A473" s="16"/>
      <c r="B473" s="29"/>
      <c r="C473" s="29"/>
      <c r="D473" s="29"/>
      <c r="F473" s="28"/>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row>
    <row r="474" spans="1:54" x14ac:dyDescent="0.25">
      <c r="A474" s="16"/>
      <c r="B474" s="29"/>
      <c r="C474" s="29"/>
      <c r="D474" s="29"/>
      <c r="F474" s="28"/>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row>
    <row r="475" spans="1:54" x14ac:dyDescent="0.25">
      <c r="A475" s="16"/>
      <c r="B475" s="29"/>
      <c r="C475" s="29"/>
      <c r="D475" s="29"/>
      <c r="F475" s="28"/>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row>
    <row r="476" spans="1:54" x14ac:dyDescent="0.25">
      <c r="A476" s="16"/>
      <c r="B476" s="29"/>
      <c r="C476" s="29"/>
      <c r="D476" s="29"/>
      <c r="F476" s="28"/>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row>
    <row r="477" spans="1:54" x14ac:dyDescent="0.25">
      <c r="A477" s="16"/>
      <c r="B477" s="29"/>
      <c r="C477" s="29"/>
      <c r="D477" s="29"/>
      <c r="F477" s="28"/>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row>
    <row r="478" spans="1:54" x14ac:dyDescent="0.25">
      <c r="A478" s="16"/>
      <c r="B478" s="29"/>
      <c r="C478" s="29"/>
      <c r="D478" s="29"/>
      <c r="F478" s="28"/>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row>
    <row r="479" spans="1:54" x14ac:dyDescent="0.25">
      <c r="A479" s="16"/>
      <c r="B479" s="29"/>
      <c r="C479" s="29"/>
      <c r="D479" s="29"/>
      <c r="F479" s="28"/>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row>
    <row r="480" spans="1:54" x14ac:dyDescent="0.25">
      <c r="A480" s="16"/>
      <c r="B480" s="29"/>
      <c r="C480" s="29"/>
      <c r="D480" s="29"/>
      <c r="F480" s="28"/>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row>
    <row r="481" spans="1:54" x14ac:dyDescent="0.25">
      <c r="A481" s="16"/>
      <c r="B481" s="29"/>
      <c r="C481" s="29"/>
      <c r="D481" s="29"/>
      <c r="F481" s="28"/>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row>
    <row r="482" spans="1:54" x14ac:dyDescent="0.25">
      <c r="A482" s="16"/>
      <c r="B482" s="29"/>
      <c r="C482" s="29"/>
      <c r="D482" s="29"/>
      <c r="F482" s="28"/>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row>
    <row r="483" spans="1:54" x14ac:dyDescent="0.25">
      <c r="A483" s="16"/>
      <c r="B483" s="29"/>
      <c r="C483" s="29"/>
      <c r="D483" s="29"/>
      <c r="F483" s="28"/>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row>
    <row r="484" spans="1:54" x14ac:dyDescent="0.25">
      <c r="A484" s="16"/>
      <c r="B484" s="29"/>
      <c r="C484" s="29"/>
      <c r="D484" s="29"/>
      <c r="F484" s="28"/>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row>
    <row r="485" spans="1:54" x14ac:dyDescent="0.25">
      <c r="A485" s="16"/>
      <c r="B485" s="29"/>
      <c r="C485" s="29"/>
      <c r="D485" s="29"/>
      <c r="F485" s="28"/>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row>
    <row r="486" spans="1:54" x14ac:dyDescent="0.25">
      <c r="A486" s="16"/>
      <c r="B486" s="29"/>
      <c r="C486" s="29"/>
      <c r="D486" s="29"/>
      <c r="F486" s="28"/>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row>
    <row r="487" spans="1:54" x14ac:dyDescent="0.25">
      <c r="A487" s="16"/>
      <c r="B487" s="29"/>
      <c r="C487" s="29"/>
      <c r="D487" s="29"/>
      <c r="F487" s="28"/>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row>
    <row r="488" spans="1:54" x14ac:dyDescent="0.25">
      <c r="A488" s="16"/>
      <c r="B488" s="29"/>
      <c r="C488" s="29"/>
      <c r="D488" s="29"/>
      <c r="F488" s="28"/>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row>
    <row r="489" spans="1:54" x14ac:dyDescent="0.25">
      <c r="A489" s="16"/>
      <c r="B489" s="29"/>
      <c r="C489" s="29"/>
      <c r="D489" s="29"/>
      <c r="F489" s="28"/>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row>
    <row r="490" spans="1:54" x14ac:dyDescent="0.25">
      <c r="A490" s="16"/>
      <c r="B490" s="29"/>
      <c r="C490" s="29"/>
      <c r="D490" s="29"/>
      <c r="F490" s="28"/>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row>
    <row r="491" spans="1:54" x14ac:dyDescent="0.25">
      <c r="A491" s="16"/>
      <c r="B491" s="29"/>
      <c r="C491" s="29"/>
      <c r="D491" s="29"/>
      <c r="F491" s="28"/>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row>
    <row r="492" spans="1:54" x14ac:dyDescent="0.25">
      <c r="A492" s="16"/>
      <c r="B492" s="29"/>
      <c r="C492" s="29"/>
      <c r="D492" s="29"/>
      <c r="F492" s="28"/>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row>
    <row r="493" spans="1:54" x14ac:dyDescent="0.25">
      <c r="A493" s="16"/>
      <c r="B493" s="29"/>
      <c r="C493" s="29"/>
      <c r="D493" s="29"/>
      <c r="F493" s="28"/>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row>
    <row r="494" spans="1:54" x14ac:dyDescent="0.25">
      <c r="A494" s="16"/>
      <c r="B494" s="29"/>
      <c r="C494" s="29"/>
      <c r="D494" s="29"/>
      <c r="F494" s="28"/>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row>
    <row r="495" spans="1:54" x14ac:dyDescent="0.25">
      <c r="A495" s="16"/>
      <c r="B495" s="29"/>
      <c r="C495" s="29"/>
      <c r="D495" s="29"/>
      <c r="F495" s="28"/>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row>
    <row r="496" spans="1:54" x14ac:dyDescent="0.25">
      <c r="A496" s="16"/>
      <c r="B496" s="29"/>
      <c r="C496" s="29"/>
      <c r="D496" s="29"/>
      <c r="F496" s="28"/>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row>
    <row r="497" spans="1:54" x14ac:dyDescent="0.25">
      <c r="A497" s="16"/>
      <c r="B497" s="29"/>
      <c r="C497" s="29"/>
      <c r="D497" s="29"/>
      <c r="F497" s="28"/>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row>
    <row r="498" spans="1:54" x14ac:dyDescent="0.25">
      <c r="A498" s="16"/>
      <c r="B498" s="29"/>
      <c r="C498" s="29"/>
      <c r="D498" s="29"/>
      <c r="F498" s="28"/>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row>
    <row r="499" spans="1:54" x14ac:dyDescent="0.25">
      <c r="A499" s="16"/>
      <c r="B499" s="29"/>
      <c r="C499" s="29"/>
      <c r="D499" s="29"/>
      <c r="F499" s="28"/>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row>
    <row r="500" spans="1:54" x14ac:dyDescent="0.25">
      <c r="A500" s="16"/>
      <c r="B500" s="29"/>
      <c r="C500" s="29"/>
      <c r="D500" s="29"/>
      <c r="F500" s="28"/>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row>
    <row r="501" spans="1:54" x14ac:dyDescent="0.25">
      <c r="A501" s="16"/>
      <c r="B501" s="29"/>
      <c r="C501" s="29"/>
      <c r="D501" s="29"/>
      <c r="F501" s="28"/>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row>
    <row r="502" spans="1:54" x14ac:dyDescent="0.25">
      <c r="A502" s="16"/>
      <c r="B502" s="29"/>
      <c r="C502" s="29"/>
      <c r="D502" s="29"/>
      <c r="F502" s="28"/>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row>
    <row r="503" spans="1:54" x14ac:dyDescent="0.25">
      <c r="A503" s="16"/>
      <c r="B503" s="29"/>
      <c r="C503" s="29"/>
      <c r="D503" s="29"/>
      <c r="F503" s="28"/>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row>
    <row r="504" spans="1:54" x14ac:dyDescent="0.25">
      <c r="A504" s="16"/>
      <c r="B504" s="29"/>
      <c r="C504" s="29"/>
      <c r="D504" s="29"/>
      <c r="F504" s="28"/>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row>
    <row r="505" spans="1:54" x14ac:dyDescent="0.25">
      <c r="A505" s="16"/>
      <c r="B505" s="29"/>
      <c r="C505" s="29"/>
      <c r="D505" s="29"/>
      <c r="F505" s="28"/>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row>
    <row r="506" spans="1:54" x14ac:dyDescent="0.25">
      <c r="A506" s="16"/>
      <c r="B506" s="29"/>
      <c r="C506" s="29"/>
      <c r="D506" s="29"/>
      <c r="F506" s="28"/>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row>
    <row r="507" spans="1:54" x14ac:dyDescent="0.25">
      <c r="A507" s="16"/>
      <c r="B507" s="29"/>
      <c r="C507" s="29"/>
      <c r="D507" s="29"/>
      <c r="F507" s="28"/>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row>
    <row r="508" spans="1:54" x14ac:dyDescent="0.25">
      <c r="A508" s="16"/>
      <c r="B508" s="29"/>
      <c r="C508" s="29"/>
      <c r="D508" s="29"/>
      <c r="F508" s="28"/>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row>
    <row r="509" spans="1:54" x14ac:dyDescent="0.25">
      <c r="A509" s="16"/>
      <c r="B509" s="29"/>
      <c r="C509" s="29"/>
      <c r="D509" s="29"/>
      <c r="F509" s="28"/>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row>
    <row r="510" spans="1:54" x14ac:dyDescent="0.25">
      <c r="A510" s="16"/>
      <c r="B510" s="29"/>
      <c r="C510" s="29"/>
      <c r="D510" s="29"/>
      <c r="F510" s="28"/>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row>
    <row r="511" spans="1:54" x14ac:dyDescent="0.25">
      <c r="A511" s="16"/>
      <c r="B511" s="29"/>
      <c r="C511" s="29"/>
      <c r="D511" s="29"/>
      <c r="F511" s="28"/>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row>
    <row r="512" spans="1:54" x14ac:dyDescent="0.25">
      <c r="A512" s="16"/>
      <c r="B512" s="29"/>
      <c r="C512" s="29"/>
      <c r="D512" s="29"/>
      <c r="F512" s="28"/>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row>
    <row r="513" spans="1:54" x14ac:dyDescent="0.25">
      <c r="A513" s="16"/>
      <c r="B513" s="29"/>
      <c r="C513" s="29"/>
      <c r="D513" s="29"/>
      <c r="F513" s="28"/>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row>
    <row r="514" spans="1:54" x14ac:dyDescent="0.25">
      <c r="A514" s="16"/>
      <c r="B514" s="29"/>
      <c r="C514" s="29"/>
      <c r="D514" s="29"/>
      <c r="F514" s="28"/>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row>
    <row r="515" spans="1:54" x14ac:dyDescent="0.25">
      <c r="A515" s="16"/>
      <c r="B515" s="29"/>
      <c r="C515" s="29"/>
      <c r="D515" s="29"/>
      <c r="F515" s="28"/>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row>
    <row r="516" spans="1:54" x14ac:dyDescent="0.25">
      <c r="A516" s="16"/>
      <c r="B516" s="29"/>
      <c r="C516" s="29"/>
      <c r="D516" s="29"/>
      <c r="F516" s="28"/>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row>
    <row r="517" spans="1:54" x14ac:dyDescent="0.25">
      <c r="A517" s="16"/>
      <c r="B517" s="29"/>
      <c r="C517" s="29"/>
      <c r="D517" s="29"/>
      <c r="F517" s="28"/>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row>
    <row r="518" spans="1:54" x14ac:dyDescent="0.25">
      <c r="A518" s="16"/>
      <c r="B518" s="29"/>
      <c r="C518" s="29"/>
      <c r="D518" s="29"/>
      <c r="F518" s="28"/>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row>
    <row r="519" spans="1:54" x14ac:dyDescent="0.25">
      <c r="A519" s="16"/>
      <c r="B519" s="29"/>
      <c r="C519" s="29"/>
      <c r="D519" s="29"/>
      <c r="F519" s="28"/>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row>
    <row r="520" spans="1:54" x14ac:dyDescent="0.25">
      <c r="A520" s="16"/>
      <c r="B520" s="29"/>
      <c r="C520" s="29"/>
      <c r="D520" s="29"/>
      <c r="F520" s="28"/>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row>
    <row r="521" spans="1:54" x14ac:dyDescent="0.25">
      <c r="A521" s="16"/>
      <c r="B521" s="29"/>
      <c r="C521" s="29"/>
      <c r="D521" s="29"/>
      <c r="F521" s="28"/>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row>
    <row r="522" spans="1:54" x14ac:dyDescent="0.25">
      <c r="A522" s="16"/>
      <c r="B522" s="29"/>
      <c r="C522" s="29"/>
      <c r="D522" s="29"/>
      <c r="F522" s="28"/>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row>
    <row r="523" spans="1:54" x14ac:dyDescent="0.25">
      <c r="A523" s="16"/>
      <c r="B523" s="29"/>
      <c r="C523" s="29"/>
      <c r="D523" s="29"/>
      <c r="F523" s="28"/>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row>
    <row r="524" spans="1:54" x14ac:dyDescent="0.25">
      <c r="A524" s="16"/>
      <c r="B524" s="29"/>
      <c r="C524" s="29"/>
      <c r="D524" s="29"/>
      <c r="F524" s="28"/>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row>
    <row r="525" spans="1:54" x14ac:dyDescent="0.25">
      <c r="A525" s="16"/>
      <c r="B525" s="29"/>
      <c r="C525" s="29"/>
      <c r="D525" s="29"/>
      <c r="F525" s="28"/>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row>
    <row r="526" spans="1:54" x14ac:dyDescent="0.25">
      <c r="A526" s="16"/>
      <c r="B526" s="29"/>
      <c r="C526" s="29"/>
      <c r="D526" s="29"/>
      <c r="F526" s="28"/>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row>
    <row r="527" spans="1:54" x14ac:dyDescent="0.25">
      <c r="A527" s="16"/>
      <c r="B527" s="29"/>
      <c r="C527" s="29"/>
      <c r="D527" s="29"/>
      <c r="F527" s="28"/>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row>
    <row r="528" spans="1:54" x14ac:dyDescent="0.25">
      <c r="A528" s="16"/>
      <c r="B528" s="29"/>
      <c r="C528" s="29"/>
      <c r="D528" s="29"/>
      <c r="F528" s="28"/>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row>
    <row r="529" spans="1:54" x14ac:dyDescent="0.25">
      <c r="A529" s="16"/>
      <c r="B529" s="29"/>
      <c r="C529" s="29"/>
      <c r="D529" s="29"/>
      <c r="F529" s="28"/>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row>
    <row r="530" spans="1:54" x14ac:dyDescent="0.25">
      <c r="A530" s="16"/>
      <c r="B530" s="29"/>
      <c r="C530" s="29"/>
      <c r="D530" s="29"/>
      <c r="F530" s="28"/>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row>
    <row r="531" spans="1:54" x14ac:dyDescent="0.25">
      <c r="A531" s="16"/>
      <c r="B531" s="29"/>
      <c r="C531" s="29"/>
      <c r="D531" s="29"/>
      <c r="F531" s="28"/>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row>
    <row r="532" spans="1:54" x14ac:dyDescent="0.25">
      <c r="A532" s="16"/>
      <c r="B532" s="29"/>
      <c r="C532" s="29"/>
      <c r="D532" s="29"/>
      <c r="F532" s="28"/>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row>
    <row r="533" spans="1:54" x14ac:dyDescent="0.25">
      <c r="A533" s="16"/>
      <c r="B533" s="29"/>
      <c r="C533" s="29"/>
      <c r="D533" s="29"/>
      <c r="F533" s="28"/>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row>
    <row r="534" spans="1:54" x14ac:dyDescent="0.25">
      <c r="A534" s="16"/>
      <c r="B534" s="29"/>
      <c r="C534" s="29"/>
      <c r="D534" s="29"/>
      <c r="F534" s="28"/>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row>
    <row r="535" spans="1:54" x14ac:dyDescent="0.25">
      <c r="A535" s="16"/>
      <c r="B535" s="29"/>
      <c r="C535" s="29"/>
      <c r="D535" s="29"/>
      <c r="F535" s="28"/>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row>
    <row r="536" spans="1:54" x14ac:dyDescent="0.25">
      <c r="A536" s="16"/>
      <c r="B536" s="29"/>
      <c r="C536" s="29"/>
      <c r="D536" s="29"/>
      <c r="F536" s="28"/>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row>
    <row r="537" spans="1:54" x14ac:dyDescent="0.25">
      <c r="A537" s="16"/>
      <c r="B537" s="29"/>
      <c r="C537" s="29"/>
      <c r="D537" s="29"/>
      <c r="F537" s="28"/>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row>
    <row r="538" spans="1:54" x14ac:dyDescent="0.25">
      <c r="A538" s="16"/>
      <c r="B538" s="29"/>
      <c r="C538" s="29"/>
      <c r="D538" s="29"/>
      <c r="F538" s="28"/>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row>
    <row r="539" spans="1:54" x14ac:dyDescent="0.25">
      <c r="A539" s="16"/>
      <c r="B539" s="29"/>
      <c r="C539" s="29"/>
      <c r="D539" s="29"/>
      <c r="F539" s="28"/>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row>
    <row r="540" spans="1:54" x14ac:dyDescent="0.25">
      <c r="A540" s="16"/>
      <c r="B540" s="29"/>
      <c r="C540" s="29"/>
      <c r="D540" s="29"/>
      <c r="F540" s="28"/>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row>
    <row r="541" spans="1:54" x14ac:dyDescent="0.25">
      <c r="A541" s="16"/>
      <c r="B541" s="29"/>
      <c r="C541" s="29"/>
      <c r="D541" s="29"/>
      <c r="F541" s="28"/>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row>
    <row r="542" spans="1:54" x14ac:dyDescent="0.25">
      <c r="A542" s="16"/>
      <c r="B542" s="29"/>
      <c r="C542" s="29"/>
      <c r="D542" s="29"/>
      <c r="F542" s="28"/>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row>
    <row r="543" spans="1:54" x14ac:dyDescent="0.25">
      <c r="A543" s="16"/>
      <c r="B543" s="29"/>
      <c r="C543" s="29"/>
      <c r="D543" s="29"/>
      <c r="F543" s="28"/>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row>
    <row r="544" spans="1:54" x14ac:dyDescent="0.25">
      <c r="A544" s="16"/>
      <c r="B544" s="29"/>
      <c r="C544" s="29"/>
      <c r="D544" s="29"/>
      <c r="F544" s="28"/>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row>
    <row r="545" spans="1:54" x14ac:dyDescent="0.25">
      <c r="A545" s="16"/>
      <c r="B545" s="29"/>
      <c r="C545" s="29"/>
      <c r="D545" s="29"/>
      <c r="F545" s="28"/>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row>
    <row r="546" spans="1:54" x14ac:dyDescent="0.25">
      <c r="A546" s="16"/>
      <c r="B546" s="29"/>
      <c r="C546" s="29"/>
      <c r="D546" s="29"/>
      <c r="F546" s="28"/>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row>
    <row r="547" spans="1:54" x14ac:dyDescent="0.25">
      <c r="A547" s="16"/>
      <c r="B547" s="29"/>
      <c r="C547" s="29"/>
      <c r="D547" s="29"/>
      <c r="F547" s="28"/>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row>
    <row r="548" spans="1:54" x14ac:dyDescent="0.25">
      <c r="A548" s="16"/>
      <c r="B548" s="29"/>
      <c r="C548" s="29"/>
      <c r="D548" s="29"/>
      <c r="F548" s="28"/>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row>
    <row r="549" spans="1:54" x14ac:dyDescent="0.25">
      <c r="A549" s="16"/>
      <c r="B549" s="29"/>
      <c r="C549" s="29"/>
      <c r="D549" s="29"/>
      <c r="F549" s="28"/>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row>
    <row r="550" spans="1:54" x14ac:dyDescent="0.25">
      <c r="A550" s="16"/>
      <c r="B550" s="29"/>
      <c r="C550" s="29"/>
      <c r="D550" s="29"/>
      <c r="F550" s="28"/>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row>
    <row r="551" spans="1:54" x14ac:dyDescent="0.25">
      <c r="A551" s="16"/>
      <c r="B551" s="29"/>
      <c r="C551" s="29"/>
      <c r="D551" s="29"/>
      <c r="F551" s="28"/>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row>
    <row r="552" spans="1:54" x14ac:dyDescent="0.25">
      <c r="A552" s="16"/>
      <c r="B552" s="29"/>
      <c r="C552" s="29"/>
      <c r="D552" s="29"/>
      <c r="F552" s="28"/>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row>
    <row r="553" spans="1:54" x14ac:dyDescent="0.25">
      <c r="A553" s="16"/>
      <c r="B553" s="29"/>
      <c r="C553" s="29"/>
      <c r="D553" s="29"/>
      <c r="F553" s="28"/>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row>
    <row r="554" spans="1:54" x14ac:dyDescent="0.25">
      <c r="A554" s="16"/>
      <c r="B554" s="29"/>
      <c r="C554" s="29"/>
      <c r="D554" s="29"/>
      <c r="F554" s="28"/>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row>
    <row r="555" spans="1:54" x14ac:dyDescent="0.25">
      <c r="A555" s="16"/>
      <c r="B555" s="29"/>
      <c r="C555" s="29"/>
      <c r="D555" s="29"/>
      <c r="F555" s="28"/>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row>
    <row r="556" spans="1:54" x14ac:dyDescent="0.25">
      <c r="A556" s="16"/>
      <c r="B556" s="29"/>
      <c r="C556" s="29"/>
      <c r="D556" s="29"/>
      <c r="F556" s="28"/>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row>
    <row r="557" spans="1:54" x14ac:dyDescent="0.25">
      <c r="A557" s="16"/>
      <c r="B557" s="29"/>
      <c r="C557" s="29"/>
      <c r="D557" s="29"/>
      <c r="F557" s="28"/>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row>
    <row r="558" spans="1:54" x14ac:dyDescent="0.25">
      <c r="A558" s="16"/>
      <c r="B558" s="29"/>
      <c r="C558" s="29"/>
      <c r="D558" s="29"/>
      <c r="F558" s="28"/>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row>
    <row r="559" spans="1:54" x14ac:dyDescent="0.25">
      <c r="A559" s="16"/>
      <c r="B559" s="29"/>
      <c r="C559" s="29"/>
      <c r="D559" s="29"/>
      <c r="F559" s="28"/>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row>
    <row r="560" spans="1:54" x14ac:dyDescent="0.25">
      <c r="A560" s="16"/>
      <c r="B560" s="29"/>
      <c r="C560" s="29"/>
      <c r="D560" s="29"/>
      <c r="F560" s="28"/>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row>
    <row r="561" spans="1:54" x14ac:dyDescent="0.25">
      <c r="A561" s="16"/>
      <c r="B561" s="29"/>
      <c r="C561" s="29"/>
      <c r="D561" s="29"/>
      <c r="F561" s="28"/>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row>
    <row r="562" spans="1:54" x14ac:dyDescent="0.25">
      <c r="A562" s="16"/>
      <c r="B562" s="29"/>
      <c r="C562" s="29"/>
      <c r="D562" s="29"/>
      <c r="F562" s="28"/>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row>
    <row r="563" spans="1:54" x14ac:dyDescent="0.25">
      <c r="A563" s="16"/>
      <c r="B563" s="29"/>
      <c r="C563" s="29"/>
      <c r="D563" s="29"/>
      <c r="F563" s="28"/>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row>
    <row r="564" spans="1:54" x14ac:dyDescent="0.25">
      <c r="A564" s="16"/>
      <c r="B564" s="29"/>
      <c r="C564" s="29"/>
      <c r="D564" s="29"/>
      <c r="F564" s="28"/>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row>
    <row r="565" spans="1:54" x14ac:dyDescent="0.25">
      <c r="A565" s="16"/>
      <c r="B565" s="29"/>
      <c r="C565" s="29"/>
      <c r="D565" s="29"/>
      <c r="F565" s="28"/>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row>
    <row r="566" spans="1:54" x14ac:dyDescent="0.25">
      <c r="A566" s="16"/>
      <c r="B566" s="29"/>
      <c r="C566" s="29"/>
      <c r="D566" s="29"/>
      <c r="F566" s="28"/>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row>
    <row r="567" spans="1:54" x14ac:dyDescent="0.25">
      <c r="A567" s="16"/>
      <c r="B567" s="29"/>
      <c r="C567" s="29"/>
      <c r="D567" s="29"/>
      <c r="F567" s="28"/>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row>
    <row r="568" spans="1:54" x14ac:dyDescent="0.25">
      <c r="A568" s="16"/>
      <c r="B568" s="29"/>
      <c r="C568" s="29"/>
      <c r="D568" s="29"/>
      <c r="F568" s="28"/>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row>
    <row r="569" spans="1:54" x14ac:dyDescent="0.25">
      <c r="A569" s="16"/>
      <c r="B569" s="29"/>
      <c r="C569" s="29"/>
      <c r="D569" s="29"/>
      <c r="F569" s="28"/>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row>
    <row r="570" spans="1:54" x14ac:dyDescent="0.25">
      <c r="A570" s="16"/>
      <c r="B570" s="29"/>
      <c r="C570" s="29"/>
      <c r="D570" s="29"/>
      <c r="F570" s="28"/>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row>
    <row r="571" spans="1:54" x14ac:dyDescent="0.25">
      <c r="A571" s="16"/>
      <c r="B571" s="29"/>
      <c r="C571" s="29"/>
      <c r="D571" s="29"/>
      <c r="F571" s="28"/>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row>
    <row r="572" spans="1:54" x14ac:dyDescent="0.25">
      <c r="A572" s="16"/>
      <c r="B572" s="29"/>
      <c r="C572" s="29"/>
      <c r="D572" s="29"/>
      <c r="F572" s="28"/>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row>
    <row r="573" spans="1:54" x14ac:dyDescent="0.25">
      <c r="A573" s="16"/>
      <c r="B573" s="29"/>
      <c r="C573" s="29"/>
      <c r="D573" s="29"/>
      <c r="F573" s="28"/>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row>
    <row r="574" spans="1:54" x14ac:dyDescent="0.25">
      <c r="A574" s="16"/>
      <c r="B574" s="29"/>
      <c r="C574" s="29"/>
      <c r="D574" s="29"/>
      <c r="F574" s="28"/>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row>
    <row r="575" spans="1:54" x14ac:dyDescent="0.25">
      <c r="A575" s="16"/>
      <c r="B575" s="29"/>
      <c r="C575" s="29"/>
      <c r="D575" s="29"/>
      <c r="F575" s="28"/>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row>
    <row r="576" spans="1:54" x14ac:dyDescent="0.25">
      <c r="A576" s="16"/>
      <c r="B576" s="29"/>
      <c r="C576" s="29"/>
      <c r="D576" s="29"/>
      <c r="F576" s="28"/>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row>
    <row r="577" spans="1:54" x14ac:dyDescent="0.25">
      <c r="A577" s="16"/>
      <c r="B577" s="29"/>
      <c r="C577" s="29"/>
      <c r="D577" s="29"/>
      <c r="F577" s="28"/>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row>
    <row r="578" spans="1:54" x14ac:dyDescent="0.25">
      <c r="A578" s="16"/>
      <c r="B578" s="29"/>
      <c r="C578" s="29"/>
      <c r="D578" s="29"/>
      <c r="F578" s="28"/>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row>
    <row r="579" spans="1:54" x14ac:dyDescent="0.25">
      <c r="A579" s="16"/>
      <c r="B579" s="29"/>
      <c r="C579" s="29"/>
      <c r="D579" s="29"/>
      <c r="F579" s="28"/>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row>
    <row r="580" spans="1:54" x14ac:dyDescent="0.25">
      <c r="A580" s="16"/>
      <c r="B580" s="29"/>
      <c r="C580" s="29"/>
      <c r="D580" s="29"/>
      <c r="F580" s="28"/>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row>
    <row r="581" spans="1:54" x14ac:dyDescent="0.25">
      <c r="A581" s="16"/>
      <c r="B581" s="29"/>
      <c r="C581" s="29"/>
      <c r="D581" s="29"/>
      <c r="F581" s="28"/>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row>
    <row r="582" spans="1:54" x14ac:dyDescent="0.25">
      <c r="A582" s="16"/>
      <c r="B582" s="29"/>
      <c r="C582" s="29"/>
      <c r="D582" s="29"/>
      <c r="F582" s="28"/>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row>
    <row r="583" spans="1:54" x14ac:dyDescent="0.25">
      <c r="A583" s="16"/>
      <c r="B583" s="29"/>
      <c r="C583" s="29"/>
      <c r="D583" s="29"/>
      <c r="F583" s="28"/>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row>
    <row r="584" spans="1:54" x14ac:dyDescent="0.25">
      <c r="A584" s="16"/>
      <c r="B584" s="29"/>
      <c r="C584" s="29"/>
      <c r="D584" s="29"/>
      <c r="F584" s="28"/>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row>
    <row r="585" spans="1:54" x14ac:dyDescent="0.25">
      <c r="A585" s="16"/>
      <c r="B585" s="29"/>
      <c r="C585" s="29"/>
      <c r="D585" s="29"/>
      <c r="F585" s="28"/>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row>
    <row r="586" spans="1:54" x14ac:dyDescent="0.25">
      <c r="A586" s="16"/>
      <c r="B586" s="29"/>
      <c r="C586" s="29"/>
      <c r="D586" s="29"/>
      <c r="F586" s="28"/>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row>
    <row r="587" spans="1:54" x14ac:dyDescent="0.25">
      <c r="A587" s="16"/>
      <c r="B587" s="29"/>
      <c r="C587" s="29"/>
      <c r="D587" s="29"/>
      <c r="F587" s="28"/>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row>
    <row r="588" spans="1:54" x14ac:dyDescent="0.25">
      <c r="A588" s="16"/>
      <c r="B588" s="29"/>
      <c r="C588" s="29"/>
      <c r="D588" s="29"/>
      <c r="F588" s="28"/>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row>
    <row r="589" spans="1:54" x14ac:dyDescent="0.25">
      <c r="A589" s="16"/>
      <c r="B589" s="29"/>
      <c r="C589" s="29"/>
      <c r="D589" s="29"/>
      <c r="F589" s="28"/>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row>
    <row r="590" spans="1:54" x14ac:dyDescent="0.25">
      <c r="A590" s="16"/>
      <c r="B590" s="29"/>
      <c r="C590" s="29"/>
      <c r="D590" s="29"/>
      <c r="F590" s="28"/>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row>
    <row r="591" spans="1:54" x14ac:dyDescent="0.25">
      <c r="A591" s="16"/>
      <c r="B591" s="29"/>
      <c r="C591" s="29"/>
      <c r="D591" s="29"/>
      <c r="F591" s="28"/>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row>
    <row r="592" spans="1:54" x14ac:dyDescent="0.25">
      <c r="A592" s="16"/>
      <c r="B592" s="29"/>
      <c r="C592" s="29"/>
      <c r="D592" s="29"/>
      <c r="F592" s="28"/>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row>
    <row r="593" spans="1:54" x14ac:dyDescent="0.25">
      <c r="A593" s="16"/>
      <c r="B593" s="29"/>
      <c r="C593" s="29"/>
      <c r="D593" s="29"/>
      <c r="F593" s="28"/>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row>
    <row r="594" spans="1:54" x14ac:dyDescent="0.25">
      <c r="A594" s="16"/>
      <c r="B594" s="29"/>
      <c r="C594" s="29"/>
      <c r="D594" s="29"/>
      <c r="F594" s="28"/>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row>
    <row r="595" spans="1:54" x14ac:dyDescent="0.25">
      <c r="A595" s="16"/>
      <c r="B595" s="29"/>
      <c r="C595" s="29"/>
      <c r="D595" s="29"/>
      <c r="F595" s="28"/>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row>
    <row r="596" spans="1:54" x14ac:dyDescent="0.25">
      <c r="A596" s="16"/>
      <c r="B596" s="29"/>
      <c r="C596" s="29"/>
      <c r="D596" s="29"/>
      <c r="F596" s="28"/>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row>
    <row r="597" spans="1:54" x14ac:dyDescent="0.25">
      <c r="A597" s="16"/>
      <c r="B597" s="29"/>
      <c r="C597" s="29"/>
      <c r="D597" s="29"/>
      <c r="F597" s="28"/>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row>
    <row r="598" spans="1:54" x14ac:dyDescent="0.25">
      <c r="A598" s="16"/>
      <c r="B598" s="29"/>
      <c r="C598" s="29"/>
      <c r="D598" s="29"/>
      <c r="F598" s="28"/>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row>
    <row r="599" spans="1:54" x14ac:dyDescent="0.25">
      <c r="A599" s="16"/>
      <c r="B599" s="29"/>
      <c r="C599" s="29"/>
      <c r="D599" s="29"/>
      <c r="F599" s="28"/>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row>
    <row r="600" spans="1:54" x14ac:dyDescent="0.25">
      <c r="A600" s="16"/>
      <c r="B600" s="29"/>
      <c r="C600" s="29"/>
      <c r="D600" s="29"/>
      <c r="F600" s="28"/>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row>
    <row r="601" spans="1:54" x14ac:dyDescent="0.25">
      <c r="A601" s="16"/>
      <c r="B601" s="29"/>
      <c r="C601" s="29"/>
      <c r="D601" s="29"/>
      <c r="F601" s="28"/>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row>
    <row r="602" spans="1:54" x14ac:dyDescent="0.25">
      <c r="A602" s="16"/>
      <c r="B602" s="29"/>
      <c r="C602" s="29"/>
      <c r="D602" s="29"/>
      <c r="F602" s="28"/>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row>
    <row r="603" spans="1:54" x14ac:dyDescent="0.25">
      <c r="A603" s="16"/>
      <c r="B603" s="29"/>
      <c r="C603" s="29"/>
      <c r="D603" s="29"/>
      <c r="F603" s="28"/>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row>
    <row r="604" spans="1:54" x14ac:dyDescent="0.25">
      <c r="A604" s="16"/>
      <c r="B604" s="29"/>
      <c r="C604" s="29"/>
      <c r="D604" s="29"/>
      <c r="F604" s="28"/>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row>
    <row r="605" spans="1:54" x14ac:dyDescent="0.25">
      <c r="A605" s="16"/>
      <c r="B605" s="29"/>
      <c r="C605" s="29"/>
      <c r="D605" s="29"/>
      <c r="F605" s="28"/>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row>
    <row r="606" spans="1:54" x14ac:dyDescent="0.25">
      <c r="A606" s="16"/>
      <c r="B606" s="29"/>
      <c r="C606" s="29"/>
      <c r="D606" s="29"/>
      <c r="F606" s="28"/>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row>
    <row r="607" spans="1:54" x14ac:dyDescent="0.25">
      <c r="A607" s="16"/>
      <c r="B607" s="29"/>
      <c r="C607" s="29"/>
      <c r="D607" s="29"/>
      <c r="F607" s="28"/>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row>
    <row r="608" spans="1:54" x14ac:dyDescent="0.25">
      <c r="A608" s="16"/>
      <c r="B608" s="29"/>
      <c r="C608" s="29"/>
      <c r="D608" s="29"/>
      <c r="F608" s="28"/>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row>
    <row r="609" spans="1:54" x14ac:dyDescent="0.25">
      <c r="A609" s="16"/>
      <c r="B609" s="29"/>
      <c r="C609" s="29"/>
      <c r="D609" s="29"/>
      <c r="F609" s="28"/>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row>
    <row r="610" spans="1:54" x14ac:dyDescent="0.25">
      <c r="A610" s="16"/>
      <c r="B610" s="29"/>
      <c r="C610" s="29"/>
      <c r="D610" s="29"/>
      <c r="F610" s="28"/>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row>
    <row r="611" spans="1:54" x14ac:dyDescent="0.25">
      <c r="A611" s="16"/>
      <c r="B611" s="29"/>
      <c r="C611" s="29"/>
      <c r="D611" s="29"/>
      <c r="F611" s="28"/>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row>
    <row r="612" spans="1:54" x14ac:dyDescent="0.25">
      <c r="A612" s="16"/>
      <c r="B612" s="29"/>
      <c r="C612" s="29"/>
      <c r="D612" s="29"/>
      <c r="F612" s="28"/>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row>
    <row r="613" spans="1:54" x14ac:dyDescent="0.25">
      <c r="A613" s="16"/>
      <c r="B613" s="29"/>
      <c r="C613" s="29"/>
      <c r="D613" s="29"/>
      <c r="F613" s="28"/>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row>
    <row r="614" spans="1:54" x14ac:dyDescent="0.25">
      <c r="A614" s="16"/>
      <c r="B614" s="29"/>
      <c r="C614" s="29"/>
      <c r="D614" s="29"/>
      <c r="F614" s="28"/>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row>
    <row r="615" spans="1:54" x14ac:dyDescent="0.25">
      <c r="A615" s="16"/>
      <c r="B615" s="29"/>
      <c r="C615" s="29"/>
      <c r="D615" s="29"/>
      <c r="F615" s="28"/>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row>
    <row r="616" spans="1:54" x14ac:dyDescent="0.25">
      <c r="A616" s="16"/>
      <c r="B616" s="29"/>
      <c r="C616" s="29"/>
      <c r="D616" s="29"/>
      <c r="F616" s="28"/>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row>
    <row r="617" spans="1:54" x14ac:dyDescent="0.25">
      <c r="A617" s="16"/>
      <c r="B617" s="29"/>
      <c r="C617" s="29"/>
      <c r="D617" s="29"/>
      <c r="F617" s="28"/>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row>
    <row r="618" spans="1:54" x14ac:dyDescent="0.25">
      <c r="A618" s="16"/>
      <c r="B618" s="29"/>
      <c r="C618" s="29"/>
      <c r="D618" s="29"/>
      <c r="F618" s="28"/>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row>
    <row r="619" spans="1:54" x14ac:dyDescent="0.25">
      <c r="A619" s="16"/>
      <c r="B619" s="29"/>
      <c r="C619" s="29"/>
      <c r="D619" s="29"/>
      <c r="F619" s="28"/>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row>
    <row r="620" spans="1:54" x14ac:dyDescent="0.25">
      <c r="A620" s="16"/>
      <c r="B620" s="29"/>
      <c r="C620" s="29"/>
      <c r="D620" s="29"/>
      <c r="F620" s="28"/>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row>
    <row r="621" spans="1:54" x14ac:dyDescent="0.25">
      <c r="A621" s="16"/>
      <c r="B621" s="29"/>
      <c r="C621" s="29"/>
      <c r="D621" s="29"/>
      <c r="F621" s="28"/>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row>
    <row r="622" spans="1:54" x14ac:dyDescent="0.25">
      <c r="A622" s="16"/>
      <c r="B622" s="29"/>
      <c r="C622" s="29"/>
      <c r="D622" s="29"/>
      <c r="F622" s="28"/>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row>
    <row r="623" spans="1:54" x14ac:dyDescent="0.25">
      <c r="A623" s="16"/>
      <c r="B623" s="29"/>
      <c r="C623" s="29"/>
      <c r="D623" s="29"/>
      <c r="F623" s="28"/>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row>
    <row r="624" spans="1:54" x14ac:dyDescent="0.25">
      <c r="A624" s="16"/>
      <c r="B624" s="29"/>
      <c r="C624" s="29"/>
      <c r="D624" s="29"/>
      <c r="F624" s="28"/>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row>
    <row r="625" spans="1:54" x14ac:dyDescent="0.25">
      <c r="A625" s="16"/>
      <c r="B625" s="29"/>
      <c r="C625" s="29"/>
      <c r="D625" s="29"/>
      <c r="F625" s="28"/>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row>
    <row r="626" spans="1:54" x14ac:dyDescent="0.25">
      <c r="A626" s="16"/>
      <c r="B626" s="29"/>
      <c r="C626" s="29"/>
      <c r="D626" s="29"/>
      <c r="F626" s="28"/>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row>
    <row r="627" spans="1:54" x14ac:dyDescent="0.25">
      <c r="A627" s="16"/>
      <c r="B627" s="29"/>
      <c r="C627" s="29"/>
      <c r="D627" s="29"/>
      <c r="F627" s="28"/>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row>
    <row r="628" spans="1:54" x14ac:dyDescent="0.25">
      <c r="A628" s="16"/>
      <c r="B628" s="29"/>
      <c r="C628" s="29"/>
      <c r="D628" s="29"/>
      <c r="F628" s="28"/>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row>
    <row r="629" spans="1:54" x14ac:dyDescent="0.25">
      <c r="A629" s="16"/>
      <c r="B629" s="29"/>
      <c r="C629" s="29"/>
      <c r="D629" s="29"/>
      <c r="F629" s="28"/>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row>
    <row r="630" spans="1:54" x14ac:dyDescent="0.25">
      <c r="A630" s="16"/>
      <c r="B630" s="29"/>
      <c r="C630" s="29"/>
      <c r="D630" s="29"/>
      <c r="F630" s="28"/>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row>
    <row r="631" spans="1:54" x14ac:dyDescent="0.25">
      <c r="A631" s="16"/>
      <c r="B631" s="29"/>
      <c r="C631" s="29"/>
      <c r="D631" s="29"/>
      <c r="F631" s="28"/>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row>
    <row r="632" spans="1:54" x14ac:dyDescent="0.25">
      <c r="A632" s="16"/>
      <c r="B632" s="29"/>
      <c r="C632" s="29"/>
      <c r="D632" s="29"/>
      <c r="F632" s="28"/>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row>
    <row r="633" spans="1:54" x14ac:dyDescent="0.25">
      <c r="A633" s="16"/>
      <c r="B633" s="29"/>
      <c r="C633" s="29"/>
      <c r="D633" s="29"/>
      <c r="F633" s="28"/>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row>
    <row r="634" spans="1:54" x14ac:dyDescent="0.25">
      <c r="A634" s="16"/>
      <c r="B634" s="29"/>
      <c r="C634" s="29"/>
      <c r="D634" s="29"/>
      <c r="F634" s="28"/>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row>
    <row r="635" spans="1:54" x14ac:dyDescent="0.25">
      <c r="A635" s="16"/>
      <c r="B635" s="29"/>
      <c r="C635" s="29"/>
      <c r="D635" s="29"/>
      <c r="F635" s="28"/>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row>
    <row r="636" spans="1:54" x14ac:dyDescent="0.25">
      <c r="A636" s="16"/>
      <c r="B636" s="29"/>
      <c r="C636" s="29"/>
      <c r="D636" s="29"/>
      <c r="F636" s="28"/>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row>
    <row r="637" spans="1:54" x14ac:dyDescent="0.25">
      <c r="A637" s="16"/>
      <c r="B637" s="29"/>
      <c r="C637" s="29"/>
      <c r="D637" s="29"/>
      <c r="F637" s="28"/>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row>
    <row r="638" spans="1:54" x14ac:dyDescent="0.25">
      <c r="A638" s="16"/>
      <c r="B638" s="29"/>
      <c r="C638" s="29"/>
      <c r="D638" s="29"/>
      <c r="F638" s="28"/>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row>
    <row r="639" spans="1:54" x14ac:dyDescent="0.25">
      <c r="A639" s="16"/>
      <c r="B639" s="29"/>
      <c r="C639" s="29"/>
      <c r="D639" s="29"/>
      <c r="F639" s="28"/>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row>
    <row r="640" spans="1:54" x14ac:dyDescent="0.25">
      <c r="A640" s="16"/>
      <c r="B640" s="29"/>
      <c r="C640" s="29"/>
      <c r="D640" s="29"/>
      <c r="F640" s="28"/>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row>
    <row r="641" spans="1:54" x14ac:dyDescent="0.25">
      <c r="A641" s="16"/>
      <c r="B641" s="29"/>
      <c r="C641" s="29"/>
      <c r="D641" s="29"/>
      <c r="F641" s="28"/>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row>
    <row r="642" spans="1:54" x14ac:dyDescent="0.25">
      <c r="A642" s="16"/>
      <c r="B642" s="29"/>
      <c r="C642" s="29"/>
      <c r="D642" s="29"/>
      <c r="F642" s="28"/>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row>
    <row r="643" spans="1:54" x14ac:dyDescent="0.25">
      <c r="A643" s="16"/>
      <c r="B643" s="29"/>
      <c r="C643" s="29"/>
      <c r="D643" s="29"/>
      <c r="F643" s="28"/>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row>
    <row r="644" spans="1:54" x14ac:dyDescent="0.25">
      <c r="A644" s="16"/>
      <c r="B644" s="29"/>
      <c r="C644" s="29"/>
      <c r="D644" s="29"/>
      <c r="F644" s="28"/>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row>
    <row r="645" spans="1:54" x14ac:dyDescent="0.25">
      <c r="A645" s="16"/>
      <c r="B645" s="29"/>
      <c r="C645" s="29"/>
      <c r="D645" s="29"/>
      <c r="F645" s="28"/>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row>
    <row r="646" spans="1:54" x14ac:dyDescent="0.25">
      <c r="A646" s="16"/>
      <c r="B646" s="29"/>
      <c r="C646" s="29"/>
      <c r="D646" s="29"/>
      <c r="F646" s="28"/>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row>
    <row r="647" spans="1:54" x14ac:dyDescent="0.25">
      <c r="A647" s="16"/>
      <c r="B647" s="29"/>
      <c r="C647" s="29"/>
      <c r="D647" s="29"/>
      <c r="F647" s="28"/>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row>
    <row r="648" spans="1:54" x14ac:dyDescent="0.25">
      <c r="A648" s="16"/>
      <c r="B648" s="29"/>
      <c r="C648" s="29"/>
      <c r="D648" s="29"/>
      <c r="F648" s="28"/>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row>
    <row r="649" spans="1:54" x14ac:dyDescent="0.25">
      <c r="A649" s="16"/>
      <c r="B649" s="29"/>
      <c r="C649" s="29"/>
      <c r="D649" s="29"/>
      <c r="F649" s="28"/>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row>
    <row r="650" spans="1:54" x14ac:dyDescent="0.25">
      <c r="A650" s="16"/>
      <c r="B650" s="29"/>
      <c r="C650" s="29"/>
      <c r="D650" s="29"/>
      <c r="F650" s="28"/>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row>
    <row r="651" spans="1:54" x14ac:dyDescent="0.25">
      <c r="A651" s="16"/>
      <c r="B651" s="29"/>
      <c r="C651" s="29"/>
      <c r="D651" s="29"/>
      <c r="F651" s="28"/>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row>
    <row r="652" spans="1:54" x14ac:dyDescent="0.25">
      <c r="A652" s="16"/>
      <c r="B652" s="29"/>
      <c r="C652" s="29"/>
      <c r="D652" s="29"/>
      <c r="F652" s="28"/>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row>
    <row r="653" spans="1:54" x14ac:dyDescent="0.25">
      <c r="A653" s="16"/>
      <c r="B653" s="29"/>
      <c r="C653" s="29"/>
      <c r="D653" s="29"/>
      <c r="F653" s="28"/>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row>
    <row r="654" spans="1:54" x14ac:dyDescent="0.25">
      <c r="A654" s="16"/>
      <c r="B654" s="29"/>
      <c r="C654" s="29"/>
      <c r="D654" s="29"/>
      <c r="F654" s="28"/>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row>
    <row r="655" spans="1:54" x14ac:dyDescent="0.25">
      <c r="A655" s="16"/>
      <c r="B655" s="29"/>
      <c r="C655" s="29"/>
      <c r="D655" s="29"/>
      <c r="F655" s="28"/>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row>
    <row r="656" spans="1:54" x14ac:dyDescent="0.25">
      <c r="A656" s="16"/>
      <c r="B656" s="29"/>
      <c r="C656" s="29"/>
      <c r="D656" s="29"/>
      <c r="F656" s="28"/>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row>
    <row r="657" spans="1:54" x14ac:dyDescent="0.25">
      <c r="A657" s="16"/>
      <c r="B657" s="29"/>
      <c r="C657" s="29"/>
      <c r="D657" s="29"/>
      <c r="F657" s="28"/>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row>
    <row r="658" spans="1:54" x14ac:dyDescent="0.25">
      <c r="A658" s="16"/>
      <c r="B658" s="29"/>
      <c r="C658" s="29"/>
      <c r="D658" s="29"/>
      <c r="F658" s="28"/>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row>
    <row r="659" spans="1:54" x14ac:dyDescent="0.25">
      <c r="A659" s="16"/>
      <c r="B659" s="29"/>
      <c r="C659" s="29"/>
      <c r="D659" s="29"/>
      <c r="F659" s="28"/>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row>
    <row r="660" spans="1:54" x14ac:dyDescent="0.25">
      <c r="A660" s="16"/>
      <c r="B660" s="29"/>
      <c r="C660" s="29"/>
      <c r="D660" s="29"/>
      <c r="F660" s="28"/>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row>
    <row r="661" spans="1:54" x14ac:dyDescent="0.25">
      <c r="A661" s="16"/>
      <c r="B661" s="29"/>
      <c r="C661" s="29"/>
      <c r="D661" s="29"/>
      <c r="F661" s="28"/>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row>
    <row r="662" spans="1:54" x14ac:dyDescent="0.25">
      <c r="A662" s="16"/>
      <c r="B662" s="29"/>
      <c r="C662" s="29"/>
      <c r="D662" s="29"/>
      <c r="F662" s="28"/>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row>
    <row r="663" spans="1:54" x14ac:dyDescent="0.25">
      <c r="A663" s="16"/>
      <c r="B663" s="29"/>
      <c r="C663" s="29"/>
      <c r="D663" s="29"/>
      <c r="F663" s="28"/>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row>
    <row r="664" spans="1:54" x14ac:dyDescent="0.25">
      <c r="A664" s="16"/>
      <c r="B664" s="29"/>
      <c r="C664" s="29"/>
      <c r="D664" s="29"/>
      <c r="F664" s="28"/>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row>
    <row r="665" spans="1:54" x14ac:dyDescent="0.25">
      <c r="A665" s="16"/>
      <c r="B665" s="29"/>
      <c r="C665" s="29"/>
      <c r="D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row>
    <row r="666" spans="1:54" x14ac:dyDescent="0.25">
      <c r="A666" s="16"/>
      <c r="B666" s="29"/>
      <c r="C666" s="29"/>
      <c r="D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row>
    <row r="667" spans="1:54" x14ac:dyDescent="0.25">
      <c r="A667" s="16"/>
      <c r="B667" s="29"/>
      <c r="C667" s="29"/>
      <c r="D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row>
    <row r="668" spans="1:54" x14ac:dyDescent="0.25">
      <c r="A668" s="16"/>
      <c r="B668" s="29"/>
      <c r="C668" s="29"/>
      <c r="D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row>
    <row r="669" spans="1:54" x14ac:dyDescent="0.25">
      <c r="A669" s="16"/>
      <c r="B669" s="29"/>
      <c r="C669" s="29"/>
      <c r="D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row>
    <row r="670" spans="1:54" x14ac:dyDescent="0.25">
      <c r="A670" s="16"/>
      <c r="B670" s="29"/>
      <c r="C670" s="29"/>
      <c r="D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row>
    <row r="671" spans="1:54" x14ac:dyDescent="0.25">
      <c r="A671" s="16"/>
      <c r="B671" s="29"/>
      <c r="C671" s="29"/>
      <c r="D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row>
    <row r="672" spans="1:54" x14ac:dyDescent="0.25">
      <c r="A672" s="16"/>
      <c r="B672" s="29"/>
      <c r="C672" s="29"/>
      <c r="D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row>
    <row r="673" spans="1:54" x14ac:dyDescent="0.25">
      <c r="A673" s="16"/>
      <c r="B673" s="29"/>
      <c r="C673" s="29"/>
      <c r="D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row>
    <row r="674" spans="1:54" x14ac:dyDescent="0.25">
      <c r="A674" s="16"/>
      <c r="B674" s="29"/>
      <c r="C674" s="29"/>
      <c r="D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row>
    <row r="675" spans="1:54" x14ac:dyDescent="0.25">
      <c r="A675" s="16"/>
      <c r="B675" s="29"/>
      <c r="C675" s="29"/>
      <c r="D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row>
    <row r="676" spans="1:54" x14ac:dyDescent="0.25">
      <c r="A676" s="16"/>
      <c r="B676" s="29"/>
      <c r="C676" s="29"/>
      <c r="D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row>
    <row r="677" spans="1:54" x14ac:dyDescent="0.25">
      <c r="A677" s="16"/>
      <c r="B677" s="29"/>
      <c r="C677" s="29"/>
      <c r="D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row>
    <row r="678" spans="1:54" x14ac:dyDescent="0.25">
      <c r="A678" s="16"/>
      <c r="B678" s="29"/>
      <c r="C678" s="29"/>
      <c r="D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row>
    <row r="679" spans="1:54" x14ac:dyDescent="0.25">
      <c r="A679" s="16"/>
      <c r="B679" s="29"/>
      <c r="C679" s="29"/>
      <c r="D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row>
    <row r="680" spans="1:54" x14ac:dyDescent="0.25">
      <c r="A680" s="16"/>
      <c r="B680" s="29"/>
      <c r="C680" s="29"/>
      <c r="D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row>
    <row r="681" spans="1:54" x14ac:dyDescent="0.25">
      <c r="A681" s="16"/>
      <c r="B681" s="29"/>
      <c r="C681" s="29"/>
      <c r="D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row>
    <row r="682" spans="1:54" x14ac:dyDescent="0.25">
      <c r="A682" s="16"/>
      <c r="B682" s="29"/>
      <c r="C682" s="29"/>
      <c r="D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row>
    <row r="683" spans="1:54" x14ac:dyDescent="0.25">
      <c r="A683" s="16"/>
      <c r="B683" s="29"/>
      <c r="C683" s="29"/>
      <c r="D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row>
    <row r="684" spans="1:54" x14ac:dyDescent="0.25">
      <c r="A684" s="16"/>
      <c r="B684" s="29"/>
      <c r="C684" s="29"/>
      <c r="D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row>
    <row r="685" spans="1:54" x14ac:dyDescent="0.25">
      <c r="A685" s="16"/>
      <c r="B685" s="29"/>
      <c r="C685" s="29"/>
      <c r="D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row>
    <row r="686" spans="1:54" x14ac:dyDescent="0.25">
      <c r="A686" s="16"/>
      <c r="B686" s="29"/>
      <c r="C686" s="29"/>
      <c r="D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row>
    <row r="687" spans="1:54" x14ac:dyDescent="0.25">
      <c r="A687" s="16"/>
      <c r="B687" s="29"/>
      <c r="C687" s="29"/>
      <c r="D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row>
    <row r="688" spans="1:54" x14ac:dyDescent="0.25">
      <c r="A688" s="16"/>
      <c r="B688" s="29"/>
      <c r="C688" s="29"/>
      <c r="D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row>
    <row r="689" spans="1:54" x14ac:dyDescent="0.25">
      <c r="A689" s="16"/>
      <c r="B689" s="29"/>
      <c r="C689" s="29"/>
      <c r="D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row>
    <row r="690" spans="1:54" x14ac:dyDescent="0.25">
      <c r="A690" s="16"/>
      <c r="B690" s="29"/>
      <c r="C690" s="29"/>
      <c r="D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row>
    <row r="691" spans="1:54" x14ac:dyDescent="0.25">
      <c r="A691" s="16"/>
      <c r="B691" s="29"/>
      <c r="C691" s="29"/>
      <c r="D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row>
    <row r="692" spans="1:54" x14ac:dyDescent="0.25">
      <c r="A692" s="16"/>
      <c r="B692" s="29"/>
      <c r="C692" s="29"/>
      <c r="D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row>
    <row r="693" spans="1:54" x14ac:dyDescent="0.25">
      <c r="A693" s="16"/>
      <c r="B693" s="29"/>
      <c r="C693" s="29"/>
      <c r="D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row>
    <row r="694" spans="1:54" x14ac:dyDescent="0.25">
      <c r="A694" s="16"/>
      <c r="B694" s="29"/>
      <c r="C694" s="29"/>
      <c r="D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row>
    <row r="695" spans="1:54" x14ac:dyDescent="0.25">
      <c r="A695" s="16"/>
      <c r="B695" s="29"/>
      <c r="C695" s="29"/>
      <c r="D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row>
    <row r="696" spans="1:54" x14ac:dyDescent="0.25">
      <c r="A696" s="16"/>
      <c r="B696" s="29"/>
      <c r="C696" s="29"/>
      <c r="D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row>
    <row r="697" spans="1:54" x14ac:dyDescent="0.25">
      <c r="A697" s="16"/>
      <c r="B697" s="29"/>
      <c r="C697" s="29"/>
      <c r="D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row>
    <row r="698" spans="1:54" x14ac:dyDescent="0.25">
      <c r="A698" s="16"/>
      <c r="B698" s="29"/>
      <c r="C698" s="29"/>
      <c r="D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row>
    <row r="699" spans="1:54" x14ac:dyDescent="0.25">
      <c r="A699" s="16"/>
      <c r="B699" s="29"/>
      <c r="C699" s="29"/>
      <c r="D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row>
    <row r="700" spans="1:54" x14ac:dyDescent="0.25">
      <c r="A700" s="16"/>
      <c r="B700" s="29"/>
      <c r="C700" s="29"/>
      <c r="D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row>
    <row r="701" spans="1:54" x14ac:dyDescent="0.25">
      <c r="A701" s="16"/>
      <c r="B701" s="29"/>
      <c r="C701" s="29"/>
      <c r="D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row>
    <row r="702" spans="1:54" x14ac:dyDescent="0.25">
      <c r="A702" s="16"/>
      <c r="B702" s="29"/>
      <c r="C702" s="29"/>
      <c r="D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row>
    <row r="703" spans="1:54" x14ac:dyDescent="0.25">
      <c r="A703" s="16"/>
      <c r="B703" s="29"/>
      <c r="C703" s="29"/>
      <c r="D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row>
    <row r="704" spans="1:54" x14ac:dyDescent="0.25">
      <c r="A704" s="16"/>
      <c r="B704" s="29"/>
      <c r="C704" s="29"/>
      <c r="D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row>
    <row r="705" spans="1:54" x14ac:dyDescent="0.25">
      <c r="A705" s="16"/>
      <c r="B705" s="29"/>
      <c r="C705" s="29"/>
      <c r="D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row>
    <row r="706" spans="1:54" x14ac:dyDescent="0.25">
      <c r="A706" s="16"/>
      <c r="B706" s="29"/>
      <c r="C706" s="29"/>
      <c r="D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row>
    <row r="707" spans="1:54" x14ac:dyDescent="0.25">
      <c r="A707" s="16"/>
      <c r="B707" s="29"/>
      <c r="C707" s="29"/>
      <c r="D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row>
    <row r="708" spans="1:54" x14ac:dyDescent="0.25">
      <c r="A708" s="16"/>
      <c r="B708" s="29"/>
      <c r="C708" s="29"/>
      <c r="D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row>
    <row r="709" spans="1:54" x14ac:dyDescent="0.25">
      <c r="A709" s="16"/>
      <c r="B709" s="29"/>
      <c r="C709" s="29"/>
      <c r="D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row>
    <row r="710" spans="1:54" x14ac:dyDescent="0.25">
      <c r="A710" s="16"/>
      <c r="B710" s="29"/>
      <c r="C710" s="29"/>
      <c r="D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row>
    <row r="711" spans="1:54" x14ac:dyDescent="0.25">
      <c r="A711" s="16"/>
      <c r="B711" s="29"/>
      <c r="C711" s="29"/>
      <c r="D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row>
    <row r="712" spans="1:54" x14ac:dyDescent="0.25">
      <c r="A712" s="16"/>
      <c r="B712" s="29"/>
      <c r="C712" s="29"/>
      <c r="D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row>
    <row r="713" spans="1:54" x14ac:dyDescent="0.25">
      <c r="A713" s="16"/>
      <c r="B713" s="29"/>
      <c r="C713" s="29"/>
      <c r="D713" s="29"/>
    </row>
    <row r="714" spans="1:54" x14ac:dyDescent="0.25">
      <c r="A714" s="16"/>
      <c r="B714" s="29"/>
      <c r="C714" s="29"/>
      <c r="D714" s="29"/>
    </row>
    <row r="715" spans="1:54" x14ac:dyDescent="0.25">
      <c r="A715" s="16"/>
      <c r="B715" s="29"/>
      <c r="C715" s="29"/>
      <c r="D715" s="29"/>
    </row>
    <row r="716" spans="1:54" x14ac:dyDescent="0.25">
      <c r="A716" s="16"/>
      <c r="B716" s="29"/>
      <c r="C716" s="29"/>
      <c r="D716" s="29"/>
    </row>
    <row r="717" spans="1:54" x14ac:dyDescent="0.25">
      <c r="A717" s="16"/>
      <c r="B717" s="29"/>
      <c r="C717" s="29"/>
      <c r="D717" s="29"/>
    </row>
    <row r="718" spans="1:54" x14ac:dyDescent="0.25">
      <c r="C718" s="29"/>
    </row>
  </sheetData>
  <mergeCells count="11">
    <mergeCell ref="AY53:BB53"/>
    <mergeCell ref="AE53:AH53"/>
    <mergeCell ref="AI53:AL53"/>
    <mergeCell ref="AM53:AP53"/>
    <mergeCell ref="AQ53:AT53"/>
    <mergeCell ref="AU53:AX53"/>
    <mergeCell ref="K53:N53"/>
    <mergeCell ref="O53:R53"/>
    <mergeCell ref="S53:V53"/>
    <mergeCell ref="W53:Z53"/>
    <mergeCell ref="AA53:AD5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712"/>
  <sheetViews>
    <sheetView topLeftCell="A58" workbookViewId="0">
      <selection activeCell="F72" sqref="F72"/>
    </sheetView>
  </sheetViews>
  <sheetFormatPr defaultRowHeight="15" x14ac:dyDescent="0.25"/>
  <cols>
    <col min="2" max="2" width="14.5703125" style="33" bestFit="1" customWidth="1"/>
    <col min="3" max="3" width="15.7109375" style="33" bestFit="1" customWidth="1"/>
    <col min="4" max="4" width="16" style="33" bestFit="1" customWidth="1"/>
    <col min="5" max="5" width="13.140625" style="33" bestFit="1" customWidth="1"/>
  </cols>
  <sheetData>
    <row r="1" spans="1:7" x14ac:dyDescent="0.25">
      <c r="A1" s="2" t="s">
        <v>7</v>
      </c>
    </row>
    <row r="3" spans="1:7" s="4" customFormat="1" ht="30.75" customHeight="1" x14ac:dyDescent="0.25">
      <c r="B3" s="39" t="s">
        <v>4</v>
      </c>
      <c r="C3" s="39" t="s">
        <v>5</v>
      </c>
      <c r="D3" s="39" t="s">
        <v>10</v>
      </c>
      <c r="E3" s="39" t="s">
        <v>11</v>
      </c>
    </row>
    <row r="4" spans="1:7" x14ac:dyDescent="0.25">
      <c r="A4" s="18">
        <v>41274</v>
      </c>
      <c r="B4" s="39"/>
      <c r="C4" s="39"/>
      <c r="D4" s="39"/>
      <c r="E4" s="39"/>
      <c r="G4" s="11" t="s">
        <v>9</v>
      </c>
    </row>
    <row r="5" spans="1:7" x14ac:dyDescent="0.25">
      <c r="A5" s="18">
        <v>41305</v>
      </c>
      <c r="B5" s="37">
        <f>'Cash Transfers'!B5</f>
        <v>3757490908</v>
      </c>
      <c r="C5" s="37">
        <f>'Cash Transfers'!C5</f>
        <v>0</v>
      </c>
      <c r="D5" s="37">
        <f>'Cash Transfers'!D5</f>
        <v>0</v>
      </c>
      <c r="E5" s="37">
        <f t="shared" ref="E5:E11" si="0">SUM(B5:D5)</f>
        <v>3757490908</v>
      </c>
    </row>
    <row r="6" spans="1:7" x14ac:dyDescent="0.25">
      <c r="A6" s="18">
        <v>41333</v>
      </c>
      <c r="B6" s="37">
        <f>B5+'Cash Transfers'!B6</f>
        <v>7514981816</v>
      </c>
      <c r="C6" s="37">
        <f>C5+'Cash Transfers'!C6</f>
        <v>0</v>
      </c>
      <c r="D6" s="37">
        <f>D5+'Cash Transfers'!D6</f>
        <v>0</v>
      </c>
      <c r="E6" s="37">
        <f t="shared" si="0"/>
        <v>7514981816</v>
      </c>
    </row>
    <row r="7" spans="1:7" x14ac:dyDescent="0.25">
      <c r="A7" s="18">
        <v>41364</v>
      </c>
      <c r="B7" s="37">
        <f>B6+'Cash Transfers'!B7</f>
        <v>11272472724</v>
      </c>
      <c r="C7" s="37">
        <f>C6+'Cash Transfers'!C7</f>
        <v>0</v>
      </c>
      <c r="D7" s="37">
        <f>D6+'Cash Transfers'!D7</f>
        <v>0</v>
      </c>
      <c r="E7" s="37">
        <f t="shared" si="0"/>
        <v>11272472724</v>
      </c>
    </row>
    <row r="8" spans="1:7" x14ac:dyDescent="0.25">
      <c r="A8" s="18">
        <v>41394</v>
      </c>
      <c r="B8" s="37">
        <f>B7+'Cash Transfers'!B8</f>
        <v>15157407012</v>
      </c>
      <c r="C8" s="37">
        <f>C7+'Cash Transfers'!C8</f>
        <v>0</v>
      </c>
      <c r="D8" s="37">
        <f>D7+'Cash Transfers'!D8</f>
        <v>0</v>
      </c>
      <c r="E8" s="37">
        <f t="shared" si="0"/>
        <v>15157407012</v>
      </c>
    </row>
    <row r="9" spans="1:7" x14ac:dyDescent="0.25">
      <c r="A9" s="18">
        <v>41425</v>
      </c>
      <c r="B9" s="37">
        <f>B8+'Cash Transfers'!B9</f>
        <v>19042341300</v>
      </c>
      <c r="C9" s="37">
        <f>C8+'Cash Transfers'!C9</f>
        <v>0</v>
      </c>
      <c r="D9" s="37">
        <f>D8+'Cash Transfers'!D9</f>
        <v>0</v>
      </c>
      <c r="E9" s="37">
        <f t="shared" si="0"/>
        <v>19042341300</v>
      </c>
    </row>
    <row r="10" spans="1:7" x14ac:dyDescent="0.25">
      <c r="A10" s="18">
        <v>41455</v>
      </c>
      <c r="B10" s="37">
        <f>B9+'Cash Transfers'!B10</f>
        <v>22927275588</v>
      </c>
      <c r="C10" s="37">
        <f>C9+'Cash Transfers'!C10</f>
        <v>0</v>
      </c>
      <c r="D10" s="37">
        <f>D9+'Cash Transfers'!D10</f>
        <v>0</v>
      </c>
      <c r="E10" s="37">
        <f t="shared" si="0"/>
        <v>22927275588</v>
      </c>
    </row>
    <row r="11" spans="1:7" x14ac:dyDescent="0.25">
      <c r="A11" s="18">
        <v>41486</v>
      </c>
      <c r="B11" s="37">
        <f>B10+'Cash Transfers'!B11</f>
        <v>26812209876</v>
      </c>
      <c r="C11" s="37">
        <f>C10+'Cash Transfers'!C11</f>
        <v>1414075401</v>
      </c>
      <c r="D11" s="37">
        <f>D10+'Cash Transfers'!D11</f>
        <v>0</v>
      </c>
      <c r="E11" s="37">
        <f t="shared" si="0"/>
        <v>28226285277</v>
      </c>
    </row>
    <row r="12" spans="1:7" x14ac:dyDescent="0.25">
      <c r="A12" s="19">
        <v>41517</v>
      </c>
      <c r="B12" s="37">
        <f>B11+'Cash Transfers'!B12</f>
        <v>30697144164</v>
      </c>
      <c r="C12" s="37">
        <f>C11+'Cash Transfers'!C12</f>
        <v>1414075401</v>
      </c>
      <c r="D12" s="37">
        <f>D11+'Cash Transfers'!D12</f>
        <v>0</v>
      </c>
      <c r="E12" s="37">
        <f>SUM(B12:D12)</f>
        <v>32111219565</v>
      </c>
    </row>
    <row r="13" spans="1:7" x14ac:dyDescent="0.25">
      <c r="A13" s="19">
        <v>41547</v>
      </c>
      <c r="B13" s="37">
        <f>B12+'Cash Transfers'!B13</f>
        <v>34663287375</v>
      </c>
      <c r="C13" s="37">
        <f>C12+'Cash Transfers'!C13</f>
        <v>1414075401</v>
      </c>
      <c r="D13" s="37">
        <f>D12+'Cash Transfers'!D13</f>
        <v>0</v>
      </c>
      <c r="E13" s="37">
        <f>SUM(B13:D13)</f>
        <v>36077362776</v>
      </c>
    </row>
    <row r="14" spans="1:7" x14ac:dyDescent="0.25">
      <c r="A14" s="19">
        <v>41578</v>
      </c>
      <c r="B14" s="37">
        <f>B13+'Cash Transfers'!B14</f>
        <v>34663287375</v>
      </c>
      <c r="C14" s="37">
        <f>C13+'Cash Transfers'!C14</f>
        <v>5495508955</v>
      </c>
      <c r="D14" s="37">
        <f>D13+'Cash Transfers'!D14</f>
        <v>0</v>
      </c>
      <c r="E14" s="37">
        <f>SUM(B14:D14)</f>
        <v>40158796330</v>
      </c>
    </row>
    <row r="15" spans="1:7" x14ac:dyDescent="0.25">
      <c r="A15" s="19">
        <v>41608</v>
      </c>
      <c r="B15" s="37">
        <f>B14+'Cash Transfers'!B15</f>
        <v>34663287375</v>
      </c>
      <c r="C15" s="37">
        <f>C14+'Cash Transfers'!C15</f>
        <v>5495508955</v>
      </c>
      <c r="D15" s="37">
        <f>D14+'Cash Transfers'!D15</f>
        <v>0</v>
      </c>
      <c r="E15" s="37">
        <f t="shared" ref="E15:E18" si="1">SUM(B15:D15)</f>
        <v>40158796330</v>
      </c>
    </row>
    <row r="16" spans="1:7" x14ac:dyDescent="0.25">
      <c r="A16" s="19">
        <v>41639</v>
      </c>
      <c r="B16" s="37">
        <f>B15+'Cash Transfers'!B16</f>
        <v>34663287375</v>
      </c>
      <c r="C16" s="37">
        <f>C15+'Cash Transfers'!C16</f>
        <v>5495508955</v>
      </c>
      <c r="D16" s="37">
        <f>D15+'Cash Transfers'!D16</f>
        <v>0</v>
      </c>
      <c r="E16" s="37">
        <f t="shared" si="1"/>
        <v>40158796330</v>
      </c>
    </row>
    <row r="17" spans="1:5" x14ac:dyDescent="0.25">
      <c r="A17" s="19">
        <v>41670</v>
      </c>
      <c r="B17" s="37">
        <f>B16+'Cash Transfers'!B17</f>
        <v>34663287375</v>
      </c>
      <c r="C17" s="37">
        <f>C16+'Cash Transfers'!C17</f>
        <v>7711449594</v>
      </c>
      <c r="D17" s="37">
        <f>D16+'Cash Transfers'!D17</f>
        <v>0</v>
      </c>
      <c r="E17" s="37">
        <f t="shared" si="1"/>
        <v>42374736969</v>
      </c>
    </row>
    <row r="18" spans="1:5" x14ac:dyDescent="0.25">
      <c r="A18" s="19">
        <v>41698</v>
      </c>
      <c r="B18" s="37">
        <f>B17+'Cash Transfers'!B18</f>
        <v>34663287375</v>
      </c>
      <c r="C18" s="37">
        <f>C17+'Cash Transfers'!C18</f>
        <v>7711449594</v>
      </c>
      <c r="D18" s="37">
        <f>D17+'Cash Transfers'!D18</f>
        <v>0</v>
      </c>
      <c r="E18" s="37">
        <f t="shared" si="1"/>
        <v>42374736969</v>
      </c>
    </row>
    <row r="19" spans="1:5" x14ac:dyDescent="0.25">
      <c r="A19" s="19">
        <v>41729</v>
      </c>
      <c r="B19" s="37">
        <f>B18+'Cash Transfers'!B19</f>
        <v>34663287375</v>
      </c>
      <c r="C19" s="37">
        <f>C18+'Cash Transfers'!C19</f>
        <v>7711449594</v>
      </c>
      <c r="D19" s="37">
        <f>D18+'Cash Transfers'!D19</f>
        <v>0</v>
      </c>
      <c r="E19" s="37">
        <f t="shared" ref="E19:E36" si="2">SUM(B19:D19)</f>
        <v>42374736969</v>
      </c>
    </row>
    <row r="20" spans="1:5" x14ac:dyDescent="0.25">
      <c r="A20" s="19">
        <v>41759</v>
      </c>
      <c r="B20" s="37">
        <f>B19+'Cash Transfers'!B20</f>
        <v>34663287375</v>
      </c>
      <c r="C20" s="37">
        <f>C19+'Cash Transfers'!C20</f>
        <v>11818124304.540001</v>
      </c>
      <c r="D20" s="37">
        <f>D19+'Cash Transfers'!D20</f>
        <v>0</v>
      </c>
      <c r="E20" s="37">
        <f t="shared" si="2"/>
        <v>46481411679.540001</v>
      </c>
    </row>
    <row r="21" spans="1:5" x14ac:dyDescent="0.25">
      <c r="A21" s="19">
        <v>41790</v>
      </c>
      <c r="B21" s="37">
        <f>B20+'Cash Transfers'!B21</f>
        <v>34663287375</v>
      </c>
      <c r="C21" s="37">
        <f>C20+'Cash Transfers'!C21</f>
        <v>11818124304.540001</v>
      </c>
      <c r="D21" s="37">
        <f>D20+'Cash Transfers'!D21</f>
        <v>0</v>
      </c>
      <c r="E21" s="37">
        <f t="shared" si="2"/>
        <v>46481411679.540001</v>
      </c>
    </row>
    <row r="22" spans="1:5" x14ac:dyDescent="0.25">
      <c r="A22" s="19">
        <v>41820</v>
      </c>
      <c r="B22" s="37">
        <f>B21+'Cash Transfers'!B22</f>
        <v>34663287375</v>
      </c>
      <c r="C22" s="37">
        <f>C21+'Cash Transfers'!C22</f>
        <v>11818124304.540001</v>
      </c>
      <c r="D22" s="37">
        <f>D21+'Cash Transfers'!D22</f>
        <v>0</v>
      </c>
      <c r="E22" s="37">
        <f t="shared" si="2"/>
        <v>46481411679.540001</v>
      </c>
    </row>
    <row r="23" spans="1:5" x14ac:dyDescent="0.25">
      <c r="A23" s="19">
        <v>41851</v>
      </c>
      <c r="B23" s="37">
        <f>B22+'Cash Transfers'!B23</f>
        <v>34663287375</v>
      </c>
      <c r="C23" s="37">
        <f>C22+'Cash Transfers'!C23</f>
        <v>12342781020.460001</v>
      </c>
      <c r="D23" s="37">
        <f>D22+'Cash Transfers'!D23</f>
        <v>0</v>
      </c>
      <c r="E23" s="37">
        <f t="shared" si="2"/>
        <v>47006068395.459999</v>
      </c>
    </row>
    <row r="24" spans="1:5" x14ac:dyDescent="0.25">
      <c r="A24" s="19">
        <v>41882</v>
      </c>
      <c r="B24" s="37">
        <f>B23+'Cash Transfers'!B24</f>
        <v>34663287375</v>
      </c>
      <c r="C24" s="37">
        <f>C23+'Cash Transfers'!C24</f>
        <v>12342781020.460001</v>
      </c>
      <c r="D24" s="37">
        <f>D23+'Cash Transfers'!D24</f>
        <v>0</v>
      </c>
      <c r="E24" s="37">
        <f t="shared" si="2"/>
        <v>47006068395.459999</v>
      </c>
    </row>
    <row r="25" spans="1:5" x14ac:dyDescent="0.25">
      <c r="A25" s="19">
        <v>41912</v>
      </c>
      <c r="B25" s="37">
        <f>B24+'Cash Transfers'!B25</f>
        <v>34663287375</v>
      </c>
      <c r="C25" s="37">
        <f>C24+'Cash Transfers'!C25</f>
        <v>12342781020.460001</v>
      </c>
      <c r="D25" s="37">
        <f>D24+'Cash Transfers'!D25</f>
        <v>0</v>
      </c>
      <c r="E25" s="37">
        <f t="shared" si="2"/>
        <v>47006068395.459999</v>
      </c>
    </row>
    <row r="26" spans="1:5" x14ac:dyDescent="0.25">
      <c r="A26" s="19">
        <v>41943</v>
      </c>
      <c r="B26" s="37">
        <f>B25+'Cash Transfers'!B26</f>
        <v>34663287375</v>
      </c>
      <c r="C26" s="37">
        <f>C25+'Cash Transfers'!C26</f>
        <v>16392357158.41</v>
      </c>
      <c r="D26" s="37">
        <f>D25+'Cash Transfers'!D26</f>
        <v>0</v>
      </c>
      <c r="E26" s="37">
        <f t="shared" si="2"/>
        <v>51055644533.410004</v>
      </c>
    </row>
    <row r="27" spans="1:5" x14ac:dyDescent="0.25">
      <c r="A27" s="19">
        <v>41973</v>
      </c>
      <c r="B27" s="37">
        <f>B26+'Cash Transfers'!B27</f>
        <v>34663287375</v>
      </c>
      <c r="C27" s="37">
        <f>C26+'Cash Transfers'!C27</f>
        <v>16392357158.41</v>
      </c>
      <c r="D27" s="37">
        <f>D26+'Cash Transfers'!D27</f>
        <v>0</v>
      </c>
      <c r="E27" s="37">
        <f t="shared" si="2"/>
        <v>51055644533.410004</v>
      </c>
    </row>
    <row r="28" spans="1:5" x14ac:dyDescent="0.25">
      <c r="A28" s="19">
        <v>42004</v>
      </c>
      <c r="B28" s="37">
        <f>B27+'Cash Transfers'!B28</f>
        <v>34663287375</v>
      </c>
      <c r="C28" s="37">
        <f>C27+'Cash Transfers'!C28</f>
        <v>16392357158.41</v>
      </c>
      <c r="D28" s="37">
        <f>D27+'Cash Transfers'!D28</f>
        <v>0</v>
      </c>
      <c r="E28" s="37">
        <f t="shared" si="2"/>
        <v>51055644533.410004</v>
      </c>
    </row>
    <row r="29" spans="1:5" x14ac:dyDescent="0.25">
      <c r="A29" s="19">
        <v>42035</v>
      </c>
      <c r="B29" s="37">
        <f>B28+'Cash Transfers'!B29</f>
        <v>34663287375</v>
      </c>
      <c r="C29" s="37">
        <f>C28+'Cash Transfers'!C29</f>
        <v>18448936794.529999</v>
      </c>
      <c r="D29" s="37">
        <f>D28+'Cash Transfers'!D29</f>
        <v>0</v>
      </c>
      <c r="E29" s="37">
        <f t="shared" si="2"/>
        <v>53112224169.529999</v>
      </c>
    </row>
    <row r="30" spans="1:5" x14ac:dyDescent="0.25">
      <c r="A30" s="19">
        <v>42063</v>
      </c>
      <c r="B30" s="37">
        <f>B29+'Cash Transfers'!B30</f>
        <v>34663287375</v>
      </c>
      <c r="C30" s="37">
        <f>C29+'Cash Transfers'!C30</f>
        <v>18448936794.529999</v>
      </c>
      <c r="D30" s="37">
        <f>D29+'Cash Transfers'!D30</f>
        <v>0</v>
      </c>
      <c r="E30" s="37">
        <f t="shared" si="2"/>
        <v>53112224169.529999</v>
      </c>
    </row>
    <row r="31" spans="1:5" x14ac:dyDescent="0.25">
      <c r="A31" s="19">
        <v>42094</v>
      </c>
      <c r="B31" s="37">
        <f>B30+'Cash Transfers'!B31</f>
        <v>34663287375</v>
      </c>
      <c r="C31" s="37">
        <f>C30+'Cash Transfers'!C31</f>
        <v>18448936794.529999</v>
      </c>
      <c r="D31" s="37">
        <f>D30+'Cash Transfers'!D31</f>
        <v>0</v>
      </c>
      <c r="E31" s="37">
        <f t="shared" si="2"/>
        <v>53112224169.529999</v>
      </c>
    </row>
    <row r="32" spans="1:5" x14ac:dyDescent="0.25">
      <c r="A32" s="19">
        <v>42124</v>
      </c>
      <c r="B32" s="37">
        <f>B31+'Cash Transfers'!B32</f>
        <v>34663287375</v>
      </c>
      <c r="C32" s="37">
        <f>C31+'Cash Transfers'!C32</f>
        <v>22352832871.07</v>
      </c>
      <c r="D32" s="37">
        <f>D31+'Cash Transfers'!D32</f>
        <v>0</v>
      </c>
      <c r="E32" s="37">
        <f t="shared" si="2"/>
        <v>57016120246.07</v>
      </c>
    </row>
    <row r="33" spans="1:5" x14ac:dyDescent="0.25">
      <c r="A33" s="19">
        <v>42155</v>
      </c>
      <c r="B33" s="37">
        <f>B32+'Cash Transfers'!B33</f>
        <v>34663287375</v>
      </c>
      <c r="C33" s="37">
        <f>C32+'Cash Transfers'!C33</f>
        <v>22352832871.07</v>
      </c>
      <c r="D33" s="37">
        <f>D32+'Cash Transfers'!D33</f>
        <v>0</v>
      </c>
      <c r="E33" s="37">
        <f t="shared" si="2"/>
        <v>57016120246.07</v>
      </c>
    </row>
    <row r="34" spans="1:5" x14ac:dyDescent="0.25">
      <c r="A34" s="19">
        <v>42185</v>
      </c>
      <c r="B34" s="37">
        <f>B33+'Cash Transfers'!B34</f>
        <v>34663287375</v>
      </c>
      <c r="C34" s="37">
        <f>C33+'Cash Transfers'!C34</f>
        <v>22352832871.07</v>
      </c>
      <c r="D34" s="37">
        <f>D33+'Cash Transfers'!D34</f>
        <v>0</v>
      </c>
      <c r="E34" s="37">
        <f t="shared" si="2"/>
        <v>57016120246.07</v>
      </c>
    </row>
    <row r="35" spans="1:5" x14ac:dyDescent="0.25">
      <c r="A35" s="19">
        <v>42216</v>
      </c>
      <c r="B35" s="37">
        <f>B34+'Cash Transfers'!B35</f>
        <v>34663287375</v>
      </c>
      <c r="C35" s="37">
        <f>C34+'Cash Transfers'!C35</f>
        <v>22763441754.189999</v>
      </c>
      <c r="D35" s="37">
        <f>D34+'Cash Transfers'!D35</f>
        <v>0</v>
      </c>
      <c r="E35" s="37">
        <f t="shared" si="2"/>
        <v>57426729129.190002</v>
      </c>
    </row>
    <row r="36" spans="1:5" x14ac:dyDescent="0.25">
      <c r="A36" s="19">
        <v>42244</v>
      </c>
      <c r="B36" s="37">
        <f>B35+'Cash Transfers'!B36</f>
        <v>34663287375</v>
      </c>
      <c r="C36" s="37">
        <f>C35+'Cash Transfers'!C36</f>
        <v>22763441754.189999</v>
      </c>
      <c r="D36" s="37">
        <f>D35+'Cash Transfers'!D36</f>
        <v>0</v>
      </c>
      <c r="E36" s="37">
        <f t="shared" si="2"/>
        <v>57426729129.190002</v>
      </c>
    </row>
    <row r="37" spans="1:5" x14ac:dyDescent="0.25">
      <c r="A37" s="19">
        <v>42277</v>
      </c>
      <c r="B37" s="37">
        <f>B36+'Cash Transfers'!B37</f>
        <v>34663287375</v>
      </c>
      <c r="C37" s="37">
        <f>C36+'Cash Transfers'!C37</f>
        <v>22763441754.189999</v>
      </c>
      <c r="D37" s="37">
        <f>D36+'Cash Transfers'!D37</f>
        <v>0</v>
      </c>
      <c r="E37" s="37">
        <f t="shared" ref="E37:E42" si="3">SUM(B37:D37)</f>
        <v>57426729129.190002</v>
      </c>
    </row>
    <row r="38" spans="1:5" x14ac:dyDescent="0.25">
      <c r="A38" s="19">
        <v>42308</v>
      </c>
      <c r="B38" s="37">
        <f>B37+'Cash Transfers'!B38</f>
        <v>34663287375</v>
      </c>
      <c r="C38" s="37">
        <f>C37+'Cash Transfers'!C38</f>
        <v>25075845920.949997</v>
      </c>
      <c r="D38" s="37">
        <f>D37+'Cash Transfers'!D38</f>
        <v>0</v>
      </c>
      <c r="E38" s="37">
        <f t="shared" si="3"/>
        <v>59739133295.949997</v>
      </c>
    </row>
    <row r="39" spans="1:5" x14ac:dyDescent="0.25">
      <c r="A39" s="19">
        <v>42338</v>
      </c>
      <c r="B39" s="37">
        <f>B38+'Cash Transfers'!B39</f>
        <v>34663287375</v>
      </c>
      <c r="C39" s="37">
        <f>C38+'Cash Transfers'!C39</f>
        <v>25075845920.949997</v>
      </c>
      <c r="D39" s="37">
        <f>D38+'Cash Transfers'!D39</f>
        <v>0</v>
      </c>
      <c r="E39" s="37">
        <f t="shared" si="3"/>
        <v>59739133295.949997</v>
      </c>
    </row>
    <row r="40" spans="1:5" x14ac:dyDescent="0.25">
      <c r="A40" s="19">
        <v>42369</v>
      </c>
      <c r="B40" s="37">
        <f>B39+'Cash Transfers'!B40</f>
        <v>34663287375</v>
      </c>
      <c r="C40" s="37">
        <f>C39+'Cash Transfers'!C40</f>
        <v>25075845920.949997</v>
      </c>
      <c r="D40" s="37">
        <f>D39+'Cash Transfers'!D40</f>
        <v>0</v>
      </c>
      <c r="E40" s="37">
        <f t="shared" si="3"/>
        <v>59739133295.949997</v>
      </c>
    </row>
    <row r="41" spans="1:5" x14ac:dyDescent="0.25">
      <c r="A41" s="19">
        <v>42400</v>
      </c>
      <c r="B41" s="37">
        <f>B40+'Cash Transfers'!B41</f>
        <v>34663287375</v>
      </c>
      <c r="C41" s="37">
        <f>C40+'Cash Transfers'!C41</f>
        <v>26976910285.849998</v>
      </c>
      <c r="D41" s="37">
        <f>D40+'Cash Transfers'!D41</f>
        <v>0</v>
      </c>
      <c r="E41" s="37">
        <f t="shared" si="3"/>
        <v>61640197660.849998</v>
      </c>
    </row>
    <row r="42" spans="1:5" x14ac:dyDescent="0.25">
      <c r="A42" s="19">
        <v>42429</v>
      </c>
      <c r="B42" s="37">
        <f>B41+'Cash Transfers'!B42</f>
        <v>34663287375</v>
      </c>
      <c r="C42" s="37">
        <f>C41+'Cash Transfers'!C42</f>
        <v>26976910285.849998</v>
      </c>
      <c r="D42" s="37">
        <f>D41+'Cash Transfers'!D42</f>
        <v>0</v>
      </c>
      <c r="E42" s="37">
        <f t="shared" si="3"/>
        <v>61640197660.849998</v>
      </c>
    </row>
    <row r="43" spans="1:5" x14ac:dyDescent="0.25">
      <c r="A43" s="19">
        <v>42460</v>
      </c>
      <c r="B43" s="37">
        <f>B42+'Cash Transfers'!B43</f>
        <v>34663287375</v>
      </c>
      <c r="C43" s="37">
        <f>C42+'Cash Transfers'!C43</f>
        <v>26976910285.849998</v>
      </c>
      <c r="D43" s="37">
        <f>D42+'Cash Transfers'!D43</f>
        <v>0</v>
      </c>
      <c r="E43" s="37">
        <f t="shared" ref="E43:E48" si="4">SUM(B43:D43)</f>
        <v>61640197660.849998</v>
      </c>
    </row>
    <row r="44" spans="1:5" x14ac:dyDescent="0.25">
      <c r="A44" s="19">
        <v>42490</v>
      </c>
      <c r="B44" s="37">
        <f>B43+'Cash Transfers'!B44</f>
        <v>34663287375</v>
      </c>
      <c r="C44" s="37">
        <f>C43+'Cash Transfers'!C44</f>
        <v>30782505032.849998</v>
      </c>
      <c r="D44" s="37">
        <f>D43+'Cash Transfers'!D44</f>
        <v>0</v>
      </c>
      <c r="E44" s="37">
        <f t="shared" si="4"/>
        <v>65445792407.849998</v>
      </c>
    </row>
    <row r="45" spans="1:5" x14ac:dyDescent="0.25">
      <c r="A45" s="19">
        <v>42521</v>
      </c>
      <c r="B45" s="37">
        <f>B44+'Cash Transfers'!B45</f>
        <v>34663287375</v>
      </c>
      <c r="C45" s="37">
        <f>C44+'Cash Transfers'!C45</f>
        <v>30782505032.849998</v>
      </c>
      <c r="D45" s="37">
        <f>D44+'Cash Transfers'!D45</f>
        <v>0</v>
      </c>
      <c r="E45" s="37">
        <f t="shared" si="4"/>
        <v>65445792407.849998</v>
      </c>
    </row>
    <row r="46" spans="1:5" x14ac:dyDescent="0.25">
      <c r="A46" s="19">
        <v>42551</v>
      </c>
      <c r="B46" s="37">
        <f>B45+'Cash Transfers'!B46</f>
        <v>34663287375</v>
      </c>
      <c r="C46" s="37">
        <f>C45+'Cash Transfers'!C46</f>
        <v>30782505032.849998</v>
      </c>
      <c r="D46" s="37">
        <f>D45+'Cash Transfers'!D46</f>
        <v>0</v>
      </c>
      <c r="E46" s="37">
        <f t="shared" si="4"/>
        <v>65445792407.849998</v>
      </c>
    </row>
    <row r="47" spans="1:5" x14ac:dyDescent="0.25">
      <c r="A47" s="19">
        <v>42582</v>
      </c>
      <c r="B47" s="37">
        <f>B46+'Cash Transfers'!B47</f>
        <v>34663287375</v>
      </c>
      <c r="C47" s="37">
        <f>C46+'Cash Transfers'!C47</f>
        <v>31930827561.919998</v>
      </c>
      <c r="D47" s="37">
        <f>D46+'Cash Transfers'!D47</f>
        <v>0</v>
      </c>
      <c r="E47" s="37">
        <f t="shared" si="4"/>
        <v>66594114936.919998</v>
      </c>
    </row>
    <row r="48" spans="1:5" x14ac:dyDescent="0.25">
      <c r="A48" s="19">
        <v>42613</v>
      </c>
      <c r="B48" s="37">
        <f>B47+'Cash Transfers'!B48</f>
        <v>34663287375</v>
      </c>
      <c r="C48" s="37">
        <f>C47+'Cash Transfers'!C48</f>
        <v>31930827561.919998</v>
      </c>
      <c r="D48" s="37">
        <f>D47+'Cash Transfers'!D48</f>
        <v>0</v>
      </c>
      <c r="E48" s="37">
        <f t="shared" si="4"/>
        <v>66594114936.919998</v>
      </c>
    </row>
    <row r="49" spans="1:5" x14ac:dyDescent="0.25">
      <c r="A49" s="16">
        <f>'Cash Transfers'!$A49</f>
        <v>42643</v>
      </c>
      <c r="B49" s="37">
        <f>B48+'Cash Transfers'!B49</f>
        <v>34663287375</v>
      </c>
      <c r="C49" s="37">
        <f>C48+'Cash Transfers'!C49</f>
        <v>31930827561.919998</v>
      </c>
      <c r="D49" s="37">
        <f>D48+'Cash Transfers'!D49</f>
        <v>0</v>
      </c>
      <c r="E49" s="37">
        <f>SUM(B49:D49)</f>
        <v>66594114936.919998</v>
      </c>
    </row>
    <row r="50" spans="1:5" x14ac:dyDescent="0.25">
      <c r="A50" s="16">
        <f>'Cash Transfers'!$A50</f>
        <v>42674</v>
      </c>
      <c r="B50" s="37">
        <f>B49+'Cash Transfers'!B50</f>
        <v>34663287375</v>
      </c>
      <c r="C50" s="37">
        <f>C49+'Cash Transfers'!C50</f>
        <v>35086730830.089996</v>
      </c>
      <c r="D50" s="37">
        <f>D49+'Cash Transfers'!D50</f>
        <v>0</v>
      </c>
      <c r="E50" s="37">
        <f t="shared" ref="E50:E55" si="5">SUM(B50:D50)</f>
        <v>69750018205.089996</v>
      </c>
    </row>
    <row r="51" spans="1:5" x14ac:dyDescent="0.25">
      <c r="A51" s="16">
        <f>'Cash Transfers'!$A51</f>
        <v>42704</v>
      </c>
      <c r="B51" s="37">
        <f>B50+'Cash Transfers'!B51</f>
        <v>34663287375</v>
      </c>
      <c r="C51" s="37">
        <f>C50+'Cash Transfers'!C51</f>
        <v>35086730830.089996</v>
      </c>
      <c r="D51" s="37">
        <f>D50+'Cash Transfers'!D51</f>
        <v>0</v>
      </c>
      <c r="E51" s="37">
        <f t="shared" si="5"/>
        <v>69750018205.089996</v>
      </c>
    </row>
    <row r="52" spans="1:5" x14ac:dyDescent="0.25">
      <c r="A52" s="16">
        <f>'Cash Transfers'!$A52</f>
        <v>42735</v>
      </c>
      <c r="B52" s="37">
        <f>B51+'Cash Transfers'!B52</f>
        <v>34663287375</v>
      </c>
      <c r="C52" s="37">
        <f>C51+'Cash Transfers'!C52</f>
        <v>35086730830.089996</v>
      </c>
      <c r="D52" s="37">
        <f>D51+'Cash Transfers'!D52</f>
        <v>0</v>
      </c>
      <c r="E52" s="37">
        <f t="shared" si="5"/>
        <v>69750018205.089996</v>
      </c>
    </row>
    <row r="53" spans="1:5" x14ac:dyDescent="0.25">
      <c r="A53" s="16">
        <f>'Cash Transfers'!$A53</f>
        <v>42766</v>
      </c>
      <c r="B53" s="37">
        <f>B52+'Cash Transfers'!B53</f>
        <v>34663287375</v>
      </c>
      <c r="C53" s="37">
        <f>C52+'Cash Transfers'!C53</f>
        <v>37292371864.839996</v>
      </c>
      <c r="D53" s="37">
        <f>D52+'Cash Transfers'!D53</f>
        <v>0</v>
      </c>
      <c r="E53" s="37">
        <f t="shared" si="5"/>
        <v>71955659239.839996</v>
      </c>
    </row>
    <row r="54" spans="1:5" x14ac:dyDescent="0.25">
      <c r="A54" s="16">
        <f>'Cash Transfers'!$A54</f>
        <v>42794</v>
      </c>
      <c r="B54" s="37">
        <f>B53+'Cash Transfers'!B54</f>
        <v>34663287375</v>
      </c>
      <c r="C54" s="37">
        <f>C53+'Cash Transfers'!C54</f>
        <v>37292371864.839996</v>
      </c>
      <c r="D54" s="37">
        <f>D53+'Cash Transfers'!D54</f>
        <v>0</v>
      </c>
      <c r="E54" s="37">
        <f t="shared" si="5"/>
        <v>71955659239.839996</v>
      </c>
    </row>
    <row r="55" spans="1:5" x14ac:dyDescent="0.25">
      <c r="A55" s="16">
        <f>'Cash Transfers'!$A55</f>
        <v>42825</v>
      </c>
      <c r="B55" s="37">
        <f>B54+'Cash Transfers'!B55</f>
        <v>34663287375</v>
      </c>
      <c r="C55" s="37">
        <f>C54+'Cash Transfers'!C55</f>
        <v>37292371864.839996</v>
      </c>
      <c r="D55" s="37">
        <f>D54+'Cash Transfers'!D55</f>
        <v>0</v>
      </c>
      <c r="E55" s="37">
        <f t="shared" si="5"/>
        <v>71955659239.839996</v>
      </c>
    </row>
    <row r="56" spans="1:5" x14ac:dyDescent="0.25">
      <c r="A56" s="16">
        <f>'Cash Transfers'!$A56</f>
        <v>42855</v>
      </c>
      <c r="B56" s="37">
        <f>B55+'Cash Transfers'!B56</f>
        <v>34663287375</v>
      </c>
      <c r="C56" s="37">
        <f>C55+'Cash Transfers'!C56</f>
        <v>41692891916.839996</v>
      </c>
      <c r="D56" s="37">
        <f>D55+'Cash Transfers'!D56</f>
        <v>0</v>
      </c>
      <c r="E56" s="37">
        <f t="shared" ref="E56:E112" si="6">SUM(B56:D56)</f>
        <v>76356179291.839996</v>
      </c>
    </row>
    <row r="57" spans="1:5" x14ac:dyDescent="0.25">
      <c r="A57" s="16">
        <f>'Cash Transfers'!$A57</f>
        <v>42886</v>
      </c>
      <c r="B57" s="37">
        <f>B56+'Cash Transfers'!B57</f>
        <v>34663287375</v>
      </c>
      <c r="C57" s="37">
        <f>C56+'Cash Transfers'!C57</f>
        <v>41692891916.839996</v>
      </c>
      <c r="D57" s="37">
        <f>D56+'Cash Transfers'!D57</f>
        <v>0</v>
      </c>
      <c r="E57" s="37">
        <f t="shared" si="6"/>
        <v>76356179291.839996</v>
      </c>
    </row>
    <row r="58" spans="1:5" x14ac:dyDescent="0.25">
      <c r="A58" s="16">
        <f>'Cash Transfers'!$A58</f>
        <v>42916</v>
      </c>
      <c r="B58" s="37">
        <f>B57+'Cash Transfers'!B58</f>
        <v>34663287375</v>
      </c>
      <c r="C58" s="37">
        <f>C57+'Cash Transfers'!C58</f>
        <v>41692891916.839996</v>
      </c>
      <c r="D58" s="37">
        <f>D57+'Cash Transfers'!D58</f>
        <v>0</v>
      </c>
      <c r="E58" s="37">
        <f t="shared" si="6"/>
        <v>76356179291.839996</v>
      </c>
    </row>
    <row r="59" spans="1:5" x14ac:dyDescent="0.25">
      <c r="A59" s="16">
        <f>'Cash Transfers'!$A59</f>
        <v>42947</v>
      </c>
      <c r="B59" s="37">
        <f>B58+'Cash Transfers'!B59</f>
        <v>34663287375</v>
      </c>
      <c r="C59" s="37">
        <f>C58+'Cash Transfers'!C59</f>
        <v>42516630902.729996</v>
      </c>
      <c r="D59" s="37">
        <f>D58+'Cash Transfers'!D59</f>
        <v>0</v>
      </c>
      <c r="E59" s="37">
        <f t="shared" si="6"/>
        <v>77179918277.729996</v>
      </c>
    </row>
    <row r="60" spans="1:5" x14ac:dyDescent="0.25">
      <c r="A60" s="16">
        <f>'Cash Transfers'!$A60</f>
        <v>42978</v>
      </c>
      <c r="B60" s="37">
        <f>B59+'Cash Transfers'!B60</f>
        <v>34663287375</v>
      </c>
      <c r="C60" s="37">
        <f>C59+'Cash Transfers'!C60</f>
        <v>42516630902.729996</v>
      </c>
      <c r="D60" s="37">
        <f>D59+'Cash Transfers'!D60</f>
        <v>0</v>
      </c>
      <c r="E60" s="37">
        <f t="shared" si="6"/>
        <v>77179918277.729996</v>
      </c>
    </row>
    <row r="61" spans="1:5" x14ac:dyDescent="0.25">
      <c r="A61" s="16">
        <f>'Cash Transfers'!$A61</f>
        <v>43008</v>
      </c>
      <c r="B61" s="37">
        <f>B60+'Cash Transfers'!B61</f>
        <v>34663287375</v>
      </c>
      <c r="C61" s="37">
        <f>C60+'Cash Transfers'!C61</f>
        <v>42516630902.729996</v>
      </c>
      <c r="D61" s="37">
        <f>D60+'Cash Transfers'!D61</f>
        <v>0</v>
      </c>
      <c r="E61" s="37">
        <f t="shared" si="6"/>
        <v>77179918277.729996</v>
      </c>
    </row>
    <row r="62" spans="1:5" x14ac:dyDescent="0.25">
      <c r="A62" s="16">
        <f>'Cash Transfers'!$A62</f>
        <v>43070</v>
      </c>
      <c r="B62" s="37">
        <f>B61+'Cash Transfers'!B62</f>
        <v>34663287375</v>
      </c>
      <c r="C62" s="37">
        <f ca="1">C61+'Cash Transfers'!C62</f>
        <v>45228208797.817871</v>
      </c>
      <c r="D62" s="37">
        <f ca="1">D61+'Cash Transfers'!D62</f>
        <v>0</v>
      </c>
      <c r="E62" s="37">
        <f t="shared" ca="1" si="6"/>
        <v>79891496172.817871</v>
      </c>
    </row>
    <row r="63" spans="1:5" x14ac:dyDescent="0.25">
      <c r="A63" s="16">
        <f>'Cash Transfers'!$A63</f>
        <v>43435</v>
      </c>
      <c r="B63" s="37">
        <f>B62+'Cash Transfers'!B63</f>
        <v>34663287375</v>
      </c>
      <c r="C63" s="37">
        <f ca="1">C62+'Cash Transfers'!C63</f>
        <v>55474696288.51268</v>
      </c>
      <c r="D63" s="37">
        <f ca="1">D62+'Cash Transfers'!D63</f>
        <v>0</v>
      </c>
      <c r="E63" s="37">
        <f t="shared" ca="1" si="6"/>
        <v>90137983663.51268</v>
      </c>
    </row>
    <row r="64" spans="1:5" x14ac:dyDescent="0.25">
      <c r="A64" s="16">
        <f>'Cash Transfers'!$A64</f>
        <v>43800</v>
      </c>
      <c r="B64" s="37">
        <f>B63+'Cash Transfers'!B64</f>
        <v>34663287375</v>
      </c>
      <c r="C64" s="37">
        <f ca="1">C63+'Cash Transfers'!C64</f>
        <v>62607403543.497337</v>
      </c>
      <c r="D64" s="37">
        <f ca="1">D63+'Cash Transfers'!D64</f>
        <v>0</v>
      </c>
      <c r="E64" s="37">
        <f t="shared" ca="1" si="6"/>
        <v>97270690918.497345</v>
      </c>
    </row>
    <row r="65" spans="1:5" x14ac:dyDescent="0.25">
      <c r="A65" s="16">
        <f>'Cash Transfers'!$A65</f>
        <v>44166</v>
      </c>
      <c r="B65" s="37">
        <f>B64+'Cash Transfers'!B65</f>
        <v>34663287375</v>
      </c>
      <c r="C65" s="37">
        <f ca="1">C64+'Cash Transfers'!C65</f>
        <v>70030221239.155655</v>
      </c>
      <c r="D65" s="37">
        <f ca="1">D64+'Cash Transfers'!D65</f>
        <v>0</v>
      </c>
      <c r="E65" s="37">
        <f t="shared" ca="1" si="6"/>
        <v>104693508614.15565</v>
      </c>
    </row>
    <row r="66" spans="1:5" x14ac:dyDescent="0.25">
      <c r="A66" s="16">
        <f>'Cash Transfers'!$A66</f>
        <v>44531</v>
      </c>
      <c r="B66" s="37">
        <f>B65+'Cash Transfers'!B66</f>
        <v>34663287375</v>
      </c>
      <c r="C66" s="37">
        <f ca="1">C65+'Cash Transfers'!C66</f>
        <v>72054228674.160858</v>
      </c>
      <c r="D66" s="37">
        <f ca="1">D65+'Cash Transfers'!D66</f>
        <v>0</v>
      </c>
      <c r="E66" s="37">
        <f t="shared" ca="1" si="6"/>
        <v>106717516049.16086</v>
      </c>
    </row>
    <row r="67" spans="1:5" x14ac:dyDescent="0.25">
      <c r="A67" s="16">
        <f>'Cash Transfers'!$A67</f>
        <v>44896</v>
      </c>
      <c r="B67" s="37">
        <f>B66+'Cash Transfers'!B67</f>
        <v>34663287375</v>
      </c>
      <c r="C67" s="37">
        <f ca="1">C66+'Cash Transfers'!C67</f>
        <v>78599217568.636139</v>
      </c>
      <c r="D67" s="37">
        <f ca="1">D66+'Cash Transfers'!D67</f>
        <v>0</v>
      </c>
      <c r="E67" s="37">
        <f t="shared" ca="1" si="6"/>
        <v>113262504943.63614</v>
      </c>
    </row>
    <row r="68" spans="1:5" x14ac:dyDescent="0.25">
      <c r="A68" s="16">
        <f>'Cash Transfers'!$A68</f>
        <v>45261</v>
      </c>
      <c r="B68" s="37">
        <f>B67+'Cash Transfers'!B68</f>
        <v>34663287375</v>
      </c>
      <c r="C68" s="37">
        <f ca="1">C67+'Cash Transfers'!C68</f>
        <v>86086802161.692612</v>
      </c>
      <c r="D68" s="37">
        <f ca="1">D67+'Cash Transfers'!D68</f>
        <v>0</v>
      </c>
      <c r="E68" s="37">
        <f t="shared" ca="1" si="6"/>
        <v>120750089536.69261</v>
      </c>
    </row>
    <row r="69" spans="1:5" x14ac:dyDescent="0.25">
      <c r="A69" s="16">
        <f>'Cash Transfers'!$A69</f>
        <v>45627</v>
      </c>
      <c r="B69" s="37">
        <f>B68+'Cash Transfers'!B69</f>
        <v>34663287375</v>
      </c>
      <c r="C69" s="37">
        <f ca="1">C68+'Cash Transfers'!C69</f>
        <v>92423309386.312317</v>
      </c>
      <c r="D69" s="37">
        <f ca="1">D68+'Cash Transfers'!D69</f>
        <v>0</v>
      </c>
      <c r="E69" s="37">
        <f t="shared" ca="1" si="6"/>
        <v>127086596761.31232</v>
      </c>
    </row>
    <row r="70" spans="1:5" x14ac:dyDescent="0.25">
      <c r="A70" s="16">
        <f>'Cash Transfers'!$A70</f>
        <v>45992</v>
      </c>
      <c r="B70" s="37">
        <f>B69+'Cash Transfers'!B70</f>
        <v>34663287375</v>
      </c>
      <c r="C70" s="37">
        <f ca="1">C69+'Cash Transfers'!C70</f>
        <v>94563826376.364563</v>
      </c>
      <c r="D70" s="37">
        <f ca="1">D69+'Cash Transfers'!D70</f>
        <v>0</v>
      </c>
      <c r="E70" s="37">
        <f t="shared" ca="1" si="6"/>
        <v>129227113751.36456</v>
      </c>
    </row>
    <row r="71" spans="1:5" x14ac:dyDescent="0.25">
      <c r="A71" s="16">
        <f>'Cash Transfers'!$A71</f>
        <v>46357</v>
      </c>
      <c r="B71" s="37">
        <f>B70+'Cash Transfers'!B71</f>
        <v>34663287375</v>
      </c>
      <c r="C71" s="37">
        <f ca="1">C70+'Cash Transfers'!C71</f>
        <v>101834677621.91722</v>
      </c>
      <c r="D71" s="37">
        <f ca="1">D70+'Cash Transfers'!D71</f>
        <v>0</v>
      </c>
      <c r="E71" s="37">
        <f t="shared" ca="1" si="6"/>
        <v>136497964996.91722</v>
      </c>
    </row>
    <row r="72" spans="1:5" x14ac:dyDescent="0.25">
      <c r="A72" s="16">
        <f>'Cash Transfers'!$A72</f>
        <v>46722</v>
      </c>
      <c r="B72" s="37">
        <f>B71+'Cash Transfers'!B72</f>
        <v>34663287375</v>
      </c>
      <c r="C72" s="37">
        <f ca="1">C71+'Cash Transfers'!C72</f>
        <v>105908990387.51384</v>
      </c>
      <c r="D72" s="37">
        <f ca="1">D71+'Cash Transfers'!D72</f>
        <v>0</v>
      </c>
      <c r="E72" s="37">
        <f t="shared" ca="1" si="6"/>
        <v>140572277762.51385</v>
      </c>
    </row>
    <row r="73" spans="1:5" x14ac:dyDescent="0.25">
      <c r="A73" s="16">
        <f>'Cash Transfers'!$A73</f>
        <v>47088</v>
      </c>
      <c r="B73" s="37">
        <f>B72+'Cash Transfers'!B73</f>
        <v>34663287375</v>
      </c>
      <c r="C73" s="37">
        <f ca="1">C72+'Cash Transfers'!C73</f>
        <v>107548852744.59134</v>
      </c>
      <c r="D73" s="37">
        <f ca="1">D72+'Cash Transfers'!D73</f>
        <v>0</v>
      </c>
      <c r="E73" s="37">
        <f t="shared" ca="1" si="6"/>
        <v>142212140119.59134</v>
      </c>
    </row>
    <row r="74" spans="1:5" x14ac:dyDescent="0.25">
      <c r="A74" s="16">
        <f>'Cash Transfers'!$A74</f>
        <v>47453</v>
      </c>
      <c r="B74" s="37">
        <f>B73+'Cash Transfers'!B74</f>
        <v>34663287375</v>
      </c>
      <c r="C74" s="37">
        <f ca="1">C73+'Cash Transfers'!C74</f>
        <v>113814536568.89749</v>
      </c>
      <c r="D74" s="37">
        <f ca="1">D73+'Cash Transfers'!D74</f>
        <v>0</v>
      </c>
      <c r="E74" s="37">
        <f t="shared" ca="1" si="6"/>
        <v>148477823943.89749</v>
      </c>
    </row>
    <row r="75" spans="1:5" x14ac:dyDescent="0.25">
      <c r="A75" s="16">
        <f>'Cash Transfers'!$A75</f>
        <v>47818</v>
      </c>
      <c r="B75" s="37">
        <f>B74+'Cash Transfers'!B75</f>
        <v>34663287375</v>
      </c>
      <c r="C75" s="37">
        <f ca="1">C74+'Cash Transfers'!C75</f>
        <v>113814536568.89749</v>
      </c>
      <c r="D75" s="37">
        <f ca="1">D74+'Cash Transfers'!D75</f>
        <v>-1206641405.3184814</v>
      </c>
      <c r="E75" s="37">
        <f t="shared" ca="1" si="6"/>
        <v>147271182538.57901</v>
      </c>
    </row>
    <row r="76" spans="1:5" x14ac:dyDescent="0.25">
      <c r="A76" s="16">
        <f>'Cash Transfers'!$A76</f>
        <v>48183</v>
      </c>
      <c r="B76" s="37">
        <f>B75+'Cash Transfers'!B76</f>
        <v>34663287375</v>
      </c>
      <c r="C76" s="37">
        <f ca="1">C75+'Cash Transfers'!C76</f>
        <v>119450591682.03044</v>
      </c>
      <c r="D76" s="37">
        <f ca="1">D75+'Cash Transfers'!D76</f>
        <v>-1206641405.3184814</v>
      </c>
      <c r="E76" s="37">
        <f t="shared" ca="1" si="6"/>
        <v>152907237651.71198</v>
      </c>
    </row>
    <row r="77" spans="1:5" x14ac:dyDescent="0.25">
      <c r="A77" s="16">
        <f>'Cash Transfers'!$A77</f>
        <v>48549</v>
      </c>
      <c r="B77" s="37">
        <f>B76+'Cash Transfers'!B77</f>
        <v>34663287375</v>
      </c>
      <c r="C77" s="37">
        <f ca="1">C76+'Cash Transfers'!C77</f>
        <v>120137342992.1037</v>
      </c>
      <c r="D77" s="37">
        <f ca="1">D76+'Cash Transfers'!D77</f>
        <v>-1206641405.3184814</v>
      </c>
      <c r="E77" s="37">
        <f t="shared" ca="1" si="6"/>
        <v>153593988961.78522</v>
      </c>
    </row>
    <row r="78" spans="1:5" x14ac:dyDescent="0.25">
      <c r="A78" s="16">
        <f>'Cash Transfers'!$A78</f>
        <v>48914</v>
      </c>
      <c r="B78" s="37">
        <f>B77+'Cash Transfers'!B78</f>
        <v>34663287375</v>
      </c>
      <c r="C78" s="37">
        <f ca="1">C77+'Cash Transfers'!C78</f>
        <v>125635843573.73792</v>
      </c>
      <c r="D78" s="37">
        <f ca="1">D77+'Cash Transfers'!D78</f>
        <v>-1206641405.3184814</v>
      </c>
      <c r="E78" s="37">
        <f t="shared" ca="1" si="6"/>
        <v>159092489543.41943</v>
      </c>
    </row>
    <row r="79" spans="1:5" x14ac:dyDescent="0.25">
      <c r="A79" s="16">
        <f>'Cash Transfers'!$A79</f>
        <v>49279</v>
      </c>
      <c r="B79" s="37">
        <f>B78+'Cash Transfers'!B79</f>
        <v>34663287375</v>
      </c>
      <c r="C79" s="37">
        <f ca="1">C78+'Cash Transfers'!C79</f>
        <v>126676870284.21127</v>
      </c>
      <c r="D79" s="37">
        <f ca="1">D78+'Cash Transfers'!D79</f>
        <v>-1206641405.3184814</v>
      </c>
      <c r="E79" s="37">
        <f t="shared" ca="1" si="6"/>
        <v>160133516253.89279</v>
      </c>
    </row>
    <row r="80" spans="1:5" x14ac:dyDescent="0.25">
      <c r="A80" s="16">
        <f>'Cash Transfers'!$A80</f>
        <v>49644</v>
      </c>
      <c r="B80" s="37">
        <f>B79+'Cash Transfers'!B80</f>
        <v>34663287375</v>
      </c>
      <c r="C80" s="37">
        <f ca="1">C79+'Cash Transfers'!C80</f>
        <v>132217070435.63077</v>
      </c>
      <c r="D80" s="37">
        <f ca="1">D79+'Cash Transfers'!D80</f>
        <v>-1206641405.3184814</v>
      </c>
      <c r="E80" s="37">
        <f t="shared" ca="1" si="6"/>
        <v>165673716405.31229</v>
      </c>
    </row>
    <row r="81" spans="1:5" x14ac:dyDescent="0.25">
      <c r="A81" s="16">
        <f>'Cash Transfers'!$A81</f>
        <v>50010</v>
      </c>
      <c r="B81" s="37">
        <f>B80+'Cash Transfers'!B81</f>
        <v>34663287375</v>
      </c>
      <c r="C81" s="37">
        <f ca="1">C80+'Cash Transfers'!C81</f>
        <v>133885739100.4503</v>
      </c>
      <c r="D81" s="37">
        <f ca="1">D80+'Cash Transfers'!D81</f>
        <v>-1206641405.3184814</v>
      </c>
      <c r="E81" s="37">
        <f t="shared" ca="1" si="6"/>
        <v>167342385070.13184</v>
      </c>
    </row>
    <row r="82" spans="1:5" x14ac:dyDescent="0.25">
      <c r="A82" s="16">
        <f>'Cash Transfers'!$A82</f>
        <v>50375</v>
      </c>
      <c r="B82" s="37">
        <f>B81+'Cash Transfers'!B82</f>
        <v>34663287375</v>
      </c>
      <c r="C82" s="37">
        <f ca="1">C81+'Cash Transfers'!C82</f>
        <v>141031682394.11401</v>
      </c>
      <c r="D82" s="37">
        <f ca="1">D81+'Cash Transfers'!D82</f>
        <v>-1206641405.3184814</v>
      </c>
      <c r="E82" s="37">
        <f t="shared" ca="1" si="6"/>
        <v>174488328363.79553</v>
      </c>
    </row>
    <row r="83" spans="1:5" x14ac:dyDescent="0.25">
      <c r="A83" s="16">
        <f>'Cash Transfers'!$A83</f>
        <v>50740</v>
      </c>
      <c r="B83" s="37">
        <f>B82+'Cash Transfers'!B83</f>
        <v>34663287375</v>
      </c>
      <c r="C83" s="37">
        <f ca="1">C82+'Cash Transfers'!C83</f>
        <v>141098447973.86383</v>
      </c>
      <c r="D83" s="37">
        <f ca="1">D82+'Cash Transfers'!D83</f>
        <v>-1206641405.3184814</v>
      </c>
      <c r="E83" s="37">
        <f t="shared" ca="1" si="6"/>
        <v>174555093943.54535</v>
      </c>
    </row>
    <row r="84" spans="1:5" x14ac:dyDescent="0.25">
      <c r="A84" s="16">
        <f>'Cash Transfers'!$A84</f>
        <v>51105</v>
      </c>
      <c r="B84" s="37">
        <f>B83+'Cash Transfers'!B84</f>
        <v>34663287375</v>
      </c>
      <c r="C84" s="37">
        <f ca="1">C83+'Cash Transfers'!C84</f>
        <v>142240548240.2767</v>
      </c>
      <c r="D84" s="37">
        <f ca="1">D83+'Cash Transfers'!D84</f>
        <v>-1206641405.3184814</v>
      </c>
      <c r="E84" s="37">
        <f t="shared" ca="1" si="6"/>
        <v>175697194209.95822</v>
      </c>
    </row>
    <row r="85" spans="1:5" x14ac:dyDescent="0.25">
      <c r="A85" s="16">
        <f>'Cash Transfers'!$A85</f>
        <v>51471</v>
      </c>
      <c r="B85" s="37">
        <f>B84+'Cash Transfers'!B85</f>
        <v>34663287375</v>
      </c>
      <c r="C85" s="37">
        <f ca="1">C84+'Cash Transfers'!C85</f>
        <v>142524947538.48999</v>
      </c>
      <c r="D85" s="37">
        <f ca="1">D84+'Cash Transfers'!D85</f>
        <v>-1206641405.3184814</v>
      </c>
      <c r="E85" s="37">
        <f t="shared" ca="1" si="6"/>
        <v>175981593508.17151</v>
      </c>
    </row>
    <row r="86" spans="1:5" x14ac:dyDescent="0.25">
      <c r="A86" s="16">
        <f>'Cash Transfers'!$A86</f>
        <v>51836</v>
      </c>
      <c r="B86" s="37">
        <f>B85+'Cash Transfers'!B86</f>
        <v>34663287375</v>
      </c>
      <c r="C86" s="37">
        <f ca="1">C85+'Cash Transfers'!C86</f>
        <v>148028328313.83246</v>
      </c>
      <c r="D86" s="37">
        <f ca="1">D85+'Cash Transfers'!D86</f>
        <v>-1206641405.3184814</v>
      </c>
      <c r="E86" s="37">
        <f t="shared" ca="1" si="6"/>
        <v>181484974283.51398</v>
      </c>
    </row>
    <row r="87" spans="1:5" x14ac:dyDescent="0.25">
      <c r="A87" s="16">
        <f>'Cash Transfers'!$A87</f>
        <v>52201</v>
      </c>
      <c r="B87" s="37">
        <f>B86+'Cash Transfers'!B87</f>
        <v>34663287375</v>
      </c>
      <c r="C87" s="37">
        <f ca="1">C86+'Cash Transfers'!C87</f>
        <v>148028328313.83246</v>
      </c>
      <c r="D87" s="37">
        <f ca="1">D86+'Cash Transfers'!D87</f>
        <v>-2517925334.5565643</v>
      </c>
      <c r="E87" s="37">
        <f t="shared" ca="1" si="6"/>
        <v>180173690354.27588</v>
      </c>
    </row>
    <row r="88" spans="1:5" x14ac:dyDescent="0.25">
      <c r="A88" s="16">
        <f>'Cash Transfers'!$A88</f>
        <v>52566</v>
      </c>
      <c r="B88" s="37">
        <f>B87+'Cash Transfers'!B88</f>
        <v>34663287375</v>
      </c>
      <c r="C88" s="37">
        <f ca="1">C87+'Cash Transfers'!C88</f>
        <v>153284955795.8696</v>
      </c>
      <c r="D88" s="37">
        <f ca="1">D87+'Cash Transfers'!D88</f>
        <v>-2517925334.5565643</v>
      </c>
      <c r="E88" s="37">
        <f t="shared" ca="1" si="6"/>
        <v>185430317836.31305</v>
      </c>
    </row>
    <row r="89" spans="1:5" x14ac:dyDescent="0.25">
      <c r="A89" s="16">
        <f>'Cash Transfers'!$A89</f>
        <v>52932</v>
      </c>
      <c r="B89" s="37">
        <f>B88+'Cash Transfers'!B89</f>
        <v>34663287375</v>
      </c>
      <c r="C89" s="37">
        <f ca="1">C88+'Cash Transfers'!C89</f>
        <v>155288159619.74579</v>
      </c>
      <c r="D89" s="37">
        <f ca="1">D88+'Cash Transfers'!D89</f>
        <v>-2517925334.5565643</v>
      </c>
      <c r="E89" s="37">
        <f t="shared" ca="1" si="6"/>
        <v>187433521660.18921</v>
      </c>
    </row>
    <row r="90" spans="1:5" x14ac:dyDescent="0.25">
      <c r="A90" s="16">
        <f>'Cash Transfers'!$A90</f>
        <v>53297</v>
      </c>
      <c r="B90" s="37">
        <f>B89+'Cash Transfers'!B90</f>
        <v>34663287375</v>
      </c>
      <c r="C90" s="37">
        <f ca="1">C89+'Cash Transfers'!C90</f>
        <v>155288159619.74579</v>
      </c>
      <c r="D90" s="37">
        <f ca="1">D89+'Cash Transfers'!D90</f>
        <v>-3065686802.3564301</v>
      </c>
      <c r="E90" s="37">
        <f t="shared" ca="1" si="6"/>
        <v>186885760192.38934</v>
      </c>
    </row>
    <row r="91" spans="1:5" x14ac:dyDescent="0.25">
      <c r="A91" s="16">
        <f>'Cash Transfers'!$A91</f>
        <v>53662</v>
      </c>
      <c r="B91" s="37">
        <f>B90+'Cash Transfers'!B91</f>
        <v>34663287375</v>
      </c>
      <c r="C91" s="37">
        <f ca="1">C90+'Cash Transfers'!C91</f>
        <v>155288159619.74579</v>
      </c>
      <c r="D91" s="37">
        <f ca="1">D90+'Cash Transfers'!D91</f>
        <v>-5912248828.8439789</v>
      </c>
      <c r="E91" s="37">
        <f t="shared" ca="1" si="6"/>
        <v>184039198165.90179</v>
      </c>
    </row>
    <row r="92" spans="1:5" x14ac:dyDescent="0.25">
      <c r="A92" s="16">
        <f>'Cash Transfers'!$A92</f>
        <v>54027</v>
      </c>
      <c r="B92" s="37">
        <f>B91+'Cash Transfers'!B92</f>
        <v>34663287375</v>
      </c>
      <c r="C92" s="37">
        <f ca="1">C91+'Cash Transfers'!C92</f>
        <v>163157268207.08252</v>
      </c>
      <c r="D92" s="37">
        <f ca="1">D91+'Cash Transfers'!D92</f>
        <v>-5912248828.8439789</v>
      </c>
      <c r="E92" s="37">
        <f t="shared" ca="1" si="6"/>
        <v>191908306753.23853</v>
      </c>
    </row>
    <row r="93" spans="1:5" x14ac:dyDescent="0.25">
      <c r="A93" s="16">
        <f>'Cash Transfers'!$A93</f>
        <v>54393</v>
      </c>
      <c r="B93" s="37">
        <f>B92+'Cash Transfers'!B93</f>
        <v>34663287375</v>
      </c>
      <c r="C93" s="37">
        <f ca="1">C92+'Cash Transfers'!C93</f>
        <v>168516814671.06372</v>
      </c>
      <c r="D93" s="37">
        <f ca="1">D92+'Cash Transfers'!D93</f>
        <v>-5912248828.8439789</v>
      </c>
      <c r="E93" s="37">
        <f t="shared" ca="1" si="6"/>
        <v>197267853217.21973</v>
      </c>
    </row>
    <row r="94" spans="1:5" x14ac:dyDescent="0.25">
      <c r="A94" s="16">
        <f>'Cash Transfers'!$A94</f>
        <v>54758</v>
      </c>
      <c r="B94" s="37">
        <f>B93+'Cash Transfers'!B94</f>
        <v>34663287375</v>
      </c>
      <c r="C94" s="37">
        <f ca="1">C93+'Cash Transfers'!C94</f>
        <v>168516814671.06372</v>
      </c>
      <c r="D94" s="37">
        <f ca="1">D93+'Cash Transfers'!D94</f>
        <v>-11078913436.082809</v>
      </c>
      <c r="E94" s="37">
        <f t="shared" ca="1" si="6"/>
        <v>192101188609.9809</v>
      </c>
    </row>
    <row r="95" spans="1:5" x14ac:dyDescent="0.25">
      <c r="A95" s="16">
        <f>'Cash Transfers'!$A95</f>
        <v>55123</v>
      </c>
      <c r="B95" s="37">
        <f>B94+'Cash Transfers'!B95</f>
        <v>34663287375</v>
      </c>
      <c r="C95" s="37">
        <f ca="1">C94+'Cash Transfers'!C95</f>
        <v>173508432771.38751</v>
      </c>
      <c r="D95" s="37">
        <f ca="1">D94+'Cash Transfers'!D95</f>
        <v>-11078913436.082809</v>
      </c>
      <c r="E95" s="37">
        <f t="shared" ca="1" si="6"/>
        <v>197092806710.30469</v>
      </c>
    </row>
    <row r="96" spans="1:5" x14ac:dyDescent="0.25">
      <c r="A96" s="16">
        <f>'Cash Transfers'!$A96</f>
        <v>55488</v>
      </c>
      <c r="B96" s="37">
        <f>B95+'Cash Transfers'!B96</f>
        <v>34663287375</v>
      </c>
      <c r="C96" s="37">
        <f ca="1">C95+'Cash Transfers'!C96</f>
        <v>178457934531.93146</v>
      </c>
      <c r="D96" s="37">
        <f ca="1">D95+'Cash Transfers'!D96</f>
        <v>-11078913436.082809</v>
      </c>
      <c r="E96" s="37">
        <f t="shared" ca="1" si="6"/>
        <v>202042308470.84863</v>
      </c>
    </row>
    <row r="97" spans="1:5" x14ac:dyDescent="0.25">
      <c r="A97" s="16">
        <f>'Cash Transfers'!$A97</f>
        <v>55854</v>
      </c>
      <c r="B97" s="37">
        <f>B96+'Cash Transfers'!B97</f>
        <v>34663287375</v>
      </c>
      <c r="C97" s="37">
        <f ca="1">C96+'Cash Transfers'!C97</f>
        <v>178457934531.93146</v>
      </c>
      <c r="D97" s="37">
        <f ca="1">D96+'Cash Transfers'!D97</f>
        <v>-18223032965.981094</v>
      </c>
      <c r="E97" s="37">
        <f t="shared" ca="1" si="6"/>
        <v>194898188940.95038</v>
      </c>
    </row>
    <row r="98" spans="1:5" x14ac:dyDescent="0.25">
      <c r="A98" s="16">
        <f>'Cash Transfers'!$A98</f>
        <v>56219</v>
      </c>
      <c r="B98" s="37">
        <f>B97+'Cash Transfers'!B98</f>
        <v>34663287375</v>
      </c>
      <c r="C98" s="37">
        <f ca="1">C97+'Cash Transfers'!C98</f>
        <v>183202300702.49011</v>
      </c>
      <c r="D98" s="37">
        <f ca="1">D97+'Cash Transfers'!D98</f>
        <v>-18223032965.981094</v>
      </c>
      <c r="E98" s="37">
        <f t="shared" ca="1" si="6"/>
        <v>199642555111.50903</v>
      </c>
    </row>
    <row r="99" spans="1:5" x14ac:dyDescent="0.25">
      <c r="A99" s="16">
        <f>'Cash Transfers'!$A99</f>
        <v>56584</v>
      </c>
      <c r="B99" s="37">
        <f>B98+'Cash Transfers'!B99</f>
        <v>34663287375</v>
      </c>
      <c r="C99" s="37">
        <f ca="1">C98+'Cash Transfers'!C99</f>
        <v>187991739646.21533</v>
      </c>
      <c r="D99" s="37">
        <f ca="1">D98+'Cash Transfers'!D99</f>
        <v>-18223032965.981094</v>
      </c>
      <c r="E99" s="37">
        <f t="shared" ca="1" si="6"/>
        <v>204431994055.23425</v>
      </c>
    </row>
    <row r="100" spans="1:5" x14ac:dyDescent="0.25">
      <c r="A100" s="16">
        <f>'Cash Transfers'!$A100</f>
        <v>56949</v>
      </c>
      <c r="B100" s="37">
        <f>B99+'Cash Transfers'!B100</f>
        <v>34663287375</v>
      </c>
      <c r="C100" s="37">
        <f ca="1">C99+'Cash Transfers'!C100</f>
        <v>187991739646.21533</v>
      </c>
      <c r="D100" s="37">
        <f ca="1">D99+'Cash Transfers'!D100</f>
        <v>-33973685269.626572</v>
      </c>
      <c r="E100" s="37">
        <f t="shared" ca="1" si="6"/>
        <v>188681341751.58875</v>
      </c>
    </row>
    <row r="101" spans="1:5" x14ac:dyDescent="0.25">
      <c r="A101" s="16">
        <f>'Cash Transfers'!$A101</f>
        <v>57315</v>
      </c>
      <c r="B101" s="37">
        <f>B100+'Cash Transfers'!B101</f>
        <v>34663287375</v>
      </c>
      <c r="C101" s="37">
        <f ca="1">C100+'Cash Transfers'!C101</f>
        <v>192376204515.1474</v>
      </c>
      <c r="D101" s="37">
        <f ca="1">D100+'Cash Transfers'!D101</f>
        <v>-33973685269.626572</v>
      </c>
      <c r="E101" s="37">
        <f t="shared" ca="1" si="6"/>
        <v>193065806620.52081</v>
      </c>
    </row>
    <row r="102" spans="1:5" x14ac:dyDescent="0.25">
      <c r="A102" s="16">
        <f>'Cash Transfers'!$A102</f>
        <v>57680</v>
      </c>
      <c r="B102" s="37">
        <f>B101+'Cash Transfers'!B102</f>
        <v>34663287375</v>
      </c>
      <c r="C102" s="37">
        <f ca="1">C101+'Cash Transfers'!C102</f>
        <v>193806662583.78253</v>
      </c>
      <c r="D102" s="37">
        <f ca="1">D101+'Cash Transfers'!D102</f>
        <v>-33973685269.626572</v>
      </c>
      <c r="E102" s="37">
        <f t="shared" ca="1" si="6"/>
        <v>194496264689.15594</v>
      </c>
    </row>
    <row r="103" spans="1:5" x14ac:dyDescent="0.25">
      <c r="A103" s="16">
        <f>'Cash Transfers'!$A103</f>
        <v>58045</v>
      </c>
      <c r="B103" s="37">
        <f>B102+'Cash Transfers'!B103</f>
        <v>34663287375</v>
      </c>
      <c r="C103" s="37">
        <f ca="1">C102+'Cash Transfers'!C103</f>
        <v>198828337609.74573</v>
      </c>
      <c r="D103" s="37">
        <f ca="1">D102+'Cash Transfers'!D103</f>
        <v>-33973685269.626572</v>
      </c>
      <c r="E103" s="37">
        <f t="shared" ca="1" si="6"/>
        <v>199517939715.11914</v>
      </c>
    </row>
    <row r="104" spans="1:5" x14ac:dyDescent="0.25">
      <c r="A104" s="16">
        <f>'Cash Transfers'!$A104</f>
        <v>58410</v>
      </c>
      <c r="B104" s="37">
        <f>B103+'Cash Transfers'!B104</f>
        <v>34663287375</v>
      </c>
      <c r="C104" s="37">
        <f ca="1">C103+'Cash Transfers'!C104</f>
        <v>203852871061.1828</v>
      </c>
      <c r="D104" s="37">
        <f ca="1">D103+'Cash Transfers'!D104</f>
        <v>-33973685269.626572</v>
      </c>
      <c r="E104" s="37">
        <f t="shared" ca="1" si="6"/>
        <v>204542473166.55621</v>
      </c>
    </row>
    <row r="105" spans="1:5" x14ac:dyDescent="0.25">
      <c r="A105" s="16">
        <f>'Cash Transfers'!$A105</f>
        <v>58776</v>
      </c>
      <c r="B105" s="37">
        <f>B104+'Cash Transfers'!B105</f>
        <v>34663287375</v>
      </c>
      <c r="C105" s="37">
        <f ca="1">C104+'Cash Transfers'!C105</f>
        <v>203852871061.1828</v>
      </c>
      <c r="D105" s="37">
        <f ca="1">D104+'Cash Transfers'!D105</f>
        <v>-57240875303.239334</v>
      </c>
      <c r="E105" s="37">
        <f t="shared" ca="1" si="6"/>
        <v>181275283132.94348</v>
      </c>
    </row>
    <row r="106" spans="1:5" x14ac:dyDescent="0.25">
      <c r="A106" s="16">
        <f>'Cash Transfers'!$A106</f>
        <v>59141</v>
      </c>
      <c r="B106" s="37">
        <f>B105+'Cash Transfers'!B106</f>
        <v>34663287375</v>
      </c>
      <c r="C106" s="37">
        <f ca="1">C105+'Cash Transfers'!C106</f>
        <v>208372603229.72534</v>
      </c>
      <c r="D106" s="37">
        <f ca="1">D105+'Cash Transfers'!D106</f>
        <v>-57240875303.239334</v>
      </c>
      <c r="E106" s="37">
        <f t="shared" ca="1" si="6"/>
        <v>185795015301.48602</v>
      </c>
    </row>
    <row r="107" spans="1:5" x14ac:dyDescent="0.25">
      <c r="A107" s="16">
        <f>'Cash Transfers'!$A107</f>
        <v>59506</v>
      </c>
      <c r="B107" s="37">
        <f>B106+'Cash Transfers'!B107</f>
        <v>34663287375</v>
      </c>
      <c r="C107" s="37">
        <f ca="1">C106+'Cash Transfers'!C107</f>
        <v>212892332910.29828</v>
      </c>
      <c r="D107" s="37">
        <f ca="1">D106+'Cash Transfers'!D107</f>
        <v>-57240875303.239334</v>
      </c>
      <c r="E107" s="37">
        <f t="shared" ca="1" si="6"/>
        <v>190314744982.05896</v>
      </c>
    </row>
    <row r="108" spans="1:5" x14ac:dyDescent="0.25">
      <c r="A108" s="16">
        <f>'Cash Transfers'!$A108</f>
        <v>59871</v>
      </c>
      <c r="B108" s="37">
        <f>B107+'Cash Transfers'!B108</f>
        <v>34663287375</v>
      </c>
      <c r="C108" s="37">
        <f ca="1">C107+'Cash Transfers'!C108</f>
        <v>217412060111.84351</v>
      </c>
      <c r="D108" s="37">
        <f ca="1">D107+'Cash Transfers'!D108</f>
        <v>-57240875303.239334</v>
      </c>
      <c r="E108" s="37">
        <f t="shared" ca="1" si="6"/>
        <v>194834472183.60419</v>
      </c>
    </row>
    <row r="109" spans="1:5" x14ac:dyDescent="0.25">
      <c r="A109" s="16">
        <f>'Cash Transfers'!$A109</f>
        <v>60237</v>
      </c>
      <c r="B109" s="37">
        <f>B108+'Cash Transfers'!B109</f>
        <v>34663287375</v>
      </c>
      <c r="C109" s="37">
        <f ca="1">C108+'Cash Transfers'!C109</f>
        <v>217412060111.84351</v>
      </c>
      <c r="D109" s="37">
        <f ca="1">D108+'Cash Transfers'!D109</f>
        <v>-62623022163.028183</v>
      </c>
      <c r="E109" s="37">
        <f t="shared" ca="1" si="6"/>
        <v>189452325323.81531</v>
      </c>
    </row>
    <row r="110" spans="1:5" x14ac:dyDescent="0.25">
      <c r="A110" s="16">
        <f>'Cash Transfers'!$A110</f>
        <v>60602</v>
      </c>
      <c r="B110" s="37">
        <f>B109+'Cash Transfers'!B110</f>
        <v>34663287375</v>
      </c>
      <c r="C110" s="37">
        <f ca="1">C109+'Cash Transfers'!C110</f>
        <v>217412060111.84351</v>
      </c>
      <c r="D110" s="37">
        <f ca="1">D109+'Cash Transfers'!D110</f>
        <v>-83079802962.846909</v>
      </c>
      <c r="E110" s="37">
        <f t="shared" ca="1" si="6"/>
        <v>168995544523.99658</v>
      </c>
    </row>
    <row r="111" spans="1:5" x14ac:dyDescent="0.25">
      <c r="A111" s="16">
        <f>'Cash Transfers'!$A111</f>
        <v>60967</v>
      </c>
      <c r="B111" s="37">
        <f>B110+'Cash Transfers'!B111</f>
        <v>34663287375</v>
      </c>
      <c r="C111" s="37">
        <f ca="1">C110+'Cash Transfers'!C111</f>
        <v>224470006341.71228</v>
      </c>
      <c r="D111" s="37">
        <f ca="1">D110+'Cash Transfers'!D111</f>
        <v>-83079802962.846909</v>
      </c>
      <c r="E111" s="37">
        <f t="shared" ca="1" si="6"/>
        <v>176053490753.86536</v>
      </c>
    </row>
    <row r="112" spans="1:5" x14ac:dyDescent="0.25">
      <c r="A112" s="16">
        <f>'Cash Transfers'!$A112</f>
        <v>61332</v>
      </c>
      <c r="B112" s="37">
        <f>B111+'Cash Transfers'!B112</f>
        <v>34663287375</v>
      </c>
      <c r="C112" s="37">
        <f ca="1">C111+'Cash Transfers'!C112</f>
        <v>231527952571.58105</v>
      </c>
      <c r="D112" s="37">
        <f ca="1">D111+'Cash Transfers'!D112</f>
        <v>-83079802962.846909</v>
      </c>
      <c r="E112" s="37">
        <f t="shared" ca="1" si="6"/>
        <v>183111436983.73413</v>
      </c>
    </row>
    <row r="113" spans="1:5" x14ac:dyDescent="0.25">
      <c r="A113" s="16"/>
      <c r="B113" s="37"/>
      <c r="C113" s="37"/>
      <c r="D113" s="37"/>
      <c r="E113" s="37"/>
    </row>
    <row r="114" spans="1:5" x14ac:dyDescent="0.25">
      <c r="A114" s="16"/>
      <c r="B114" s="37"/>
      <c r="C114" s="37"/>
      <c r="D114" s="37"/>
      <c r="E114" s="37"/>
    </row>
    <row r="115" spans="1:5" x14ac:dyDescent="0.25">
      <c r="A115" s="16"/>
      <c r="B115" s="37"/>
      <c r="C115" s="37"/>
      <c r="D115" s="37"/>
      <c r="E115" s="37"/>
    </row>
    <row r="116" spans="1:5" x14ac:dyDescent="0.25">
      <c r="A116" s="16"/>
      <c r="B116" s="37"/>
      <c r="C116" s="37"/>
      <c r="D116" s="37"/>
      <c r="E116" s="37"/>
    </row>
    <row r="117" spans="1:5" x14ac:dyDescent="0.25">
      <c r="A117" s="16"/>
      <c r="B117" s="37"/>
      <c r="C117" s="37"/>
      <c r="D117" s="37"/>
      <c r="E117" s="37"/>
    </row>
    <row r="118" spans="1:5" x14ac:dyDescent="0.25">
      <c r="A118" s="16"/>
      <c r="B118" s="37"/>
      <c r="C118" s="37"/>
      <c r="D118" s="37"/>
      <c r="E118" s="37"/>
    </row>
    <row r="119" spans="1:5" x14ac:dyDescent="0.25">
      <c r="A119" s="16"/>
      <c r="B119" s="37"/>
      <c r="C119" s="37"/>
      <c r="D119" s="37"/>
      <c r="E119" s="37"/>
    </row>
    <row r="120" spans="1:5" x14ac:dyDescent="0.25">
      <c r="A120" s="16"/>
      <c r="B120" s="37"/>
      <c r="C120" s="37"/>
      <c r="D120" s="37"/>
      <c r="E120" s="37"/>
    </row>
    <row r="121" spans="1:5" x14ac:dyDescent="0.25">
      <c r="A121" s="16"/>
      <c r="B121" s="37"/>
      <c r="C121" s="37"/>
      <c r="D121" s="37"/>
      <c r="E121" s="37"/>
    </row>
    <row r="122" spans="1:5" x14ac:dyDescent="0.25">
      <c r="A122" s="16"/>
      <c r="B122" s="37"/>
      <c r="C122" s="37"/>
      <c r="D122" s="37"/>
      <c r="E122" s="37"/>
    </row>
    <row r="123" spans="1:5" x14ac:dyDescent="0.25">
      <c r="A123" s="16"/>
      <c r="B123" s="37"/>
      <c r="C123" s="37"/>
      <c r="D123" s="37"/>
      <c r="E123" s="37"/>
    </row>
    <row r="124" spans="1:5" x14ac:dyDescent="0.25">
      <c r="A124" s="16"/>
      <c r="B124" s="37"/>
      <c r="C124" s="37"/>
      <c r="D124" s="37"/>
      <c r="E124" s="37"/>
    </row>
    <row r="125" spans="1:5" x14ac:dyDescent="0.25">
      <c r="A125" s="16"/>
      <c r="B125" s="37"/>
      <c r="C125" s="37"/>
      <c r="D125" s="37"/>
      <c r="E125" s="37"/>
    </row>
    <row r="126" spans="1:5" x14ac:dyDescent="0.25">
      <c r="A126" s="16"/>
      <c r="B126" s="37"/>
      <c r="C126" s="37"/>
      <c r="D126" s="37"/>
      <c r="E126" s="37"/>
    </row>
    <row r="127" spans="1:5" x14ac:dyDescent="0.25">
      <c r="A127" s="16"/>
      <c r="B127" s="37"/>
      <c r="C127" s="37"/>
      <c r="D127" s="37"/>
      <c r="E127" s="37"/>
    </row>
    <row r="128" spans="1:5" x14ac:dyDescent="0.25">
      <c r="A128" s="16"/>
      <c r="B128" s="37"/>
      <c r="C128" s="37"/>
      <c r="D128" s="37"/>
      <c r="E128" s="37"/>
    </row>
    <row r="129" spans="1:5" x14ac:dyDescent="0.25">
      <c r="A129" s="16"/>
      <c r="B129" s="37"/>
      <c r="C129" s="37"/>
      <c r="D129" s="37"/>
      <c r="E129" s="37"/>
    </row>
    <row r="130" spans="1:5" x14ac:dyDescent="0.25">
      <c r="A130" s="16"/>
      <c r="B130" s="37"/>
      <c r="C130" s="37"/>
      <c r="D130" s="37"/>
      <c r="E130" s="37"/>
    </row>
    <row r="131" spans="1:5" x14ac:dyDescent="0.25">
      <c r="A131" s="16"/>
      <c r="B131" s="37"/>
      <c r="C131" s="37"/>
      <c r="D131" s="37"/>
      <c r="E131" s="37"/>
    </row>
    <row r="132" spans="1:5" x14ac:dyDescent="0.25">
      <c r="A132" s="16"/>
      <c r="B132" s="37"/>
      <c r="C132" s="37"/>
      <c r="D132" s="37"/>
      <c r="E132" s="37"/>
    </row>
    <row r="133" spans="1:5" x14ac:dyDescent="0.25">
      <c r="A133" s="16"/>
      <c r="B133" s="37"/>
      <c r="C133" s="37"/>
      <c r="D133" s="37"/>
      <c r="E133" s="37"/>
    </row>
    <row r="134" spans="1:5" x14ac:dyDescent="0.25">
      <c r="A134" s="16"/>
      <c r="B134" s="37"/>
      <c r="C134" s="37"/>
      <c r="D134" s="37"/>
      <c r="E134" s="37"/>
    </row>
    <row r="135" spans="1:5" x14ac:dyDescent="0.25">
      <c r="A135" s="16"/>
      <c r="B135" s="37"/>
      <c r="C135" s="37"/>
      <c r="D135" s="37"/>
      <c r="E135" s="37"/>
    </row>
    <row r="136" spans="1:5" x14ac:dyDescent="0.25">
      <c r="A136" s="16"/>
      <c r="B136" s="37"/>
      <c r="C136" s="37"/>
      <c r="D136" s="37"/>
      <c r="E136" s="37"/>
    </row>
    <row r="137" spans="1:5" x14ac:dyDescent="0.25">
      <c r="A137" s="16"/>
      <c r="B137" s="37"/>
      <c r="C137" s="37"/>
      <c r="D137" s="37"/>
      <c r="E137" s="37"/>
    </row>
    <row r="138" spans="1:5" x14ac:dyDescent="0.25">
      <c r="A138" s="16"/>
      <c r="B138" s="37"/>
      <c r="C138" s="37"/>
      <c r="D138" s="37"/>
      <c r="E138" s="37"/>
    </row>
    <row r="139" spans="1:5" x14ac:dyDescent="0.25">
      <c r="A139" s="16"/>
      <c r="B139" s="37"/>
      <c r="C139" s="37"/>
      <c r="D139" s="37"/>
      <c r="E139" s="37"/>
    </row>
    <row r="140" spans="1:5" x14ac:dyDescent="0.25">
      <c r="A140" s="16"/>
      <c r="B140" s="37"/>
      <c r="C140" s="37"/>
      <c r="D140" s="37"/>
      <c r="E140" s="37"/>
    </row>
    <row r="141" spans="1:5" x14ac:dyDescent="0.25">
      <c r="A141" s="16"/>
      <c r="B141" s="37"/>
      <c r="C141" s="37"/>
      <c r="D141" s="37"/>
      <c r="E141" s="37"/>
    </row>
    <row r="142" spans="1:5" x14ac:dyDescent="0.25">
      <c r="A142" s="16"/>
      <c r="B142" s="37"/>
      <c r="C142" s="37"/>
      <c r="D142" s="37"/>
      <c r="E142" s="37"/>
    </row>
    <row r="143" spans="1:5" x14ac:dyDescent="0.25">
      <c r="A143" s="16"/>
      <c r="B143" s="37"/>
      <c r="C143" s="37"/>
      <c r="D143" s="37"/>
      <c r="E143" s="37"/>
    </row>
    <row r="144" spans="1:5" x14ac:dyDescent="0.25">
      <c r="A144" s="16"/>
      <c r="B144" s="37"/>
      <c r="C144" s="37"/>
      <c r="D144" s="37"/>
      <c r="E144" s="37"/>
    </row>
    <row r="145" spans="1:5" x14ac:dyDescent="0.25">
      <c r="A145" s="16"/>
      <c r="B145" s="37"/>
      <c r="C145" s="37"/>
      <c r="D145" s="37"/>
      <c r="E145" s="37"/>
    </row>
    <row r="146" spans="1:5" x14ac:dyDescent="0.25">
      <c r="A146" s="16"/>
      <c r="B146" s="37"/>
      <c r="C146" s="37"/>
      <c r="D146" s="37"/>
      <c r="E146" s="37"/>
    </row>
    <row r="147" spans="1:5" x14ac:dyDescent="0.25">
      <c r="A147" s="16"/>
      <c r="B147" s="37"/>
      <c r="C147" s="37"/>
      <c r="D147" s="37"/>
      <c r="E147" s="37"/>
    </row>
    <row r="148" spans="1:5" x14ac:dyDescent="0.25">
      <c r="A148" s="16"/>
      <c r="B148" s="37"/>
      <c r="C148" s="37"/>
      <c r="D148" s="37"/>
      <c r="E148" s="37"/>
    </row>
    <row r="149" spans="1:5" x14ac:dyDescent="0.25">
      <c r="A149" s="16"/>
      <c r="B149" s="37"/>
      <c r="C149" s="37"/>
      <c r="D149" s="37"/>
      <c r="E149" s="37"/>
    </row>
    <row r="150" spans="1:5" x14ac:dyDescent="0.25">
      <c r="A150" s="16"/>
      <c r="B150" s="37"/>
      <c r="C150" s="37"/>
      <c r="D150" s="37"/>
      <c r="E150" s="37"/>
    </row>
    <row r="151" spans="1:5" x14ac:dyDescent="0.25">
      <c r="A151" s="16"/>
      <c r="B151" s="37"/>
      <c r="C151" s="37"/>
      <c r="D151" s="37"/>
      <c r="E151" s="37"/>
    </row>
    <row r="152" spans="1:5" x14ac:dyDescent="0.25">
      <c r="A152" s="16"/>
      <c r="B152" s="37"/>
      <c r="C152" s="37"/>
      <c r="D152" s="37"/>
      <c r="E152" s="37"/>
    </row>
    <row r="153" spans="1:5" x14ac:dyDescent="0.25">
      <c r="A153" s="16"/>
      <c r="B153" s="37"/>
      <c r="C153" s="37"/>
      <c r="D153" s="37"/>
      <c r="E153" s="37"/>
    </row>
    <row r="154" spans="1:5" x14ac:dyDescent="0.25">
      <c r="A154" s="16"/>
      <c r="B154" s="37"/>
      <c r="C154" s="37"/>
      <c r="D154" s="37"/>
      <c r="E154" s="37"/>
    </row>
    <row r="155" spans="1:5" x14ac:dyDescent="0.25">
      <c r="A155" s="16"/>
      <c r="B155" s="37"/>
      <c r="C155" s="37"/>
      <c r="D155" s="37"/>
      <c r="E155" s="37"/>
    </row>
    <row r="156" spans="1:5" x14ac:dyDescent="0.25">
      <c r="A156" s="16"/>
      <c r="B156" s="37"/>
      <c r="C156" s="37"/>
      <c r="D156" s="37"/>
      <c r="E156" s="37"/>
    </row>
    <row r="157" spans="1:5" x14ac:dyDescent="0.25">
      <c r="A157" s="16"/>
      <c r="B157" s="37"/>
      <c r="C157" s="37"/>
      <c r="D157" s="37"/>
      <c r="E157" s="37"/>
    </row>
    <row r="158" spans="1:5" x14ac:dyDescent="0.25">
      <c r="A158" s="16"/>
      <c r="B158" s="37"/>
      <c r="C158" s="37"/>
      <c r="D158" s="37"/>
      <c r="E158" s="37"/>
    </row>
    <row r="159" spans="1:5" x14ac:dyDescent="0.25">
      <c r="A159" s="16"/>
      <c r="B159" s="37"/>
      <c r="C159" s="37"/>
      <c r="D159" s="37"/>
      <c r="E159" s="37"/>
    </row>
    <row r="160" spans="1:5" x14ac:dyDescent="0.25">
      <c r="A160" s="16"/>
      <c r="B160" s="37"/>
      <c r="C160" s="37"/>
      <c r="D160" s="37"/>
      <c r="E160" s="37"/>
    </row>
    <row r="161" spans="1:5" x14ac:dyDescent="0.25">
      <c r="A161" s="16"/>
      <c r="B161" s="37"/>
      <c r="C161" s="37"/>
      <c r="D161" s="37"/>
      <c r="E161" s="37"/>
    </row>
    <row r="162" spans="1:5" x14ac:dyDescent="0.25">
      <c r="A162" s="16"/>
      <c r="B162" s="37"/>
      <c r="C162" s="37"/>
      <c r="D162" s="37"/>
      <c r="E162" s="37"/>
    </row>
    <row r="163" spans="1:5" x14ac:dyDescent="0.25">
      <c r="A163" s="16"/>
      <c r="B163" s="37"/>
      <c r="C163" s="37"/>
      <c r="D163" s="37"/>
      <c r="E163" s="37"/>
    </row>
    <row r="164" spans="1:5" x14ac:dyDescent="0.25">
      <c r="A164" s="16"/>
      <c r="B164" s="37"/>
      <c r="C164" s="37"/>
      <c r="D164" s="37"/>
      <c r="E164" s="37"/>
    </row>
    <row r="165" spans="1:5" x14ac:dyDescent="0.25">
      <c r="A165" s="16"/>
      <c r="B165" s="37"/>
      <c r="C165" s="37"/>
      <c r="D165" s="37"/>
      <c r="E165" s="37"/>
    </row>
    <row r="166" spans="1:5" x14ac:dyDescent="0.25">
      <c r="A166" s="16"/>
      <c r="B166" s="37"/>
      <c r="C166" s="37"/>
      <c r="D166" s="37"/>
      <c r="E166" s="37"/>
    </row>
    <row r="167" spans="1:5" x14ac:dyDescent="0.25">
      <c r="A167" s="16"/>
      <c r="B167" s="37"/>
      <c r="C167" s="37"/>
      <c r="D167" s="37"/>
      <c r="E167" s="37"/>
    </row>
    <row r="168" spans="1:5" x14ac:dyDescent="0.25">
      <c r="A168" s="16"/>
      <c r="B168" s="37"/>
      <c r="C168" s="37"/>
      <c r="D168" s="37"/>
      <c r="E168" s="37"/>
    </row>
    <row r="169" spans="1:5" x14ac:dyDescent="0.25">
      <c r="A169" s="16"/>
      <c r="B169" s="37"/>
      <c r="C169" s="37"/>
      <c r="D169" s="37"/>
      <c r="E169" s="37"/>
    </row>
    <row r="170" spans="1:5" x14ac:dyDescent="0.25">
      <c r="A170" s="16"/>
      <c r="B170" s="37"/>
      <c r="C170" s="37"/>
      <c r="D170" s="37"/>
      <c r="E170" s="37"/>
    </row>
    <row r="171" spans="1:5" x14ac:dyDescent="0.25">
      <c r="A171" s="16"/>
      <c r="B171" s="37"/>
      <c r="C171" s="37"/>
      <c r="D171" s="37"/>
      <c r="E171" s="37"/>
    </row>
    <row r="172" spans="1:5" x14ac:dyDescent="0.25">
      <c r="A172" s="16"/>
      <c r="B172" s="37"/>
      <c r="C172" s="37"/>
      <c r="D172" s="37"/>
      <c r="E172" s="37"/>
    </row>
    <row r="173" spans="1:5" x14ac:dyDescent="0.25">
      <c r="A173" s="16"/>
      <c r="B173" s="37"/>
      <c r="C173" s="37"/>
      <c r="D173" s="37"/>
      <c r="E173" s="37"/>
    </row>
    <row r="174" spans="1:5" x14ac:dyDescent="0.25">
      <c r="A174" s="16"/>
      <c r="B174" s="37"/>
      <c r="C174" s="37"/>
      <c r="D174" s="37"/>
      <c r="E174" s="37"/>
    </row>
    <row r="175" spans="1:5" x14ac:dyDescent="0.25">
      <c r="A175" s="16"/>
      <c r="B175" s="37"/>
      <c r="C175" s="37"/>
      <c r="D175" s="37"/>
      <c r="E175" s="37"/>
    </row>
    <row r="176" spans="1:5" x14ac:dyDescent="0.25">
      <c r="A176" s="16"/>
      <c r="B176" s="37"/>
      <c r="C176" s="37"/>
      <c r="D176" s="37"/>
      <c r="E176" s="37"/>
    </row>
    <row r="177" spans="1:5" x14ac:dyDescent="0.25">
      <c r="A177" s="16"/>
      <c r="B177" s="37"/>
      <c r="C177" s="37"/>
      <c r="D177" s="37"/>
      <c r="E177" s="37"/>
    </row>
    <row r="178" spans="1:5" x14ac:dyDescent="0.25">
      <c r="A178" s="16"/>
      <c r="B178" s="37"/>
      <c r="C178" s="37"/>
      <c r="D178" s="37"/>
      <c r="E178" s="37"/>
    </row>
    <row r="179" spans="1:5" x14ac:dyDescent="0.25">
      <c r="A179" s="16"/>
      <c r="B179" s="37"/>
      <c r="C179" s="37"/>
      <c r="D179" s="37"/>
      <c r="E179" s="37"/>
    </row>
    <row r="180" spans="1:5" x14ac:dyDescent="0.25">
      <c r="A180" s="16"/>
      <c r="B180" s="37"/>
      <c r="C180" s="37"/>
      <c r="D180" s="37"/>
      <c r="E180" s="37"/>
    </row>
    <row r="181" spans="1:5" x14ac:dyDescent="0.25">
      <c r="A181" s="16"/>
      <c r="B181" s="37"/>
      <c r="C181" s="37"/>
      <c r="D181" s="37"/>
      <c r="E181" s="37"/>
    </row>
    <row r="182" spans="1:5" x14ac:dyDescent="0.25">
      <c r="A182" s="16"/>
      <c r="B182" s="37"/>
      <c r="C182" s="37"/>
      <c r="D182" s="37"/>
      <c r="E182" s="37"/>
    </row>
    <row r="183" spans="1:5" x14ac:dyDescent="0.25">
      <c r="A183" s="16"/>
      <c r="B183" s="37"/>
      <c r="C183" s="37"/>
      <c r="D183" s="37"/>
      <c r="E183" s="37"/>
    </row>
    <row r="184" spans="1:5" x14ac:dyDescent="0.25">
      <c r="A184" s="16"/>
      <c r="B184" s="37"/>
      <c r="C184" s="37"/>
      <c r="D184" s="37"/>
      <c r="E184" s="37"/>
    </row>
    <row r="185" spans="1:5" x14ac:dyDescent="0.25">
      <c r="A185" s="16"/>
      <c r="B185" s="37"/>
      <c r="C185" s="37"/>
      <c r="D185" s="37"/>
      <c r="E185" s="37"/>
    </row>
    <row r="186" spans="1:5" x14ac:dyDescent="0.25">
      <c r="A186" s="16"/>
      <c r="B186" s="37"/>
      <c r="C186" s="37"/>
      <c r="D186" s="37"/>
      <c r="E186" s="37"/>
    </row>
    <row r="187" spans="1:5" x14ac:dyDescent="0.25">
      <c r="A187" s="16"/>
      <c r="B187" s="37"/>
      <c r="C187" s="37"/>
      <c r="D187" s="37"/>
      <c r="E187" s="37"/>
    </row>
    <row r="188" spans="1:5" x14ac:dyDescent="0.25">
      <c r="A188" s="16"/>
      <c r="B188" s="37"/>
      <c r="C188" s="37"/>
      <c r="D188" s="37"/>
      <c r="E188" s="37"/>
    </row>
    <row r="189" spans="1:5" x14ac:dyDescent="0.25">
      <c r="A189" s="16"/>
      <c r="B189" s="37"/>
      <c r="C189" s="37"/>
      <c r="D189" s="37"/>
      <c r="E189" s="37"/>
    </row>
    <row r="190" spans="1:5" x14ac:dyDescent="0.25">
      <c r="A190" s="16"/>
      <c r="B190" s="37"/>
      <c r="C190" s="37"/>
      <c r="D190" s="37"/>
      <c r="E190" s="37"/>
    </row>
    <row r="191" spans="1:5" x14ac:dyDescent="0.25">
      <c r="A191" s="16"/>
      <c r="B191" s="37"/>
      <c r="C191" s="37"/>
      <c r="D191" s="37"/>
      <c r="E191" s="37"/>
    </row>
    <row r="192" spans="1:5" x14ac:dyDescent="0.25">
      <c r="A192" s="16"/>
      <c r="B192" s="37"/>
      <c r="C192" s="37"/>
      <c r="D192" s="37"/>
      <c r="E192" s="37"/>
    </row>
    <row r="193" spans="1:5" x14ac:dyDescent="0.25">
      <c r="A193" s="16"/>
      <c r="B193" s="37"/>
      <c r="C193" s="37"/>
      <c r="D193" s="37"/>
      <c r="E193" s="37"/>
    </row>
    <row r="194" spans="1:5" x14ac:dyDescent="0.25">
      <c r="A194" s="16"/>
      <c r="B194" s="37"/>
      <c r="C194" s="37"/>
      <c r="D194" s="37"/>
      <c r="E194" s="37"/>
    </row>
    <row r="195" spans="1:5" x14ac:dyDescent="0.25">
      <c r="A195" s="16"/>
      <c r="B195" s="37"/>
      <c r="C195" s="37"/>
      <c r="D195" s="37"/>
      <c r="E195" s="37"/>
    </row>
    <row r="196" spans="1:5" x14ac:dyDescent="0.25">
      <c r="A196" s="16"/>
      <c r="B196" s="37"/>
      <c r="C196" s="37"/>
      <c r="D196" s="37"/>
      <c r="E196" s="37"/>
    </row>
    <row r="197" spans="1:5" x14ac:dyDescent="0.25">
      <c r="A197" s="16"/>
      <c r="B197" s="37"/>
      <c r="C197" s="37"/>
      <c r="D197" s="37"/>
      <c r="E197" s="37"/>
    </row>
    <row r="198" spans="1:5" x14ac:dyDescent="0.25">
      <c r="A198" s="16"/>
      <c r="B198" s="37"/>
      <c r="C198" s="37"/>
      <c r="D198" s="37"/>
      <c r="E198" s="37"/>
    </row>
    <row r="199" spans="1:5" x14ac:dyDescent="0.25">
      <c r="A199" s="16"/>
      <c r="B199" s="37"/>
      <c r="C199" s="37"/>
      <c r="D199" s="37"/>
      <c r="E199" s="37"/>
    </row>
    <row r="200" spans="1:5" x14ac:dyDescent="0.25">
      <c r="A200" s="16"/>
      <c r="B200" s="37"/>
      <c r="C200" s="37"/>
      <c r="D200" s="37"/>
      <c r="E200" s="37"/>
    </row>
    <row r="201" spans="1:5" x14ac:dyDescent="0.25">
      <c r="A201" s="16"/>
      <c r="B201" s="37"/>
      <c r="C201" s="37"/>
      <c r="D201" s="37"/>
      <c r="E201" s="37"/>
    </row>
    <row r="202" spans="1:5" x14ac:dyDescent="0.25">
      <c r="A202" s="16"/>
      <c r="B202" s="37"/>
      <c r="C202" s="37"/>
      <c r="D202" s="37"/>
      <c r="E202" s="37"/>
    </row>
    <row r="203" spans="1:5" x14ac:dyDescent="0.25">
      <c r="A203" s="16"/>
      <c r="B203" s="37"/>
      <c r="C203" s="37"/>
      <c r="D203" s="37"/>
      <c r="E203" s="37"/>
    </row>
    <row r="204" spans="1:5" x14ac:dyDescent="0.25">
      <c r="A204" s="16"/>
      <c r="B204" s="37"/>
      <c r="C204" s="37"/>
      <c r="D204" s="37"/>
      <c r="E204" s="37"/>
    </row>
    <row r="205" spans="1:5" x14ac:dyDescent="0.25">
      <c r="A205" s="16"/>
      <c r="B205" s="37"/>
      <c r="C205" s="37"/>
      <c r="D205" s="37"/>
      <c r="E205" s="37"/>
    </row>
    <row r="206" spans="1:5" x14ac:dyDescent="0.25">
      <c r="A206" s="16"/>
      <c r="B206" s="37"/>
      <c r="C206" s="37"/>
      <c r="D206" s="37"/>
      <c r="E206" s="37"/>
    </row>
    <row r="207" spans="1:5" x14ac:dyDescent="0.25">
      <c r="A207" s="16"/>
      <c r="B207" s="37"/>
      <c r="C207" s="37"/>
      <c r="D207" s="37"/>
      <c r="E207" s="37"/>
    </row>
    <row r="208" spans="1:5" x14ac:dyDescent="0.25">
      <c r="A208" s="16"/>
      <c r="B208" s="37"/>
      <c r="C208" s="37"/>
      <c r="D208" s="37"/>
      <c r="E208" s="37"/>
    </row>
    <row r="209" spans="1:5" x14ac:dyDescent="0.25">
      <c r="A209" s="16"/>
      <c r="B209" s="37"/>
      <c r="C209" s="37"/>
      <c r="D209" s="37"/>
      <c r="E209" s="37"/>
    </row>
    <row r="210" spans="1:5" x14ac:dyDescent="0.25">
      <c r="A210" s="16"/>
      <c r="B210" s="37"/>
      <c r="C210" s="37"/>
      <c r="D210" s="37"/>
      <c r="E210" s="37"/>
    </row>
    <row r="211" spans="1:5" x14ac:dyDescent="0.25">
      <c r="A211" s="16"/>
      <c r="B211" s="37"/>
      <c r="C211" s="37"/>
      <c r="D211" s="37"/>
      <c r="E211" s="37"/>
    </row>
    <row r="212" spans="1:5" x14ac:dyDescent="0.25">
      <c r="A212" s="16"/>
      <c r="B212" s="37"/>
      <c r="C212" s="37"/>
      <c r="D212" s="37"/>
      <c r="E212" s="37"/>
    </row>
    <row r="213" spans="1:5" x14ac:dyDescent="0.25">
      <c r="A213" s="16"/>
      <c r="B213" s="37"/>
      <c r="C213" s="37"/>
      <c r="D213" s="37"/>
      <c r="E213" s="37"/>
    </row>
    <row r="214" spans="1:5" x14ac:dyDescent="0.25">
      <c r="A214" s="16"/>
      <c r="B214" s="37"/>
      <c r="C214" s="37"/>
      <c r="D214" s="37"/>
      <c r="E214" s="37"/>
    </row>
    <row r="215" spans="1:5" x14ac:dyDescent="0.25">
      <c r="A215" s="16"/>
      <c r="B215" s="37"/>
      <c r="C215" s="37"/>
      <c r="D215" s="37"/>
      <c r="E215" s="37"/>
    </row>
    <row r="216" spans="1:5" x14ac:dyDescent="0.25">
      <c r="A216" s="16"/>
      <c r="B216" s="37"/>
      <c r="C216" s="37"/>
      <c r="D216" s="37"/>
      <c r="E216" s="37"/>
    </row>
    <row r="217" spans="1:5" x14ac:dyDescent="0.25">
      <c r="A217" s="16"/>
      <c r="B217" s="37"/>
      <c r="C217" s="37"/>
      <c r="D217" s="37"/>
      <c r="E217" s="37"/>
    </row>
    <row r="218" spans="1:5" x14ac:dyDescent="0.25">
      <c r="A218" s="16"/>
      <c r="B218" s="37"/>
      <c r="C218" s="37"/>
      <c r="D218" s="37"/>
      <c r="E218" s="37"/>
    </row>
    <row r="219" spans="1:5" x14ac:dyDescent="0.25">
      <c r="A219" s="16"/>
      <c r="B219" s="37"/>
      <c r="C219" s="37"/>
      <c r="D219" s="37"/>
      <c r="E219" s="37"/>
    </row>
    <row r="220" spans="1:5" x14ac:dyDescent="0.25">
      <c r="A220" s="16"/>
      <c r="B220" s="37"/>
      <c r="C220" s="37"/>
      <c r="D220" s="37"/>
      <c r="E220" s="37"/>
    </row>
    <row r="221" spans="1:5" x14ac:dyDescent="0.25">
      <c r="A221" s="16"/>
      <c r="B221" s="37"/>
      <c r="C221" s="37"/>
      <c r="D221" s="37"/>
      <c r="E221" s="37"/>
    </row>
    <row r="222" spans="1:5" x14ac:dyDescent="0.25">
      <c r="A222" s="16"/>
      <c r="B222" s="37"/>
      <c r="C222" s="37"/>
      <c r="D222" s="37"/>
      <c r="E222" s="37"/>
    </row>
    <row r="223" spans="1:5" x14ac:dyDescent="0.25">
      <c r="A223" s="16"/>
      <c r="B223" s="37"/>
      <c r="C223" s="37"/>
      <c r="D223" s="37"/>
      <c r="E223" s="37"/>
    </row>
    <row r="224" spans="1:5" x14ac:dyDescent="0.25">
      <c r="A224" s="16"/>
      <c r="B224" s="37"/>
      <c r="C224" s="37"/>
      <c r="D224" s="37"/>
      <c r="E224" s="37"/>
    </row>
    <row r="225" spans="1:5" x14ac:dyDescent="0.25">
      <c r="A225" s="16"/>
      <c r="B225" s="37"/>
      <c r="C225" s="37"/>
      <c r="D225" s="37"/>
      <c r="E225" s="37"/>
    </row>
    <row r="226" spans="1:5" x14ac:dyDescent="0.25">
      <c r="A226" s="16"/>
      <c r="B226" s="37"/>
      <c r="C226" s="37"/>
      <c r="D226" s="37"/>
      <c r="E226" s="37"/>
    </row>
    <row r="227" spans="1:5" x14ac:dyDescent="0.25">
      <c r="A227" s="16"/>
      <c r="B227" s="37"/>
      <c r="C227" s="37"/>
      <c r="D227" s="37"/>
      <c r="E227" s="37"/>
    </row>
    <row r="228" spans="1:5" x14ac:dyDescent="0.25">
      <c r="A228" s="16"/>
      <c r="B228" s="37"/>
      <c r="C228" s="37"/>
      <c r="D228" s="37"/>
      <c r="E228" s="37"/>
    </row>
    <row r="229" spans="1:5" x14ac:dyDescent="0.25">
      <c r="A229" s="16"/>
      <c r="B229" s="37"/>
      <c r="C229" s="37"/>
      <c r="D229" s="37"/>
      <c r="E229" s="37"/>
    </row>
    <row r="230" spans="1:5" x14ac:dyDescent="0.25">
      <c r="A230" s="16"/>
      <c r="B230" s="37"/>
      <c r="C230" s="37"/>
      <c r="D230" s="37"/>
      <c r="E230" s="37"/>
    </row>
    <row r="231" spans="1:5" x14ac:dyDescent="0.25">
      <c r="A231" s="16"/>
      <c r="B231" s="37"/>
      <c r="C231" s="37"/>
      <c r="D231" s="37"/>
      <c r="E231" s="37"/>
    </row>
    <row r="232" spans="1:5" x14ac:dyDescent="0.25">
      <c r="A232" s="16"/>
      <c r="B232" s="37"/>
      <c r="C232" s="37"/>
      <c r="D232" s="37"/>
      <c r="E232" s="37"/>
    </row>
    <row r="233" spans="1:5" x14ac:dyDescent="0.25">
      <c r="A233" s="16"/>
      <c r="B233" s="37"/>
      <c r="C233" s="37"/>
      <c r="D233" s="37"/>
      <c r="E233" s="37"/>
    </row>
    <row r="234" spans="1:5" x14ac:dyDescent="0.25">
      <c r="A234" s="16"/>
      <c r="B234" s="37"/>
      <c r="C234" s="37"/>
      <c r="D234" s="37"/>
      <c r="E234" s="37"/>
    </row>
    <row r="235" spans="1:5" x14ac:dyDescent="0.25">
      <c r="A235" s="16"/>
      <c r="B235" s="37"/>
      <c r="C235" s="37"/>
      <c r="D235" s="37"/>
      <c r="E235" s="37"/>
    </row>
    <row r="236" spans="1:5" x14ac:dyDescent="0.25">
      <c r="A236" s="16"/>
      <c r="B236" s="37"/>
      <c r="C236" s="37"/>
      <c r="D236" s="37"/>
      <c r="E236" s="37"/>
    </row>
    <row r="237" spans="1:5" x14ac:dyDescent="0.25">
      <c r="A237" s="16"/>
      <c r="B237" s="37"/>
      <c r="C237" s="37"/>
      <c r="D237" s="37"/>
      <c r="E237" s="37"/>
    </row>
    <row r="238" spans="1:5" x14ac:dyDescent="0.25">
      <c r="A238" s="16"/>
      <c r="B238" s="37"/>
      <c r="C238" s="37"/>
      <c r="D238" s="37"/>
      <c r="E238" s="37"/>
    </row>
    <row r="239" spans="1:5" x14ac:dyDescent="0.25">
      <c r="A239" s="16"/>
      <c r="B239" s="37"/>
      <c r="C239" s="37"/>
      <c r="D239" s="37"/>
      <c r="E239" s="37"/>
    </row>
    <row r="240" spans="1:5" x14ac:dyDescent="0.25">
      <c r="A240" s="16"/>
      <c r="B240" s="37"/>
      <c r="C240" s="37"/>
      <c r="D240" s="37"/>
      <c r="E240" s="37"/>
    </row>
    <row r="241" spans="1:5" x14ac:dyDescent="0.25">
      <c r="A241" s="16"/>
      <c r="B241" s="37"/>
      <c r="C241" s="37"/>
      <c r="D241" s="37"/>
      <c r="E241" s="37"/>
    </row>
    <row r="242" spans="1:5" x14ac:dyDescent="0.25">
      <c r="A242" s="16"/>
      <c r="B242" s="37"/>
      <c r="C242" s="37"/>
      <c r="D242" s="37"/>
      <c r="E242" s="37"/>
    </row>
    <row r="243" spans="1:5" x14ac:dyDescent="0.25">
      <c r="A243" s="16"/>
      <c r="B243" s="37"/>
      <c r="C243" s="37"/>
      <c r="D243" s="37"/>
      <c r="E243" s="37"/>
    </row>
    <row r="244" spans="1:5" x14ac:dyDescent="0.25">
      <c r="A244" s="16"/>
      <c r="B244" s="37"/>
      <c r="C244" s="37"/>
      <c r="D244" s="37"/>
      <c r="E244" s="37"/>
    </row>
    <row r="245" spans="1:5" x14ac:dyDescent="0.25">
      <c r="A245" s="16"/>
      <c r="B245" s="37"/>
      <c r="C245" s="37"/>
      <c r="D245" s="37"/>
      <c r="E245" s="37"/>
    </row>
    <row r="246" spans="1:5" x14ac:dyDescent="0.25">
      <c r="A246" s="16"/>
      <c r="B246" s="37"/>
      <c r="C246" s="37"/>
      <c r="D246" s="37"/>
      <c r="E246" s="37"/>
    </row>
    <row r="247" spans="1:5" x14ac:dyDescent="0.25">
      <c r="A247" s="16"/>
      <c r="B247" s="37"/>
      <c r="C247" s="37"/>
      <c r="D247" s="37"/>
      <c r="E247" s="37"/>
    </row>
    <row r="248" spans="1:5" x14ac:dyDescent="0.25">
      <c r="A248" s="16"/>
      <c r="B248" s="37"/>
      <c r="C248" s="37"/>
      <c r="D248" s="37"/>
      <c r="E248" s="37"/>
    </row>
    <row r="249" spans="1:5" x14ac:dyDescent="0.25">
      <c r="A249" s="16"/>
      <c r="B249" s="37"/>
      <c r="C249" s="37"/>
      <c r="D249" s="37"/>
      <c r="E249" s="37"/>
    </row>
    <row r="250" spans="1:5" x14ac:dyDescent="0.25">
      <c r="A250" s="16"/>
      <c r="B250" s="37"/>
      <c r="C250" s="37"/>
      <c r="D250" s="37"/>
      <c r="E250" s="37"/>
    </row>
    <row r="251" spans="1:5" x14ac:dyDescent="0.25">
      <c r="A251" s="16"/>
      <c r="B251" s="37"/>
      <c r="C251" s="37"/>
      <c r="D251" s="37"/>
      <c r="E251" s="37"/>
    </row>
    <row r="252" spans="1:5" x14ac:dyDescent="0.25">
      <c r="A252" s="16"/>
      <c r="B252" s="37"/>
      <c r="C252" s="37"/>
      <c r="D252" s="37"/>
      <c r="E252" s="37"/>
    </row>
    <row r="253" spans="1:5" x14ac:dyDescent="0.25">
      <c r="A253" s="16"/>
      <c r="B253" s="37"/>
      <c r="C253" s="37"/>
      <c r="D253" s="37"/>
      <c r="E253" s="37"/>
    </row>
    <row r="254" spans="1:5" x14ac:dyDescent="0.25">
      <c r="A254" s="16"/>
      <c r="B254" s="37"/>
      <c r="C254" s="37"/>
      <c r="D254" s="37"/>
      <c r="E254" s="37"/>
    </row>
    <row r="255" spans="1:5" x14ac:dyDescent="0.25">
      <c r="A255" s="16"/>
      <c r="B255" s="37"/>
      <c r="C255" s="37"/>
      <c r="D255" s="37"/>
      <c r="E255" s="37"/>
    </row>
    <row r="256" spans="1:5" x14ac:dyDescent="0.25">
      <c r="A256" s="16"/>
      <c r="B256" s="37"/>
      <c r="C256" s="37"/>
      <c r="D256" s="37"/>
      <c r="E256" s="37"/>
    </row>
    <row r="257" spans="1:5" x14ac:dyDescent="0.25">
      <c r="A257" s="16"/>
      <c r="B257" s="37"/>
      <c r="C257" s="37"/>
      <c r="D257" s="37"/>
      <c r="E257" s="37"/>
    </row>
    <row r="258" spans="1:5" x14ac:dyDescent="0.25">
      <c r="A258" s="16"/>
      <c r="B258" s="37"/>
      <c r="C258" s="37"/>
      <c r="D258" s="37"/>
      <c r="E258" s="37"/>
    </row>
    <row r="259" spans="1:5" x14ac:dyDescent="0.25">
      <c r="A259" s="16"/>
      <c r="B259" s="37"/>
      <c r="C259" s="37"/>
      <c r="D259" s="37"/>
      <c r="E259" s="37"/>
    </row>
    <row r="260" spans="1:5" x14ac:dyDescent="0.25">
      <c r="A260" s="16"/>
      <c r="B260" s="37"/>
      <c r="C260" s="37"/>
      <c r="D260" s="37"/>
      <c r="E260" s="37"/>
    </row>
    <row r="261" spans="1:5" x14ac:dyDescent="0.25">
      <c r="A261" s="16"/>
      <c r="B261" s="37"/>
      <c r="C261" s="37"/>
      <c r="D261" s="37"/>
      <c r="E261" s="37"/>
    </row>
    <row r="262" spans="1:5" x14ac:dyDescent="0.25">
      <c r="A262" s="16"/>
      <c r="B262" s="37"/>
      <c r="C262" s="37"/>
      <c r="D262" s="37"/>
      <c r="E262" s="37"/>
    </row>
    <row r="263" spans="1:5" x14ac:dyDescent="0.25">
      <c r="A263" s="16"/>
      <c r="B263" s="37"/>
      <c r="C263" s="37"/>
      <c r="D263" s="37"/>
      <c r="E263" s="37"/>
    </row>
    <row r="264" spans="1:5" x14ac:dyDescent="0.25">
      <c r="A264" s="16"/>
      <c r="B264" s="37"/>
      <c r="C264" s="37"/>
      <c r="D264" s="37"/>
      <c r="E264" s="37"/>
    </row>
    <row r="265" spans="1:5" x14ac:dyDescent="0.25">
      <c r="A265" s="16"/>
      <c r="B265" s="37"/>
      <c r="C265" s="37"/>
      <c r="D265" s="37"/>
      <c r="E265" s="37"/>
    </row>
    <row r="266" spans="1:5" x14ac:dyDescent="0.25">
      <c r="A266" s="16"/>
      <c r="B266" s="37"/>
      <c r="C266" s="37"/>
      <c r="D266" s="37"/>
      <c r="E266" s="37"/>
    </row>
    <row r="267" spans="1:5" x14ac:dyDescent="0.25">
      <c r="A267" s="16"/>
      <c r="B267" s="37"/>
      <c r="C267" s="37"/>
      <c r="D267" s="37"/>
      <c r="E267" s="37"/>
    </row>
    <row r="268" spans="1:5" x14ac:dyDescent="0.25">
      <c r="A268" s="16"/>
      <c r="B268" s="37"/>
      <c r="C268" s="37"/>
      <c r="D268" s="37"/>
      <c r="E268" s="37"/>
    </row>
    <row r="269" spans="1:5" x14ac:dyDescent="0.25">
      <c r="A269" s="16"/>
      <c r="B269" s="37"/>
      <c r="C269" s="37"/>
      <c r="D269" s="37"/>
      <c r="E269" s="37"/>
    </row>
    <row r="270" spans="1:5" x14ac:dyDescent="0.25">
      <c r="A270" s="16"/>
      <c r="B270" s="37"/>
      <c r="C270" s="37"/>
      <c r="D270" s="37"/>
      <c r="E270" s="37"/>
    </row>
    <row r="271" spans="1:5" x14ac:dyDescent="0.25">
      <c r="A271" s="16"/>
      <c r="B271" s="37"/>
      <c r="C271" s="37"/>
      <c r="D271" s="37"/>
      <c r="E271" s="37"/>
    </row>
    <row r="272" spans="1:5" x14ac:dyDescent="0.25">
      <c r="A272" s="16"/>
      <c r="B272" s="37"/>
      <c r="C272" s="37"/>
      <c r="D272" s="37"/>
      <c r="E272" s="37"/>
    </row>
    <row r="273" spans="1:5" x14ac:dyDescent="0.25">
      <c r="A273" s="16"/>
      <c r="B273" s="37"/>
      <c r="C273" s="37"/>
      <c r="D273" s="37"/>
      <c r="E273" s="37"/>
    </row>
    <row r="274" spans="1:5" x14ac:dyDescent="0.25">
      <c r="A274" s="16"/>
      <c r="B274" s="37"/>
      <c r="C274" s="37"/>
      <c r="D274" s="37"/>
      <c r="E274" s="37"/>
    </row>
    <row r="275" spans="1:5" x14ac:dyDescent="0.25">
      <c r="A275" s="16"/>
      <c r="B275" s="37"/>
      <c r="C275" s="37"/>
      <c r="D275" s="37"/>
      <c r="E275" s="37"/>
    </row>
    <row r="276" spans="1:5" x14ac:dyDescent="0.25">
      <c r="A276" s="16"/>
      <c r="B276" s="37"/>
      <c r="C276" s="37"/>
      <c r="D276" s="37"/>
      <c r="E276" s="37"/>
    </row>
    <row r="277" spans="1:5" x14ac:dyDescent="0.25">
      <c r="A277" s="16"/>
      <c r="B277" s="37"/>
      <c r="C277" s="37"/>
      <c r="D277" s="37"/>
      <c r="E277" s="37"/>
    </row>
    <row r="278" spans="1:5" x14ac:dyDescent="0.25">
      <c r="A278" s="16"/>
      <c r="B278" s="37"/>
      <c r="C278" s="37"/>
      <c r="D278" s="37"/>
      <c r="E278" s="37"/>
    </row>
    <row r="279" spans="1:5" x14ac:dyDescent="0.25">
      <c r="A279" s="16"/>
      <c r="B279" s="37"/>
      <c r="C279" s="37"/>
      <c r="D279" s="37"/>
      <c r="E279" s="37"/>
    </row>
    <row r="280" spans="1:5" x14ac:dyDescent="0.25">
      <c r="A280" s="16"/>
      <c r="B280" s="37"/>
      <c r="C280" s="37"/>
      <c r="D280" s="37"/>
      <c r="E280" s="37"/>
    </row>
    <row r="281" spans="1:5" x14ac:dyDescent="0.25">
      <c r="A281" s="16"/>
      <c r="B281" s="37"/>
      <c r="C281" s="37"/>
      <c r="D281" s="37"/>
      <c r="E281" s="37"/>
    </row>
    <row r="282" spans="1:5" x14ac:dyDescent="0.25">
      <c r="A282" s="16"/>
      <c r="B282" s="37"/>
      <c r="C282" s="37"/>
      <c r="D282" s="37"/>
      <c r="E282" s="37"/>
    </row>
    <row r="283" spans="1:5" x14ac:dyDescent="0.25">
      <c r="A283" s="16"/>
      <c r="B283" s="37"/>
      <c r="C283" s="37"/>
      <c r="D283" s="37"/>
      <c r="E283" s="37"/>
    </row>
    <row r="284" spans="1:5" x14ac:dyDescent="0.25">
      <c r="A284" s="16"/>
      <c r="B284" s="37"/>
      <c r="C284" s="37"/>
      <c r="D284" s="37"/>
      <c r="E284" s="37"/>
    </row>
    <row r="285" spans="1:5" x14ac:dyDescent="0.25">
      <c r="A285" s="16"/>
      <c r="B285" s="37"/>
      <c r="C285" s="37"/>
      <c r="D285" s="37"/>
      <c r="E285" s="37"/>
    </row>
    <row r="286" spans="1:5" x14ac:dyDescent="0.25">
      <c r="A286" s="16"/>
      <c r="B286" s="37"/>
      <c r="C286" s="37"/>
      <c r="D286" s="37"/>
      <c r="E286" s="37"/>
    </row>
    <row r="287" spans="1:5" x14ac:dyDescent="0.25">
      <c r="A287" s="16"/>
      <c r="B287" s="37"/>
      <c r="C287" s="37"/>
      <c r="D287" s="37"/>
      <c r="E287" s="37"/>
    </row>
    <row r="288" spans="1:5" x14ac:dyDescent="0.25">
      <c r="A288" s="16"/>
      <c r="B288" s="37"/>
      <c r="C288" s="37"/>
      <c r="D288" s="37"/>
      <c r="E288" s="37"/>
    </row>
    <row r="289" spans="1:5" x14ac:dyDescent="0.25">
      <c r="A289" s="16"/>
      <c r="B289" s="37"/>
      <c r="C289" s="37"/>
      <c r="D289" s="37"/>
      <c r="E289" s="37"/>
    </row>
    <row r="290" spans="1:5" x14ac:dyDescent="0.25">
      <c r="A290" s="16"/>
      <c r="B290" s="37"/>
      <c r="C290" s="37"/>
      <c r="D290" s="37"/>
      <c r="E290" s="37"/>
    </row>
    <row r="291" spans="1:5" x14ac:dyDescent="0.25">
      <c r="A291" s="16"/>
      <c r="B291" s="37"/>
      <c r="C291" s="37"/>
      <c r="D291" s="37"/>
      <c r="E291" s="37"/>
    </row>
    <row r="292" spans="1:5" x14ac:dyDescent="0.25">
      <c r="A292" s="16"/>
      <c r="B292" s="37"/>
      <c r="C292" s="37"/>
      <c r="D292" s="37"/>
      <c r="E292" s="37"/>
    </row>
    <row r="293" spans="1:5" x14ac:dyDescent="0.25">
      <c r="A293" s="16"/>
      <c r="B293" s="37"/>
      <c r="C293" s="37"/>
      <c r="D293" s="37"/>
      <c r="E293" s="37"/>
    </row>
    <row r="294" spans="1:5" x14ac:dyDescent="0.25">
      <c r="A294" s="16"/>
      <c r="B294" s="37"/>
      <c r="C294" s="37"/>
      <c r="D294" s="37"/>
      <c r="E294" s="37"/>
    </row>
    <row r="295" spans="1:5" x14ac:dyDescent="0.25">
      <c r="A295" s="16"/>
      <c r="B295" s="37"/>
      <c r="C295" s="37"/>
      <c r="D295" s="37"/>
      <c r="E295" s="37"/>
    </row>
    <row r="296" spans="1:5" x14ac:dyDescent="0.25">
      <c r="A296" s="16"/>
      <c r="B296" s="37"/>
      <c r="C296" s="37"/>
      <c r="D296" s="37"/>
      <c r="E296" s="37"/>
    </row>
    <row r="297" spans="1:5" x14ac:dyDescent="0.25">
      <c r="A297" s="16"/>
      <c r="B297" s="37"/>
      <c r="C297" s="37"/>
      <c r="D297" s="37"/>
      <c r="E297" s="37"/>
    </row>
    <row r="298" spans="1:5" x14ac:dyDescent="0.25">
      <c r="A298" s="16"/>
      <c r="B298" s="37"/>
      <c r="C298" s="37"/>
      <c r="D298" s="37"/>
      <c r="E298" s="37"/>
    </row>
    <row r="299" spans="1:5" x14ac:dyDescent="0.25">
      <c r="A299" s="16"/>
      <c r="B299" s="37"/>
      <c r="C299" s="37"/>
      <c r="D299" s="37"/>
      <c r="E299" s="37"/>
    </row>
    <row r="300" spans="1:5" x14ac:dyDescent="0.25">
      <c r="A300" s="16"/>
      <c r="B300" s="37"/>
      <c r="C300" s="37"/>
      <c r="D300" s="37"/>
      <c r="E300" s="37"/>
    </row>
    <row r="301" spans="1:5" x14ac:dyDescent="0.25">
      <c r="A301" s="16"/>
      <c r="B301" s="37"/>
      <c r="C301" s="37"/>
      <c r="D301" s="37"/>
      <c r="E301" s="37"/>
    </row>
    <row r="302" spans="1:5" x14ac:dyDescent="0.25">
      <c r="A302" s="16"/>
      <c r="B302" s="37"/>
      <c r="C302" s="37"/>
      <c r="D302" s="37"/>
      <c r="E302" s="37"/>
    </row>
    <row r="303" spans="1:5" x14ac:dyDescent="0.25">
      <c r="A303" s="16"/>
      <c r="B303" s="37"/>
      <c r="C303" s="37"/>
      <c r="D303" s="37"/>
      <c r="E303" s="37"/>
    </row>
    <row r="304" spans="1:5" x14ac:dyDescent="0.25">
      <c r="A304" s="16"/>
      <c r="B304" s="37"/>
      <c r="C304" s="37"/>
      <c r="D304" s="37"/>
      <c r="E304" s="37"/>
    </row>
    <row r="305" spans="1:5" x14ac:dyDescent="0.25">
      <c r="A305" s="16"/>
      <c r="B305" s="37"/>
      <c r="C305" s="37"/>
      <c r="D305" s="37"/>
      <c r="E305" s="37"/>
    </row>
    <row r="306" spans="1:5" x14ac:dyDescent="0.25">
      <c r="A306" s="16"/>
      <c r="B306" s="37"/>
      <c r="C306" s="37"/>
      <c r="D306" s="37"/>
      <c r="E306" s="37"/>
    </row>
    <row r="307" spans="1:5" x14ac:dyDescent="0.25">
      <c r="A307" s="16"/>
      <c r="B307" s="37"/>
      <c r="C307" s="37"/>
      <c r="D307" s="37"/>
      <c r="E307" s="37"/>
    </row>
    <row r="308" spans="1:5" x14ac:dyDescent="0.25">
      <c r="A308" s="16"/>
      <c r="B308" s="37"/>
      <c r="C308" s="37"/>
      <c r="D308" s="37"/>
      <c r="E308" s="37"/>
    </row>
    <row r="309" spans="1:5" x14ac:dyDescent="0.25">
      <c r="A309" s="16"/>
      <c r="B309" s="37"/>
      <c r="C309" s="37"/>
      <c r="D309" s="37"/>
      <c r="E309" s="37"/>
    </row>
    <row r="310" spans="1:5" x14ac:dyDescent="0.25">
      <c r="A310" s="16"/>
      <c r="B310" s="37"/>
      <c r="C310" s="37"/>
      <c r="D310" s="37"/>
      <c r="E310" s="37"/>
    </row>
    <row r="311" spans="1:5" x14ac:dyDescent="0.25">
      <c r="A311" s="16"/>
      <c r="B311" s="37"/>
      <c r="C311" s="37"/>
      <c r="D311" s="37"/>
      <c r="E311" s="37"/>
    </row>
    <row r="312" spans="1:5" x14ac:dyDescent="0.25">
      <c r="A312" s="16"/>
      <c r="B312" s="37"/>
      <c r="C312" s="37"/>
      <c r="D312" s="37"/>
      <c r="E312" s="37"/>
    </row>
    <row r="313" spans="1:5" x14ac:dyDescent="0.25">
      <c r="A313" s="16"/>
      <c r="B313" s="37"/>
      <c r="C313" s="37"/>
      <c r="D313" s="37"/>
      <c r="E313" s="37"/>
    </row>
    <row r="314" spans="1:5" x14ac:dyDescent="0.25">
      <c r="A314" s="16"/>
      <c r="B314" s="37"/>
      <c r="C314" s="37"/>
      <c r="D314" s="37"/>
      <c r="E314" s="37"/>
    </row>
    <row r="315" spans="1:5" x14ac:dyDescent="0.25">
      <c r="A315" s="16"/>
      <c r="B315" s="37"/>
      <c r="C315" s="37"/>
      <c r="D315" s="37"/>
      <c r="E315" s="37"/>
    </row>
    <row r="316" spans="1:5" x14ac:dyDescent="0.25">
      <c r="A316" s="16"/>
      <c r="B316" s="37"/>
      <c r="C316" s="37"/>
      <c r="D316" s="37"/>
      <c r="E316" s="37"/>
    </row>
    <row r="317" spans="1:5" x14ac:dyDescent="0.25">
      <c r="A317" s="16"/>
      <c r="B317" s="37"/>
      <c r="C317" s="37"/>
      <c r="D317" s="37"/>
      <c r="E317" s="37"/>
    </row>
    <row r="318" spans="1:5" x14ac:dyDescent="0.25">
      <c r="A318" s="16"/>
      <c r="B318" s="37"/>
      <c r="C318" s="37"/>
      <c r="D318" s="37"/>
      <c r="E318" s="37"/>
    </row>
    <row r="319" spans="1:5" x14ac:dyDescent="0.25">
      <c r="A319" s="16"/>
      <c r="B319" s="37"/>
      <c r="C319" s="37"/>
      <c r="D319" s="37"/>
      <c r="E319" s="37"/>
    </row>
    <row r="320" spans="1:5" x14ac:dyDescent="0.25">
      <c r="A320" s="16"/>
      <c r="B320" s="37"/>
      <c r="C320" s="37"/>
      <c r="D320" s="37"/>
      <c r="E320" s="37"/>
    </row>
    <row r="321" spans="1:5" x14ac:dyDescent="0.25">
      <c r="A321" s="16"/>
      <c r="B321" s="37"/>
      <c r="C321" s="37"/>
      <c r="D321" s="37"/>
      <c r="E321" s="37"/>
    </row>
    <row r="322" spans="1:5" x14ac:dyDescent="0.25">
      <c r="A322" s="16"/>
      <c r="B322" s="37"/>
      <c r="C322" s="37"/>
      <c r="D322" s="37"/>
      <c r="E322" s="37"/>
    </row>
    <row r="323" spans="1:5" x14ac:dyDescent="0.25">
      <c r="A323" s="16"/>
      <c r="B323" s="37"/>
      <c r="C323" s="37"/>
      <c r="D323" s="37"/>
      <c r="E323" s="37"/>
    </row>
    <row r="324" spans="1:5" x14ac:dyDescent="0.25">
      <c r="A324" s="16"/>
      <c r="B324" s="37"/>
      <c r="C324" s="37"/>
      <c r="D324" s="37"/>
      <c r="E324" s="37"/>
    </row>
    <row r="325" spans="1:5" x14ac:dyDescent="0.25">
      <c r="A325" s="16"/>
      <c r="B325" s="37"/>
      <c r="C325" s="37"/>
      <c r="D325" s="37"/>
      <c r="E325" s="37"/>
    </row>
    <row r="326" spans="1:5" x14ac:dyDescent="0.25">
      <c r="A326" s="16"/>
      <c r="B326" s="37"/>
      <c r="C326" s="37"/>
      <c r="D326" s="37"/>
      <c r="E326" s="37"/>
    </row>
    <row r="327" spans="1:5" x14ac:dyDescent="0.25">
      <c r="A327" s="16"/>
      <c r="B327" s="37"/>
      <c r="C327" s="37"/>
      <c r="D327" s="37"/>
      <c r="E327" s="37"/>
    </row>
    <row r="328" spans="1:5" x14ac:dyDescent="0.25">
      <c r="A328" s="16"/>
      <c r="B328" s="37"/>
      <c r="C328" s="37"/>
      <c r="D328" s="37"/>
      <c r="E328" s="37"/>
    </row>
    <row r="329" spans="1:5" x14ac:dyDescent="0.25">
      <c r="A329" s="16"/>
      <c r="B329" s="37"/>
      <c r="C329" s="37"/>
      <c r="D329" s="37"/>
      <c r="E329" s="37"/>
    </row>
    <row r="330" spans="1:5" x14ac:dyDescent="0.25">
      <c r="A330" s="16"/>
      <c r="B330" s="37"/>
      <c r="C330" s="37"/>
      <c r="D330" s="37"/>
      <c r="E330" s="37"/>
    </row>
    <row r="331" spans="1:5" x14ac:dyDescent="0.25">
      <c r="A331" s="16"/>
      <c r="B331" s="37"/>
      <c r="C331" s="37"/>
      <c r="D331" s="37"/>
      <c r="E331" s="37"/>
    </row>
    <row r="332" spans="1:5" x14ac:dyDescent="0.25">
      <c r="A332" s="16"/>
      <c r="B332" s="37"/>
      <c r="C332" s="37"/>
      <c r="D332" s="37"/>
      <c r="E332" s="37"/>
    </row>
    <row r="333" spans="1:5" x14ac:dyDescent="0.25">
      <c r="A333" s="16"/>
      <c r="B333" s="37"/>
      <c r="C333" s="37"/>
      <c r="D333" s="37"/>
      <c r="E333" s="37"/>
    </row>
    <row r="334" spans="1:5" x14ac:dyDescent="0.25">
      <c r="A334" s="16"/>
      <c r="B334" s="37"/>
      <c r="C334" s="37"/>
      <c r="D334" s="37"/>
      <c r="E334" s="37"/>
    </row>
    <row r="335" spans="1:5" x14ac:dyDescent="0.25">
      <c r="A335" s="16"/>
      <c r="B335" s="37"/>
      <c r="C335" s="37"/>
      <c r="D335" s="37"/>
      <c r="E335" s="37"/>
    </row>
    <row r="336" spans="1:5" x14ac:dyDescent="0.25">
      <c r="A336" s="16"/>
      <c r="B336" s="37"/>
      <c r="C336" s="37"/>
      <c r="D336" s="37"/>
      <c r="E336" s="37"/>
    </row>
    <row r="337" spans="1:5" x14ac:dyDescent="0.25">
      <c r="A337" s="16"/>
      <c r="B337" s="37"/>
      <c r="C337" s="37"/>
      <c r="D337" s="37"/>
      <c r="E337" s="37"/>
    </row>
    <row r="338" spans="1:5" x14ac:dyDescent="0.25">
      <c r="A338" s="16"/>
      <c r="B338" s="37"/>
      <c r="C338" s="37"/>
      <c r="D338" s="37"/>
      <c r="E338" s="37"/>
    </row>
    <row r="339" spans="1:5" x14ac:dyDescent="0.25">
      <c r="A339" s="16"/>
      <c r="B339" s="37"/>
      <c r="C339" s="37"/>
      <c r="D339" s="37"/>
      <c r="E339" s="37"/>
    </row>
    <row r="340" spans="1:5" x14ac:dyDescent="0.25">
      <c r="A340" s="16"/>
      <c r="B340" s="37"/>
      <c r="C340" s="37"/>
      <c r="D340" s="37"/>
      <c r="E340" s="37"/>
    </row>
    <row r="341" spans="1:5" x14ac:dyDescent="0.25">
      <c r="A341" s="16"/>
      <c r="B341" s="37"/>
      <c r="C341" s="37"/>
      <c r="D341" s="37"/>
      <c r="E341" s="37"/>
    </row>
    <row r="342" spans="1:5" x14ac:dyDescent="0.25">
      <c r="A342" s="16"/>
      <c r="B342" s="37"/>
      <c r="C342" s="37"/>
      <c r="D342" s="37"/>
      <c r="E342" s="37"/>
    </row>
    <row r="343" spans="1:5" x14ac:dyDescent="0.25">
      <c r="A343" s="16"/>
      <c r="B343" s="37"/>
      <c r="C343" s="37"/>
      <c r="D343" s="37"/>
      <c r="E343" s="37"/>
    </row>
    <row r="344" spans="1:5" x14ac:dyDescent="0.25">
      <c r="A344" s="16"/>
      <c r="B344" s="37"/>
      <c r="C344" s="37"/>
      <c r="D344" s="37"/>
      <c r="E344" s="37"/>
    </row>
    <row r="345" spans="1:5" x14ac:dyDescent="0.25">
      <c r="A345" s="16"/>
      <c r="B345" s="37"/>
      <c r="C345" s="37"/>
      <c r="D345" s="37"/>
      <c r="E345" s="37"/>
    </row>
    <row r="346" spans="1:5" x14ac:dyDescent="0.25">
      <c r="A346" s="16"/>
      <c r="B346" s="37"/>
      <c r="C346" s="37"/>
      <c r="D346" s="37"/>
      <c r="E346" s="37"/>
    </row>
    <row r="347" spans="1:5" x14ac:dyDescent="0.25">
      <c r="A347" s="16"/>
      <c r="B347" s="37"/>
      <c r="C347" s="37"/>
      <c r="D347" s="37"/>
      <c r="E347" s="37"/>
    </row>
    <row r="348" spans="1:5" x14ac:dyDescent="0.25">
      <c r="A348" s="16"/>
      <c r="B348" s="37"/>
      <c r="C348" s="37"/>
      <c r="D348" s="37"/>
      <c r="E348" s="37"/>
    </row>
    <row r="349" spans="1:5" x14ac:dyDescent="0.25">
      <c r="A349" s="16"/>
      <c r="B349" s="37"/>
      <c r="C349" s="37"/>
      <c r="D349" s="37"/>
      <c r="E349" s="37"/>
    </row>
    <row r="350" spans="1:5" x14ac:dyDescent="0.25">
      <c r="A350" s="16"/>
      <c r="B350" s="37"/>
      <c r="C350" s="37"/>
      <c r="D350" s="37"/>
      <c r="E350" s="37"/>
    </row>
    <row r="351" spans="1:5" x14ac:dyDescent="0.25">
      <c r="A351" s="16"/>
      <c r="B351" s="37"/>
      <c r="C351" s="37"/>
      <c r="D351" s="37"/>
      <c r="E351" s="37"/>
    </row>
    <row r="352" spans="1:5" x14ac:dyDescent="0.25">
      <c r="A352" s="16"/>
      <c r="B352" s="37"/>
      <c r="C352" s="37"/>
      <c r="D352" s="37"/>
      <c r="E352" s="37"/>
    </row>
    <row r="353" spans="1:5" x14ac:dyDescent="0.25">
      <c r="A353" s="16"/>
      <c r="B353" s="37"/>
      <c r="C353" s="37"/>
      <c r="D353" s="37"/>
      <c r="E353" s="37"/>
    </row>
    <row r="354" spans="1:5" x14ac:dyDescent="0.25">
      <c r="A354" s="16"/>
      <c r="B354" s="37"/>
      <c r="C354" s="37"/>
      <c r="D354" s="37"/>
      <c r="E354" s="37"/>
    </row>
    <row r="355" spans="1:5" x14ac:dyDescent="0.25">
      <c r="A355" s="16"/>
      <c r="B355" s="37"/>
      <c r="C355" s="37"/>
      <c r="D355" s="37"/>
      <c r="E355" s="37"/>
    </row>
    <row r="356" spans="1:5" x14ac:dyDescent="0.25">
      <c r="A356" s="16"/>
      <c r="B356" s="37"/>
      <c r="C356" s="37"/>
      <c r="D356" s="37"/>
      <c r="E356" s="37"/>
    </row>
    <row r="357" spans="1:5" x14ac:dyDescent="0.25">
      <c r="A357" s="16"/>
      <c r="B357" s="37"/>
      <c r="C357" s="37"/>
      <c r="D357" s="37"/>
      <c r="E357" s="37"/>
    </row>
    <row r="358" spans="1:5" x14ac:dyDescent="0.25">
      <c r="A358" s="16"/>
      <c r="B358" s="37"/>
      <c r="C358" s="37"/>
      <c r="D358" s="37"/>
      <c r="E358" s="37"/>
    </row>
    <row r="359" spans="1:5" x14ac:dyDescent="0.25">
      <c r="A359" s="16"/>
      <c r="B359" s="37"/>
      <c r="C359" s="37"/>
      <c r="D359" s="37"/>
      <c r="E359" s="37"/>
    </row>
    <row r="360" spans="1:5" x14ac:dyDescent="0.25">
      <c r="A360" s="16"/>
      <c r="B360" s="37"/>
      <c r="C360" s="37"/>
      <c r="D360" s="37"/>
      <c r="E360" s="37"/>
    </row>
    <row r="361" spans="1:5" x14ac:dyDescent="0.25">
      <c r="A361" s="16"/>
      <c r="B361" s="37"/>
      <c r="C361" s="37"/>
      <c r="D361" s="37"/>
      <c r="E361" s="37"/>
    </row>
    <row r="362" spans="1:5" x14ac:dyDescent="0.25">
      <c r="A362" s="16"/>
      <c r="B362" s="37"/>
      <c r="C362" s="37"/>
      <c r="D362" s="37"/>
      <c r="E362" s="37"/>
    </row>
    <row r="363" spans="1:5" x14ac:dyDescent="0.25">
      <c r="A363" s="16"/>
      <c r="B363" s="37"/>
      <c r="C363" s="37"/>
      <c r="D363" s="37"/>
      <c r="E363" s="37"/>
    </row>
    <row r="364" spans="1:5" x14ac:dyDescent="0.25">
      <c r="A364" s="16"/>
      <c r="B364" s="37"/>
      <c r="C364" s="37"/>
      <c r="D364" s="37"/>
      <c r="E364" s="37"/>
    </row>
    <row r="365" spans="1:5" x14ac:dyDescent="0.25">
      <c r="A365" s="16"/>
      <c r="B365" s="37"/>
      <c r="C365" s="37"/>
      <c r="D365" s="37"/>
      <c r="E365" s="37"/>
    </row>
    <row r="366" spans="1:5" x14ac:dyDescent="0.25">
      <c r="A366" s="16"/>
      <c r="B366" s="37"/>
      <c r="C366" s="37"/>
      <c r="D366" s="37"/>
      <c r="E366" s="37"/>
    </row>
    <row r="367" spans="1:5" x14ac:dyDescent="0.25">
      <c r="A367" s="16"/>
      <c r="B367" s="37"/>
      <c r="C367" s="37"/>
      <c r="D367" s="37"/>
      <c r="E367" s="37"/>
    </row>
    <row r="368" spans="1:5" x14ac:dyDescent="0.25">
      <c r="A368" s="16"/>
      <c r="B368" s="37"/>
      <c r="C368" s="37"/>
      <c r="D368" s="37"/>
      <c r="E368" s="37"/>
    </row>
    <row r="369" spans="1:5" x14ac:dyDescent="0.25">
      <c r="A369" s="16"/>
      <c r="B369" s="37"/>
      <c r="C369" s="37"/>
      <c r="D369" s="37"/>
      <c r="E369" s="37"/>
    </row>
    <row r="370" spans="1:5" x14ac:dyDescent="0.25">
      <c r="A370" s="16"/>
      <c r="B370" s="37"/>
      <c r="C370" s="37"/>
      <c r="D370" s="37"/>
      <c r="E370" s="37"/>
    </row>
    <row r="371" spans="1:5" x14ac:dyDescent="0.25">
      <c r="A371" s="16"/>
      <c r="B371" s="37"/>
      <c r="C371" s="37"/>
      <c r="D371" s="37"/>
      <c r="E371" s="37"/>
    </row>
    <row r="372" spans="1:5" x14ac:dyDescent="0.25">
      <c r="A372" s="16"/>
      <c r="B372" s="37"/>
      <c r="C372" s="37"/>
      <c r="D372" s="37"/>
      <c r="E372" s="37"/>
    </row>
    <row r="373" spans="1:5" x14ac:dyDescent="0.25">
      <c r="A373" s="16"/>
      <c r="B373" s="37"/>
      <c r="C373" s="37"/>
      <c r="D373" s="37"/>
      <c r="E373" s="37"/>
    </row>
    <row r="374" spans="1:5" x14ac:dyDescent="0.25">
      <c r="A374" s="16"/>
      <c r="B374" s="37"/>
      <c r="C374" s="37"/>
      <c r="D374" s="37"/>
      <c r="E374" s="37"/>
    </row>
    <row r="375" spans="1:5" x14ac:dyDescent="0.25">
      <c r="A375" s="16"/>
      <c r="B375" s="37"/>
      <c r="C375" s="37"/>
      <c r="D375" s="37"/>
      <c r="E375" s="37"/>
    </row>
    <row r="376" spans="1:5" x14ac:dyDescent="0.25">
      <c r="A376" s="16"/>
      <c r="B376" s="37"/>
      <c r="C376" s="37"/>
      <c r="D376" s="37"/>
      <c r="E376" s="37"/>
    </row>
    <row r="377" spans="1:5" x14ac:dyDescent="0.25">
      <c r="A377" s="16"/>
      <c r="B377" s="37"/>
      <c r="C377" s="37"/>
      <c r="D377" s="37"/>
      <c r="E377" s="37"/>
    </row>
    <row r="378" spans="1:5" x14ac:dyDescent="0.25">
      <c r="A378" s="16"/>
      <c r="B378" s="37"/>
      <c r="C378" s="37"/>
      <c r="D378" s="37"/>
      <c r="E378" s="37"/>
    </row>
    <row r="379" spans="1:5" x14ac:dyDescent="0.25">
      <c r="A379" s="16"/>
      <c r="B379" s="37"/>
      <c r="C379" s="37"/>
      <c r="D379" s="37"/>
      <c r="E379" s="37"/>
    </row>
    <row r="380" spans="1:5" x14ac:dyDescent="0.25">
      <c r="A380" s="16"/>
      <c r="B380" s="37"/>
      <c r="C380" s="37"/>
      <c r="D380" s="37"/>
      <c r="E380" s="37"/>
    </row>
    <row r="381" spans="1:5" x14ac:dyDescent="0.25">
      <c r="A381" s="16"/>
      <c r="B381" s="37"/>
      <c r="C381" s="37"/>
      <c r="D381" s="37"/>
      <c r="E381" s="37"/>
    </row>
    <row r="382" spans="1:5" x14ac:dyDescent="0.25">
      <c r="A382" s="16"/>
      <c r="B382" s="37"/>
      <c r="C382" s="37"/>
      <c r="D382" s="37"/>
      <c r="E382" s="37"/>
    </row>
    <row r="383" spans="1:5" x14ac:dyDescent="0.25">
      <c r="A383" s="16"/>
      <c r="B383" s="37"/>
      <c r="C383" s="37"/>
      <c r="D383" s="37"/>
      <c r="E383" s="37"/>
    </row>
    <row r="384" spans="1:5" x14ac:dyDescent="0.25">
      <c r="A384" s="16"/>
      <c r="B384" s="37"/>
      <c r="C384" s="37"/>
      <c r="D384" s="37"/>
      <c r="E384" s="37"/>
    </row>
    <row r="385" spans="1:5" x14ac:dyDescent="0.25">
      <c r="A385" s="16"/>
      <c r="B385" s="37"/>
      <c r="C385" s="37"/>
      <c r="D385" s="37"/>
      <c r="E385" s="37"/>
    </row>
    <row r="386" spans="1:5" x14ac:dyDescent="0.25">
      <c r="A386" s="16"/>
      <c r="B386" s="37"/>
      <c r="C386" s="37"/>
      <c r="D386" s="37"/>
      <c r="E386" s="37"/>
    </row>
    <row r="387" spans="1:5" x14ac:dyDescent="0.25">
      <c r="A387" s="16"/>
      <c r="B387" s="37"/>
      <c r="C387" s="37"/>
      <c r="D387" s="37"/>
      <c r="E387" s="37"/>
    </row>
    <row r="388" spans="1:5" x14ac:dyDescent="0.25">
      <c r="A388" s="16"/>
      <c r="B388" s="37"/>
      <c r="C388" s="37"/>
      <c r="D388" s="37"/>
      <c r="E388" s="37"/>
    </row>
    <row r="389" spans="1:5" x14ac:dyDescent="0.25">
      <c r="A389" s="16"/>
      <c r="B389" s="37"/>
      <c r="C389" s="37"/>
      <c r="D389" s="37"/>
      <c r="E389" s="37"/>
    </row>
    <row r="390" spans="1:5" x14ac:dyDescent="0.25">
      <c r="A390" s="16"/>
      <c r="B390" s="37"/>
      <c r="C390" s="37"/>
      <c r="D390" s="37"/>
      <c r="E390" s="37"/>
    </row>
    <row r="391" spans="1:5" x14ac:dyDescent="0.25">
      <c r="A391" s="16"/>
      <c r="B391" s="37"/>
      <c r="C391" s="37"/>
      <c r="D391" s="37"/>
      <c r="E391" s="37"/>
    </row>
    <row r="392" spans="1:5" x14ac:dyDescent="0.25">
      <c r="A392" s="16"/>
      <c r="B392" s="37"/>
      <c r="C392" s="37"/>
      <c r="D392" s="37"/>
      <c r="E392" s="37"/>
    </row>
    <row r="393" spans="1:5" x14ac:dyDescent="0.25">
      <c r="A393" s="16"/>
      <c r="B393" s="37"/>
      <c r="C393" s="37"/>
      <c r="D393" s="37"/>
      <c r="E393" s="37"/>
    </row>
    <row r="394" spans="1:5" x14ac:dyDescent="0.25">
      <c r="A394" s="16"/>
      <c r="B394" s="37"/>
      <c r="C394" s="37"/>
      <c r="D394" s="37"/>
      <c r="E394" s="37"/>
    </row>
    <row r="395" spans="1:5" x14ac:dyDescent="0.25">
      <c r="A395" s="16"/>
      <c r="B395" s="37"/>
      <c r="C395" s="37"/>
      <c r="D395" s="37"/>
      <c r="E395" s="37"/>
    </row>
    <row r="396" spans="1:5" x14ac:dyDescent="0.25">
      <c r="A396" s="16"/>
      <c r="B396" s="37"/>
      <c r="C396" s="37"/>
      <c r="D396" s="37"/>
      <c r="E396" s="37"/>
    </row>
    <row r="397" spans="1:5" x14ac:dyDescent="0.25">
      <c r="A397" s="16"/>
      <c r="B397" s="37"/>
      <c r="C397" s="37"/>
      <c r="D397" s="37"/>
      <c r="E397" s="37"/>
    </row>
    <row r="398" spans="1:5" x14ac:dyDescent="0.25">
      <c r="A398" s="16"/>
      <c r="B398" s="37"/>
      <c r="C398" s="37"/>
      <c r="D398" s="37"/>
      <c r="E398" s="37"/>
    </row>
    <row r="399" spans="1:5" x14ac:dyDescent="0.25">
      <c r="A399" s="16"/>
      <c r="B399" s="37"/>
      <c r="C399" s="37"/>
      <c r="D399" s="37"/>
      <c r="E399" s="37"/>
    </row>
    <row r="400" spans="1:5" x14ac:dyDescent="0.25">
      <c r="A400" s="16"/>
      <c r="B400" s="37"/>
      <c r="C400" s="37"/>
      <c r="D400" s="37"/>
      <c r="E400" s="37"/>
    </row>
    <row r="401" spans="1:5" x14ac:dyDescent="0.25">
      <c r="A401" s="16"/>
      <c r="B401" s="37"/>
      <c r="C401" s="37"/>
      <c r="D401" s="37"/>
      <c r="E401" s="37"/>
    </row>
    <row r="402" spans="1:5" x14ac:dyDescent="0.25">
      <c r="A402" s="16"/>
      <c r="B402" s="37"/>
      <c r="C402" s="37"/>
      <c r="D402" s="37"/>
      <c r="E402" s="37"/>
    </row>
    <row r="403" spans="1:5" x14ac:dyDescent="0.25">
      <c r="A403" s="16"/>
      <c r="B403" s="37"/>
      <c r="C403" s="37"/>
      <c r="D403" s="37"/>
      <c r="E403" s="37"/>
    </row>
    <row r="404" spans="1:5" x14ac:dyDescent="0.25">
      <c r="A404" s="16"/>
      <c r="B404" s="37"/>
      <c r="C404" s="37"/>
      <c r="D404" s="37"/>
      <c r="E404" s="37"/>
    </row>
    <row r="405" spans="1:5" x14ac:dyDescent="0.25">
      <c r="A405" s="16"/>
      <c r="B405" s="37"/>
      <c r="C405" s="37"/>
      <c r="D405" s="37"/>
      <c r="E405" s="37"/>
    </row>
    <row r="406" spans="1:5" x14ac:dyDescent="0.25">
      <c r="A406" s="16"/>
      <c r="B406" s="37"/>
      <c r="C406" s="37"/>
      <c r="D406" s="37"/>
      <c r="E406" s="37"/>
    </row>
    <row r="407" spans="1:5" x14ac:dyDescent="0.25">
      <c r="A407" s="16"/>
      <c r="B407" s="37"/>
      <c r="C407" s="37"/>
      <c r="D407" s="37"/>
      <c r="E407" s="37"/>
    </row>
    <row r="408" spans="1:5" x14ac:dyDescent="0.25">
      <c r="A408" s="16"/>
      <c r="B408" s="37"/>
      <c r="C408" s="37"/>
      <c r="D408" s="37"/>
      <c r="E408" s="37"/>
    </row>
    <row r="409" spans="1:5" x14ac:dyDescent="0.25">
      <c r="A409" s="16"/>
      <c r="B409" s="37"/>
      <c r="C409" s="37"/>
      <c r="D409" s="37"/>
      <c r="E409" s="37"/>
    </row>
    <row r="410" spans="1:5" x14ac:dyDescent="0.25">
      <c r="A410" s="16"/>
      <c r="B410" s="37"/>
      <c r="C410" s="37"/>
      <c r="D410" s="37"/>
      <c r="E410" s="37"/>
    </row>
    <row r="411" spans="1:5" x14ac:dyDescent="0.25">
      <c r="A411" s="16"/>
      <c r="B411" s="37"/>
      <c r="C411" s="37"/>
      <c r="D411" s="37"/>
      <c r="E411" s="37"/>
    </row>
    <row r="412" spans="1:5" x14ac:dyDescent="0.25">
      <c r="A412" s="16"/>
      <c r="B412" s="37"/>
      <c r="C412" s="37"/>
      <c r="D412" s="37"/>
      <c r="E412" s="37"/>
    </row>
    <row r="413" spans="1:5" x14ac:dyDescent="0.25">
      <c r="A413" s="16"/>
      <c r="B413" s="37"/>
      <c r="C413" s="37"/>
      <c r="D413" s="37"/>
      <c r="E413" s="37"/>
    </row>
    <row r="414" spans="1:5" x14ac:dyDescent="0.25">
      <c r="A414" s="16"/>
      <c r="B414" s="37"/>
      <c r="C414" s="37"/>
      <c r="D414" s="37"/>
      <c r="E414" s="37"/>
    </row>
    <row r="415" spans="1:5" x14ac:dyDescent="0.25">
      <c r="A415" s="16"/>
      <c r="B415" s="37"/>
      <c r="C415" s="37"/>
      <c r="D415" s="37"/>
      <c r="E415" s="37"/>
    </row>
    <row r="416" spans="1:5" x14ac:dyDescent="0.25">
      <c r="A416" s="16"/>
      <c r="B416" s="37"/>
      <c r="C416" s="37"/>
      <c r="D416" s="37"/>
      <c r="E416" s="37"/>
    </row>
    <row r="417" spans="1:5" x14ac:dyDescent="0.25">
      <c r="A417" s="16"/>
      <c r="B417" s="37"/>
      <c r="C417" s="37"/>
      <c r="D417" s="37"/>
      <c r="E417" s="37"/>
    </row>
    <row r="418" spans="1:5" x14ac:dyDescent="0.25">
      <c r="A418" s="16"/>
      <c r="B418" s="37"/>
      <c r="C418" s="37"/>
      <c r="D418" s="37"/>
      <c r="E418" s="37"/>
    </row>
    <row r="419" spans="1:5" x14ac:dyDescent="0.25">
      <c r="A419" s="16"/>
      <c r="B419" s="37"/>
      <c r="C419" s="37"/>
      <c r="D419" s="37"/>
      <c r="E419" s="37"/>
    </row>
    <row r="420" spans="1:5" x14ac:dyDescent="0.25">
      <c r="A420" s="16"/>
      <c r="B420" s="37"/>
      <c r="C420" s="37"/>
      <c r="D420" s="37"/>
      <c r="E420" s="37"/>
    </row>
    <row r="421" spans="1:5" x14ac:dyDescent="0.25">
      <c r="A421" s="16"/>
      <c r="B421" s="37"/>
      <c r="C421" s="37"/>
      <c r="D421" s="37"/>
      <c r="E421" s="37"/>
    </row>
    <row r="422" spans="1:5" x14ac:dyDescent="0.25">
      <c r="A422" s="16"/>
      <c r="B422" s="37"/>
      <c r="C422" s="37"/>
      <c r="D422" s="37"/>
      <c r="E422" s="37"/>
    </row>
    <row r="423" spans="1:5" x14ac:dyDescent="0.25">
      <c r="A423" s="16"/>
      <c r="B423" s="37"/>
      <c r="C423" s="37"/>
      <c r="D423" s="37"/>
      <c r="E423" s="37"/>
    </row>
    <row r="424" spans="1:5" x14ac:dyDescent="0.25">
      <c r="A424" s="16"/>
      <c r="B424" s="37"/>
      <c r="C424" s="37"/>
      <c r="D424" s="37"/>
      <c r="E424" s="37"/>
    </row>
    <row r="425" spans="1:5" x14ac:dyDescent="0.25">
      <c r="A425" s="16"/>
      <c r="B425" s="37"/>
      <c r="C425" s="37"/>
      <c r="D425" s="37"/>
      <c r="E425" s="37"/>
    </row>
    <row r="426" spans="1:5" x14ac:dyDescent="0.25">
      <c r="A426" s="16"/>
      <c r="B426" s="37"/>
      <c r="C426" s="37"/>
      <c r="D426" s="37"/>
      <c r="E426" s="37"/>
    </row>
    <row r="427" spans="1:5" x14ac:dyDescent="0.25">
      <c r="A427" s="16"/>
      <c r="B427" s="37"/>
      <c r="C427" s="37"/>
      <c r="D427" s="37"/>
      <c r="E427" s="37"/>
    </row>
    <row r="428" spans="1:5" x14ac:dyDescent="0.25">
      <c r="A428" s="16"/>
      <c r="B428" s="37"/>
      <c r="C428" s="37"/>
      <c r="D428" s="37"/>
      <c r="E428" s="37"/>
    </row>
    <row r="429" spans="1:5" x14ac:dyDescent="0.25">
      <c r="A429" s="16"/>
      <c r="B429" s="37"/>
      <c r="C429" s="37"/>
      <c r="D429" s="37"/>
      <c r="E429" s="37"/>
    </row>
    <row r="430" spans="1:5" x14ac:dyDescent="0.25">
      <c r="A430" s="16"/>
      <c r="B430" s="37"/>
      <c r="C430" s="37"/>
      <c r="D430" s="37"/>
      <c r="E430" s="37"/>
    </row>
    <row r="431" spans="1:5" x14ac:dyDescent="0.25">
      <c r="A431" s="16"/>
      <c r="B431" s="37"/>
      <c r="C431" s="37"/>
      <c r="D431" s="37"/>
      <c r="E431" s="37"/>
    </row>
    <row r="432" spans="1:5" x14ac:dyDescent="0.25">
      <c r="A432" s="16"/>
      <c r="B432" s="37"/>
      <c r="C432" s="37"/>
      <c r="D432" s="37"/>
      <c r="E432" s="37"/>
    </row>
    <row r="433" spans="1:5" x14ac:dyDescent="0.25">
      <c r="A433" s="16"/>
      <c r="B433" s="37"/>
      <c r="C433" s="37"/>
      <c r="D433" s="37"/>
      <c r="E433" s="37"/>
    </row>
    <row r="434" spans="1:5" x14ac:dyDescent="0.25">
      <c r="A434" s="16"/>
      <c r="B434" s="37"/>
      <c r="C434" s="37"/>
      <c r="D434" s="37"/>
      <c r="E434" s="37"/>
    </row>
    <row r="435" spans="1:5" x14ac:dyDescent="0.25">
      <c r="A435" s="16"/>
      <c r="B435" s="37"/>
      <c r="C435" s="37"/>
      <c r="D435" s="37"/>
      <c r="E435" s="37"/>
    </row>
    <row r="436" spans="1:5" x14ac:dyDescent="0.25">
      <c r="A436" s="16"/>
      <c r="B436" s="37"/>
      <c r="C436" s="37"/>
      <c r="D436" s="37"/>
      <c r="E436" s="37"/>
    </row>
    <row r="437" spans="1:5" x14ac:dyDescent="0.25">
      <c r="A437" s="16"/>
      <c r="B437" s="37"/>
      <c r="C437" s="37"/>
      <c r="D437" s="37"/>
      <c r="E437" s="37"/>
    </row>
    <row r="438" spans="1:5" x14ac:dyDescent="0.25">
      <c r="A438" s="16"/>
      <c r="B438" s="37"/>
      <c r="C438" s="37"/>
      <c r="D438" s="37"/>
      <c r="E438" s="37"/>
    </row>
    <row r="439" spans="1:5" x14ac:dyDescent="0.25">
      <c r="A439" s="16"/>
      <c r="B439" s="37"/>
      <c r="C439" s="37"/>
      <c r="D439" s="37"/>
      <c r="E439" s="37"/>
    </row>
    <row r="440" spans="1:5" x14ac:dyDescent="0.25">
      <c r="A440" s="16"/>
      <c r="B440" s="37"/>
      <c r="C440" s="37"/>
      <c r="D440" s="37"/>
      <c r="E440" s="37"/>
    </row>
    <row r="441" spans="1:5" x14ac:dyDescent="0.25">
      <c r="A441" s="16"/>
      <c r="B441" s="37"/>
      <c r="C441" s="37"/>
      <c r="D441" s="37"/>
      <c r="E441" s="37"/>
    </row>
    <row r="442" spans="1:5" x14ac:dyDescent="0.25">
      <c r="A442" s="16"/>
      <c r="B442" s="37"/>
      <c r="C442" s="37"/>
      <c r="D442" s="37"/>
      <c r="E442" s="37"/>
    </row>
    <row r="443" spans="1:5" x14ac:dyDescent="0.25">
      <c r="A443" s="16"/>
      <c r="B443" s="37"/>
      <c r="C443" s="37"/>
      <c r="D443" s="37"/>
      <c r="E443" s="37"/>
    </row>
    <row r="444" spans="1:5" x14ac:dyDescent="0.25">
      <c r="A444" s="16"/>
      <c r="B444" s="37"/>
      <c r="C444" s="37"/>
      <c r="D444" s="37"/>
      <c r="E444" s="37"/>
    </row>
    <row r="445" spans="1:5" x14ac:dyDescent="0.25">
      <c r="A445" s="16"/>
      <c r="B445" s="37"/>
      <c r="C445" s="37"/>
      <c r="D445" s="37"/>
      <c r="E445" s="37"/>
    </row>
    <row r="446" spans="1:5" x14ac:dyDescent="0.25">
      <c r="A446" s="16"/>
      <c r="B446" s="37"/>
      <c r="C446" s="37"/>
      <c r="D446" s="37"/>
      <c r="E446" s="37"/>
    </row>
    <row r="447" spans="1:5" x14ac:dyDescent="0.25">
      <c r="A447" s="16"/>
      <c r="B447" s="37"/>
      <c r="C447" s="37"/>
      <c r="D447" s="37"/>
      <c r="E447" s="37"/>
    </row>
    <row r="448" spans="1:5" x14ac:dyDescent="0.25">
      <c r="A448" s="16"/>
      <c r="B448" s="37"/>
      <c r="C448" s="37"/>
      <c r="D448" s="37"/>
      <c r="E448" s="37"/>
    </row>
    <row r="449" spans="1:5" x14ac:dyDescent="0.25">
      <c r="A449" s="16"/>
      <c r="B449" s="37"/>
      <c r="C449" s="37"/>
      <c r="D449" s="37"/>
      <c r="E449" s="37"/>
    </row>
    <row r="450" spans="1:5" x14ac:dyDescent="0.25">
      <c r="A450" s="16"/>
      <c r="B450" s="37"/>
      <c r="C450" s="37"/>
      <c r="D450" s="37"/>
      <c r="E450" s="37"/>
    </row>
    <row r="451" spans="1:5" x14ac:dyDescent="0.25">
      <c r="A451" s="16"/>
      <c r="B451" s="37"/>
      <c r="C451" s="37"/>
      <c r="D451" s="37"/>
      <c r="E451" s="37"/>
    </row>
    <row r="452" spans="1:5" x14ac:dyDescent="0.25">
      <c r="A452" s="16"/>
      <c r="B452" s="37"/>
      <c r="C452" s="37"/>
      <c r="D452" s="37"/>
      <c r="E452" s="37"/>
    </row>
    <row r="453" spans="1:5" x14ac:dyDescent="0.25">
      <c r="A453" s="16"/>
      <c r="B453" s="37"/>
      <c r="C453" s="37"/>
      <c r="D453" s="37"/>
      <c r="E453" s="37"/>
    </row>
    <row r="454" spans="1:5" x14ac:dyDescent="0.25">
      <c r="A454" s="16"/>
      <c r="B454" s="37"/>
      <c r="C454" s="37"/>
      <c r="D454" s="37"/>
      <c r="E454" s="37"/>
    </row>
    <row r="455" spans="1:5" x14ac:dyDescent="0.25">
      <c r="A455" s="16"/>
      <c r="B455" s="37"/>
      <c r="C455" s="37"/>
      <c r="D455" s="37"/>
      <c r="E455" s="37"/>
    </row>
    <row r="456" spans="1:5" x14ac:dyDescent="0.25">
      <c r="A456" s="16"/>
      <c r="B456" s="37"/>
      <c r="C456" s="37"/>
      <c r="D456" s="37"/>
      <c r="E456" s="37"/>
    </row>
    <row r="457" spans="1:5" x14ac:dyDescent="0.25">
      <c r="A457" s="16"/>
      <c r="B457" s="37"/>
      <c r="C457" s="37"/>
      <c r="D457" s="37"/>
      <c r="E457" s="37"/>
    </row>
    <row r="458" spans="1:5" x14ac:dyDescent="0.25">
      <c r="A458" s="16"/>
      <c r="B458" s="37"/>
      <c r="C458" s="37"/>
      <c r="D458" s="37"/>
      <c r="E458" s="37"/>
    </row>
    <row r="459" spans="1:5" x14ac:dyDescent="0.25">
      <c r="A459" s="16"/>
      <c r="B459" s="37"/>
      <c r="C459" s="37"/>
      <c r="D459" s="37"/>
      <c r="E459" s="37"/>
    </row>
    <row r="460" spans="1:5" x14ac:dyDescent="0.25">
      <c r="A460" s="16"/>
      <c r="B460" s="37"/>
      <c r="C460" s="37"/>
      <c r="D460" s="37"/>
      <c r="E460" s="37"/>
    </row>
    <row r="461" spans="1:5" x14ac:dyDescent="0.25">
      <c r="A461" s="16"/>
      <c r="B461" s="37"/>
      <c r="C461" s="37"/>
      <c r="D461" s="37"/>
      <c r="E461" s="37"/>
    </row>
    <row r="462" spans="1:5" x14ac:dyDescent="0.25">
      <c r="A462" s="16"/>
      <c r="B462" s="37"/>
      <c r="C462" s="37"/>
      <c r="D462" s="37"/>
      <c r="E462" s="37"/>
    </row>
    <row r="463" spans="1:5" x14ac:dyDescent="0.25">
      <c r="A463" s="16"/>
      <c r="B463" s="37"/>
      <c r="C463" s="37"/>
      <c r="D463" s="37"/>
      <c r="E463" s="37"/>
    </row>
    <row r="464" spans="1:5" x14ac:dyDescent="0.25">
      <c r="A464" s="16"/>
      <c r="B464" s="37"/>
      <c r="C464" s="37"/>
      <c r="D464" s="37"/>
      <c r="E464" s="37"/>
    </row>
    <row r="465" spans="1:5" x14ac:dyDescent="0.25">
      <c r="A465" s="16"/>
      <c r="B465" s="37"/>
      <c r="C465" s="37"/>
      <c r="D465" s="37"/>
      <c r="E465" s="37"/>
    </row>
    <row r="466" spans="1:5" x14ac:dyDescent="0.25">
      <c r="A466" s="16"/>
      <c r="B466" s="37"/>
      <c r="C466" s="37"/>
      <c r="D466" s="37"/>
      <c r="E466" s="37"/>
    </row>
    <row r="467" spans="1:5" x14ac:dyDescent="0.25">
      <c r="A467" s="16"/>
      <c r="B467" s="37"/>
      <c r="C467" s="37"/>
      <c r="D467" s="37"/>
      <c r="E467" s="37"/>
    </row>
    <row r="468" spans="1:5" x14ac:dyDescent="0.25">
      <c r="A468" s="16"/>
      <c r="B468" s="37"/>
      <c r="C468" s="37"/>
      <c r="D468" s="37"/>
      <c r="E468" s="37"/>
    </row>
    <row r="469" spans="1:5" x14ac:dyDescent="0.25">
      <c r="A469" s="16"/>
      <c r="B469" s="37"/>
      <c r="C469" s="37"/>
      <c r="D469" s="37"/>
      <c r="E469" s="37"/>
    </row>
    <row r="470" spans="1:5" x14ac:dyDescent="0.25">
      <c r="A470" s="16"/>
      <c r="B470" s="37"/>
      <c r="C470" s="37"/>
      <c r="D470" s="37"/>
      <c r="E470" s="37"/>
    </row>
    <row r="471" spans="1:5" x14ac:dyDescent="0.25">
      <c r="A471" s="16"/>
      <c r="B471" s="37"/>
      <c r="C471" s="37"/>
      <c r="D471" s="37"/>
      <c r="E471" s="37"/>
    </row>
    <row r="472" spans="1:5" x14ac:dyDescent="0.25">
      <c r="A472" s="16"/>
      <c r="B472" s="37"/>
      <c r="C472" s="37"/>
      <c r="D472" s="37"/>
      <c r="E472" s="37"/>
    </row>
    <row r="473" spans="1:5" x14ac:dyDescent="0.25">
      <c r="A473" s="16"/>
      <c r="B473" s="37"/>
      <c r="C473" s="37"/>
      <c r="D473" s="37"/>
      <c r="E473" s="37"/>
    </row>
    <row r="474" spans="1:5" x14ac:dyDescent="0.25">
      <c r="A474" s="16"/>
      <c r="B474" s="37"/>
      <c r="C474" s="37"/>
      <c r="D474" s="37"/>
      <c r="E474" s="37"/>
    </row>
    <row r="475" spans="1:5" x14ac:dyDescent="0.25">
      <c r="A475" s="16"/>
      <c r="B475" s="37"/>
      <c r="C475" s="37"/>
      <c r="D475" s="37"/>
      <c r="E475" s="37"/>
    </row>
    <row r="476" spans="1:5" x14ac:dyDescent="0.25">
      <c r="A476" s="16"/>
      <c r="B476" s="37"/>
      <c r="C476" s="37"/>
      <c r="D476" s="37"/>
      <c r="E476" s="37"/>
    </row>
    <row r="477" spans="1:5" x14ac:dyDescent="0.25">
      <c r="A477" s="16"/>
      <c r="B477" s="37"/>
      <c r="C477" s="37"/>
      <c r="D477" s="37"/>
      <c r="E477" s="37"/>
    </row>
    <row r="478" spans="1:5" x14ac:dyDescent="0.25">
      <c r="A478" s="16"/>
      <c r="B478" s="37"/>
      <c r="C478" s="37"/>
      <c r="D478" s="37"/>
      <c r="E478" s="37"/>
    </row>
    <row r="479" spans="1:5" x14ac:dyDescent="0.25">
      <c r="A479" s="16"/>
      <c r="B479" s="37"/>
      <c r="C479" s="37"/>
      <c r="D479" s="37"/>
      <c r="E479" s="37"/>
    </row>
    <row r="480" spans="1:5" x14ac:dyDescent="0.25">
      <c r="A480" s="16"/>
      <c r="B480" s="37"/>
      <c r="C480" s="37"/>
      <c r="D480" s="37"/>
      <c r="E480" s="37"/>
    </row>
    <row r="481" spans="1:5" x14ac:dyDescent="0.25">
      <c r="A481" s="16"/>
      <c r="B481" s="37"/>
      <c r="C481" s="37"/>
      <c r="D481" s="37"/>
      <c r="E481" s="37"/>
    </row>
    <row r="482" spans="1:5" x14ac:dyDescent="0.25">
      <c r="A482" s="16"/>
      <c r="B482" s="37"/>
      <c r="C482" s="37"/>
      <c r="D482" s="37"/>
      <c r="E482" s="37"/>
    </row>
    <row r="483" spans="1:5" x14ac:dyDescent="0.25">
      <c r="A483" s="16"/>
      <c r="B483" s="37"/>
      <c r="C483" s="37"/>
      <c r="D483" s="37"/>
      <c r="E483" s="37"/>
    </row>
    <row r="484" spans="1:5" x14ac:dyDescent="0.25">
      <c r="A484" s="16"/>
      <c r="B484" s="37"/>
      <c r="C484" s="37"/>
      <c r="D484" s="37"/>
      <c r="E484" s="37"/>
    </row>
    <row r="485" spans="1:5" x14ac:dyDescent="0.25">
      <c r="A485" s="16"/>
      <c r="B485" s="37"/>
      <c r="C485" s="37"/>
      <c r="D485" s="37"/>
      <c r="E485" s="37"/>
    </row>
    <row r="486" spans="1:5" x14ac:dyDescent="0.25">
      <c r="A486" s="16"/>
      <c r="B486" s="37"/>
      <c r="C486" s="37"/>
      <c r="D486" s="37"/>
      <c r="E486" s="37"/>
    </row>
    <row r="487" spans="1:5" x14ac:dyDescent="0.25">
      <c r="A487" s="16"/>
      <c r="B487" s="37"/>
      <c r="C487" s="37"/>
      <c r="D487" s="37"/>
      <c r="E487" s="37"/>
    </row>
    <row r="488" spans="1:5" x14ac:dyDescent="0.25">
      <c r="A488" s="16"/>
      <c r="B488" s="37"/>
      <c r="C488" s="37"/>
      <c r="D488" s="37"/>
      <c r="E488" s="37"/>
    </row>
    <row r="489" spans="1:5" x14ac:dyDescent="0.25">
      <c r="A489" s="16"/>
      <c r="B489" s="37"/>
      <c r="C489" s="37"/>
      <c r="D489" s="37"/>
      <c r="E489" s="37"/>
    </row>
    <row r="490" spans="1:5" x14ac:dyDescent="0.25">
      <c r="A490" s="16"/>
      <c r="B490" s="37"/>
      <c r="C490" s="37"/>
      <c r="D490" s="37"/>
      <c r="E490" s="37"/>
    </row>
    <row r="491" spans="1:5" x14ac:dyDescent="0.25">
      <c r="A491" s="16"/>
      <c r="B491" s="37"/>
      <c r="C491" s="37"/>
      <c r="D491" s="37"/>
      <c r="E491" s="37"/>
    </row>
    <row r="492" spans="1:5" x14ac:dyDescent="0.25">
      <c r="A492" s="16"/>
      <c r="B492" s="37"/>
      <c r="C492" s="37"/>
      <c r="D492" s="37"/>
      <c r="E492" s="37"/>
    </row>
    <row r="493" spans="1:5" x14ac:dyDescent="0.25">
      <c r="A493" s="16"/>
      <c r="B493" s="37"/>
      <c r="C493" s="37"/>
      <c r="D493" s="37"/>
      <c r="E493" s="37"/>
    </row>
    <row r="494" spans="1:5" x14ac:dyDescent="0.25">
      <c r="A494" s="16"/>
      <c r="B494" s="37"/>
      <c r="C494" s="37"/>
      <c r="D494" s="37"/>
      <c r="E494" s="37"/>
    </row>
    <row r="495" spans="1:5" x14ac:dyDescent="0.25">
      <c r="A495" s="16"/>
      <c r="B495" s="37"/>
      <c r="C495" s="37"/>
      <c r="D495" s="37"/>
      <c r="E495" s="37"/>
    </row>
    <row r="496" spans="1:5" x14ac:dyDescent="0.25">
      <c r="A496" s="16"/>
      <c r="B496" s="37"/>
      <c r="C496" s="37"/>
      <c r="D496" s="37"/>
      <c r="E496" s="37"/>
    </row>
    <row r="497" spans="1:5" x14ac:dyDescent="0.25">
      <c r="A497" s="16"/>
      <c r="B497" s="37"/>
      <c r="C497" s="37"/>
      <c r="D497" s="37"/>
      <c r="E497" s="37"/>
    </row>
    <row r="498" spans="1:5" x14ac:dyDescent="0.25">
      <c r="A498" s="16"/>
      <c r="B498" s="37"/>
      <c r="C498" s="37"/>
      <c r="D498" s="37"/>
      <c r="E498" s="37"/>
    </row>
    <row r="499" spans="1:5" x14ac:dyDescent="0.25">
      <c r="A499" s="16"/>
      <c r="B499" s="37"/>
      <c r="C499" s="37"/>
      <c r="D499" s="37"/>
      <c r="E499" s="37"/>
    </row>
    <row r="500" spans="1:5" x14ac:dyDescent="0.25">
      <c r="A500" s="16"/>
      <c r="B500" s="37"/>
      <c r="C500" s="37"/>
      <c r="D500" s="37"/>
      <c r="E500" s="37"/>
    </row>
    <row r="501" spans="1:5" x14ac:dyDescent="0.25">
      <c r="A501" s="16"/>
      <c r="B501" s="37"/>
      <c r="C501" s="37"/>
      <c r="D501" s="37"/>
      <c r="E501" s="37"/>
    </row>
    <row r="502" spans="1:5" x14ac:dyDescent="0.25">
      <c r="A502" s="16"/>
      <c r="B502" s="37"/>
      <c r="C502" s="37"/>
      <c r="D502" s="37"/>
      <c r="E502" s="37"/>
    </row>
    <row r="503" spans="1:5" x14ac:dyDescent="0.25">
      <c r="A503" s="16"/>
      <c r="B503" s="37"/>
      <c r="C503" s="37"/>
      <c r="D503" s="37"/>
      <c r="E503" s="37"/>
    </row>
    <row r="504" spans="1:5" x14ac:dyDescent="0.25">
      <c r="A504" s="16"/>
      <c r="B504" s="37"/>
      <c r="C504" s="37"/>
      <c r="D504" s="37"/>
      <c r="E504" s="37"/>
    </row>
    <row r="505" spans="1:5" x14ac:dyDescent="0.25">
      <c r="A505" s="16"/>
      <c r="B505" s="37"/>
      <c r="C505" s="37"/>
      <c r="D505" s="37"/>
      <c r="E505" s="37"/>
    </row>
    <row r="506" spans="1:5" x14ac:dyDescent="0.25">
      <c r="A506" s="16"/>
      <c r="B506" s="37"/>
      <c r="C506" s="37"/>
      <c r="D506" s="37"/>
      <c r="E506" s="37"/>
    </row>
    <row r="507" spans="1:5" x14ac:dyDescent="0.25">
      <c r="A507" s="16"/>
      <c r="B507" s="37"/>
      <c r="C507" s="37"/>
      <c r="D507" s="37"/>
      <c r="E507" s="37"/>
    </row>
    <row r="508" spans="1:5" x14ac:dyDescent="0.25">
      <c r="A508" s="16"/>
      <c r="B508" s="37"/>
      <c r="C508" s="37"/>
      <c r="D508" s="37"/>
      <c r="E508" s="37"/>
    </row>
    <row r="509" spans="1:5" x14ac:dyDescent="0.25">
      <c r="A509" s="16"/>
      <c r="B509" s="37"/>
      <c r="C509" s="37"/>
      <c r="D509" s="37"/>
      <c r="E509" s="37"/>
    </row>
    <row r="510" spans="1:5" x14ac:dyDescent="0.25">
      <c r="A510" s="16"/>
      <c r="B510" s="37"/>
      <c r="C510" s="37"/>
      <c r="D510" s="37"/>
      <c r="E510" s="37"/>
    </row>
    <row r="511" spans="1:5" x14ac:dyDescent="0.25">
      <c r="A511" s="16"/>
      <c r="B511" s="37"/>
      <c r="C511" s="37"/>
      <c r="D511" s="37"/>
      <c r="E511" s="37"/>
    </row>
    <row r="512" spans="1:5" x14ac:dyDescent="0.25">
      <c r="A512" s="16"/>
      <c r="B512" s="37"/>
      <c r="C512" s="37"/>
      <c r="D512" s="37"/>
      <c r="E512" s="37"/>
    </row>
    <row r="513" spans="1:5" x14ac:dyDescent="0.25">
      <c r="A513" s="16"/>
      <c r="B513" s="37"/>
      <c r="C513" s="37"/>
      <c r="D513" s="37"/>
      <c r="E513" s="37"/>
    </row>
    <row r="514" spans="1:5" x14ac:dyDescent="0.25">
      <c r="A514" s="16"/>
      <c r="B514" s="37"/>
      <c r="C514" s="37"/>
      <c r="D514" s="37"/>
      <c r="E514" s="37"/>
    </row>
    <row r="515" spans="1:5" x14ac:dyDescent="0.25">
      <c r="A515" s="16"/>
      <c r="B515" s="37"/>
      <c r="C515" s="37"/>
      <c r="D515" s="37"/>
      <c r="E515" s="37"/>
    </row>
    <row r="516" spans="1:5" x14ac:dyDescent="0.25">
      <c r="A516" s="16"/>
      <c r="B516" s="37"/>
      <c r="C516" s="37"/>
      <c r="D516" s="37"/>
      <c r="E516" s="37"/>
    </row>
    <row r="517" spans="1:5" x14ac:dyDescent="0.25">
      <c r="A517" s="16"/>
      <c r="B517" s="37"/>
      <c r="C517" s="37"/>
      <c r="D517" s="37"/>
      <c r="E517" s="37"/>
    </row>
    <row r="518" spans="1:5" x14ac:dyDescent="0.25">
      <c r="A518" s="16"/>
      <c r="B518" s="37"/>
      <c r="C518" s="37"/>
      <c r="D518" s="37"/>
      <c r="E518" s="37"/>
    </row>
    <row r="519" spans="1:5" x14ac:dyDescent="0.25">
      <c r="A519" s="16"/>
      <c r="B519" s="37"/>
      <c r="C519" s="37"/>
      <c r="D519" s="37"/>
      <c r="E519" s="37"/>
    </row>
    <row r="520" spans="1:5" x14ac:dyDescent="0.25">
      <c r="A520" s="16"/>
      <c r="B520" s="37"/>
      <c r="C520" s="37"/>
      <c r="D520" s="37"/>
      <c r="E520" s="37"/>
    </row>
    <row r="521" spans="1:5" x14ac:dyDescent="0.25">
      <c r="A521" s="16"/>
      <c r="B521" s="37"/>
      <c r="C521" s="37"/>
      <c r="D521" s="37"/>
      <c r="E521" s="37"/>
    </row>
    <row r="522" spans="1:5" x14ac:dyDescent="0.25">
      <c r="A522" s="16"/>
      <c r="B522" s="37"/>
      <c r="C522" s="37"/>
      <c r="D522" s="37"/>
      <c r="E522" s="37"/>
    </row>
    <row r="523" spans="1:5" x14ac:dyDescent="0.25">
      <c r="A523" s="16"/>
      <c r="B523" s="37"/>
      <c r="C523" s="37"/>
      <c r="D523" s="37"/>
      <c r="E523" s="37"/>
    </row>
    <row r="524" spans="1:5" x14ac:dyDescent="0.25">
      <c r="A524" s="16"/>
      <c r="B524" s="37"/>
      <c r="C524" s="37"/>
      <c r="D524" s="37"/>
      <c r="E524" s="37"/>
    </row>
    <row r="525" spans="1:5" x14ac:dyDescent="0.25">
      <c r="A525" s="16"/>
      <c r="B525" s="37"/>
      <c r="C525" s="37"/>
      <c r="D525" s="37"/>
      <c r="E525" s="37"/>
    </row>
    <row r="526" spans="1:5" x14ac:dyDescent="0.25">
      <c r="A526" s="16"/>
      <c r="B526" s="37"/>
      <c r="C526" s="37"/>
      <c r="D526" s="37"/>
      <c r="E526" s="37"/>
    </row>
    <row r="527" spans="1:5" x14ac:dyDescent="0.25">
      <c r="A527" s="16"/>
      <c r="B527" s="37"/>
      <c r="C527" s="37"/>
      <c r="D527" s="37"/>
      <c r="E527" s="37"/>
    </row>
    <row r="528" spans="1:5" x14ac:dyDescent="0.25">
      <c r="A528" s="16"/>
      <c r="B528" s="37"/>
      <c r="C528" s="37"/>
      <c r="D528" s="37"/>
      <c r="E528" s="37"/>
    </row>
    <row r="529" spans="1:5" x14ac:dyDescent="0.25">
      <c r="A529" s="16"/>
      <c r="B529" s="37"/>
      <c r="C529" s="37"/>
      <c r="D529" s="37"/>
      <c r="E529" s="37"/>
    </row>
    <row r="530" spans="1:5" x14ac:dyDescent="0.25">
      <c r="A530" s="16"/>
      <c r="B530" s="37"/>
      <c r="C530" s="37"/>
      <c r="D530" s="37"/>
      <c r="E530" s="37"/>
    </row>
    <row r="531" spans="1:5" x14ac:dyDescent="0.25">
      <c r="A531" s="16"/>
      <c r="B531" s="37"/>
      <c r="C531" s="37"/>
      <c r="D531" s="37"/>
      <c r="E531" s="37"/>
    </row>
    <row r="532" spans="1:5" x14ac:dyDescent="0.25">
      <c r="A532" s="16"/>
      <c r="B532" s="37"/>
      <c r="C532" s="37"/>
      <c r="D532" s="37"/>
      <c r="E532" s="37"/>
    </row>
    <row r="533" spans="1:5" x14ac:dyDescent="0.25">
      <c r="A533" s="16"/>
      <c r="B533" s="37"/>
      <c r="C533" s="37"/>
      <c r="D533" s="37"/>
      <c r="E533" s="37"/>
    </row>
    <row r="534" spans="1:5" x14ac:dyDescent="0.25">
      <c r="A534" s="16"/>
      <c r="B534" s="37"/>
      <c r="C534" s="37"/>
      <c r="D534" s="37"/>
      <c r="E534" s="37"/>
    </row>
    <row r="535" spans="1:5" x14ac:dyDescent="0.25">
      <c r="A535" s="16"/>
      <c r="B535" s="37"/>
      <c r="C535" s="37"/>
      <c r="D535" s="37"/>
      <c r="E535" s="37"/>
    </row>
    <row r="536" spans="1:5" x14ac:dyDescent="0.25">
      <c r="A536" s="16"/>
      <c r="B536" s="37"/>
      <c r="C536" s="37"/>
      <c r="D536" s="37"/>
      <c r="E536" s="37"/>
    </row>
    <row r="537" spans="1:5" x14ac:dyDescent="0.25">
      <c r="A537" s="16"/>
      <c r="B537" s="37"/>
      <c r="C537" s="37"/>
      <c r="D537" s="37"/>
      <c r="E537" s="37"/>
    </row>
    <row r="538" spans="1:5" x14ac:dyDescent="0.25">
      <c r="A538" s="16"/>
      <c r="B538" s="37"/>
      <c r="C538" s="37"/>
      <c r="D538" s="37"/>
      <c r="E538" s="37"/>
    </row>
    <row r="539" spans="1:5" x14ac:dyDescent="0.25">
      <c r="A539" s="16"/>
      <c r="B539" s="37"/>
      <c r="C539" s="37"/>
      <c r="D539" s="37"/>
      <c r="E539" s="37"/>
    </row>
    <row r="540" spans="1:5" x14ac:dyDescent="0.25">
      <c r="A540" s="16"/>
      <c r="B540" s="37"/>
      <c r="C540" s="37"/>
      <c r="D540" s="37"/>
      <c r="E540" s="37"/>
    </row>
    <row r="541" spans="1:5" x14ac:dyDescent="0.25">
      <c r="A541" s="16"/>
      <c r="B541" s="37"/>
      <c r="C541" s="37"/>
      <c r="D541" s="37"/>
      <c r="E541" s="37"/>
    </row>
    <row r="542" spans="1:5" x14ac:dyDescent="0.25">
      <c r="A542" s="16"/>
      <c r="B542" s="37"/>
      <c r="C542" s="37"/>
      <c r="D542" s="37"/>
      <c r="E542" s="37"/>
    </row>
    <row r="543" spans="1:5" x14ac:dyDescent="0.25">
      <c r="A543" s="16"/>
      <c r="B543" s="37"/>
      <c r="C543" s="37"/>
      <c r="D543" s="37"/>
      <c r="E543" s="37"/>
    </row>
    <row r="544" spans="1:5" x14ac:dyDescent="0.25">
      <c r="A544" s="16"/>
      <c r="B544" s="37"/>
      <c r="C544" s="37"/>
      <c r="D544" s="37"/>
      <c r="E544" s="37"/>
    </row>
    <row r="545" spans="1:5" x14ac:dyDescent="0.25">
      <c r="A545" s="16"/>
      <c r="B545" s="37"/>
      <c r="C545" s="37"/>
      <c r="D545" s="37"/>
      <c r="E545" s="37"/>
    </row>
    <row r="546" spans="1:5" x14ac:dyDescent="0.25">
      <c r="A546" s="16"/>
      <c r="B546" s="37"/>
      <c r="C546" s="37"/>
      <c r="D546" s="37"/>
      <c r="E546" s="37"/>
    </row>
    <row r="547" spans="1:5" x14ac:dyDescent="0.25">
      <c r="A547" s="16"/>
      <c r="B547" s="37"/>
      <c r="C547" s="37"/>
      <c r="D547" s="37"/>
      <c r="E547" s="37"/>
    </row>
    <row r="548" spans="1:5" x14ac:dyDescent="0.25">
      <c r="A548" s="16"/>
      <c r="B548" s="37"/>
      <c r="C548" s="37"/>
      <c r="D548" s="37"/>
      <c r="E548" s="37"/>
    </row>
    <row r="549" spans="1:5" x14ac:dyDescent="0.25">
      <c r="A549" s="16"/>
      <c r="B549" s="37"/>
      <c r="C549" s="37"/>
      <c r="D549" s="37"/>
      <c r="E549" s="37"/>
    </row>
    <row r="550" spans="1:5" x14ac:dyDescent="0.25">
      <c r="A550" s="16"/>
      <c r="B550" s="37"/>
      <c r="C550" s="37"/>
      <c r="D550" s="37"/>
      <c r="E550" s="37"/>
    </row>
    <row r="551" spans="1:5" x14ac:dyDescent="0.25">
      <c r="A551" s="16"/>
      <c r="B551" s="37"/>
      <c r="C551" s="37"/>
      <c r="D551" s="37"/>
      <c r="E551" s="37"/>
    </row>
    <row r="552" spans="1:5" x14ac:dyDescent="0.25">
      <c r="A552" s="16"/>
      <c r="B552" s="37"/>
      <c r="C552" s="37"/>
      <c r="D552" s="37"/>
      <c r="E552" s="37"/>
    </row>
    <row r="553" spans="1:5" x14ac:dyDescent="0.25">
      <c r="A553" s="16"/>
      <c r="B553" s="37"/>
      <c r="C553" s="37"/>
      <c r="D553" s="37"/>
      <c r="E553" s="37"/>
    </row>
    <row r="554" spans="1:5" x14ac:dyDescent="0.25">
      <c r="A554" s="16"/>
      <c r="B554" s="37"/>
      <c r="C554" s="37"/>
      <c r="D554" s="37"/>
      <c r="E554" s="37"/>
    </row>
    <row r="555" spans="1:5" x14ac:dyDescent="0.25">
      <c r="A555" s="16"/>
      <c r="B555" s="37"/>
      <c r="C555" s="37"/>
      <c r="D555" s="37"/>
      <c r="E555" s="37"/>
    </row>
    <row r="556" spans="1:5" x14ac:dyDescent="0.25">
      <c r="A556" s="16"/>
      <c r="B556" s="37"/>
      <c r="C556" s="37"/>
      <c r="D556" s="37"/>
      <c r="E556" s="37"/>
    </row>
    <row r="557" spans="1:5" x14ac:dyDescent="0.25">
      <c r="A557" s="16"/>
      <c r="B557" s="37"/>
      <c r="C557" s="37"/>
      <c r="D557" s="37"/>
      <c r="E557" s="37"/>
    </row>
    <row r="558" spans="1:5" x14ac:dyDescent="0.25">
      <c r="A558" s="16"/>
      <c r="B558" s="37"/>
      <c r="C558" s="37"/>
      <c r="D558" s="37"/>
      <c r="E558" s="37"/>
    </row>
    <row r="559" spans="1:5" x14ac:dyDescent="0.25">
      <c r="A559" s="16"/>
      <c r="B559" s="37"/>
      <c r="C559" s="37"/>
      <c r="D559" s="37"/>
      <c r="E559" s="37"/>
    </row>
    <row r="560" spans="1:5" x14ac:dyDescent="0.25">
      <c r="A560" s="16"/>
      <c r="B560" s="37"/>
      <c r="C560" s="37"/>
      <c r="D560" s="37"/>
      <c r="E560" s="37"/>
    </row>
    <row r="561" spans="1:5" x14ac:dyDescent="0.25">
      <c r="A561" s="16"/>
      <c r="B561" s="37"/>
      <c r="C561" s="37"/>
      <c r="D561" s="37"/>
      <c r="E561" s="37"/>
    </row>
    <row r="562" spans="1:5" x14ac:dyDescent="0.25">
      <c r="A562" s="16"/>
      <c r="B562" s="37"/>
      <c r="C562" s="37"/>
      <c r="D562" s="37"/>
      <c r="E562" s="37"/>
    </row>
    <row r="563" spans="1:5" x14ac:dyDescent="0.25">
      <c r="A563" s="16"/>
      <c r="B563" s="37"/>
      <c r="C563" s="37"/>
      <c r="D563" s="37"/>
      <c r="E563" s="37"/>
    </row>
    <row r="564" spans="1:5" x14ac:dyDescent="0.25">
      <c r="A564" s="16"/>
      <c r="B564" s="37"/>
      <c r="C564" s="37"/>
      <c r="D564" s="37"/>
      <c r="E564" s="37"/>
    </row>
    <row r="565" spans="1:5" x14ac:dyDescent="0.25">
      <c r="A565" s="16"/>
      <c r="B565" s="37"/>
      <c r="C565" s="37"/>
      <c r="D565" s="37"/>
      <c r="E565" s="37"/>
    </row>
    <row r="566" spans="1:5" x14ac:dyDescent="0.25">
      <c r="A566" s="16"/>
      <c r="B566" s="37"/>
      <c r="C566" s="37"/>
      <c r="D566" s="37"/>
      <c r="E566" s="37"/>
    </row>
    <row r="567" spans="1:5" x14ac:dyDescent="0.25">
      <c r="A567" s="16"/>
      <c r="B567" s="37"/>
      <c r="C567" s="37"/>
      <c r="D567" s="37"/>
      <c r="E567" s="37"/>
    </row>
    <row r="568" spans="1:5" x14ac:dyDescent="0.25">
      <c r="A568" s="16"/>
      <c r="B568" s="37"/>
      <c r="C568" s="37"/>
      <c r="D568" s="37"/>
      <c r="E568" s="37"/>
    </row>
    <row r="569" spans="1:5" x14ac:dyDescent="0.25">
      <c r="A569" s="16"/>
      <c r="B569" s="37"/>
      <c r="C569" s="37"/>
      <c r="D569" s="37"/>
      <c r="E569" s="37"/>
    </row>
    <row r="570" spans="1:5" x14ac:dyDescent="0.25">
      <c r="A570" s="16"/>
      <c r="B570" s="37"/>
      <c r="C570" s="37"/>
      <c r="D570" s="37"/>
      <c r="E570" s="37"/>
    </row>
    <row r="571" spans="1:5" x14ac:dyDescent="0.25">
      <c r="A571" s="16"/>
      <c r="B571" s="37"/>
      <c r="C571" s="37"/>
      <c r="D571" s="37"/>
      <c r="E571" s="37"/>
    </row>
    <row r="572" spans="1:5" x14ac:dyDescent="0.25">
      <c r="A572" s="16"/>
      <c r="B572" s="37"/>
      <c r="C572" s="37"/>
      <c r="D572" s="37"/>
      <c r="E572" s="37"/>
    </row>
    <row r="573" spans="1:5" x14ac:dyDescent="0.25">
      <c r="A573" s="16"/>
      <c r="B573" s="37"/>
      <c r="C573" s="37"/>
      <c r="D573" s="37"/>
      <c r="E573" s="37"/>
    </row>
    <row r="574" spans="1:5" x14ac:dyDescent="0.25">
      <c r="A574" s="16"/>
      <c r="B574" s="37"/>
      <c r="C574" s="37"/>
      <c r="D574" s="37"/>
      <c r="E574" s="37"/>
    </row>
    <row r="575" spans="1:5" x14ac:dyDescent="0.25">
      <c r="A575" s="16"/>
      <c r="B575" s="37"/>
      <c r="C575" s="37"/>
      <c r="D575" s="37"/>
      <c r="E575" s="37"/>
    </row>
    <row r="576" spans="1:5" x14ac:dyDescent="0.25">
      <c r="A576" s="16"/>
      <c r="B576" s="37"/>
      <c r="C576" s="37"/>
      <c r="D576" s="37"/>
      <c r="E576" s="37"/>
    </row>
    <row r="577" spans="1:5" x14ac:dyDescent="0.25">
      <c r="A577" s="16"/>
      <c r="B577" s="37"/>
      <c r="C577" s="37"/>
      <c r="D577" s="37"/>
      <c r="E577" s="37"/>
    </row>
    <row r="578" spans="1:5" x14ac:dyDescent="0.25">
      <c r="A578" s="16"/>
      <c r="B578" s="37"/>
      <c r="C578" s="37"/>
      <c r="D578" s="37"/>
      <c r="E578" s="37"/>
    </row>
    <row r="579" spans="1:5" x14ac:dyDescent="0.25">
      <c r="A579" s="16"/>
      <c r="B579" s="37"/>
      <c r="C579" s="37"/>
      <c r="D579" s="37"/>
      <c r="E579" s="37"/>
    </row>
    <row r="580" spans="1:5" x14ac:dyDescent="0.25">
      <c r="A580" s="16"/>
      <c r="B580" s="37"/>
      <c r="C580" s="37"/>
      <c r="D580" s="37"/>
      <c r="E580" s="37"/>
    </row>
    <row r="581" spans="1:5" x14ac:dyDescent="0.25">
      <c r="A581" s="16"/>
      <c r="B581" s="37"/>
      <c r="C581" s="37"/>
      <c r="D581" s="37"/>
      <c r="E581" s="37"/>
    </row>
    <row r="582" spans="1:5" x14ac:dyDescent="0.25">
      <c r="A582" s="16"/>
      <c r="B582" s="37"/>
      <c r="C582" s="37"/>
      <c r="D582" s="37"/>
      <c r="E582" s="37"/>
    </row>
    <row r="583" spans="1:5" x14ac:dyDescent="0.25">
      <c r="A583" s="16"/>
      <c r="B583" s="37"/>
      <c r="C583" s="37"/>
      <c r="D583" s="37"/>
      <c r="E583" s="37"/>
    </row>
    <row r="584" spans="1:5" x14ac:dyDescent="0.25">
      <c r="A584" s="16"/>
      <c r="B584" s="37"/>
      <c r="C584" s="37"/>
      <c r="D584" s="37"/>
      <c r="E584" s="37"/>
    </row>
    <row r="585" spans="1:5" x14ac:dyDescent="0.25">
      <c r="A585" s="16"/>
      <c r="B585" s="37"/>
      <c r="C585" s="37"/>
      <c r="D585" s="37"/>
      <c r="E585" s="37"/>
    </row>
    <row r="586" spans="1:5" x14ac:dyDescent="0.25">
      <c r="A586" s="16"/>
      <c r="B586" s="37"/>
      <c r="C586" s="37"/>
      <c r="D586" s="37"/>
      <c r="E586" s="37"/>
    </row>
    <row r="587" spans="1:5" x14ac:dyDescent="0.25">
      <c r="A587" s="16"/>
      <c r="B587" s="37"/>
      <c r="C587" s="37"/>
      <c r="D587" s="37"/>
      <c r="E587" s="37"/>
    </row>
    <row r="588" spans="1:5" x14ac:dyDescent="0.25">
      <c r="A588" s="16"/>
      <c r="B588" s="37"/>
      <c r="C588" s="37"/>
      <c r="D588" s="37"/>
      <c r="E588" s="37"/>
    </row>
    <row r="589" spans="1:5" x14ac:dyDescent="0.25">
      <c r="A589" s="16"/>
      <c r="B589" s="37"/>
      <c r="C589" s="37"/>
      <c r="D589" s="37"/>
      <c r="E589" s="37"/>
    </row>
    <row r="590" spans="1:5" x14ac:dyDescent="0.25">
      <c r="A590" s="16"/>
      <c r="B590" s="37"/>
      <c r="C590" s="37"/>
      <c r="D590" s="37"/>
      <c r="E590" s="37"/>
    </row>
    <row r="591" spans="1:5" x14ac:dyDescent="0.25">
      <c r="A591" s="16"/>
      <c r="B591" s="37"/>
      <c r="C591" s="37"/>
      <c r="D591" s="37"/>
      <c r="E591" s="37"/>
    </row>
    <row r="592" spans="1:5" x14ac:dyDescent="0.25">
      <c r="A592" s="16"/>
      <c r="B592" s="37"/>
      <c r="C592" s="37"/>
      <c r="D592" s="37"/>
      <c r="E592" s="37"/>
    </row>
    <row r="593" spans="1:5" x14ac:dyDescent="0.25">
      <c r="A593" s="16"/>
      <c r="B593" s="37"/>
      <c r="C593" s="37"/>
      <c r="D593" s="37"/>
      <c r="E593" s="37"/>
    </row>
    <row r="594" spans="1:5" x14ac:dyDescent="0.25">
      <c r="A594" s="16"/>
      <c r="B594" s="37"/>
      <c r="C594" s="37"/>
      <c r="D594" s="37"/>
      <c r="E594" s="37"/>
    </row>
    <row r="595" spans="1:5" x14ac:dyDescent="0.25">
      <c r="A595" s="16"/>
      <c r="B595" s="37"/>
      <c r="C595" s="37"/>
      <c r="D595" s="37"/>
      <c r="E595" s="37"/>
    </row>
    <row r="596" spans="1:5" x14ac:dyDescent="0.25">
      <c r="A596" s="16"/>
      <c r="B596" s="37"/>
      <c r="C596" s="37"/>
      <c r="D596" s="37"/>
      <c r="E596" s="37"/>
    </row>
    <row r="597" spans="1:5" x14ac:dyDescent="0.25">
      <c r="A597" s="16"/>
      <c r="B597" s="37"/>
      <c r="C597" s="37"/>
      <c r="D597" s="37"/>
      <c r="E597" s="37"/>
    </row>
    <row r="598" spans="1:5" x14ac:dyDescent="0.25">
      <c r="A598" s="16"/>
      <c r="B598" s="37"/>
      <c r="C598" s="37"/>
      <c r="D598" s="37"/>
      <c r="E598" s="37"/>
    </row>
    <row r="599" spans="1:5" x14ac:dyDescent="0.25">
      <c r="A599" s="16"/>
      <c r="B599" s="37"/>
      <c r="C599" s="37"/>
      <c r="D599" s="37"/>
      <c r="E599" s="37"/>
    </row>
    <row r="600" spans="1:5" x14ac:dyDescent="0.25">
      <c r="A600" s="16"/>
      <c r="B600" s="37"/>
      <c r="C600" s="37"/>
      <c r="D600" s="37"/>
      <c r="E600" s="37"/>
    </row>
    <row r="601" spans="1:5" x14ac:dyDescent="0.25">
      <c r="A601" s="16"/>
      <c r="B601" s="37"/>
      <c r="C601" s="37"/>
      <c r="D601" s="37"/>
      <c r="E601" s="37"/>
    </row>
    <row r="602" spans="1:5" x14ac:dyDescent="0.25">
      <c r="A602" s="16"/>
      <c r="B602" s="37"/>
      <c r="C602" s="37"/>
      <c r="D602" s="37"/>
      <c r="E602" s="37"/>
    </row>
    <row r="603" spans="1:5" x14ac:dyDescent="0.25">
      <c r="A603" s="16"/>
      <c r="B603" s="37"/>
      <c r="C603" s="37"/>
      <c r="D603" s="37"/>
      <c r="E603" s="37"/>
    </row>
    <row r="604" spans="1:5" x14ac:dyDescent="0.25">
      <c r="A604" s="16"/>
      <c r="B604" s="37"/>
      <c r="C604" s="37"/>
      <c r="D604" s="37"/>
      <c r="E604" s="37"/>
    </row>
    <row r="605" spans="1:5" x14ac:dyDescent="0.25">
      <c r="A605" s="16"/>
      <c r="B605" s="37"/>
      <c r="C605" s="37"/>
      <c r="D605" s="37"/>
      <c r="E605" s="37"/>
    </row>
    <row r="606" spans="1:5" x14ac:dyDescent="0.25">
      <c r="A606" s="16"/>
      <c r="B606" s="37"/>
      <c r="C606" s="37"/>
      <c r="D606" s="37"/>
      <c r="E606" s="37"/>
    </row>
    <row r="607" spans="1:5" x14ac:dyDescent="0.25">
      <c r="A607" s="16"/>
      <c r="B607" s="37"/>
      <c r="C607" s="37"/>
      <c r="D607" s="37"/>
      <c r="E607" s="37"/>
    </row>
    <row r="608" spans="1:5" x14ac:dyDescent="0.25">
      <c r="A608" s="16"/>
      <c r="B608" s="37"/>
      <c r="C608" s="37"/>
      <c r="D608" s="37"/>
      <c r="E608" s="37"/>
    </row>
    <row r="609" spans="1:5" x14ac:dyDescent="0.25">
      <c r="A609" s="16"/>
      <c r="B609" s="37"/>
      <c r="C609" s="37"/>
      <c r="D609" s="37"/>
      <c r="E609" s="37"/>
    </row>
    <row r="610" spans="1:5" x14ac:dyDescent="0.25">
      <c r="A610" s="16"/>
      <c r="B610" s="37"/>
      <c r="C610" s="37"/>
      <c r="D610" s="37"/>
      <c r="E610" s="37"/>
    </row>
    <row r="611" spans="1:5" x14ac:dyDescent="0.25">
      <c r="A611" s="16"/>
      <c r="B611" s="37"/>
      <c r="C611" s="37"/>
      <c r="D611" s="37"/>
      <c r="E611" s="37"/>
    </row>
    <row r="612" spans="1:5" x14ac:dyDescent="0.25">
      <c r="A612" s="16"/>
      <c r="B612" s="37"/>
      <c r="C612" s="37"/>
      <c r="D612" s="37"/>
      <c r="E612" s="37"/>
    </row>
    <row r="613" spans="1:5" x14ac:dyDescent="0.25">
      <c r="A613" s="16"/>
      <c r="B613" s="37"/>
      <c r="C613" s="37"/>
      <c r="D613" s="37"/>
      <c r="E613" s="37"/>
    </row>
    <row r="614" spans="1:5" x14ac:dyDescent="0.25">
      <c r="A614" s="16"/>
      <c r="B614" s="37"/>
      <c r="C614" s="37"/>
      <c r="D614" s="37"/>
      <c r="E614" s="37"/>
    </row>
    <row r="615" spans="1:5" x14ac:dyDescent="0.25">
      <c r="A615" s="16"/>
      <c r="B615" s="37"/>
      <c r="C615" s="37"/>
      <c r="D615" s="37"/>
      <c r="E615" s="37"/>
    </row>
    <row r="616" spans="1:5" x14ac:dyDescent="0.25">
      <c r="A616" s="16"/>
      <c r="B616" s="37"/>
      <c r="C616" s="37"/>
      <c r="D616" s="37"/>
      <c r="E616" s="37"/>
    </row>
    <row r="617" spans="1:5" x14ac:dyDescent="0.25">
      <c r="A617" s="16"/>
      <c r="B617" s="37"/>
      <c r="C617" s="37"/>
      <c r="D617" s="37"/>
      <c r="E617" s="37"/>
    </row>
    <row r="618" spans="1:5" x14ac:dyDescent="0.25">
      <c r="A618" s="16"/>
      <c r="B618" s="37"/>
      <c r="C618" s="37"/>
      <c r="D618" s="37"/>
      <c r="E618" s="37"/>
    </row>
    <row r="619" spans="1:5" x14ac:dyDescent="0.25">
      <c r="A619" s="16"/>
      <c r="B619" s="37"/>
      <c r="C619" s="37"/>
      <c r="D619" s="37"/>
      <c r="E619" s="37"/>
    </row>
    <row r="620" spans="1:5" x14ac:dyDescent="0.25">
      <c r="A620" s="16"/>
      <c r="B620" s="37"/>
      <c r="C620" s="37"/>
      <c r="D620" s="37"/>
      <c r="E620" s="37"/>
    </row>
    <row r="621" spans="1:5" x14ac:dyDescent="0.25">
      <c r="A621" s="16"/>
      <c r="B621" s="37"/>
      <c r="C621" s="37"/>
      <c r="D621" s="37"/>
      <c r="E621" s="37"/>
    </row>
    <row r="622" spans="1:5" x14ac:dyDescent="0.25">
      <c r="A622" s="16"/>
      <c r="B622" s="37"/>
      <c r="C622" s="37"/>
      <c r="D622" s="37"/>
      <c r="E622" s="37"/>
    </row>
    <row r="623" spans="1:5" x14ac:dyDescent="0.25">
      <c r="A623" s="16"/>
      <c r="B623" s="37"/>
      <c r="C623" s="37"/>
      <c r="D623" s="37"/>
      <c r="E623" s="37"/>
    </row>
    <row r="624" spans="1:5" x14ac:dyDescent="0.25">
      <c r="A624" s="16"/>
      <c r="B624" s="37"/>
      <c r="C624" s="37"/>
      <c r="D624" s="37"/>
      <c r="E624" s="37"/>
    </row>
    <row r="625" spans="1:5" x14ac:dyDescent="0.25">
      <c r="A625" s="16"/>
      <c r="B625" s="37"/>
      <c r="C625" s="37"/>
      <c r="D625" s="37"/>
      <c r="E625" s="37"/>
    </row>
    <row r="626" spans="1:5" x14ac:dyDescent="0.25">
      <c r="A626" s="16"/>
      <c r="B626" s="37"/>
      <c r="C626" s="37"/>
      <c r="D626" s="37"/>
      <c r="E626" s="37"/>
    </row>
    <row r="627" spans="1:5" x14ac:dyDescent="0.25">
      <c r="A627" s="16"/>
      <c r="B627" s="37"/>
      <c r="C627" s="37"/>
      <c r="D627" s="37"/>
      <c r="E627" s="37"/>
    </row>
    <row r="628" spans="1:5" x14ac:dyDescent="0.25">
      <c r="A628" s="16"/>
      <c r="B628" s="37"/>
      <c r="C628" s="37"/>
      <c r="D628" s="37"/>
      <c r="E628" s="37"/>
    </row>
    <row r="629" spans="1:5" x14ac:dyDescent="0.25">
      <c r="A629" s="16"/>
      <c r="B629" s="37"/>
      <c r="C629" s="37"/>
      <c r="D629" s="37"/>
      <c r="E629" s="37"/>
    </row>
    <row r="630" spans="1:5" x14ac:dyDescent="0.25">
      <c r="A630" s="16"/>
      <c r="B630" s="37"/>
      <c r="C630" s="37"/>
      <c r="D630" s="37"/>
      <c r="E630" s="37"/>
    </row>
    <row r="631" spans="1:5" x14ac:dyDescent="0.25">
      <c r="A631" s="16"/>
      <c r="B631" s="37"/>
      <c r="C631" s="37"/>
      <c r="D631" s="37"/>
      <c r="E631" s="37"/>
    </row>
    <row r="632" spans="1:5" x14ac:dyDescent="0.25">
      <c r="A632" s="16"/>
      <c r="B632" s="37"/>
      <c r="C632" s="37"/>
      <c r="D632" s="37"/>
      <c r="E632" s="37"/>
    </row>
    <row r="633" spans="1:5" x14ac:dyDescent="0.25">
      <c r="A633" s="16"/>
      <c r="B633" s="37"/>
      <c r="C633" s="37"/>
      <c r="D633" s="37"/>
      <c r="E633" s="37"/>
    </row>
    <row r="634" spans="1:5" x14ac:dyDescent="0.25">
      <c r="A634" s="16"/>
      <c r="B634" s="37"/>
      <c r="C634" s="37"/>
      <c r="D634" s="37"/>
      <c r="E634" s="37"/>
    </row>
    <row r="635" spans="1:5" x14ac:dyDescent="0.25">
      <c r="A635" s="16"/>
      <c r="B635" s="37"/>
      <c r="C635" s="37"/>
      <c r="D635" s="37"/>
      <c r="E635" s="37"/>
    </row>
    <row r="636" spans="1:5" x14ac:dyDescent="0.25">
      <c r="A636" s="16"/>
      <c r="B636" s="37"/>
      <c r="C636" s="37"/>
      <c r="D636" s="37"/>
      <c r="E636" s="37"/>
    </row>
    <row r="637" spans="1:5" x14ac:dyDescent="0.25">
      <c r="A637" s="16"/>
      <c r="B637" s="37"/>
      <c r="C637" s="37"/>
      <c r="D637" s="37"/>
      <c r="E637" s="37"/>
    </row>
    <row r="638" spans="1:5" x14ac:dyDescent="0.25">
      <c r="A638" s="16"/>
      <c r="B638" s="37"/>
      <c r="C638" s="37"/>
      <c r="D638" s="37"/>
      <c r="E638" s="37"/>
    </row>
    <row r="639" spans="1:5" x14ac:dyDescent="0.25">
      <c r="A639" s="16"/>
      <c r="B639" s="37"/>
      <c r="C639" s="37"/>
      <c r="D639" s="37"/>
      <c r="E639" s="37"/>
    </row>
    <row r="640" spans="1:5" x14ac:dyDescent="0.25">
      <c r="A640" s="16"/>
      <c r="B640" s="37"/>
      <c r="C640" s="37"/>
      <c r="D640" s="37"/>
      <c r="E640" s="37"/>
    </row>
    <row r="641" spans="1:5" x14ac:dyDescent="0.25">
      <c r="A641" s="16"/>
      <c r="B641" s="37"/>
      <c r="C641" s="37"/>
      <c r="D641" s="37"/>
      <c r="E641" s="37"/>
    </row>
    <row r="642" spans="1:5" x14ac:dyDescent="0.25">
      <c r="A642" s="16"/>
      <c r="B642" s="37"/>
      <c r="C642" s="37"/>
      <c r="D642" s="37"/>
      <c r="E642" s="37"/>
    </row>
    <row r="643" spans="1:5" x14ac:dyDescent="0.25">
      <c r="A643" s="16"/>
      <c r="B643" s="37"/>
      <c r="C643" s="37"/>
      <c r="D643" s="37"/>
      <c r="E643" s="37"/>
    </row>
    <row r="644" spans="1:5" x14ac:dyDescent="0.25">
      <c r="A644" s="16"/>
      <c r="B644" s="37"/>
      <c r="C644" s="37"/>
      <c r="D644" s="37"/>
      <c r="E644" s="37"/>
    </row>
    <row r="645" spans="1:5" x14ac:dyDescent="0.25">
      <c r="A645" s="16"/>
      <c r="B645" s="37"/>
      <c r="C645" s="37"/>
      <c r="D645" s="37"/>
      <c r="E645" s="37"/>
    </row>
    <row r="646" spans="1:5" x14ac:dyDescent="0.25">
      <c r="A646" s="16"/>
      <c r="B646" s="37"/>
      <c r="C646" s="37"/>
      <c r="D646" s="37"/>
      <c r="E646" s="37"/>
    </row>
    <row r="647" spans="1:5" x14ac:dyDescent="0.25">
      <c r="A647" s="16"/>
      <c r="B647" s="37"/>
      <c r="C647" s="37"/>
      <c r="D647" s="37"/>
      <c r="E647" s="37"/>
    </row>
    <row r="648" spans="1:5" x14ac:dyDescent="0.25">
      <c r="A648" s="16"/>
      <c r="B648" s="37"/>
      <c r="C648" s="37"/>
      <c r="D648" s="37"/>
      <c r="E648" s="37"/>
    </row>
    <row r="649" spans="1:5" x14ac:dyDescent="0.25">
      <c r="A649" s="16"/>
      <c r="B649" s="37"/>
      <c r="C649" s="37"/>
      <c r="D649" s="37"/>
      <c r="E649" s="37"/>
    </row>
    <row r="650" spans="1:5" x14ac:dyDescent="0.25">
      <c r="A650" s="16"/>
      <c r="B650" s="37"/>
      <c r="C650" s="37"/>
      <c r="D650" s="37"/>
      <c r="E650" s="37"/>
    </row>
    <row r="651" spans="1:5" x14ac:dyDescent="0.25">
      <c r="A651" s="16"/>
      <c r="B651" s="37"/>
      <c r="C651" s="37"/>
      <c r="D651" s="37"/>
      <c r="E651" s="37"/>
    </row>
    <row r="652" spans="1:5" x14ac:dyDescent="0.25">
      <c r="A652" s="16"/>
      <c r="B652" s="37"/>
      <c r="C652" s="37"/>
      <c r="D652" s="37"/>
      <c r="E652" s="37"/>
    </row>
    <row r="653" spans="1:5" x14ac:dyDescent="0.25">
      <c r="A653" s="16"/>
      <c r="B653" s="37"/>
      <c r="C653" s="37"/>
      <c r="D653" s="37"/>
      <c r="E653" s="37"/>
    </row>
    <row r="654" spans="1:5" x14ac:dyDescent="0.25">
      <c r="A654" s="16"/>
      <c r="B654" s="37"/>
      <c r="C654" s="37"/>
      <c r="D654" s="37"/>
      <c r="E654" s="37"/>
    </row>
    <row r="655" spans="1:5" x14ac:dyDescent="0.25">
      <c r="A655" s="16"/>
      <c r="B655" s="37"/>
      <c r="C655" s="37"/>
      <c r="D655" s="37"/>
      <c r="E655" s="37"/>
    </row>
    <row r="656" spans="1:5" x14ac:dyDescent="0.25">
      <c r="A656" s="16"/>
      <c r="B656" s="37"/>
      <c r="C656" s="37"/>
      <c r="D656" s="37"/>
      <c r="E656" s="37"/>
    </row>
    <row r="657" spans="1:5" x14ac:dyDescent="0.25">
      <c r="A657" s="16"/>
      <c r="B657" s="37"/>
      <c r="C657" s="37"/>
      <c r="D657" s="37"/>
      <c r="E657" s="37"/>
    </row>
    <row r="658" spans="1:5" x14ac:dyDescent="0.25">
      <c r="A658" s="16"/>
      <c r="B658" s="37"/>
      <c r="C658" s="37"/>
      <c r="D658" s="37"/>
      <c r="E658" s="37"/>
    </row>
    <row r="659" spans="1:5" x14ac:dyDescent="0.25">
      <c r="A659" s="16"/>
      <c r="B659" s="37"/>
      <c r="C659" s="37"/>
      <c r="D659" s="37"/>
      <c r="E659" s="37"/>
    </row>
    <row r="660" spans="1:5" x14ac:dyDescent="0.25">
      <c r="A660" s="16"/>
      <c r="B660" s="37"/>
      <c r="C660" s="37"/>
      <c r="D660" s="37"/>
      <c r="E660" s="37"/>
    </row>
    <row r="661" spans="1:5" x14ac:dyDescent="0.25">
      <c r="A661" s="16"/>
      <c r="B661" s="37"/>
      <c r="C661" s="37"/>
      <c r="D661" s="37"/>
      <c r="E661" s="37"/>
    </row>
    <row r="662" spans="1:5" x14ac:dyDescent="0.25">
      <c r="A662" s="16"/>
      <c r="B662" s="37"/>
      <c r="C662" s="37"/>
      <c r="D662" s="37"/>
      <c r="E662" s="37"/>
    </row>
    <row r="663" spans="1:5" x14ac:dyDescent="0.25">
      <c r="A663" s="16"/>
      <c r="B663" s="37"/>
      <c r="C663" s="37"/>
      <c r="D663" s="37"/>
      <c r="E663" s="37"/>
    </row>
    <row r="664" spans="1:5" x14ac:dyDescent="0.25">
      <c r="A664" s="16"/>
      <c r="B664" s="37"/>
      <c r="C664" s="37"/>
      <c r="D664" s="37"/>
      <c r="E664" s="37"/>
    </row>
    <row r="665" spans="1:5" x14ac:dyDescent="0.25">
      <c r="A665" s="16"/>
      <c r="B665" s="37"/>
      <c r="C665" s="37"/>
      <c r="D665" s="37"/>
      <c r="E665" s="37"/>
    </row>
    <row r="666" spans="1:5" x14ac:dyDescent="0.25">
      <c r="A666" s="16"/>
      <c r="B666" s="37"/>
      <c r="C666" s="37"/>
      <c r="D666" s="37"/>
      <c r="E666" s="37"/>
    </row>
    <row r="667" spans="1:5" x14ac:dyDescent="0.25">
      <c r="A667" s="16"/>
      <c r="B667" s="37"/>
      <c r="C667" s="37"/>
      <c r="D667" s="37"/>
      <c r="E667" s="37"/>
    </row>
    <row r="668" spans="1:5" x14ac:dyDescent="0.25">
      <c r="A668" s="16"/>
      <c r="B668" s="37"/>
      <c r="C668" s="37"/>
      <c r="D668" s="37"/>
      <c r="E668" s="37"/>
    </row>
    <row r="669" spans="1:5" x14ac:dyDescent="0.25">
      <c r="A669" s="16"/>
      <c r="B669" s="37"/>
      <c r="C669" s="37"/>
      <c r="D669" s="37"/>
      <c r="E669" s="37"/>
    </row>
    <row r="670" spans="1:5" x14ac:dyDescent="0.25">
      <c r="A670" s="16"/>
      <c r="B670" s="37"/>
      <c r="C670" s="37"/>
      <c r="D670" s="37"/>
      <c r="E670" s="37"/>
    </row>
    <row r="671" spans="1:5" x14ac:dyDescent="0.25">
      <c r="A671" s="16"/>
      <c r="B671" s="37"/>
      <c r="C671" s="37"/>
      <c r="D671" s="37"/>
      <c r="E671" s="37"/>
    </row>
    <row r="672" spans="1:5" x14ac:dyDescent="0.25">
      <c r="A672" s="16"/>
      <c r="B672" s="37"/>
      <c r="C672" s="37"/>
      <c r="D672" s="37"/>
      <c r="E672" s="37"/>
    </row>
    <row r="673" spans="1:5" x14ac:dyDescent="0.25">
      <c r="A673" s="16"/>
      <c r="B673" s="37"/>
      <c r="C673" s="37"/>
      <c r="D673" s="37"/>
      <c r="E673" s="37"/>
    </row>
    <row r="674" spans="1:5" x14ac:dyDescent="0.25">
      <c r="A674" s="16"/>
      <c r="B674" s="37"/>
      <c r="C674" s="37"/>
      <c r="D674" s="37"/>
      <c r="E674" s="37"/>
    </row>
    <row r="675" spans="1:5" x14ac:dyDescent="0.25">
      <c r="A675" s="16"/>
      <c r="B675" s="37"/>
      <c r="C675" s="37"/>
      <c r="D675" s="37"/>
      <c r="E675" s="37"/>
    </row>
    <row r="676" spans="1:5" x14ac:dyDescent="0.25">
      <c r="A676" s="16"/>
      <c r="B676" s="37"/>
      <c r="C676" s="37"/>
      <c r="D676" s="37"/>
      <c r="E676" s="37"/>
    </row>
    <row r="677" spans="1:5" x14ac:dyDescent="0.25">
      <c r="A677" s="16"/>
      <c r="B677" s="37"/>
      <c r="C677" s="37"/>
      <c r="D677" s="37"/>
      <c r="E677" s="37"/>
    </row>
    <row r="678" spans="1:5" x14ac:dyDescent="0.25">
      <c r="A678" s="16"/>
      <c r="B678" s="37"/>
      <c r="C678" s="37"/>
      <c r="D678" s="37"/>
      <c r="E678" s="37"/>
    </row>
    <row r="679" spans="1:5" x14ac:dyDescent="0.25">
      <c r="A679" s="16"/>
      <c r="B679" s="37"/>
      <c r="C679" s="37"/>
      <c r="D679" s="37"/>
      <c r="E679" s="37"/>
    </row>
    <row r="680" spans="1:5" x14ac:dyDescent="0.25">
      <c r="A680" s="16"/>
      <c r="B680" s="37"/>
      <c r="C680" s="37"/>
      <c r="D680" s="37"/>
      <c r="E680" s="37"/>
    </row>
    <row r="681" spans="1:5" x14ac:dyDescent="0.25">
      <c r="A681" s="16"/>
      <c r="B681" s="37"/>
      <c r="C681" s="37"/>
      <c r="D681" s="37"/>
      <c r="E681" s="37"/>
    </row>
    <row r="682" spans="1:5" x14ac:dyDescent="0.25">
      <c r="A682" s="16"/>
      <c r="B682" s="37"/>
      <c r="C682" s="37"/>
      <c r="D682" s="37"/>
      <c r="E682" s="37"/>
    </row>
    <row r="683" spans="1:5" x14ac:dyDescent="0.25">
      <c r="A683" s="16"/>
      <c r="B683" s="37"/>
      <c r="C683" s="37"/>
      <c r="D683" s="37"/>
      <c r="E683" s="37"/>
    </row>
    <row r="684" spans="1:5" x14ac:dyDescent="0.25">
      <c r="A684" s="16"/>
      <c r="B684" s="37"/>
      <c r="C684" s="37"/>
      <c r="D684" s="37"/>
      <c r="E684" s="37"/>
    </row>
    <row r="685" spans="1:5" x14ac:dyDescent="0.25">
      <c r="A685" s="16"/>
      <c r="B685" s="37"/>
      <c r="C685" s="37"/>
      <c r="D685" s="37"/>
      <c r="E685" s="37"/>
    </row>
    <row r="686" spans="1:5" x14ac:dyDescent="0.25">
      <c r="A686" s="16"/>
      <c r="B686" s="37"/>
      <c r="C686" s="37"/>
      <c r="D686" s="37"/>
      <c r="E686" s="37"/>
    </row>
    <row r="687" spans="1:5" x14ac:dyDescent="0.25">
      <c r="A687" s="16"/>
      <c r="B687" s="37"/>
      <c r="C687" s="37"/>
      <c r="D687" s="37"/>
      <c r="E687" s="37"/>
    </row>
    <row r="688" spans="1:5" x14ac:dyDescent="0.25">
      <c r="A688" s="16"/>
      <c r="B688" s="37"/>
      <c r="C688" s="37"/>
      <c r="D688" s="37"/>
      <c r="E688" s="37"/>
    </row>
    <row r="689" spans="1:5" x14ac:dyDescent="0.25">
      <c r="A689" s="16"/>
      <c r="B689" s="37"/>
      <c r="C689" s="37"/>
      <c r="D689" s="37"/>
      <c r="E689" s="37"/>
    </row>
    <row r="690" spans="1:5" x14ac:dyDescent="0.25">
      <c r="A690" s="16"/>
      <c r="B690" s="37"/>
      <c r="C690" s="37"/>
      <c r="D690" s="37"/>
      <c r="E690" s="37"/>
    </row>
    <row r="691" spans="1:5" x14ac:dyDescent="0.25">
      <c r="A691" s="16"/>
      <c r="B691" s="37"/>
      <c r="C691" s="37"/>
      <c r="D691" s="37"/>
      <c r="E691" s="37"/>
    </row>
    <row r="692" spans="1:5" x14ac:dyDescent="0.25">
      <c r="A692" s="16"/>
      <c r="B692" s="37"/>
      <c r="C692" s="37"/>
      <c r="D692" s="37"/>
      <c r="E692" s="37"/>
    </row>
    <row r="693" spans="1:5" x14ac:dyDescent="0.25">
      <c r="A693" s="16"/>
      <c r="B693" s="37"/>
      <c r="C693" s="37"/>
      <c r="D693" s="37"/>
      <c r="E693" s="37"/>
    </row>
    <row r="694" spans="1:5" x14ac:dyDescent="0.25">
      <c r="A694" s="16"/>
      <c r="B694" s="37"/>
      <c r="C694" s="37"/>
      <c r="D694" s="37"/>
      <c r="E694" s="37"/>
    </row>
    <row r="695" spans="1:5" x14ac:dyDescent="0.25">
      <c r="A695" s="16"/>
      <c r="B695" s="37"/>
      <c r="C695" s="37"/>
      <c r="D695" s="37"/>
      <c r="E695" s="37"/>
    </row>
    <row r="696" spans="1:5" x14ac:dyDescent="0.25">
      <c r="A696" s="16"/>
      <c r="B696" s="37"/>
      <c r="C696" s="37"/>
      <c r="D696" s="37"/>
      <c r="E696" s="37"/>
    </row>
    <row r="697" spans="1:5" x14ac:dyDescent="0.25">
      <c r="A697" s="16"/>
      <c r="B697" s="37"/>
      <c r="C697" s="37"/>
      <c r="D697" s="37"/>
      <c r="E697" s="37"/>
    </row>
    <row r="698" spans="1:5" x14ac:dyDescent="0.25">
      <c r="A698" s="16"/>
      <c r="B698" s="37"/>
      <c r="C698" s="37"/>
      <c r="D698" s="37"/>
      <c r="E698" s="37"/>
    </row>
    <row r="699" spans="1:5" x14ac:dyDescent="0.25">
      <c r="A699" s="16"/>
      <c r="B699" s="37"/>
      <c r="C699" s="37"/>
      <c r="D699" s="37"/>
      <c r="E699" s="37"/>
    </row>
    <row r="700" spans="1:5" x14ac:dyDescent="0.25">
      <c r="A700" s="16"/>
      <c r="B700" s="37"/>
      <c r="C700" s="37"/>
      <c r="D700" s="37"/>
      <c r="E700" s="37"/>
    </row>
    <row r="701" spans="1:5" x14ac:dyDescent="0.25">
      <c r="A701" s="16"/>
      <c r="B701" s="37"/>
      <c r="C701" s="37"/>
      <c r="D701" s="37"/>
      <c r="E701" s="37"/>
    </row>
    <row r="702" spans="1:5" x14ac:dyDescent="0.25">
      <c r="A702" s="16"/>
      <c r="B702" s="37"/>
      <c r="C702" s="37"/>
      <c r="D702" s="37"/>
      <c r="E702" s="37"/>
    </row>
    <row r="703" spans="1:5" x14ac:dyDescent="0.25">
      <c r="A703" s="16"/>
      <c r="B703" s="37"/>
      <c r="C703" s="37"/>
      <c r="D703" s="37"/>
      <c r="E703" s="37"/>
    </row>
    <row r="704" spans="1:5" x14ac:dyDescent="0.25">
      <c r="A704" s="16"/>
      <c r="B704" s="37"/>
      <c r="C704" s="37"/>
      <c r="D704" s="37"/>
      <c r="E704" s="37"/>
    </row>
    <row r="705" spans="1:5" x14ac:dyDescent="0.25">
      <c r="A705" s="16"/>
      <c r="B705" s="37"/>
      <c r="C705" s="37"/>
      <c r="D705" s="37"/>
      <c r="E705" s="37"/>
    </row>
    <row r="706" spans="1:5" x14ac:dyDescent="0.25">
      <c r="A706" s="16"/>
      <c r="B706" s="37"/>
      <c r="C706" s="37"/>
      <c r="D706" s="37"/>
      <c r="E706" s="37"/>
    </row>
    <row r="707" spans="1:5" x14ac:dyDescent="0.25">
      <c r="A707" s="16"/>
      <c r="B707" s="37"/>
      <c r="C707" s="37"/>
      <c r="D707" s="37"/>
      <c r="E707" s="37"/>
    </row>
    <row r="708" spans="1:5" x14ac:dyDescent="0.25">
      <c r="A708" s="16"/>
      <c r="B708" s="37"/>
      <c r="C708" s="37"/>
      <c r="D708" s="37"/>
      <c r="E708" s="37"/>
    </row>
    <row r="709" spans="1:5" x14ac:dyDescent="0.25">
      <c r="A709" s="16"/>
      <c r="B709" s="37"/>
      <c r="C709" s="37"/>
      <c r="D709" s="37"/>
      <c r="E709" s="37"/>
    </row>
    <row r="710" spans="1:5" x14ac:dyDescent="0.25">
      <c r="A710" s="16"/>
      <c r="B710" s="37"/>
      <c r="C710" s="37"/>
      <c r="D710" s="37"/>
      <c r="E710" s="37"/>
    </row>
    <row r="711" spans="1:5" x14ac:dyDescent="0.25">
      <c r="A711" s="16"/>
      <c r="B711" s="37"/>
      <c r="C711" s="37"/>
      <c r="D711" s="37"/>
      <c r="E711" s="37"/>
    </row>
    <row r="712" spans="1:5" x14ac:dyDescent="0.25">
      <c r="A712" s="16"/>
      <c r="B712" s="37"/>
      <c r="C712" s="37"/>
      <c r="D712" s="37"/>
      <c r="E712" s="3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1"/>
  <sheetViews>
    <sheetView topLeftCell="A46" workbookViewId="0">
      <selection activeCell="D62" sqref="D62"/>
    </sheetView>
  </sheetViews>
  <sheetFormatPr defaultRowHeight="15" x14ac:dyDescent="0.25"/>
  <cols>
    <col min="2" max="2" width="11.5703125" style="17" bestFit="1" customWidth="1"/>
    <col min="3" max="3" width="10" bestFit="1" customWidth="1"/>
    <col min="4" max="6" width="11" bestFit="1" customWidth="1"/>
    <col min="7" max="11" width="10" bestFit="1" customWidth="1"/>
    <col min="12" max="16" width="11" bestFit="1" customWidth="1"/>
    <col min="20" max="20" width="9.140625" customWidth="1"/>
    <col min="25" max="25" width="13.7109375" customWidth="1"/>
    <col min="26" max="26" width="14.42578125" customWidth="1"/>
    <col min="28" max="29" width="11.7109375" customWidth="1"/>
  </cols>
  <sheetData>
    <row r="1" spans="1:26" x14ac:dyDescent="0.25">
      <c r="A1" s="17"/>
      <c r="B1" s="60" t="s">
        <v>51</v>
      </c>
      <c r="C1" s="34" t="s">
        <v>15</v>
      </c>
      <c r="D1" s="34" t="s">
        <v>16</v>
      </c>
      <c r="E1" s="34" t="s">
        <v>19</v>
      </c>
      <c r="F1" s="34" t="s">
        <v>20</v>
      </c>
      <c r="G1" s="34" t="s">
        <v>21</v>
      </c>
      <c r="H1" s="34" t="s">
        <v>22</v>
      </c>
      <c r="I1" s="34" t="s">
        <v>23</v>
      </c>
      <c r="J1" s="34" t="s">
        <v>24</v>
      </c>
      <c r="K1" s="34" t="s">
        <v>25</v>
      </c>
      <c r="L1" s="34" t="s">
        <v>26</v>
      </c>
      <c r="M1" s="34" t="s">
        <v>27</v>
      </c>
      <c r="N1" s="34" t="s">
        <v>29</v>
      </c>
      <c r="O1" s="34" t="s">
        <v>30</v>
      </c>
      <c r="P1" s="34" t="s">
        <v>31</v>
      </c>
      <c r="Z1" s="68"/>
    </row>
    <row r="2" spans="1:26" x14ac:dyDescent="0.25">
      <c r="A2" s="16">
        <v>43039</v>
      </c>
      <c r="B2" s="61">
        <v>8.3333333333333329E-2</v>
      </c>
      <c r="C2" s="71">
        <v>0.2919368866152493</v>
      </c>
      <c r="D2" s="71">
        <f>IF(($C2-(0.25*$B2/5))&lt;$C2,$C2-(0.25*$B2/5),$C2)</f>
        <v>0.28777021994858265</v>
      </c>
      <c r="E2" s="46">
        <f t="shared" ref="E2:E65" si="0">C2+0.25</f>
        <v>0.5419368866152493</v>
      </c>
      <c r="F2" s="46">
        <f t="shared" ref="F2:F65" si="1">IF(C2-0.25&lt;0,0,C2-0.25)</f>
        <v>4.1936886615249303E-2</v>
      </c>
      <c r="G2" s="72">
        <f>IF($C2+(0.5*$B2/2)&lt;=2,$C2+(0.5*$B2/2),2)</f>
        <v>0.31277021994858262</v>
      </c>
      <c r="H2" s="72">
        <f t="shared" ref="H2:K17" si="2">IF($C2+(0.5*$B2/2)&lt;=2,$C2+(0.5*$B2/2),2)</f>
        <v>0.31277021994858262</v>
      </c>
      <c r="I2" s="72">
        <f t="shared" si="2"/>
        <v>0.31277021994858262</v>
      </c>
      <c r="J2" s="72">
        <f t="shared" si="2"/>
        <v>0.31277021994858262</v>
      </c>
      <c r="K2" s="72">
        <f t="shared" si="2"/>
        <v>0.31277021994858262</v>
      </c>
      <c r="L2" s="46">
        <v>0.31277021994858262</v>
      </c>
      <c r="M2" s="71">
        <f>IF($C2+(0.5*$B2/2)&lt;=4,$C2+(0.5*$B2/2),4)</f>
        <v>0.31277021994858262</v>
      </c>
      <c r="N2" s="71">
        <f t="shared" ref="N2:P2" si="3">IF($C2+(0.5*$B2/2)&lt;=4,$C2+(0.5*$B2/2),4)</f>
        <v>0.31277021994858262</v>
      </c>
      <c r="O2" s="71">
        <f t="shared" si="3"/>
        <v>0.31277021994858262</v>
      </c>
      <c r="P2" s="71">
        <f t="shared" si="3"/>
        <v>0.31277021994858262</v>
      </c>
      <c r="W2" s="71"/>
    </row>
    <row r="3" spans="1:26" x14ac:dyDescent="0.25">
      <c r="A3" s="16">
        <v>43069</v>
      </c>
      <c r="B3" s="61">
        <v>0.16666666666666666</v>
      </c>
      <c r="C3" s="71">
        <v>0.40024536298515245</v>
      </c>
      <c r="D3" s="71">
        <f t="shared" ref="D3:D61" si="4">IF(($C3-(0.25*$B3/5))&lt;$C3,$C3-(0.25*$B3/5),$C3)</f>
        <v>0.39191202965181909</v>
      </c>
      <c r="E3" s="46">
        <f t="shared" si="0"/>
        <v>0.65024536298515245</v>
      </c>
      <c r="F3" s="46">
        <f t="shared" si="1"/>
        <v>0.15024536298515245</v>
      </c>
      <c r="G3" s="72">
        <f t="shared" ref="G3:K65" si="5">IF($C3+(0.5*$B3/2)&lt;=2,$C3+(0.5*$B3/2),2)</f>
        <v>0.44191202965181914</v>
      </c>
      <c r="H3" s="72">
        <f t="shared" si="2"/>
        <v>0.44191202965181914</v>
      </c>
      <c r="I3" s="72">
        <f t="shared" si="2"/>
        <v>0.44191202965181914</v>
      </c>
      <c r="J3" s="72">
        <f t="shared" si="2"/>
        <v>0.44191202965181914</v>
      </c>
      <c r="K3" s="72">
        <f t="shared" si="2"/>
        <v>0.44191202965181914</v>
      </c>
      <c r="L3" s="46">
        <v>0.44191202965181914</v>
      </c>
      <c r="M3" s="71">
        <f t="shared" ref="M3:P66" si="6">IF($C3+(0.5*$B3/2)&lt;=4,$C3+(0.5*$B3/2),4)</f>
        <v>0.44191202965181914</v>
      </c>
      <c r="N3" s="71">
        <f t="shared" si="6"/>
        <v>0.44191202965181914</v>
      </c>
      <c r="O3" s="71">
        <f t="shared" si="6"/>
        <v>0.44191202965181914</v>
      </c>
      <c r="P3" s="71">
        <f t="shared" si="6"/>
        <v>0.44191202965181914</v>
      </c>
      <c r="T3" s="64">
        <f t="shared" ref="T3:T60" si="7">D3-D2</f>
        <v>0.10414180970323644</v>
      </c>
      <c r="W3" s="71"/>
    </row>
    <row r="4" spans="1:26" x14ac:dyDescent="0.25">
      <c r="A4" s="16">
        <v>43100</v>
      </c>
      <c r="B4" s="61">
        <v>0.25</v>
      </c>
      <c r="C4" s="71">
        <v>0.45782161313691588</v>
      </c>
      <c r="D4" s="71">
        <f t="shared" si="4"/>
        <v>0.44532161313691587</v>
      </c>
      <c r="E4" s="46">
        <f t="shared" si="0"/>
        <v>0.70782161313691594</v>
      </c>
      <c r="F4" s="46">
        <f t="shared" si="1"/>
        <v>0.20782161313691588</v>
      </c>
      <c r="G4" s="72">
        <f t="shared" si="5"/>
        <v>0.52032161313691594</v>
      </c>
      <c r="H4" s="72">
        <f t="shared" si="2"/>
        <v>0.52032161313691594</v>
      </c>
      <c r="I4" s="72">
        <f t="shared" si="2"/>
        <v>0.52032161313691594</v>
      </c>
      <c r="J4" s="72">
        <f t="shared" si="2"/>
        <v>0.52032161313691594</v>
      </c>
      <c r="K4" s="72">
        <f t="shared" si="2"/>
        <v>0.52032161313691594</v>
      </c>
      <c r="L4" s="46">
        <v>0.52032161313691594</v>
      </c>
      <c r="M4" s="71">
        <f t="shared" si="6"/>
        <v>0.52032161313691594</v>
      </c>
      <c r="N4" s="71">
        <f t="shared" si="6"/>
        <v>0.52032161313691594</v>
      </c>
      <c r="O4" s="71">
        <f t="shared" si="6"/>
        <v>0.52032161313691594</v>
      </c>
      <c r="P4" s="71">
        <f t="shared" si="6"/>
        <v>0.52032161313691594</v>
      </c>
      <c r="T4" s="64">
        <f t="shared" si="7"/>
        <v>5.3409583485096779E-2</v>
      </c>
      <c r="W4" s="71"/>
    </row>
    <row r="5" spans="1:26" x14ac:dyDescent="0.25">
      <c r="A5" s="16">
        <v>43131</v>
      </c>
      <c r="B5" s="61">
        <v>0.33333333333333331</v>
      </c>
      <c r="C5" s="71">
        <v>0.4907949966466007</v>
      </c>
      <c r="D5" s="71">
        <f t="shared" si="4"/>
        <v>0.47412832997993404</v>
      </c>
      <c r="E5" s="46">
        <f t="shared" si="0"/>
        <v>0.74079499664660076</v>
      </c>
      <c r="F5" s="46">
        <f t="shared" si="1"/>
        <v>0.2407949966466007</v>
      </c>
      <c r="G5" s="72">
        <f t="shared" si="5"/>
        <v>0.57412832997993402</v>
      </c>
      <c r="H5" s="72">
        <f t="shared" si="2"/>
        <v>0.57412832997993402</v>
      </c>
      <c r="I5" s="72">
        <f t="shared" si="2"/>
        <v>0.57412832997993402</v>
      </c>
      <c r="J5" s="72">
        <f t="shared" si="2"/>
        <v>0.57412832997993402</v>
      </c>
      <c r="K5" s="72">
        <f t="shared" si="2"/>
        <v>0.57412832997993402</v>
      </c>
      <c r="L5" s="46">
        <v>0.57412832997993402</v>
      </c>
      <c r="M5" s="71">
        <f t="shared" si="6"/>
        <v>0.57412832997993402</v>
      </c>
      <c r="N5" s="71">
        <f t="shared" si="6"/>
        <v>0.57412832997993402</v>
      </c>
      <c r="O5" s="71">
        <f t="shared" si="6"/>
        <v>0.57412832997993402</v>
      </c>
      <c r="P5" s="71">
        <f t="shared" si="6"/>
        <v>0.57412832997993402</v>
      </c>
      <c r="T5" s="64">
        <f t="shared" si="7"/>
        <v>2.8806716843018165E-2</v>
      </c>
      <c r="W5" s="71"/>
    </row>
    <row r="6" spans="1:26" x14ac:dyDescent="0.25">
      <c r="A6" s="16">
        <v>43159</v>
      </c>
      <c r="B6" s="61">
        <v>0.41666666666666663</v>
      </c>
      <c r="C6" s="71">
        <v>0.51942693157788</v>
      </c>
      <c r="D6" s="71">
        <f t="shared" si="4"/>
        <v>0.49859359824454669</v>
      </c>
      <c r="E6" s="46">
        <f t="shared" si="0"/>
        <v>0.76942693157788</v>
      </c>
      <c r="F6" s="46">
        <f t="shared" si="1"/>
        <v>0.26942693157788</v>
      </c>
      <c r="G6" s="72">
        <f t="shared" si="5"/>
        <v>0.62359359824454663</v>
      </c>
      <c r="H6" s="72">
        <f t="shared" si="2"/>
        <v>0.62359359824454663</v>
      </c>
      <c r="I6" s="72">
        <f t="shared" si="2"/>
        <v>0.62359359824454663</v>
      </c>
      <c r="J6" s="72">
        <f t="shared" si="2"/>
        <v>0.62359359824454663</v>
      </c>
      <c r="K6" s="72">
        <f t="shared" si="2"/>
        <v>0.62359359824454663</v>
      </c>
      <c r="L6" s="46">
        <v>0.62359359824454663</v>
      </c>
      <c r="M6" s="71">
        <f t="shared" si="6"/>
        <v>0.62359359824454663</v>
      </c>
      <c r="N6" s="71">
        <f t="shared" si="6"/>
        <v>0.62359359824454663</v>
      </c>
      <c r="O6" s="71">
        <f t="shared" si="6"/>
        <v>0.62359359824454663</v>
      </c>
      <c r="P6" s="71">
        <f t="shared" si="6"/>
        <v>0.62359359824454663</v>
      </c>
      <c r="T6" s="64">
        <f t="shared" si="7"/>
        <v>2.446526826461265E-2</v>
      </c>
      <c r="W6" s="71"/>
    </row>
    <row r="7" spans="1:26" x14ac:dyDescent="0.25">
      <c r="A7" s="16">
        <v>43190</v>
      </c>
      <c r="B7" s="61">
        <v>0.49999999999999994</v>
      </c>
      <c r="C7" s="71">
        <v>0.55001699941993831</v>
      </c>
      <c r="D7" s="71">
        <f t="shared" si="4"/>
        <v>0.52501699941993829</v>
      </c>
      <c r="E7" s="46">
        <f t="shared" si="0"/>
        <v>0.80001699941993831</v>
      </c>
      <c r="F7" s="46">
        <f t="shared" si="1"/>
        <v>0.30001699941993831</v>
      </c>
      <c r="G7" s="72">
        <f t="shared" si="5"/>
        <v>0.67501699941993831</v>
      </c>
      <c r="H7" s="72">
        <f t="shared" si="2"/>
        <v>0.67501699941993831</v>
      </c>
      <c r="I7" s="72">
        <f t="shared" si="2"/>
        <v>0.67501699941993831</v>
      </c>
      <c r="J7" s="72">
        <f t="shared" si="2"/>
        <v>0.67501699941993831</v>
      </c>
      <c r="K7" s="72">
        <f t="shared" si="2"/>
        <v>0.67501699941993831</v>
      </c>
      <c r="L7" s="46">
        <v>0.67501699941993831</v>
      </c>
      <c r="M7" s="71">
        <f t="shared" si="6"/>
        <v>0.67501699941993831</v>
      </c>
      <c r="N7" s="71">
        <f t="shared" si="6"/>
        <v>0.67501699941993831</v>
      </c>
      <c r="O7" s="71">
        <f t="shared" si="6"/>
        <v>0.67501699941993831</v>
      </c>
      <c r="P7" s="71">
        <f t="shared" si="6"/>
        <v>0.67501699941993831</v>
      </c>
      <c r="T7" s="64">
        <f t="shared" si="7"/>
        <v>2.6423401175391603E-2</v>
      </c>
      <c r="W7" s="71"/>
    </row>
    <row r="8" spans="1:26" x14ac:dyDescent="0.25">
      <c r="A8" s="16">
        <v>43220</v>
      </c>
      <c r="B8" s="61">
        <v>0.58333333333333326</v>
      </c>
      <c r="C8" s="71">
        <v>0.58259873831748965</v>
      </c>
      <c r="D8" s="71">
        <f t="shared" si="4"/>
        <v>0.55343207165082298</v>
      </c>
      <c r="E8" s="46">
        <f t="shared" si="0"/>
        <v>0.83259873831748965</v>
      </c>
      <c r="F8" s="46">
        <f t="shared" si="1"/>
        <v>0.33259873831748965</v>
      </c>
      <c r="G8" s="72">
        <f t="shared" si="5"/>
        <v>0.72843207165082302</v>
      </c>
      <c r="H8" s="72">
        <f t="shared" si="2"/>
        <v>0.72843207165082302</v>
      </c>
      <c r="I8" s="72">
        <f t="shared" si="2"/>
        <v>0.72843207165082302</v>
      </c>
      <c r="J8" s="72">
        <f t="shared" si="2"/>
        <v>0.72843207165082302</v>
      </c>
      <c r="K8" s="72">
        <f t="shared" si="2"/>
        <v>0.72843207165082302</v>
      </c>
      <c r="L8" s="46">
        <v>0.72843207165082302</v>
      </c>
      <c r="M8" s="71">
        <f t="shared" si="6"/>
        <v>0.72843207165082302</v>
      </c>
      <c r="N8" s="71">
        <f t="shared" si="6"/>
        <v>0.72843207165082302</v>
      </c>
      <c r="O8" s="71">
        <f t="shared" si="6"/>
        <v>0.72843207165082302</v>
      </c>
      <c r="P8" s="71">
        <f t="shared" si="6"/>
        <v>0.72843207165082302</v>
      </c>
      <c r="T8" s="64">
        <f t="shared" si="7"/>
        <v>2.8415072230884686E-2</v>
      </c>
      <c r="W8" s="71"/>
    </row>
    <row r="9" spans="1:26" x14ac:dyDescent="0.25">
      <c r="A9" s="16">
        <v>43251</v>
      </c>
      <c r="B9" s="61">
        <v>0.66666666666666663</v>
      </c>
      <c r="C9" s="71">
        <v>0.61481258256394278</v>
      </c>
      <c r="D9" s="71">
        <f t="shared" si="4"/>
        <v>0.58147924923060945</v>
      </c>
      <c r="E9" s="46">
        <f t="shared" si="0"/>
        <v>0.86481258256394278</v>
      </c>
      <c r="F9" s="46">
        <f t="shared" si="1"/>
        <v>0.36481258256394278</v>
      </c>
      <c r="G9" s="72">
        <f t="shared" si="5"/>
        <v>0.78147924923060941</v>
      </c>
      <c r="H9" s="72">
        <f t="shared" si="2"/>
        <v>0.78147924923060941</v>
      </c>
      <c r="I9" s="72">
        <f t="shared" si="2"/>
        <v>0.78147924923060941</v>
      </c>
      <c r="J9" s="72">
        <f t="shared" si="2"/>
        <v>0.78147924923060941</v>
      </c>
      <c r="K9" s="72">
        <f t="shared" si="2"/>
        <v>0.78147924923060941</v>
      </c>
      <c r="L9" s="46">
        <v>0.78147924923060941</v>
      </c>
      <c r="M9" s="71">
        <f t="shared" si="6"/>
        <v>0.78147924923060941</v>
      </c>
      <c r="N9" s="71">
        <f t="shared" si="6"/>
        <v>0.78147924923060941</v>
      </c>
      <c r="O9" s="71">
        <f t="shared" si="6"/>
        <v>0.78147924923060941</v>
      </c>
      <c r="P9" s="71">
        <f t="shared" si="6"/>
        <v>0.78147924923060941</v>
      </c>
      <c r="T9" s="64">
        <f t="shared" si="7"/>
        <v>2.8047177579786475E-2</v>
      </c>
      <c r="W9" s="71"/>
    </row>
    <row r="10" spans="1:26" x14ac:dyDescent="0.25">
      <c r="A10" s="16">
        <v>43281</v>
      </c>
      <c r="B10" s="61">
        <v>0.75</v>
      </c>
      <c r="C10" s="71">
        <v>0.64469062067981342</v>
      </c>
      <c r="D10" s="71">
        <f t="shared" si="4"/>
        <v>0.60719062067981344</v>
      </c>
      <c r="E10" s="46">
        <f t="shared" si="0"/>
        <v>0.89469062067981342</v>
      </c>
      <c r="F10" s="46">
        <f t="shared" si="1"/>
        <v>0.39469062067981342</v>
      </c>
      <c r="G10" s="72">
        <f t="shared" si="5"/>
        <v>0.83219062067981342</v>
      </c>
      <c r="H10" s="72">
        <f t="shared" si="2"/>
        <v>0.83219062067981342</v>
      </c>
      <c r="I10" s="72">
        <f t="shared" si="2"/>
        <v>0.83219062067981342</v>
      </c>
      <c r="J10" s="72">
        <f t="shared" si="2"/>
        <v>0.83219062067981342</v>
      </c>
      <c r="K10" s="72">
        <f t="shared" si="2"/>
        <v>0.83219062067981342</v>
      </c>
      <c r="L10" s="46">
        <v>0.83219062067981342</v>
      </c>
      <c r="M10" s="71">
        <f t="shared" si="6"/>
        <v>0.83219062067981342</v>
      </c>
      <c r="N10" s="71">
        <f t="shared" si="6"/>
        <v>0.83219062067981342</v>
      </c>
      <c r="O10" s="71">
        <f t="shared" si="6"/>
        <v>0.83219062067981342</v>
      </c>
      <c r="P10" s="71">
        <f t="shared" si="6"/>
        <v>0.83219062067981342</v>
      </c>
      <c r="T10" s="64">
        <f t="shared" si="7"/>
        <v>2.571137144920399E-2</v>
      </c>
      <c r="W10" s="71"/>
    </row>
    <row r="11" spans="1:26" x14ac:dyDescent="0.25">
      <c r="A11" s="16">
        <v>43312</v>
      </c>
      <c r="B11" s="61">
        <v>0.83333333333333337</v>
      </c>
      <c r="C11" s="71">
        <v>0.67139734307727672</v>
      </c>
      <c r="D11" s="71">
        <f t="shared" si="4"/>
        <v>0.62973067641061009</v>
      </c>
      <c r="E11" s="46">
        <f t="shared" si="0"/>
        <v>0.92139734307727672</v>
      </c>
      <c r="F11" s="46">
        <f t="shared" si="1"/>
        <v>0.42139734307727672</v>
      </c>
      <c r="G11" s="72">
        <f t="shared" si="5"/>
        <v>0.87973067641061009</v>
      </c>
      <c r="H11" s="72">
        <f t="shared" si="2"/>
        <v>0.87973067641061009</v>
      </c>
      <c r="I11" s="72">
        <f t="shared" si="2"/>
        <v>0.87973067641061009</v>
      </c>
      <c r="J11" s="72">
        <f t="shared" si="2"/>
        <v>0.87973067641061009</v>
      </c>
      <c r="K11" s="72">
        <f t="shared" si="2"/>
        <v>0.87973067641061009</v>
      </c>
      <c r="L11" s="46">
        <v>0.87973067641061009</v>
      </c>
      <c r="M11" s="71">
        <f t="shared" si="6"/>
        <v>0.87973067641061009</v>
      </c>
      <c r="N11" s="71">
        <f t="shared" si="6"/>
        <v>0.87973067641061009</v>
      </c>
      <c r="O11" s="71">
        <f t="shared" si="6"/>
        <v>0.87973067641061009</v>
      </c>
      <c r="P11" s="71">
        <f t="shared" si="6"/>
        <v>0.87973067641061009</v>
      </c>
      <c r="T11" s="64">
        <f t="shared" si="7"/>
        <v>2.2540055730796649E-2</v>
      </c>
      <c r="W11" s="71"/>
    </row>
    <row r="12" spans="1:26" x14ac:dyDescent="0.25">
      <c r="A12" s="16">
        <v>43343</v>
      </c>
      <c r="B12" s="61">
        <v>0.91666666666666674</v>
      </c>
      <c r="C12" s="71">
        <v>0.69484294541154834</v>
      </c>
      <c r="D12" s="71">
        <f t="shared" si="4"/>
        <v>0.64900961207821495</v>
      </c>
      <c r="E12" s="46">
        <f t="shared" si="0"/>
        <v>0.94484294541154834</v>
      </c>
      <c r="F12" s="46">
        <f t="shared" si="1"/>
        <v>0.44484294541154834</v>
      </c>
      <c r="G12" s="72">
        <f t="shared" si="5"/>
        <v>0.92400961207821508</v>
      </c>
      <c r="H12" s="72">
        <f t="shared" si="2"/>
        <v>0.92400961207821508</v>
      </c>
      <c r="I12" s="72">
        <f t="shared" si="2"/>
        <v>0.92400961207821508</v>
      </c>
      <c r="J12" s="72">
        <f t="shared" si="2"/>
        <v>0.92400961207821508</v>
      </c>
      <c r="K12" s="72">
        <f t="shared" si="2"/>
        <v>0.92400961207821508</v>
      </c>
      <c r="L12" s="46">
        <v>0.92400961207821508</v>
      </c>
      <c r="M12" s="71">
        <f t="shared" si="6"/>
        <v>0.92400961207821508</v>
      </c>
      <c r="N12" s="71">
        <f t="shared" si="6"/>
        <v>0.92400961207821508</v>
      </c>
      <c r="O12" s="71">
        <f t="shared" si="6"/>
        <v>0.92400961207821508</v>
      </c>
      <c r="P12" s="71">
        <f t="shared" si="6"/>
        <v>0.92400961207821508</v>
      </c>
      <c r="T12" s="64">
        <f t="shared" si="7"/>
        <v>1.9278935667604857E-2</v>
      </c>
      <c r="W12" s="71"/>
    </row>
    <row r="13" spans="1:26" x14ac:dyDescent="0.25">
      <c r="A13" s="16">
        <v>43373</v>
      </c>
      <c r="B13" s="61">
        <v>1</v>
      </c>
      <c r="C13" s="71">
        <v>0.7154438120100115</v>
      </c>
      <c r="D13" s="71">
        <f t="shared" si="4"/>
        <v>0.66544381201001146</v>
      </c>
      <c r="E13" s="46">
        <f t="shared" si="0"/>
        <v>0.9654438120100115</v>
      </c>
      <c r="F13" s="46">
        <f t="shared" si="1"/>
        <v>0.4654438120100115</v>
      </c>
      <c r="G13" s="72">
        <f t="shared" si="5"/>
        <v>0.9654438120100115</v>
      </c>
      <c r="H13" s="72">
        <f t="shared" si="2"/>
        <v>0.9654438120100115</v>
      </c>
      <c r="I13" s="72">
        <f t="shared" si="2"/>
        <v>0.9654438120100115</v>
      </c>
      <c r="J13" s="72">
        <f t="shared" si="2"/>
        <v>0.9654438120100115</v>
      </c>
      <c r="K13" s="72">
        <f t="shared" si="2"/>
        <v>0.9654438120100115</v>
      </c>
      <c r="L13" s="46">
        <v>0.9654438120100115</v>
      </c>
      <c r="M13" s="71">
        <f t="shared" si="6"/>
        <v>0.9654438120100115</v>
      </c>
      <c r="N13" s="71">
        <f t="shared" si="6"/>
        <v>0.9654438120100115</v>
      </c>
      <c r="O13" s="71">
        <f t="shared" si="6"/>
        <v>0.9654438120100115</v>
      </c>
      <c r="P13" s="71">
        <f t="shared" si="6"/>
        <v>0.9654438120100115</v>
      </c>
      <c r="T13" s="64">
        <f t="shared" si="7"/>
        <v>1.6434199931796512E-2</v>
      </c>
      <c r="W13" s="71"/>
    </row>
    <row r="14" spans="1:26" x14ac:dyDescent="0.25">
      <c r="A14" s="16">
        <v>43404</v>
      </c>
      <c r="B14" s="61">
        <v>1.0833333333333333</v>
      </c>
      <c r="C14" s="71">
        <v>0.73378513394242117</v>
      </c>
      <c r="D14" s="71">
        <f t="shared" si="4"/>
        <v>0.67961846727575448</v>
      </c>
      <c r="E14" s="46">
        <f t="shared" si="0"/>
        <v>0.98378513394242117</v>
      </c>
      <c r="F14" s="46">
        <f t="shared" si="1"/>
        <v>0.48378513394242117</v>
      </c>
      <c r="G14" s="72">
        <f t="shared" si="5"/>
        <v>1.0046184672757545</v>
      </c>
      <c r="H14" s="72">
        <f t="shared" si="2"/>
        <v>1.0046184672757545</v>
      </c>
      <c r="I14" s="72">
        <f t="shared" si="2"/>
        <v>1.0046184672757545</v>
      </c>
      <c r="J14" s="72">
        <f t="shared" si="2"/>
        <v>1.0046184672757545</v>
      </c>
      <c r="K14" s="72">
        <f t="shared" si="2"/>
        <v>1.0046184672757545</v>
      </c>
      <c r="L14" s="46">
        <v>1.0046184672757545</v>
      </c>
      <c r="M14" s="71">
        <f t="shared" si="6"/>
        <v>1.0046184672757545</v>
      </c>
      <c r="N14" s="71">
        <f t="shared" si="6"/>
        <v>1.0046184672757545</v>
      </c>
      <c r="O14" s="71">
        <f t="shared" si="6"/>
        <v>1.0046184672757545</v>
      </c>
      <c r="P14" s="71">
        <f t="shared" si="6"/>
        <v>1.0046184672757545</v>
      </c>
      <c r="T14" s="64">
        <f t="shared" si="7"/>
        <v>1.4174655265743019E-2</v>
      </c>
      <c r="W14" s="71"/>
    </row>
    <row r="15" spans="1:26" x14ac:dyDescent="0.25">
      <c r="A15" s="16">
        <v>43434</v>
      </c>
      <c r="B15" s="61">
        <v>1.1666666666666665</v>
      </c>
      <c r="C15" s="71">
        <v>0.7502860507288035</v>
      </c>
      <c r="D15" s="71">
        <f t="shared" si="4"/>
        <v>0.69195271739547015</v>
      </c>
      <c r="E15" s="46">
        <f t="shared" si="0"/>
        <v>1.0002860507288034</v>
      </c>
      <c r="F15" s="46">
        <f t="shared" si="1"/>
        <v>0.5002860507288035</v>
      </c>
      <c r="G15" s="72">
        <f t="shared" si="5"/>
        <v>1.0419527173954701</v>
      </c>
      <c r="H15" s="72">
        <f t="shared" si="2"/>
        <v>1.0419527173954701</v>
      </c>
      <c r="I15" s="72">
        <f t="shared" si="2"/>
        <v>1.0419527173954701</v>
      </c>
      <c r="J15" s="72">
        <f t="shared" si="2"/>
        <v>1.0419527173954701</v>
      </c>
      <c r="K15" s="72">
        <f t="shared" si="2"/>
        <v>1.0419527173954701</v>
      </c>
      <c r="L15" s="46">
        <v>1.0419527173954701</v>
      </c>
      <c r="M15" s="71">
        <f t="shared" si="6"/>
        <v>1.0419527173954701</v>
      </c>
      <c r="N15" s="71">
        <f t="shared" si="6"/>
        <v>1.0419527173954701</v>
      </c>
      <c r="O15" s="71">
        <f t="shared" si="6"/>
        <v>1.0419527173954701</v>
      </c>
      <c r="P15" s="71">
        <f t="shared" si="6"/>
        <v>1.0419527173954701</v>
      </c>
      <c r="T15" s="64">
        <f t="shared" si="7"/>
        <v>1.2334250119715673E-2</v>
      </c>
      <c r="W15" s="71"/>
    </row>
    <row r="16" spans="1:26" x14ac:dyDescent="0.25">
      <c r="A16" s="16">
        <v>43465</v>
      </c>
      <c r="B16" s="61">
        <v>1.2499999999999998</v>
      </c>
      <c r="C16" s="71">
        <v>0.7653067146848298</v>
      </c>
      <c r="D16" s="71">
        <f t="shared" si="4"/>
        <v>0.7028067146848298</v>
      </c>
      <c r="E16" s="46">
        <f t="shared" si="0"/>
        <v>1.0153067146848298</v>
      </c>
      <c r="F16" s="46">
        <f t="shared" si="1"/>
        <v>0.5153067146848298</v>
      </c>
      <c r="G16" s="72">
        <f t="shared" si="5"/>
        <v>1.0778067146848298</v>
      </c>
      <c r="H16" s="72">
        <f t="shared" si="2"/>
        <v>1.0778067146848298</v>
      </c>
      <c r="I16" s="72">
        <f t="shared" si="2"/>
        <v>1.0778067146848298</v>
      </c>
      <c r="J16" s="72">
        <f t="shared" si="2"/>
        <v>1.0778067146848298</v>
      </c>
      <c r="K16" s="72">
        <f t="shared" si="2"/>
        <v>1.0778067146848298</v>
      </c>
      <c r="L16" s="46">
        <v>1.0778067146848298</v>
      </c>
      <c r="M16" s="71">
        <f t="shared" si="6"/>
        <v>1.0778067146848298</v>
      </c>
      <c r="N16" s="71">
        <f t="shared" si="6"/>
        <v>1.0778067146848298</v>
      </c>
      <c r="O16" s="71">
        <f t="shared" si="6"/>
        <v>1.0778067146848298</v>
      </c>
      <c r="P16" s="71">
        <f t="shared" si="6"/>
        <v>1.0778067146848298</v>
      </c>
      <c r="T16" s="64">
        <f t="shared" si="7"/>
        <v>1.0853997289359651E-2</v>
      </c>
      <c r="W16" s="71"/>
    </row>
    <row r="17" spans="1:24" x14ac:dyDescent="0.25">
      <c r="A17" s="16">
        <v>43496</v>
      </c>
      <c r="B17" s="61">
        <v>1.333333333333333</v>
      </c>
      <c r="C17" s="71">
        <v>0.77920726426018017</v>
      </c>
      <c r="D17" s="71">
        <f t="shared" si="4"/>
        <v>0.71254059759351351</v>
      </c>
      <c r="E17" s="46">
        <f t="shared" si="0"/>
        <v>1.0292072642601802</v>
      </c>
      <c r="F17" s="46">
        <f t="shared" si="1"/>
        <v>0.52920726426018017</v>
      </c>
      <c r="G17" s="72">
        <f t="shared" si="5"/>
        <v>1.1125405975935134</v>
      </c>
      <c r="H17" s="72">
        <f t="shared" si="2"/>
        <v>1.1125405975935134</v>
      </c>
      <c r="I17" s="72">
        <f t="shared" si="2"/>
        <v>1.1125405975935134</v>
      </c>
      <c r="J17" s="72">
        <f t="shared" si="2"/>
        <v>1.1125405975935134</v>
      </c>
      <c r="K17" s="72">
        <f t="shared" si="2"/>
        <v>1.1125405975935134</v>
      </c>
      <c r="L17" s="46">
        <v>1.1125405975935134</v>
      </c>
      <c r="M17" s="71">
        <f t="shared" si="6"/>
        <v>1.1125405975935134</v>
      </c>
      <c r="N17" s="71">
        <f t="shared" si="6"/>
        <v>1.1125405975935134</v>
      </c>
      <c r="O17" s="71">
        <f t="shared" si="6"/>
        <v>1.1125405975935134</v>
      </c>
      <c r="P17" s="71">
        <f t="shared" ref="N17:P32" si="8">IF($C17+(0.5*$B17/2)&lt;=4,$C17+(0.5*$B17/2),4)</f>
        <v>1.1125405975935134</v>
      </c>
      <c r="T17" s="64">
        <f t="shared" si="7"/>
        <v>9.7338829086837109E-3</v>
      </c>
      <c r="W17" s="71"/>
    </row>
    <row r="18" spans="1:24" x14ac:dyDescent="0.25">
      <c r="A18" s="16">
        <v>43524</v>
      </c>
      <c r="B18" s="61">
        <v>1.4166666666666663</v>
      </c>
      <c r="C18" s="71">
        <v>0.79234783790453556</v>
      </c>
      <c r="D18" s="71">
        <f t="shared" si="4"/>
        <v>0.72151450457120225</v>
      </c>
      <c r="E18" s="46">
        <f t="shared" si="0"/>
        <v>1.0423478379045354</v>
      </c>
      <c r="F18" s="46">
        <f t="shared" si="1"/>
        <v>0.54234783790453556</v>
      </c>
      <c r="G18" s="72">
        <f t="shared" si="5"/>
        <v>1.1465145045712022</v>
      </c>
      <c r="H18" s="72">
        <f t="shared" si="5"/>
        <v>1.1465145045712022</v>
      </c>
      <c r="I18" s="72">
        <f t="shared" si="5"/>
        <v>1.1465145045712022</v>
      </c>
      <c r="J18" s="72">
        <f t="shared" si="5"/>
        <v>1.1465145045712022</v>
      </c>
      <c r="K18" s="72">
        <f t="shared" si="5"/>
        <v>1.1465145045712022</v>
      </c>
      <c r="L18" s="46">
        <v>1.1465145045712022</v>
      </c>
      <c r="M18" s="71">
        <f t="shared" si="6"/>
        <v>1.1465145045712022</v>
      </c>
      <c r="N18" s="71">
        <f t="shared" si="8"/>
        <v>1.1465145045712022</v>
      </c>
      <c r="O18" s="71">
        <f t="shared" si="8"/>
        <v>1.1465145045712022</v>
      </c>
      <c r="P18" s="71">
        <f t="shared" si="8"/>
        <v>1.1465145045712022</v>
      </c>
      <c r="T18" s="64">
        <f t="shared" si="7"/>
        <v>8.9739069776887392E-3</v>
      </c>
      <c r="W18" s="71"/>
    </row>
    <row r="19" spans="1:24" x14ac:dyDescent="0.25">
      <c r="A19" s="16">
        <v>43555</v>
      </c>
      <c r="B19" s="61">
        <v>1.4999999999999996</v>
      </c>
      <c r="C19" s="71">
        <v>0.80508856663662198</v>
      </c>
      <c r="D19" s="71">
        <f t="shared" si="4"/>
        <v>0.73008856663662203</v>
      </c>
      <c r="E19" s="46">
        <f t="shared" si="0"/>
        <v>1.0550885666366221</v>
      </c>
      <c r="F19" s="46">
        <f t="shared" si="1"/>
        <v>0.55508856663662198</v>
      </c>
      <c r="G19" s="72">
        <f t="shared" si="5"/>
        <v>1.1800885666366219</v>
      </c>
      <c r="H19" s="72">
        <f t="shared" si="5"/>
        <v>1.1800885666366219</v>
      </c>
      <c r="I19" s="72">
        <f t="shared" si="5"/>
        <v>1.1800885666366219</v>
      </c>
      <c r="J19" s="72">
        <f t="shared" si="5"/>
        <v>1.1800885666366219</v>
      </c>
      <c r="K19" s="72">
        <f t="shared" si="5"/>
        <v>1.1800885666366219</v>
      </c>
      <c r="L19" s="46">
        <v>1.1800885666366219</v>
      </c>
      <c r="M19" s="71">
        <f t="shared" si="6"/>
        <v>1.1800885666366219</v>
      </c>
      <c r="N19" s="71">
        <f t="shared" si="8"/>
        <v>1.1800885666366219</v>
      </c>
      <c r="O19" s="71">
        <f t="shared" si="8"/>
        <v>1.1800885666366219</v>
      </c>
      <c r="P19" s="71">
        <f t="shared" si="8"/>
        <v>1.1800885666366219</v>
      </c>
      <c r="T19" s="64">
        <f t="shared" si="7"/>
        <v>8.5740620654197741E-3</v>
      </c>
      <c r="W19" s="71"/>
    </row>
    <row r="20" spans="1:24" x14ac:dyDescent="0.25">
      <c r="A20" s="16">
        <v>43585</v>
      </c>
      <c r="B20" s="61">
        <v>1.5833333333333328</v>
      </c>
      <c r="C20" s="71">
        <v>0.81771802596137133</v>
      </c>
      <c r="D20" s="71">
        <f t="shared" si="4"/>
        <v>0.73855135929470472</v>
      </c>
      <c r="E20" s="46">
        <f t="shared" si="0"/>
        <v>1.0677180259613714</v>
      </c>
      <c r="F20" s="46">
        <f t="shared" si="1"/>
        <v>0.56771802596137133</v>
      </c>
      <c r="G20" s="72">
        <f t="shared" si="5"/>
        <v>1.2135513592947045</v>
      </c>
      <c r="H20" s="72">
        <f t="shared" si="5"/>
        <v>1.2135513592947045</v>
      </c>
      <c r="I20" s="72">
        <f t="shared" si="5"/>
        <v>1.2135513592947045</v>
      </c>
      <c r="J20" s="72">
        <f t="shared" si="5"/>
        <v>1.2135513592947045</v>
      </c>
      <c r="K20" s="72">
        <f t="shared" si="5"/>
        <v>1.2135513592947045</v>
      </c>
      <c r="L20" s="46">
        <v>1.2135513592947045</v>
      </c>
      <c r="M20" s="71">
        <f t="shared" si="6"/>
        <v>1.2135513592947045</v>
      </c>
      <c r="N20" s="71">
        <f t="shared" si="8"/>
        <v>1.2135513592947045</v>
      </c>
      <c r="O20" s="71">
        <f t="shared" si="8"/>
        <v>1.2135513592947045</v>
      </c>
      <c r="P20" s="71">
        <f t="shared" si="8"/>
        <v>1.2135513592947045</v>
      </c>
      <c r="T20" s="64">
        <f t="shared" si="7"/>
        <v>8.4627926580826962E-3</v>
      </c>
      <c r="W20" s="71"/>
    </row>
    <row r="21" spans="1:24" x14ac:dyDescent="0.25">
      <c r="A21" s="16">
        <v>43616</v>
      </c>
      <c r="B21" s="61">
        <v>1.6666666666666661</v>
      </c>
      <c r="C21" s="71">
        <v>0.83027783642376318</v>
      </c>
      <c r="D21" s="71">
        <f t="shared" si="4"/>
        <v>0.74694450309042992</v>
      </c>
      <c r="E21" s="46">
        <f t="shared" si="0"/>
        <v>1.0802778364237633</v>
      </c>
      <c r="F21" s="46">
        <f t="shared" si="1"/>
        <v>0.58027783642376318</v>
      </c>
      <c r="G21" s="72">
        <f t="shared" si="5"/>
        <v>1.2469445030904298</v>
      </c>
      <c r="H21" s="72">
        <f t="shared" si="5"/>
        <v>1.2469445030904298</v>
      </c>
      <c r="I21" s="72">
        <f t="shared" si="5"/>
        <v>1.2469445030904298</v>
      </c>
      <c r="J21" s="72">
        <f t="shared" si="5"/>
        <v>1.2469445030904298</v>
      </c>
      <c r="K21" s="72">
        <f t="shared" si="5"/>
        <v>1.2469445030904298</v>
      </c>
      <c r="L21" s="46">
        <v>1.2469445030904298</v>
      </c>
      <c r="M21" s="71">
        <f t="shared" si="6"/>
        <v>1.2469445030904298</v>
      </c>
      <c r="N21" s="71">
        <f t="shared" si="8"/>
        <v>1.2469445030904298</v>
      </c>
      <c r="O21" s="71">
        <f t="shared" si="8"/>
        <v>1.2469445030904298</v>
      </c>
      <c r="P21" s="71">
        <f t="shared" si="8"/>
        <v>1.2469445030904298</v>
      </c>
      <c r="T21" s="64">
        <f t="shared" si="7"/>
        <v>8.3931437957251998E-3</v>
      </c>
      <c r="W21" s="71"/>
    </row>
    <row r="22" spans="1:24" x14ac:dyDescent="0.25">
      <c r="A22" s="16">
        <v>43646</v>
      </c>
      <c r="B22" s="61">
        <v>1.7499999999999993</v>
      </c>
      <c r="C22" s="71">
        <v>0.84275638132349129</v>
      </c>
      <c r="D22" s="71">
        <f t="shared" si="4"/>
        <v>0.75525638132349138</v>
      </c>
      <c r="E22" s="46">
        <f t="shared" si="0"/>
        <v>1.0927563813234913</v>
      </c>
      <c r="F22" s="46">
        <f t="shared" si="1"/>
        <v>0.59275638132349129</v>
      </c>
      <c r="G22" s="72">
        <f t="shared" si="5"/>
        <v>1.2802563813234911</v>
      </c>
      <c r="H22" s="72">
        <f t="shared" si="5"/>
        <v>1.2802563813234911</v>
      </c>
      <c r="I22" s="72">
        <f t="shared" si="5"/>
        <v>1.2802563813234911</v>
      </c>
      <c r="J22" s="72">
        <f t="shared" si="5"/>
        <v>1.2802563813234911</v>
      </c>
      <c r="K22" s="72">
        <f t="shared" si="5"/>
        <v>1.2802563813234911</v>
      </c>
      <c r="L22" s="46">
        <v>1.2802563813234911</v>
      </c>
      <c r="M22" s="71">
        <f t="shared" si="6"/>
        <v>1.2802563813234911</v>
      </c>
      <c r="N22" s="71">
        <f t="shared" si="8"/>
        <v>1.2802563813234911</v>
      </c>
      <c r="O22" s="71">
        <f t="shared" si="8"/>
        <v>1.2802563813234911</v>
      </c>
      <c r="P22" s="71">
        <f t="shared" si="8"/>
        <v>1.2802563813234911</v>
      </c>
      <c r="T22" s="64">
        <f t="shared" si="7"/>
        <v>8.3118782330614538E-3</v>
      </c>
      <c r="W22" s="71"/>
    </row>
    <row r="23" spans="1:24" x14ac:dyDescent="0.25">
      <c r="A23" s="16">
        <v>43677</v>
      </c>
      <c r="B23" s="61">
        <v>1.8333333333333326</v>
      </c>
      <c r="C23" s="71">
        <v>0.8551420439602494</v>
      </c>
      <c r="D23" s="71">
        <f t="shared" si="4"/>
        <v>0.76347537729358272</v>
      </c>
      <c r="E23" s="46">
        <f t="shared" si="0"/>
        <v>1.1051420439602495</v>
      </c>
      <c r="F23" s="46">
        <f t="shared" si="1"/>
        <v>0.6051420439602494</v>
      </c>
      <c r="G23" s="72">
        <f t="shared" si="5"/>
        <v>1.3134753772935825</v>
      </c>
      <c r="H23" s="72">
        <f t="shared" si="5"/>
        <v>1.3134753772935825</v>
      </c>
      <c r="I23" s="72">
        <f t="shared" si="5"/>
        <v>1.3134753772935825</v>
      </c>
      <c r="J23" s="72">
        <f t="shared" si="5"/>
        <v>1.3134753772935825</v>
      </c>
      <c r="K23" s="72">
        <f t="shared" si="5"/>
        <v>1.3134753772935825</v>
      </c>
      <c r="L23" s="46">
        <v>1.3134753772935825</v>
      </c>
      <c r="M23" s="71">
        <f t="shared" si="6"/>
        <v>1.3134753772935825</v>
      </c>
      <c r="N23" s="71">
        <f t="shared" si="8"/>
        <v>1.3134753772935825</v>
      </c>
      <c r="O23" s="71">
        <f t="shared" si="8"/>
        <v>1.3134753772935825</v>
      </c>
      <c r="P23" s="71">
        <f t="shared" si="8"/>
        <v>1.3134753772935825</v>
      </c>
      <c r="T23" s="64">
        <f t="shared" si="7"/>
        <v>8.2189959700913473E-3</v>
      </c>
      <c r="W23" s="71"/>
    </row>
    <row r="24" spans="1:24" x14ac:dyDescent="0.25">
      <c r="A24" s="16">
        <v>43708</v>
      </c>
      <c r="B24" s="61">
        <v>1.9166666666666659</v>
      </c>
      <c r="C24" s="71">
        <v>0.86742320763373115</v>
      </c>
      <c r="D24" s="71">
        <f t="shared" si="4"/>
        <v>0.77158987430039783</v>
      </c>
      <c r="E24" s="46">
        <f t="shared" si="0"/>
        <v>1.1174232076337312</v>
      </c>
      <c r="F24" s="46">
        <f t="shared" si="1"/>
        <v>0.61742320763373115</v>
      </c>
      <c r="G24" s="72">
        <f t="shared" si="5"/>
        <v>1.3465898743003977</v>
      </c>
      <c r="H24" s="72">
        <f t="shared" si="5"/>
        <v>1.3465898743003977</v>
      </c>
      <c r="I24" s="72">
        <f t="shared" si="5"/>
        <v>1.3465898743003977</v>
      </c>
      <c r="J24" s="72">
        <f t="shared" si="5"/>
        <v>1.3465898743003977</v>
      </c>
      <c r="K24" s="72">
        <f t="shared" si="5"/>
        <v>1.3465898743003977</v>
      </c>
      <c r="L24" s="46">
        <v>1.3465898743003977</v>
      </c>
      <c r="M24" s="71">
        <f t="shared" si="6"/>
        <v>1.3465898743003977</v>
      </c>
      <c r="N24" s="71">
        <f t="shared" si="8"/>
        <v>1.3465898743003977</v>
      </c>
      <c r="O24" s="71">
        <f t="shared" si="8"/>
        <v>1.3465898743003977</v>
      </c>
      <c r="P24" s="71">
        <f t="shared" si="8"/>
        <v>1.3465898743003977</v>
      </c>
      <c r="T24" s="64">
        <f t="shared" si="7"/>
        <v>8.1144970068151023E-3</v>
      </c>
      <c r="W24" s="71"/>
    </row>
    <row r="25" spans="1:24" x14ac:dyDescent="0.25">
      <c r="A25" s="16">
        <v>43738</v>
      </c>
      <c r="B25" s="61">
        <v>1.9999999999999991</v>
      </c>
      <c r="C25" s="71">
        <v>0.87958825564363086</v>
      </c>
      <c r="D25" s="71">
        <f t="shared" si="4"/>
        <v>0.77958825564363088</v>
      </c>
      <c r="E25" s="46">
        <f t="shared" si="0"/>
        <v>1.1295882556436307</v>
      </c>
      <c r="F25" s="46">
        <f t="shared" si="1"/>
        <v>0.62958825564363086</v>
      </c>
      <c r="G25" s="72">
        <f t="shared" si="5"/>
        <v>1.3795882556436307</v>
      </c>
      <c r="H25" s="72">
        <f t="shared" si="5"/>
        <v>1.3795882556436307</v>
      </c>
      <c r="I25" s="72">
        <f t="shared" si="5"/>
        <v>1.3795882556436307</v>
      </c>
      <c r="J25" s="72">
        <f t="shared" si="5"/>
        <v>1.3795882556436307</v>
      </c>
      <c r="K25" s="72">
        <f t="shared" si="5"/>
        <v>1.3795882556436307</v>
      </c>
      <c r="L25" s="46">
        <v>1.3795882556436307</v>
      </c>
      <c r="M25" s="71">
        <f t="shared" si="6"/>
        <v>1.3795882556436307</v>
      </c>
      <c r="N25" s="71">
        <f t="shared" si="8"/>
        <v>1.3795882556436307</v>
      </c>
      <c r="O25" s="71">
        <f t="shared" si="8"/>
        <v>1.3795882556436307</v>
      </c>
      <c r="P25" s="71">
        <f t="shared" si="8"/>
        <v>1.3795882556436307</v>
      </c>
      <c r="T25" s="64">
        <f t="shared" si="7"/>
        <v>7.9983813432330519E-3</v>
      </c>
      <c r="W25" s="71"/>
    </row>
    <row r="26" spans="1:24" x14ac:dyDescent="0.25">
      <c r="A26" s="16">
        <v>43769</v>
      </c>
      <c r="B26" s="61">
        <v>2.0833333333333326</v>
      </c>
      <c r="C26" s="71">
        <v>0.89162860346367145</v>
      </c>
      <c r="D26" s="71">
        <f t="shared" si="4"/>
        <v>0.78746193679700482</v>
      </c>
      <c r="E26" s="46">
        <f t="shared" si="0"/>
        <v>1.1416286034636713</v>
      </c>
      <c r="F26" s="46">
        <f t="shared" si="1"/>
        <v>0.64162860346367145</v>
      </c>
      <c r="G26" s="72">
        <f t="shared" si="5"/>
        <v>1.4124619367970046</v>
      </c>
      <c r="H26" s="72">
        <f t="shared" si="5"/>
        <v>1.4124619367970046</v>
      </c>
      <c r="I26" s="72">
        <f t="shared" si="5"/>
        <v>1.4124619367970046</v>
      </c>
      <c r="J26" s="72">
        <f t="shared" si="5"/>
        <v>1.4124619367970046</v>
      </c>
      <c r="K26" s="72">
        <f t="shared" si="5"/>
        <v>1.4124619367970046</v>
      </c>
      <c r="L26" s="46">
        <v>1.4124619367970046</v>
      </c>
      <c r="M26" s="71">
        <f t="shared" si="6"/>
        <v>1.4124619367970046</v>
      </c>
      <c r="N26" s="71">
        <f t="shared" si="8"/>
        <v>1.4124619367970046</v>
      </c>
      <c r="O26" s="71">
        <f t="shared" si="8"/>
        <v>1.4124619367970046</v>
      </c>
      <c r="P26" s="71">
        <f t="shared" si="8"/>
        <v>1.4124619367970046</v>
      </c>
      <c r="T26" s="64">
        <f t="shared" si="7"/>
        <v>7.8736811533739459E-3</v>
      </c>
      <c r="W26" s="71"/>
    </row>
    <row r="27" spans="1:24" x14ac:dyDescent="0.25">
      <c r="A27" s="16">
        <v>43799</v>
      </c>
      <c r="B27" s="61">
        <v>2.1666666666666661</v>
      </c>
      <c r="C27" s="71">
        <v>0.90354905332784874</v>
      </c>
      <c r="D27" s="71">
        <f t="shared" si="4"/>
        <v>0.79521571999451546</v>
      </c>
      <c r="E27" s="46">
        <f t="shared" si="0"/>
        <v>1.1535490533278487</v>
      </c>
      <c r="F27" s="46">
        <f t="shared" si="1"/>
        <v>0.65354905332784874</v>
      </c>
      <c r="G27" s="72">
        <f t="shared" si="5"/>
        <v>1.4452157199945153</v>
      </c>
      <c r="H27" s="72">
        <f t="shared" si="5"/>
        <v>1.4452157199945153</v>
      </c>
      <c r="I27" s="72">
        <f t="shared" si="5"/>
        <v>1.4452157199945153</v>
      </c>
      <c r="J27" s="72">
        <f t="shared" si="5"/>
        <v>1.4452157199945153</v>
      </c>
      <c r="K27" s="72">
        <f t="shared" si="5"/>
        <v>1.4452157199945153</v>
      </c>
      <c r="L27" s="46">
        <v>1.4452157199945153</v>
      </c>
      <c r="M27" s="71">
        <f t="shared" si="6"/>
        <v>1.4452157199945153</v>
      </c>
      <c r="N27" s="71">
        <f t="shared" si="8"/>
        <v>1.4452157199945153</v>
      </c>
      <c r="O27" s="71">
        <f t="shared" si="8"/>
        <v>1.4452157199945153</v>
      </c>
      <c r="P27" s="71">
        <f t="shared" si="8"/>
        <v>1.4452157199945153</v>
      </c>
      <c r="T27" s="64">
        <f t="shared" si="7"/>
        <v>7.7537831975106331E-3</v>
      </c>
      <c r="W27" s="71"/>
    </row>
    <row r="28" spans="1:24" x14ac:dyDescent="0.25">
      <c r="A28" s="16">
        <v>43830</v>
      </c>
      <c r="B28" s="61">
        <v>2.2499999999999996</v>
      </c>
      <c r="C28" s="71">
        <v>0.91535810062940459</v>
      </c>
      <c r="D28" s="71">
        <f t="shared" si="4"/>
        <v>0.80285810062940466</v>
      </c>
      <c r="E28" s="46">
        <f t="shared" si="0"/>
        <v>1.1653581006294047</v>
      </c>
      <c r="F28" s="46">
        <f t="shared" si="1"/>
        <v>0.66535810062940459</v>
      </c>
      <c r="G28" s="72">
        <f t="shared" si="5"/>
        <v>1.4778581006294045</v>
      </c>
      <c r="H28" s="72">
        <f t="shared" si="5"/>
        <v>1.4778581006294045</v>
      </c>
      <c r="I28" s="72">
        <f t="shared" si="5"/>
        <v>1.4778581006294045</v>
      </c>
      <c r="J28" s="72">
        <f t="shared" si="5"/>
        <v>1.4778581006294045</v>
      </c>
      <c r="K28" s="72">
        <f t="shared" si="5"/>
        <v>1.4778581006294045</v>
      </c>
      <c r="L28" s="46">
        <v>1.4778581006294045</v>
      </c>
      <c r="M28" s="71">
        <f t="shared" si="6"/>
        <v>1.4778581006294045</v>
      </c>
      <c r="N28" s="71">
        <f t="shared" si="8"/>
        <v>1.4778581006294045</v>
      </c>
      <c r="O28" s="71">
        <f t="shared" si="8"/>
        <v>1.4778581006294045</v>
      </c>
      <c r="P28" s="71">
        <f t="shared" si="8"/>
        <v>1.4778581006294045</v>
      </c>
      <c r="T28" s="64">
        <f t="shared" si="7"/>
        <v>7.6423806348892009E-3</v>
      </c>
      <c r="W28" s="71"/>
    </row>
    <row r="29" spans="1:24" x14ac:dyDescent="0.25">
      <c r="A29" s="16">
        <v>43861</v>
      </c>
      <c r="B29" s="61">
        <v>2.333333333333333</v>
      </c>
      <c r="C29" s="71">
        <v>0.92706424088069705</v>
      </c>
      <c r="D29" s="71">
        <f t="shared" si="4"/>
        <v>0.81039757421403036</v>
      </c>
      <c r="E29" s="46">
        <f t="shared" si="0"/>
        <v>1.1770642408806971</v>
      </c>
      <c r="F29" s="46">
        <f t="shared" si="1"/>
        <v>0.67706424088069705</v>
      </c>
      <c r="G29" s="72">
        <f t="shared" si="5"/>
        <v>1.5103975742140303</v>
      </c>
      <c r="H29" s="72">
        <f t="shared" si="5"/>
        <v>1.5103975742140303</v>
      </c>
      <c r="I29" s="72">
        <f t="shared" si="5"/>
        <v>1.5103975742140303</v>
      </c>
      <c r="J29" s="72">
        <f t="shared" si="5"/>
        <v>1.5103975742140303</v>
      </c>
      <c r="K29" s="72">
        <f t="shared" si="5"/>
        <v>1.5103975742140303</v>
      </c>
      <c r="L29" s="46">
        <v>1.5103975742140303</v>
      </c>
      <c r="M29" s="71">
        <f t="shared" si="6"/>
        <v>1.5103975742140303</v>
      </c>
      <c r="N29" s="71">
        <f t="shared" si="8"/>
        <v>1.5103975742140303</v>
      </c>
      <c r="O29" s="71">
        <f t="shared" si="8"/>
        <v>1.5103975742140303</v>
      </c>
      <c r="P29" s="71">
        <f t="shared" si="8"/>
        <v>1.5103975742140303</v>
      </c>
      <c r="T29" s="64">
        <f t="shared" si="7"/>
        <v>7.5394735846256999E-3</v>
      </c>
      <c r="W29" s="71"/>
    </row>
    <row r="30" spans="1:24" x14ac:dyDescent="0.25">
      <c r="A30" s="16">
        <v>43890</v>
      </c>
      <c r="B30" s="61">
        <v>2.4166666666666665</v>
      </c>
      <c r="C30" s="71">
        <v>0.93867596959408406</v>
      </c>
      <c r="D30" s="71">
        <f t="shared" si="4"/>
        <v>0.81784263626075071</v>
      </c>
      <c r="E30" s="46">
        <f t="shared" si="0"/>
        <v>1.1886759695940841</v>
      </c>
      <c r="F30" s="46">
        <f t="shared" si="1"/>
        <v>0.68867596959408406</v>
      </c>
      <c r="G30" s="72">
        <f t="shared" si="5"/>
        <v>1.5428426362607506</v>
      </c>
      <c r="H30" s="72">
        <f t="shared" si="5"/>
        <v>1.5428426362607506</v>
      </c>
      <c r="I30" s="72">
        <f t="shared" si="5"/>
        <v>1.5428426362607506</v>
      </c>
      <c r="J30" s="72">
        <f t="shared" si="5"/>
        <v>1.5428426362607506</v>
      </c>
      <c r="K30" s="72">
        <f t="shared" si="5"/>
        <v>1.5428426362607506</v>
      </c>
      <c r="L30" s="46">
        <v>1.5428426362607506</v>
      </c>
      <c r="M30" s="71">
        <f t="shared" si="6"/>
        <v>1.5428426362607506</v>
      </c>
      <c r="N30" s="71">
        <f t="shared" si="8"/>
        <v>1.5428426362607506</v>
      </c>
      <c r="O30" s="71">
        <f t="shared" si="8"/>
        <v>1.5428426362607506</v>
      </c>
      <c r="P30" s="71">
        <f t="shared" si="8"/>
        <v>1.5428426362607506</v>
      </c>
      <c r="T30" s="64">
        <f t="shared" si="7"/>
        <v>7.4450620467203521E-3</v>
      </c>
      <c r="W30" s="71"/>
    </row>
    <row r="31" spans="1:24" x14ac:dyDescent="0.25">
      <c r="A31" s="16">
        <v>43921</v>
      </c>
      <c r="B31" s="61">
        <v>2.5</v>
      </c>
      <c r="C31" s="71">
        <v>0.95020178228192442</v>
      </c>
      <c r="D31" s="71">
        <f t="shared" si="4"/>
        <v>0.82520178228192442</v>
      </c>
      <c r="E31" s="46">
        <f t="shared" si="0"/>
        <v>1.2002017822819244</v>
      </c>
      <c r="F31" s="46">
        <f t="shared" si="1"/>
        <v>0.70020178228192442</v>
      </c>
      <c r="G31" s="72">
        <f t="shared" si="5"/>
        <v>1.5752017822819244</v>
      </c>
      <c r="H31" s="72">
        <f t="shared" si="5"/>
        <v>1.5752017822819244</v>
      </c>
      <c r="I31" s="72">
        <f t="shared" si="5"/>
        <v>1.5752017822819244</v>
      </c>
      <c r="J31" s="72">
        <f t="shared" si="5"/>
        <v>1.5752017822819244</v>
      </c>
      <c r="K31" s="72">
        <f t="shared" si="5"/>
        <v>1.5752017822819244</v>
      </c>
      <c r="L31" s="46">
        <v>1.5752017822819244</v>
      </c>
      <c r="M31" s="71">
        <f t="shared" si="6"/>
        <v>1.5752017822819244</v>
      </c>
      <c r="N31" s="71">
        <f t="shared" si="8"/>
        <v>1.5752017822819244</v>
      </c>
      <c r="O31" s="71">
        <f t="shared" si="8"/>
        <v>1.5752017822819244</v>
      </c>
      <c r="P31" s="71">
        <f t="shared" si="8"/>
        <v>1.5752017822819244</v>
      </c>
      <c r="T31" s="64">
        <f t="shared" si="7"/>
        <v>7.3591460211737125E-3</v>
      </c>
      <c r="W31" s="71"/>
    </row>
    <row r="32" spans="1:24" x14ac:dyDescent="0.25">
      <c r="A32" s="16">
        <v>43951</v>
      </c>
      <c r="B32" s="61">
        <v>2.5833333333333335</v>
      </c>
      <c r="C32" s="71">
        <v>0.96165017445657608</v>
      </c>
      <c r="D32" s="71">
        <f t="shared" si="4"/>
        <v>0.83248350778990943</v>
      </c>
      <c r="E32" s="46">
        <f t="shared" si="0"/>
        <v>1.211650174456576</v>
      </c>
      <c r="F32" s="46">
        <f t="shared" si="1"/>
        <v>0.71165017445657608</v>
      </c>
      <c r="G32" s="72">
        <f t="shared" si="5"/>
        <v>1.6074835077899094</v>
      </c>
      <c r="H32" s="72">
        <f t="shared" si="5"/>
        <v>1.6074835077899094</v>
      </c>
      <c r="I32" s="72">
        <f t="shared" si="5"/>
        <v>1.6074835077899094</v>
      </c>
      <c r="J32" s="72">
        <f t="shared" si="5"/>
        <v>1.6074835077899094</v>
      </c>
      <c r="K32" s="72">
        <f t="shared" si="5"/>
        <v>1.6074835077899094</v>
      </c>
      <c r="L32" s="46">
        <v>1.6074835077899094</v>
      </c>
      <c r="M32" s="71">
        <f t="shared" si="6"/>
        <v>1.6074835077899094</v>
      </c>
      <c r="N32" s="71">
        <f t="shared" si="8"/>
        <v>1.6074835077899094</v>
      </c>
      <c r="O32" s="71">
        <f t="shared" si="8"/>
        <v>1.6074835077899094</v>
      </c>
      <c r="P32" s="71">
        <f t="shared" si="8"/>
        <v>1.6074835077899094</v>
      </c>
      <c r="T32" s="64">
        <f t="shared" si="7"/>
        <v>7.2817255079850041E-3</v>
      </c>
      <c r="W32" s="71"/>
      <c r="X32" s="64"/>
    </row>
    <row r="33" spans="1:24" x14ac:dyDescent="0.25">
      <c r="A33" s="16">
        <v>43982</v>
      </c>
      <c r="B33" s="61">
        <v>2.666666666666667</v>
      </c>
      <c r="C33" s="71">
        <v>0.97302964163039729</v>
      </c>
      <c r="D33" s="71">
        <f t="shared" si="4"/>
        <v>0.83969630829706388</v>
      </c>
      <c r="E33" s="46">
        <f t="shared" si="0"/>
        <v>1.2230296416303972</v>
      </c>
      <c r="F33" s="46">
        <f t="shared" si="1"/>
        <v>0.72302964163039729</v>
      </c>
      <c r="G33" s="72">
        <f t="shared" si="5"/>
        <v>1.6396963082970641</v>
      </c>
      <c r="H33" s="72">
        <f t="shared" si="5"/>
        <v>1.6396963082970641</v>
      </c>
      <c r="I33" s="72">
        <f t="shared" si="5"/>
        <v>1.6396963082970641</v>
      </c>
      <c r="J33" s="72">
        <f t="shared" si="5"/>
        <v>1.6396963082970641</v>
      </c>
      <c r="K33" s="72">
        <f t="shared" si="5"/>
        <v>1.6396963082970641</v>
      </c>
      <c r="L33" s="46">
        <v>1.6396963082970641</v>
      </c>
      <c r="M33" s="71">
        <f t="shared" si="6"/>
        <v>1.6396963082970641</v>
      </c>
      <c r="N33" s="71">
        <f t="shared" ref="N33:P48" si="9">IF($C33+(0.5*$B33/2)&lt;=4,$C33+(0.5*$B33/2),4)</f>
        <v>1.6396963082970641</v>
      </c>
      <c r="O33" s="71">
        <f t="shared" si="9"/>
        <v>1.6396963082970641</v>
      </c>
      <c r="P33" s="71">
        <f t="shared" si="9"/>
        <v>1.6396963082970641</v>
      </c>
      <c r="T33" s="64">
        <f t="shared" si="7"/>
        <v>7.2128005071544488E-3</v>
      </c>
      <c r="W33" s="71"/>
      <c r="X33" s="64"/>
    </row>
    <row r="34" spans="1:24" x14ac:dyDescent="0.25">
      <c r="A34" s="16">
        <v>44012</v>
      </c>
      <c r="B34" s="61">
        <v>2.7500000000000004</v>
      </c>
      <c r="C34" s="71">
        <v>0.98434867931574654</v>
      </c>
      <c r="D34" s="71">
        <f t="shared" si="4"/>
        <v>0.84684867931574659</v>
      </c>
      <c r="E34" s="46">
        <f t="shared" si="0"/>
        <v>1.2343486793157465</v>
      </c>
      <c r="F34" s="46">
        <f t="shared" si="1"/>
        <v>0.73434867931574654</v>
      </c>
      <c r="G34" s="72">
        <f t="shared" si="5"/>
        <v>1.6718486793157465</v>
      </c>
      <c r="H34" s="72">
        <f t="shared" si="5"/>
        <v>1.6718486793157465</v>
      </c>
      <c r="I34" s="72">
        <f t="shared" si="5"/>
        <v>1.6718486793157465</v>
      </c>
      <c r="J34" s="72">
        <f t="shared" si="5"/>
        <v>1.6718486793157465</v>
      </c>
      <c r="K34" s="72">
        <f t="shared" si="5"/>
        <v>1.6718486793157465</v>
      </c>
      <c r="L34" s="46">
        <v>1.6718486793157465</v>
      </c>
      <c r="M34" s="71">
        <f t="shared" si="6"/>
        <v>1.6718486793157465</v>
      </c>
      <c r="N34" s="71">
        <f t="shared" si="9"/>
        <v>1.6718486793157465</v>
      </c>
      <c r="O34" s="71">
        <f t="shared" si="9"/>
        <v>1.6718486793157465</v>
      </c>
      <c r="P34" s="71">
        <f t="shared" si="9"/>
        <v>1.6718486793157465</v>
      </c>
      <c r="T34" s="64">
        <f t="shared" si="7"/>
        <v>7.1523710186827127E-3</v>
      </c>
      <c r="W34" s="71"/>
      <c r="X34" s="64"/>
    </row>
    <row r="35" spans="1:24" x14ac:dyDescent="0.25">
      <c r="A35" s="16">
        <v>44043</v>
      </c>
      <c r="B35" s="61">
        <v>2.8333333333333339</v>
      </c>
      <c r="C35" s="71">
        <v>0.99561578302498155</v>
      </c>
      <c r="D35" s="71">
        <f t="shared" si="4"/>
        <v>0.85394911635831483</v>
      </c>
      <c r="E35" s="46">
        <f t="shared" si="0"/>
        <v>1.2456157830249817</v>
      </c>
      <c r="F35" s="46">
        <f t="shared" si="1"/>
        <v>0.74561578302498155</v>
      </c>
      <c r="G35" s="72">
        <f t="shared" si="5"/>
        <v>1.7039491163583151</v>
      </c>
      <c r="H35" s="72">
        <f t="shared" si="5"/>
        <v>1.7039491163583151</v>
      </c>
      <c r="I35" s="72">
        <f t="shared" si="5"/>
        <v>1.7039491163583151</v>
      </c>
      <c r="J35" s="72">
        <f t="shared" si="5"/>
        <v>1.7039491163583151</v>
      </c>
      <c r="K35" s="72">
        <f t="shared" si="5"/>
        <v>1.7039491163583151</v>
      </c>
      <c r="L35" s="46">
        <v>1.7039491163583151</v>
      </c>
      <c r="M35" s="71">
        <f t="shared" si="6"/>
        <v>1.7039491163583151</v>
      </c>
      <c r="N35" s="71">
        <f t="shared" si="9"/>
        <v>1.7039491163583151</v>
      </c>
      <c r="O35" s="71">
        <f t="shared" si="9"/>
        <v>1.7039491163583151</v>
      </c>
      <c r="P35" s="71">
        <f t="shared" si="9"/>
        <v>1.7039491163583151</v>
      </c>
      <c r="T35" s="64">
        <f t="shared" si="7"/>
        <v>7.1004370425682417E-3</v>
      </c>
      <c r="W35" s="71"/>
      <c r="X35" s="64"/>
    </row>
    <row r="36" spans="1:24" x14ac:dyDescent="0.25">
      <c r="A36" s="16">
        <v>44074</v>
      </c>
      <c r="B36" s="61">
        <v>2.9166666666666674</v>
      </c>
      <c r="C36" s="71">
        <v>1.0068394482704608</v>
      </c>
      <c r="D36" s="71">
        <f t="shared" si="4"/>
        <v>0.86100611493712742</v>
      </c>
      <c r="E36" s="46">
        <f t="shared" si="0"/>
        <v>1.2568394482704608</v>
      </c>
      <c r="F36" s="46">
        <f t="shared" si="1"/>
        <v>0.75683944827046079</v>
      </c>
      <c r="G36" s="72">
        <f t="shared" si="5"/>
        <v>1.7360061149371275</v>
      </c>
      <c r="H36" s="72">
        <f t="shared" si="5"/>
        <v>1.7360061149371275</v>
      </c>
      <c r="I36" s="72">
        <f t="shared" si="5"/>
        <v>1.7360061149371275</v>
      </c>
      <c r="J36" s="72">
        <f t="shared" si="5"/>
        <v>1.7360061149371275</v>
      </c>
      <c r="K36" s="72">
        <f t="shared" si="5"/>
        <v>1.7360061149371275</v>
      </c>
      <c r="L36" s="46">
        <v>1.7360061149371275</v>
      </c>
      <c r="M36" s="71">
        <f t="shared" si="6"/>
        <v>1.7360061149371275</v>
      </c>
      <c r="N36" s="71">
        <f t="shared" si="9"/>
        <v>1.7360061149371275</v>
      </c>
      <c r="O36" s="71">
        <f t="shared" si="9"/>
        <v>1.7360061149371275</v>
      </c>
      <c r="P36" s="71">
        <f t="shared" si="9"/>
        <v>1.7360061149371275</v>
      </c>
      <c r="T36" s="64">
        <f t="shared" si="7"/>
        <v>7.05699857881259E-3</v>
      </c>
      <c r="W36" s="71"/>
      <c r="X36" s="64"/>
    </row>
    <row r="37" spans="1:24" x14ac:dyDescent="0.25">
      <c r="A37" s="16">
        <v>44104</v>
      </c>
      <c r="B37" s="61">
        <v>3.0000000000000009</v>
      </c>
      <c r="C37" s="71">
        <v>1.0180281705645426</v>
      </c>
      <c r="D37" s="71">
        <f t="shared" si="4"/>
        <v>0.86802817056454262</v>
      </c>
      <c r="E37" s="46">
        <f t="shared" si="0"/>
        <v>1.2680281705645426</v>
      </c>
      <c r="F37" s="46">
        <f t="shared" si="1"/>
        <v>0.76802817056454264</v>
      </c>
      <c r="G37" s="72">
        <f t="shared" si="5"/>
        <v>1.7680281705645429</v>
      </c>
      <c r="H37" s="72">
        <f t="shared" si="5"/>
        <v>1.7680281705645429</v>
      </c>
      <c r="I37" s="72">
        <f t="shared" si="5"/>
        <v>1.7680281705645429</v>
      </c>
      <c r="J37" s="72">
        <f t="shared" si="5"/>
        <v>1.7680281705645429</v>
      </c>
      <c r="K37" s="72">
        <f t="shared" si="5"/>
        <v>1.7680281705645429</v>
      </c>
      <c r="L37" s="46">
        <v>1.7680281705645429</v>
      </c>
      <c r="M37" s="71">
        <f t="shared" si="6"/>
        <v>1.7680281705645429</v>
      </c>
      <c r="N37" s="71">
        <f t="shared" si="9"/>
        <v>1.7680281705645429</v>
      </c>
      <c r="O37" s="71">
        <f t="shared" si="9"/>
        <v>1.7680281705645429</v>
      </c>
      <c r="P37" s="71">
        <f t="shared" si="9"/>
        <v>1.7680281705645429</v>
      </c>
      <c r="T37" s="64">
        <f t="shared" si="7"/>
        <v>7.0220556274152024E-3</v>
      </c>
      <c r="W37" s="71"/>
      <c r="X37" s="64"/>
    </row>
    <row r="38" spans="1:24" x14ac:dyDescent="0.25">
      <c r="A38" s="16">
        <v>44135</v>
      </c>
      <c r="B38" s="61">
        <v>3.0833333333333344</v>
      </c>
      <c r="C38" s="71">
        <v>1.0291891636057031</v>
      </c>
      <c r="D38" s="71">
        <f t="shared" si="4"/>
        <v>0.87502249693903633</v>
      </c>
      <c r="E38" s="46">
        <f t="shared" si="0"/>
        <v>1.2791891636057031</v>
      </c>
      <c r="F38" s="46">
        <f t="shared" si="1"/>
        <v>0.77918916360570312</v>
      </c>
      <c r="G38" s="72">
        <f t="shared" si="5"/>
        <v>1.8000224969390368</v>
      </c>
      <c r="H38" s="72">
        <f t="shared" si="5"/>
        <v>1.8000224969390368</v>
      </c>
      <c r="I38" s="72">
        <f t="shared" si="5"/>
        <v>1.8000224969390368</v>
      </c>
      <c r="J38" s="72">
        <f t="shared" si="5"/>
        <v>1.8000224969390368</v>
      </c>
      <c r="K38" s="72">
        <f t="shared" si="5"/>
        <v>1.8000224969390368</v>
      </c>
      <c r="L38" s="46">
        <v>1.8000224969390368</v>
      </c>
      <c r="M38" s="71">
        <f t="shared" si="6"/>
        <v>1.8000224969390368</v>
      </c>
      <c r="N38" s="71">
        <f t="shared" si="9"/>
        <v>1.8000224969390368</v>
      </c>
      <c r="O38" s="71">
        <f t="shared" si="9"/>
        <v>1.8000224969390368</v>
      </c>
      <c r="P38" s="71">
        <f t="shared" si="9"/>
        <v>1.8000224969390368</v>
      </c>
      <c r="T38" s="64">
        <f t="shared" si="7"/>
        <v>6.994326374493709E-3</v>
      </c>
      <c r="W38" s="71"/>
      <c r="X38" s="64"/>
    </row>
    <row r="39" spans="1:24" x14ac:dyDescent="0.25">
      <c r="A39" s="16">
        <v>44165</v>
      </c>
      <c r="B39" s="61">
        <v>3.1666666666666679</v>
      </c>
      <c r="C39" s="71">
        <v>1.0403239820058869</v>
      </c>
      <c r="D39" s="71">
        <f t="shared" si="4"/>
        <v>0.8819906486725535</v>
      </c>
      <c r="E39" s="46">
        <f t="shared" si="0"/>
        <v>1.2903239820058869</v>
      </c>
      <c r="F39" s="46">
        <f t="shared" si="1"/>
        <v>0.79032398200588694</v>
      </c>
      <c r="G39" s="72">
        <f t="shared" si="5"/>
        <v>1.8319906486725539</v>
      </c>
      <c r="H39" s="72">
        <f t="shared" si="5"/>
        <v>1.8319906486725539</v>
      </c>
      <c r="I39" s="72">
        <f t="shared" si="5"/>
        <v>1.8319906486725539</v>
      </c>
      <c r="J39" s="72">
        <f t="shared" si="5"/>
        <v>1.8319906486725539</v>
      </c>
      <c r="K39" s="72">
        <f t="shared" si="5"/>
        <v>1.8319906486725539</v>
      </c>
      <c r="L39" s="46">
        <v>1.8319906486725539</v>
      </c>
      <c r="M39" s="71">
        <f t="shared" si="6"/>
        <v>1.8319906486725539</v>
      </c>
      <c r="N39" s="71">
        <f t="shared" si="9"/>
        <v>1.8319906486725539</v>
      </c>
      <c r="O39" s="71">
        <f t="shared" si="9"/>
        <v>1.8319906486725539</v>
      </c>
      <c r="P39" s="71">
        <f t="shared" si="9"/>
        <v>1.8319906486725539</v>
      </c>
      <c r="T39" s="64">
        <f t="shared" si="7"/>
        <v>6.9681517335171694E-3</v>
      </c>
      <c r="W39" s="71"/>
      <c r="X39" s="64"/>
    </row>
    <row r="40" spans="1:24" x14ac:dyDescent="0.25">
      <c r="A40" s="16">
        <v>44196</v>
      </c>
      <c r="B40" s="61">
        <v>3.2500000000000013</v>
      </c>
      <c r="C40" s="71">
        <v>1.0514326191398713</v>
      </c>
      <c r="D40" s="71">
        <f t="shared" si="4"/>
        <v>0.88893261913987121</v>
      </c>
      <c r="E40" s="46">
        <f t="shared" si="0"/>
        <v>1.3014326191398713</v>
      </c>
      <c r="F40" s="46">
        <f t="shared" si="1"/>
        <v>0.80143261913987129</v>
      </c>
      <c r="G40" s="72">
        <f t="shared" si="5"/>
        <v>1.8639326191398715</v>
      </c>
      <c r="H40" s="72">
        <f t="shared" si="5"/>
        <v>1.8639326191398715</v>
      </c>
      <c r="I40" s="72">
        <f t="shared" si="5"/>
        <v>1.8639326191398715</v>
      </c>
      <c r="J40" s="72">
        <f t="shared" si="5"/>
        <v>1.8639326191398715</v>
      </c>
      <c r="K40" s="72">
        <f t="shared" si="5"/>
        <v>1.8639326191398715</v>
      </c>
      <c r="L40" s="46">
        <v>1.8639326191398715</v>
      </c>
      <c r="M40" s="71">
        <f t="shared" si="6"/>
        <v>1.8639326191398715</v>
      </c>
      <c r="N40" s="71">
        <f t="shared" si="9"/>
        <v>1.8639326191398715</v>
      </c>
      <c r="O40" s="71">
        <f t="shared" si="9"/>
        <v>1.8639326191398715</v>
      </c>
      <c r="P40" s="71">
        <f t="shared" si="9"/>
        <v>1.8639326191398715</v>
      </c>
      <c r="T40" s="64">
        <f t="shared" si="7"/>
        <v>6.9419704673177041E-3</v>
      </c>
      <c r="W40" s="71"/>
      <c r="X40" s="64"/>
    </row>
    <row r="41" spans="1:24" x14ac:dyDescent="0.25">
      <c r="A41" s="16">
        <v>44227</v>
      </c>
      <c r="B41" s="61">
        <v>3.3333333333333348</v>
      </c>
      <c r="C41" s="71">
        <v>1.0625150683320761</v>
      </c>
      <c r="D41" s="71">
        <f t="shared" si="4"/>
        <v>0.89584840166540936</v>
      </c>
      <c r="E41" s="46">
        <f t="shared" si="0"/>
        <v>1.3125150683320761</v>
      </c>
      <c r="F41" s="46">
        <f t="shared" si="1"/>
        <v>0.8125150683320761</v>
      </c>
      <c r="G41" s="72">
        <f t="shared" si="5"/>
        <v>1.8958484016654098</v>
      </c>
      <c r="H41" s="72">
        <f t="shared" si="5"/>
        <v>1.8958484016654098</v>
      </c>
      <c r="I41" s="72">
        <f t="shared" si="5"/>
        <v>1.8958484016654098</v>
      </c>
      <c r="J41" s="72">
        <f t="shared" si="5"/>
        <v>1.8958484016654098</v>
      </c>
      <c r="K41" s="72">
        <f t="shared" si="5"/>
        <v>1.8958484016654098</v>
      </c>
      <c r="L41" s="46">
        <v>1.8958484016654098</v>
      </c>
      <c r="M41" s="71">
        <f t="shared" si="6"/>
        <v>1.8958484016654098</v>
      </c>
      <c r="N41" s="71">
        <f t="shared" si="9"/>
        <v>1.8958484016654098</v>
      </c>
      <c r="O41" s="71">
        <f t="shared" si="9"/>
        <v>1.8958484016654098</v>
      </c>
      <c r="P41" s="71">
        <f t="shared" si="9"/>
        <v>1.8958484016654098</v>
      </c>
      <c r="T41" s="64">
        <f t="shared" si="7"/>
        <v>6.91578252553815E-3</v>
      </c>
      <c r="W41" s="71"/>
      <c r="X41" s="64"/>
    </row>
    <row r="42" spans="1:24" x14ac:dyDescent="0.25">
      <c r="A42" s="16">
        <v>44255</v>
      </c>
      <c r="B42" s="61">
        <v>3.4166666666666683</v>
      </c>
      <c r="C42" s="71">
        <v>1.0735713229069215</v>
      </c>
      <c r="D42" s="71">
        <f t="shared" si="4"/>
        <v>0.90273798957358808</v>
      </c>
      <c r="E42" s="46">
        <f t="shared" si="0"/>
        <v>1.3235713229069215</v>
      </c>
      <c r="F42" s="46">
        <f t="shared" si="1"/>
        <v>0.82357132290692148</v>
      </c>
      <c r="G42" s="72">
        <f t="shared" si="5"/>
        <v>1.9277379895735884</v>
      </c>
      <c r="H42" s="72">
        <f t="shared" si="5"/>
        <v>1.9277379895735884</v>
      </c>
      <c r="I42" s="72">
        <f t="shared" si="5"/>
        <v>1.9277379895735884</v>
      </c>
      <c r="J42" s="72">
        <f t="shared" si="5"/>
        <v>1.9277379895735884</v>
      </c>
      <c r="K42" s="72">
        <f t="shared" si="5"/>
        <v>1.9277379895735884</v>
      </c>
      <c r="L42" s="46">
        <v>1.9277379895735884</v>
      </c>
      <c r="M42" s="71">
        <f t="shared" si="6"/>
        <v>1.9277379895735884</v>
      </c>
      <c r="N42" s="71">
        <f t="shared" si="9"/>
        <v>1.9277379895735884</v>
      </c>
      <c r="O42" s="71">
        <f t="shared" si="9"/>
        <v>1.9277379895735884</v>
      </c>
      <c r="P42" s="71">
        <f t="shared" si="9"/>
        <v>1.9277379895735884</v>
      </c>
      <c r="T42" s="64">
        <f t="shared" si="7"/>
        <v>6.8895879081787292E-3</v>
      </c>
      <c r="W42" s="71"/>
      <c r="X42" s="64"/>
    </row>
    <row r="43" spans="1:24" x14ac:dyDescent="0.25">
      <c r="A43" s="16">
        <v>44286</v>
      </c>
      <c r="B43" s="61">
        <v>3.5000000000000018</v>
      </c>
      <c r="C43" s="71">
        <v>1.0846013761888276</v>
      </c>
      <c r="D43" s="71">
        <f t="shared" si="4"/>
        <v>0.90960137618882753</v>
      </c>
      <c r="E43" s="46">
        <f t="shared" si="0"/>
        <v>1.3346013761888276</v>
      </c>
      <c r="F43" s="46">
        <f t="shared" si="1"/>
        <v>0.83460137618882757</v>
      </c>
      <c r="G43" s="72">
        <f t="shared" si="5"/>
        <v>1.959601376188828</v>
      </c>
      <c r="H43" s="72">
        <f t="shared" si="5"/>
        <v>1.959601376188828</v>
      </c>
      <c r="I43" s="72">
        <f t="shared" si="5"/>
        <v>1.959601376188828</v>
      </c>
      <c r="J43" s="72">
        <f t="shared" si="5"/>
        <v>1.959601376188828</v>
      </c>
      <c r="K43" s="72">
        <f t="shared" si="5"/>
        <v>1.959601376188828</v>
      </c>
      <c r="L43" s="46">
        <v>1.959601376188828</v>
      </c>
      <c r="M43" s="71">
        <f t="shared" si="6"/>
        <v>1.959601376188828</v>
      </c>
      <c r="N43" s="71">
        <f t="shared" si="9"/>
        <v>1.959601376188828</v>
      </c>
      <c r="O43" s="71">
        <f t="shared" si="9"/>
        <v>1.959601376188828</v>
      </c>
      <c r="P43" s="71">
        <f t="shared" si="9"/>
        <v>1.959601376188828</v>
      </c>
      <c r="T43" s="64">
        <f t="shared" si="7"/>
        <v>6.8633866152394418E-3</v>
      </c>
      <c r="W43" s="71"/>
      <c r="X43" s="64"/>
    </row>
    <row r="44" spans="1:24" x14ac:dyDescent="0.25">
      <c r="A44" s="16">
        <v>44316</v>
      </c>
      <c r="B44" s="61">
        <v>3.5833333333333353</v>
      </c>
      <c r="C44" s="71">
        <v>1.0956052215022147</v>
      </c>
      <c r="D44" s="71">
        <f t="shared" si="4"/>
        <v>0.91643855483554804</v>
      </c>
      <c r="E44" s="46">
        <f t="shared" si="0"/>
        <v>1.3456052215022147</v>
      </c>
      <c r="F44" s="46">
        <f t="shared" si="1"/>
        <v>0.84560522150221473</v>
      </c>
      <c r="G44" s="72">
        <f t="shared" si="5"/>
        <v>1.9914385548355487</v>
      </c>
      <c r="H44" s="72">
        <f t="shared" si="5"/>
        <v>1.9914385548355487</v>
      </c>
      <c r="I44" s="72">
        <f t="shared" si="5"/>
        <v>1.9914385548355487</v>
      </c>
      <c r="J44" s="72">
        <f t="shared" si="5"/>
        <v>1.9914385548355487</v>
      </c>
      <c r="K44" s="72">
        <f t="shared" si="5"/>
        <v>1.9914385548355487</v>
      </c>
      <c r="L44" s="46">
        <v>1.9914385548355487</v>
      </c>
      <c r="M44" s="71">
        <f t="shared" si="6"/>
        <v>1.9914385548355487</v>
      </c>
      <c r="N44" s="71">
        <f t="shared" si="9"/>
        <v>1.9914385548355487</v>
      </c>
      <c r="O44" s="71">
        <f t="shared" si="9"/>
        <v>1.9914385548355487</v>
      </c>
      <c r="P44" s="71">
        <f t="shared" si="9"/>
        <v>1.9914385548355487</v>
      </c>
      <c r="T44" s="64">
        <f t="shared" si="7"/>
        <v>6.8371786467205098E-3</v>
      </c>
      <c r="W44" s="71"/>
      <c r="X44" s="64"/>
    </row>
    <row r="45" spans="1:24" x14ac:dyDescent="0.25">
      <c r="A45" s="16">
        <v>44347</v>
      </c>
      <c r="B45" s="61">
        <v>3.6666666666666687</v>
      </c>
      <c r="C45" s="71">
        <v>1.1065828521715029</v>
      </c>
      <c r="D45" s="71">
        <f t="shared" si="4"/>
        <v>0.92324951883816941</v>
      </c>
      <c r="E45" s="46">
        <f t="shared" si="0"/>
        <v>1.3565828521715029</v>
      </c>
      <c r="F45" s="46">
        <f t="shared" si="1"/>
        <v>0.85658285217150287</v>
      </c>
      <c r="G45" s="72">
        <f t="shared" si="5"/>
        <v>2</v>
      </c>
      <c r="H45" s="72">
        <f t="shared" si="5"/>
        <v>2</v>
      </c>
      <c r="I45" s="72">
        <f t="shared" si="5"/>
        <v>2</v>
      </c>
      <c r="J45" s="72">
        <f t="shared" si="5"/>
        <v>2</v>
      </c>
      <c r="K45" s="72">
        <f t="shared" si="5"/>
        <v>2</v>
      </c>
      <c r="L45" s="46">
        <v>2.0232495188381701</v>
      </c>
      <c r="M45" s="71">
        <f t="shared" si="6"/>
        <v>2.0232495188381701</v>
      </c>
      <c r="N45" s="71">
        <f t="shared" si="9"/>
        <v>2.0232495188381701</v>
      </c>
      <c r="O45" s="71">
        <f t="shared" si="9"/>
        <v>2.0232495188381701</v>
      </c>
      <c r="P45" s="71">
        <f t="shared" si="9"/>
        <v>2.0232495188381701</v>
      </c>
      <c r="T45" s="64">
        <f t="shared" si="7"/>
        <v>6.810964002621378E-3</v>
      </c>
      <c r="W45" s="71"/>
      <c r="X45" s="64"/>
    </row>
    <row r="46" spans="1:24" x14ac:dyDescent="0.25">
      <c r="A46" s="16">
        <v>44377</v>
      </c>
      <c r="B46" s="61">
        <v>3.7500000000000022</v>
      </c>
      <c r="C46" s="71">
        <v>1.1175342615211121</v>
      </c>
      <c r="D46" s="71">
        <f t="shared" si="4"/>
        <v>0.93003426152111202</v>
      </c>
      <c r="E46" s="46">
        <f t="shared" si="0"/>
        <v>1.3675342615211121</v>
      </c>
      <c r="F46" s="46">
        <f t="shared" si="1"/>
        <v>0.86753426152111213</v>
      </c>
      <c r="G46" s="72">
        <f t="shared" si="5"/>
        <v>2</v>
      </c>
      <c r="H46" s="72">
        <f t="shared" si="5"/>
        <v>2</v>
      </c>
      <c r="I46" s="72">
        <f t="shared" si="5"/>
        <v>2</v>
      </c>
      <c r="J46" s="72">
        <f t="shared" si="5"/>
        <v>2</v>
      </c>
      <c r="K46" s="72">
        <f t="shared" si="5"/>
        <v>2</v>
      </c>
      <c r="L46" s="46">
        <v>2.0550342615211128</v>
      </c>
      <c r="M46" s="71">
        <f t="shared" si="6"/>
        <v>2.0550342615211128</v>
      </c>
      <c r="N46" s="71">
        <f t="shared" si="9"/>
        <v>2.0550342615211128</v>
      </c>
      <c r="O46" s="71">
        <f t="shared" si="9"/>
        <v>2.0550342615211128</v>
      </c>
      <c r="P46" s="71">
        <f t="shared" si="9"/>
        <v>2.0550342615211128</v>
      </c>
      <c r="T46" s="64">
        <f t="shared" si="7"/>
        <v>6.7847426829426016E-3</v>
      </c>
      <c r="W46" s="71"/>
      <c r="X46" s="64"/>
    </row>
    <row r="47" spans="1:24" x14ac:dyDescent="0.25">
      <c r="A47" s="16">
        <v>44408</v>
      </c>
      <c r="B47" s="61">
        <v>3.8333333333333357</v>
      </c>
      <c r="C47" s="71">
        <v>1.1284594428754628</v>
      </c>
      <c r="D47" s="71">
        <f t="shared" si="4"/>
        <v>0.93679277620879609</v>
      </c>
      <c r="E47" s="46">
        <f t="shared" si="0"/>
        <v>1.3784594428754628</v>
      </c>
      <c r="F47" s="46">
        <f t="shared" si="1"/>
        <v>0.87845944287546285</v>
      </c>
      <c r="G47" s="72">
        <f t="shared" si="5"/>
        <v>2</v>
      </c>
      <c r="H47" s="72">
        <f t="shared" si="5"/>
        <v>2</v>
      </c>
      <c r="I47" s="72">
        <f t="shared" si="5"/>
        <v>2</v>
      </c>
      <c r="J47" s="72">
        <f t="shared" si="5"/>
        <v>2</v>
      </c>
      <c r="K47" s="72">
        <f t="shared" si="5"/>
        <v>2</v>
      </c>
      <c r="L47" s="46">
        <v>2.0867927762087968</v>
      </c>
      <c r="M47" s="71">
        <f t="shared" si="6"/>
        <v>2.0867927762087968</v>
      </c>
      <c r="N47" s="71">
        <f t="shared" si="9"/>
        <v>2.0867927762087968</v>
      </c>
      <c r="O47" s="71">
        <f t="shared" si="9"/>
        <v>2.0867927762087968</v>
      </c>
      <c r="P47" s="71">
        <f t="shared" si="9"/>
        <v>2.0867927762087968</v>
      </c>
      <c r="T47" s="64">
        <f t="shared" si="7"/>
        <v>6.7585146876840696E-3</v>
      </c>
      <c r="W47" s="71"/>
      <c r="X47" s="64"/>
    </row>
    <row r="48" spans="1:24" x14ac:dyDescent="0.25">
      <c r="A48" s="16">
        <v>44439</v>
      </c>
      <c r="B48" s="61">
        <v>3.9166666666666692</v>
      </c>
      <c r="C48" s="71">
        <v>1.1393583895589749</v>
      </c>
      <c r="D48" s="71">
        <f t="shared" si="4"/>
        <v>0.94352505622564142</v>
      </c>
      <c r="E48" s="46">
        <f t="shared" si="0"/>
        <v>1.3893583895589749</v>
      </c>
      <c r="F48" s="46">
        <f t="shared" si="1"/>
        <v>0.88935838955897495</v>
      </c>
      <c r="G48" s="72">
        <f t="shared" si="5"/>
        <v>2</v>
      </c>
      <c r="H48" s="72">
        <f t="shared" si="5"/>
        <v>2</v>
      </c>
      <c r="I48" s="72">
        <f t="shared" si="5"/>
        <v>2</v>
      </c>
      <c r="J48" s="72">
        <f t="shared" si="5"/>
        <v>2</v>
      </c>
      <c r="K48" s="72">
        <f t="shared" si="5"/>
        <v>2</v>
      </c>
      <c r="L48" s="46">
        <v>2.1185250562256424</v>
      </c>
      <c r="M48" s="71">
        <f t="shared" si="6"/>
        <v>2.1185250562256424</v>
      </c>
      <c r="N48" s="71">
        <f t="shared" si="9"/>
        <v>2.1185250562256424</v>
      </c>
      <c r="O48" s="71">
        <f t="shared" si="9"/>
        <v>2.1185250562256424</v>
      </c>
      <c r="P48" s="71">
        <f t="shared" si="9"/>
        <v>2.1185250562256424</v>
      </c>
      <c r="T48" s="64">
        <f t="shared" si="7"/>
        <v>6.7322800168453378E-3</v>
      </c>
      <c r="W48" s="71"/>
      <c r="X48" s="64"/>
    </row>
    <row r="49" spans="1:24" x14ac:dyDescent="0.25">
      <c r="A49" s="16">
        <v>44469</v>
      </c>
      <c r="B49" s="61">
        <v>4.0000000000000027</v>
      </c>
      <c r="C49" s="71">
        <v>1.150231094896069</v>
      </c>
      <c r="D49" s="71">
        <f t="shared" si="4"/>
        <v>0.95023109489606883</v>
      </c>
      <c r="E49" s="46">
        <f t="shared" si="0"/>
        <v>1.400231094896069</v>
      </c>
      <c r="F49" s="46">
        <f t="shared" si="1"/>
        <v>0.90023109489606901</v>
      </c>
      <c r="G49" s="72">
        <f t="shared" si="5"/>
        <v>2</v>
      </c>
      <c r="H49" s="72">
        <f t="shared" si="5"/>
        <v>2</v>
      </c>
      <c r="I49" s="72">
        <f t="shared" si="5"/>
        <v>2</v>
      </c>
      <c r="J49" s="72">
        <f t="shared" si="5"/>
        <v>2</v>
      </c>
      <c r="K49" s="72">
        <f t="shared" si="5"/>
        <v>2</v>
      </c>
      <c r="L49" s="46">
        <v>2.1502310948960695</v>
      </c>
      <c r="M49" s="71">
        <f t="shared" si="6"/>
        <v>2.1502310948960695</v>
      </c>
      <c r="N49" s="71">
        <f t="shared" ref="N49:P64" si="10">IF($C49+(0.5*$B49/2)&lt;=4,$C49+(0.5*$B49/2),4)</f>
        <v>2.1502310948960695</v>
      </c>
      <c r="O49" s="71">
        <f t="shared" si="10"/>
        <v>2.1502310948960695</v>
      </c>
      <c r="P49" s="71">
        <f t="shared" si="10"/>
        <v>2.1502310948960695</v>
      </c>
      <c r="T49" s="64">
        <f t="shared" si="7"/>
        <v>6.7060386704274055E-3</v>
      </c>
      <c r="W49" s="71"/>
      <c r="X49" s="64"/>
    </row>
    <row r="50" spans="1:24" x14ac:dyDescent="0.25">
      <c r="A50" s="16">
        <v>44500</v>
      </c>
      <c r="B50" s="61">
        <v>4.0833333333333357</v>
      </c>
      <c r="C50" s="71">
        <v>1.1610770522910436</v>
      </c>
      <c r="D50" s="71">
        <f t="shared" si="4"/>
        <v>0.9569103856243768</v>
      </c>
      <c r="E50" s="46">
        <f t="shared" si="0"/>
        <v>1.4110770522910436</v>
      </c>
      <c r="F50" s="46">
        <f t="shared" si="1"/>
        <v>0.91107705229104363</v>
      </c>
      <c r="G50" s="72">
        <f t="shared" si="5"/>
        <v>2</v>
      </c>
      <c r="H50" s="72">
        <f t="shared" si="5"/>
        <v>2</v>
      </c>
      <c r="I50" s="72">
        <f t="shared" si="5"/>
        <v>2</v>
      </c>
      <c r="J50" s="72">
        <f t="shared" si="5"/>
        <v>2</v>
      </c>
      <c r="K50" s="72">
        <f t="shared" si="5"/>
        <v>2</v>
      </c>
      <c r="L50" s="46">
        <v>2.1819103856243776</v>
      </c>
      <c r="M50" s="71">
        <f t="shared" si="6"/>
        <v>2.1819103856243776</v>
      </c>
      <c r="N50" s="71">
        <f t="shared" si="10"/>
        <v>2.1819103856243776</v>
      </c>
      <c r="O50" s="71">
        <f t="shared" si="10"/>
        <v>2.1819103856243776</v>
      </c>
      <c r="P50" s="71">
        <f t="shared" si="10"/>
        <v>2.1819103856243776</v>
      </c>
      <c r="T50" s="64">
        <f t="shared" si="7"/>
        <v>6.6792907283079739E-3</v>
      </c>
      <c r="W50" s="71"/>
      <c r="X50" s="64"/>
    </row>
    <row r="51" spans="1:24" x14ac:dyDescent="0.25">
      <c r="A51" s="16">
        <v>44530</v>
      </c>
      <c r="B51" s="61">
        <v>4.1666666666666687</v>
      </c>
      <c r="C51" s="71">
        <v>1.1718935480483548</v>
      </c>
      <c r="D51" s="71">
        <f t="shared" si="4"/>
        <v>0.96356021471502129</v>
      </c>
      <c r="E51" s="46">
        <f t="shared" si="0"/>
        <v>1.4218935480483548</v>
      </c>
      <c r="F51" s="46">
        <f t="shared" si="1"/>
        <v>0.92189354804835477</v>
      </c>
      <c r="G51" s="72">
        <f t="shared" si="5"/>
        <v>2</v>
      </c>
      <c r="H51" s="72">
        <f t="shared" si="5"/>
        <v>2</v>
      </c>
      <c r="I51" s="72">
        <f t="shared" si="5"/>
        <v>2</v>
      </c>
      <c r="J51" s="72">
        <f t="shared" si="5"/>
        <v>2</v>
      </c>
      <c r="K51" s="72">
        <f t="shared" si="5"/>
        <v>2</v>
      </c>
      <c r="L51" s="46">
        <v>2.213560214715022</v>
      </c>
      <c r="M51" s="71">
        <f t="shared" si="6"/>
        <v>2.213560214715022</v>
      </c>
      <c r="N51" s="71">
        <f t="shared" si="10"/>
        <v>2.213560214715022</v>
      </c>
      <c r="O51" s="71">
        <f t="shared" si="10"/>
        <v>2.213560214715022</v>
      </c>
      <c r="P51" s="71">
        <f t="shared" si="10"/>
        <v>2.213560214715022</v>
      </c>
      <c r="T51" s="64">
        <f t="shared" si="7"/>
        <v>6.6498290906444879E-3</v>
      </c>
      <c r="W51" s="71"/>
      <c r="X51" s="64"/>
    </row>
    <row r="52" spans="1:24" x14ac:dyDescent="0.25">
      <c r="A52" s="16">
        <v>44561</v>
      </c>
      <c r="B52" s="61">
        <v>4.2500000000000018</v>
      </c>
      <c r="C52" s="71">
        <v>1.1826772595744828</v>
      </c>
      <c r="D52" s="71">
        <f t="shared" si="4"/>
        <v>0.97017725957448264</v>
      </c>
      <c r="E52" s="46">
        <f t="shared" si="0"/>
        <v>1.4326772595744828</v>
      </c>
      <c r="F52" s="46">
        <f t="shared" si="1"/>
        <v>0.93267725957448278</v>
      </c>
      <c r="G52" s="72">
        <f t="shared" si="5"/>
        <v>2</v>
      </c>
      <c r="H52" s="72">
        <f t="shared" si="5"/>
        <v>2</v>
      </c>
      <c r="I52" s="72">
        <f t="shared" si="5"/>
        <v>2</v>
      </c>
      <c r="J52" s="72">
        <f t="shared" si="5"/>
        <v>2</v>
      </c>
      <c r="K52" s="72">
        <f t="shared" si="5"/>
        <v>2</v>
      </c>
      <c r="L52" s="46">
        <v>2.2451772595744832</v>
      </c>
      <c r="M52" s="71">
        <f t="shared" si="6"/>
        <v>2.2451772595744832</v>
      </c>
      <c r="N52" s="71">
        <f t="shared" si="10"/>
        <v>2.2451772595744832</v>
      </c>
      <c r="O52" s="71">
        <f t="shared" si="10"/>
        <v>2.2451772595744832</v>
      </c>
      <c r="P52" s="71">
        <f t="shared" si="10"/>
        <v>2.2451772595744832</v>
      </c>
      <c r="T52" s="64">
        <f t="shared" si="7"/>
        <v>6.6170448594613518E-3</v>
      </c>
      <c r="W52" s="71"/>
      <c r="X52" s="64"/>
    </row>
    <row r="53" spans="1:24" x14ac:dyDescent="0.25">
      <c r="A53" s="16">
        <v>44592</v>
      </c>
      <c r="B53" s="61">
        <v>4.3333333333333348</v>
      </c>
      <c r="C53" s="71">
        <v>1.1934248642562677</v>
      </c>
      <c r="D53" s="71">
        <f t="shared" si="4"/>
        <v>0.97675819758960092</v>
      </c>
      <c r="E53" s="46">
        <f t="shared" si="0"/>
        <v>1.4434248642562677</v>
      </c>
      <c r="F53" s="46">
        <f t="shared" si="1"/>
        <v>0.9434248642562677</v>
      </c>
      <c r="G53" s="72">
        <f t="shared" si="5"/>
        <v>2</v>
      </c>
      <c r="H53" s="72">
        <f t="shared" si="5"/>
        <v>2</v>
      </c>
      <c r="I53" s="72">
        <f t="shared" si="5"/>
        <v>2</v>
      </c>
      <c r="J53" s="72">
        <f t="shared" si="5"/>
        <v>2</v>
      </c>
      <c r="K53" s="72">
        <f t="shared" si="5"/>
        <v>2</v>
      </c>
      <c r="L53" s="46">
        <v>2.2767581975896016</v>
      </c>
      <c r="M53" s="71">
        <f t="shared" si="6"/>
        <v>2.2767581975896016</v>
      </c>
      <c r="N53" s="71">
        <f t="shared" si="10"/>
        <v>2.2767581975896016</v>
      </c>
      <c r="O53" s="71">
        <f t="shared" si="10"/>
        <v>2.2767581975896016</v>
      </c>
      <c r="P53" s="71">
        <f t="shared" si="10"/>
        <v>2.2767581975896016</v>
      </c>
      <c r="T53" s="64">
        <f t="shared" si="7"/>
        <v>6.5809380151182761E-3</v>
      </c>
      <c r="W53" s="71"/>
      <c r="X53" s="64"/>
    </row>
    <row r="54" spans="1:24" x14ac:dyDescent="0.25">
      <c r="A54" s="16">
        <v>44620</v>
      </c>
      <c r="B54" s="61">
        <v>4.4166666666666679</v>
      </c>
      <c r="C54" s="71">
        <v>1.2041330394805518</v>
      </c>
      <c r="D54" s="71">
        <f t="shared" si="4"/>
        <v>0.9832997061472184</v>
      </c>
      <c r="E54" s="46">
        <f t="shared" si="0"/>
        <v>1.4541330394805518</v>
      </c>
      <c r="F54" s="46">
        <f t="shared" si="1"/>
        <v>0.95413303948055184</v>
      </c>
      <c r="G54" s="72">
        <f t="shared" si="5"/>
        <v>2</v>
      </c>
      <c r="H54" s="72">
        <f t="shared" si="5"/>
        <v>2</v>
      </c>
      <c r="I54" s="72">
        <f t="shared" si="5"/>
        <v>2</v>
      </c>
      <c r="J54" s="72">
        <f t="shared" si="5"/>
        <v>2</v>
      </c>
      <c r="K54" s="72">
        <f t="shared" si="5"/>
        <v>2</v>
      </c>
      <c r="L54" s="46">
        <v>2.3082997061472188</v>
      </c>
      <c r="M54" s="71">
        <f t="shared" si="6"/>
        <v>2.3082997061472188</v>
      </c>
      <c r="N54" s="71">
        <f t="shared" si="10"/>
        <v>2.3082997061472188</v>
      </c>
      <c r="O54" s="71">
        <f t="shared" si="10"/>
        <v>2.3082997061472188</v>
      </c>
      <c r="P54" s="71">
        <f t="shared" si="10"/>
        <v>2.3082997061472188</v>
      </c>
      <c r="T54" s="64">
        <f t="shared" si="7"/>
        <v>6.5415085576174814E-3</v>
      </c>
      <c r="W54" s="71"/>
      <c r="X54" s="64"/>
    </row>
    <row r="55" spans="1:24" x14ac:dyDescent="0.25">
      <c r="A55" s="16">
        <v>44651</v>
      </c>
      <c r="B55" s="61">
        <v>4.5000000000000009</v>
      </c>
      <c r="C55" s="71">
        <v>1.2147984626341752</v>
      </c>
      <c r="D55" s="71">
        <f t="shared" si="4"/>
        <v>0.98979846263417515</v>
      </c>
      <c r="E55" s="46">
        <f t="shared" si="0"/>
        <v>1.4647984626341752</v>
      </c>
      <c r="F55" s="46">
        <f t="shared" si="1"/>
        <v>0.96479846263417524</v>
      </c>
      <c r="G55" s="72">
        <f t="shared" si="5"/>
        <v>2</v>
      </c>
      <c r="H55" s="72">
        <f t="shared" si="5"/>
        <v>2</v>
      </c>
      <c r="I55" s="72">
        <f t="shared" si="5"/>
        <v>2</v>
      </c>
      <c r="J55" s="72">
        <f t="shared" si="5"/>
        <v>2</v>
      </c>
      <c r="K55" s="72">
        <f t="shared" si="5"/>
        <v>2</v>
      </c>
      <c r="L55" s="46">
        <v>2.3397984626341755</v>
      </c>
      <c r="M55" s="71">
        <f t="shared" si="6"/>
        <v>2.3397984626341755</v>
      </c>
      <c r="N55" s="71">
        <f t="shared" si="10"/>
        <v>2.3397984626341755</v>
      </c>
      <c r="O55" s="71">
        <f t="shared" si="10"/>
        <v>2.3397984626341755</v>
      </c>
      <c r="P55" s="71">
        <f t="shared" si="10"/>
        <v>2.3397984626341755</v>
      </c>
      <c r="T55" s="64">
        <f t="shared" si="7"/>
        <v>6.4987564869567471E-3</v>
      </c>
      <c r="W55" s="71"/>
      <c r="X55" s="64"/>
    </row>
    <row r="56" spans="1:24" x14ac:dyDescent="0.25">
      <c r="A56" s="16">
        <v>44681</v>
      </c>
      <c r="B56" s="61">
        <v>4.5833333333333339</v>
      </c>
      <c r="C56" s="71">
        <v>1.2254178111039797</v>
      </c>
      <c r="D56" s="71">
        <f t="shared" si="4"/>
        <v>0.996251144437313</v>
      </c>
      <c r="E56" s="46">
        <f t="shared" si="0"/>
        <v>1.4754178111039797</v>
      </c>
      <c r="F56" s="46">
        <f t="shared" si="1"/>
        <v>0.97541781110397974</v>
      </c>
      <c r="G56" s="72">
        <f t="shared" si="5"/>
        <v>2</v>
      </c>
      <c r="H56" s="72">
        <f t="shared" si="5"/>
        <v>2</v>
      </c>
      <c r="I56" s="72">
        <f t="shared" si="5"/>
        <v>2</v>
      </c>
      <c r="J56" s="72">
        <f t="shared" si="5"/>
        <v>2</v>
      </c>
      <c r="K56" s="72">
        <f t="shared" si="5"/>
        <v>2</v>
      </c>
      <c r="L56" s="46">
        <v>2.3712511444373132</v>
      </c>
      <c r="M56" s="71">
        <f t="shared" si="6"/>
        <v>2.3712511444373132</v>
      </c>
      <c r="N56" s="71">
        <f t="shared" si="10"/>
        <v>2.3712511444373132</v>
      </c>
      <c r="O56" s="71">
        <f t="shared" si="10"/>
        <v>2.3712511444373132</v>
      </c>
      <c r="P56" s="71">
        <f t="shared" si="10"/>
        <v>2.3712511444373132</v>
      </c>
      <c r="T56" s="64">
        <f t="shared" si="7"/>
        <v>6.4526818031378497E-3</v>
      </c>
      <c r="W56" s="71"/>
      <c r="X56" s="64"/>
    </row>
    <row r="57" spans="1:24" x14ac:dyDescent="0.25">
      <c r="A57" s="16">
        <v>44712</v>
      </c>
      <c r="B57" s="61">
        <v>4.666666666666667</v>
      </c>
      <c r="C57" s="71">
        <v>1.2359877622768065</v>
      </c>
      <c r="D57" s="71">
        <f t="shared" si="4"/>
        <v>1.0026544289434731</v>
      </c>
      <c r="E57" s="46">
        <f t="shared" si="0"/>
        <v>1.4859877622768065</v>
      </c>
      <c r="F57" s="46">
        <f t="shared" si="1"/>
        <v>0.98598776227680651</v>
      </c>
      <c r="G57" s="72">
        <f t="shared" si="5"/>
        <v>2</v>
      </c>
      <c r="H57" s="72">
        <f t="shared" si="5"/>
        <v>2</v>
      </c>
      <c r="I57" s="72">
        <f t="shared" si="5"/>
        <v>2</v>
      </c>
      <c r="J57" s="72">
        <f t="shared" si="5"/>
        <v>2</v>
      </c>
      <c r="K57" s="72">
        <f t="shared" si="5"/>
        <v>2</v>
      </c>
      <c r="L57" s="46">
        <v>2.4026544289434733</v>
      </c>
      <c r="M57" s="71">
        <f t="shared" si="6"/>
        <v>2.4026544289434733</v>
      </c>
      <c r="N57" s="71">
        <f t="shared" si="10"/>
        <v>2.4026544289434733</v>
      </c>
      <c r="O57" s="71">
        <f t="shared" si="10"/>
        <v>2.4026544289434733</v>
      </c>
      <c r="P57" s="71">
        <f t="shared" si="10"/>
        <v>2.4026544289434733</v>
      </c>
      <c r="T57" s="64">
        <f t="shared" si="7"/>
        <v>6.4032845061601229E-3</v>
      </c>
      <c r="W57" s="71"/>
      <c r="X57" s="64"/>
    </row>
    <row r="58" spans="1:24" x14ac:dyDescent="0.25">
      <c r="A58" s="16">
        <v>44742</v>
      </c>
      <c r="B58" s="61">
        <v>4.75</v>
      </c>
      <c r="C58" s="71">
        <v>1.2465049935394961</v>
      </c>
      <c r="D58" s="71">
        <f t="shared" si="4"/>
        <v>1.009004993539496</v>
      </c>
      <c r="E58" s="46">
        <f t="shared" si="0"/>
        <v>1.4965049935394961</v>
      </c>
      <c r="F58" s="46">
        <f t="shared" si="1"/>
        <v>0.99650499353949606</v>
      </c>
      <c r="G58" s="72">
        <f t="shared" si="5"/>
        <v>2</v>
      </c>
      <c r="H58" s="72">
        <f t="shared" si="5"/>
        <v>2</v>
      </c>
      <c r="I58" s="72">
        <f t="shared" si="5"/>
        <v>2</v>
      </c>
      <c r="J58" s="72">
        <f t="shared" si="5"/>
        <v>2</v>
      </c>
      <c r="K58" s="72">
        <f t="shared" si="5"/>
        <v>2</v>
      </c>
      <c r="L58" s="46">
        <v>2.4340049935394958</v>
      </c>
      <c r="M58" s="71">
        <f t="shared" si="6"/>
        <v>2.4340049935394958</v>
      </c>
      <c r="N58" s="71">
        <f t="shared" si="10"/>
        <v>2.4340049935394958</v>
      </c>
      <c r="O58" s="71">
        <f t="shared" si="10"/>
        <v>2.4340049935394958</v>
      </c>
      <c r="P58" s="71">
        <f t="shared" si="10"/>
        <v>2.4340049935394958</v>
      </c>
      <c r="T58" s="64">
        <f t="shared" si="7"/>
        <v>6.3505645960229007E-3</v>
      </c>
      <c r="W58" s="71"/>
      <c r="X58" s="64"/>
    </row>
    <row r="59" spans="1:24" x14ac:dyDescent="0.25">
      <c r="A59" s="16">
        <v>44773</v>
      </c>
      <c r="B59" s="61">
        <v>4.833333333333333</v>
      </c>
      <c r="C59" s="71">
        <v>1.2569661822788898</v>
      </c>
      <c r="D59" s="71">
        <f t="shared" si="4"/>
        <v>1.0152995156122231</v>
      </c>
      <c r="E59" s="46">
        <f t="shared" si="0"/>
        <v>1.5069661822788898</v>
      </c>
      <c r="F59" s="46">
        <f t="shared" si="1"/>
        <v>1.0069661822788898</v>
      </c>
      <c r="G59" s="72">
        <f t="shared" si="5"/>
        <v>2</v>
      </c>
      <c r="H59" s="72">
        <f t="shared" si="5"/>
        <v>2</v>
      </c>
      <c r="I59" s="72">
        <f t="shared" si="5"/>
        <v>2</v>
      </c>
      <c r="J59" s="72">
        <f t="shared" si="5"/>
        <v>2</v>
      </c>
      <c r="K59" s="72">
        <f t="shared" si="5"/>
        <v>2</v>
      </c>
      <c r="L59" s="46">
        <v>2.465299515612223</v>
      </c>
      <c r="M59" s="71">
        <f t="shared" si="6"/>
        <v>2.465299515612223</v>
      </c>
      <c r="N59" s="71">
        <f t="shared" si="10"/>
        <v>2.465299515612223</v>
      </c>
      <c r="O59" s="71">
        <f t="shared" si="10"/>
        <v>2.465299515612223</v>
      </c>
      <c r="P59" s="71">
        <f t="shared" si="10"/>
        <v>2.465299515612223</v>
      </c>
      <c r="T59" s="64">
        <f t="shared" si="7"/>
        <v>6.2945220727270712E-3</v>
      </c>
      <c r="W59" s="71"/>
      <c r="X59" s="64"/>
    </row>
    <row r="60" spans="1:24" x14ac:dyDescent="0.25">
      <c r="A60" s="16">
        <v>44804</v>
      </c>
      <c r="B60" s="61">
        <v>4.9166666666666661</v>
      </c>
      <c r="C60" s="71">
        <v>1.2673680058818293</v>
      </c>
      <c r="D60" s="71">
        <f t="shared" si="4"/>
        <v>1.0215346725484959</v>
      </c>
      <c r="E60" s="46">
        <f t="shared" si="0"/>
        <v>1.5173680058818293</v>
      </c>
      <c r="F60" s="46">
        <f t="shared" si="1"/>
        <v>1.0173680058818293</v>
      </c>
      <c r="G60" s="72">
        <f t="shared" si="5"/>
        <v>2</v>
      </c>
      <c r="H60" s="72">
        <f t="shared" si="5"/>
        <v>2</v>
      </c>
      <c r="I60" s="72">
        <f t="shared" si="5"/>
        <v>2</v>
      </c>
      <c r="J60" s="72">
        <f t="shared" si="5"/>
        <v>2</v>
      </c>
      <c r="K60" s="72">
        <f t="shared" si="5"/>
        <v>2</v>
      </c>
      <c r="L60" s="46">
        <v>2.4965346725484956</v>
      </c>
      <c r="M60" s="71">
        <f t="shared" si="6"/>
        <v>2.4965346725484956</v>
      </c>
      <c r="N60" s="71">
        <f t="shared" si="10"/>
        <v>2.4965346725484956</v>
      </c>
      <c r="O60" s="71">
        <f t="shared" si="10"/>
        <v>2.4965346725484956</v>
      </c>
      <c r="P60" s="71">
        <f t="shared" si="10"/>
        <v>2.4965346725484956</v>
      </c>
      <c r="T60" s="64">
        <f t="shared" si="7"/>
        <v>6.2351569362728565E-3</v>
      </c>
      <c r="W60" s="71"/>
      <c r="X60" s="64"/>
    </row>
    <row r="61" spans="1:24" x14ac:dyDescent="0.25">
      <c r="A61" s="16">
        <v>44834</v>
      </c>
      <c r="B61" s="61">
        <v>4.9999999999999991</v>
      </c>
      <c r="C61" s="71">
        <v>1.2777071417351551</v>
      </c>
      <c r="D61" s="71">
        <f t="shared" si="4"/>
        <v>1.0277071417351551</v>
      </c>
      <c r="E61" s="46">
        <f t="shared" si="0"/>
        <v>1.5277071417351551</v>
      </c>
      <c r="F61" s="46">
        <f t="shared" si="1"/>
        <v>1.0277071417351551</v>
      </c>
      <c r="G61" s="72">
        <f t="shared" si="5"/>
        <v>2</v>
      </c>
      <c r="H61" s="72">
        <f t="shared" si="5"/>
        <v>2</v>
      </c>
      <c r="I61" s="72">
        <f t="shared" si="5"/>
        <v>2</v>
      </c>
      <c r="J61" s="72">
        <f t="shared" si="5"/>
        <v>2</v>
      </c>
      <c r="K61" s="72">
        <f t="shared" si="5"/>
        <v>2</v>
      </c>
      <c r="L61" s="46">
        <v>2.5277071417351547</v>
      </c>
      <c r="M61" s="71">
        <f t="shared" si="6"/>
        <v>2.5277071417351547</v>
      </c>
      <c r="N61" s="71">
        <f t="shared" si="10"/>
        <v>2.5277071417351547</v>
      </c>
      <c r="O61" s="71">
        <f t="shared" si="10"/>
        <v>2.5277071417351547</v>
      </c>
      <c r="P61" s="71">
        <f t="shared" si="10"/>
        <v>2.5277071417351547</v>
      </c>
      <c r="T61" s="64">
        <f>D61-D60</f>
        <v>6.1724691866591463E-3</v>
      </c>
      <c r="U61" s="17"/>
      <c r="W61" s="71"/>
      <c r="X61" s="64"/>
    </row>
    <row r="62" spans="1:24" x14ac:dyDescent="0.25">
      <c r="A62" s="16">
        <v>44865</v>
      </c>
      <c r="B62" s="61">
        <v>5.0833333333333321</v>
      </c>
      <c r="C62" s="71">
        <v>1.2879808245535833</v>
      </c>
      <c r="D62" s="71">
        <f>IF((D61+AVERAGE($T$49:$T$61))&lt;$C62,D61+AVERAGE($T$49:$T$61),$C62)</f>
        <v>1.0341826867743484</v>
      </c>
      <c r="E62" s="46">
        <f t="shared" si="0"/>
        <v>1.5379808245535833</v>
      </c>
      <c r="F62" s="46">
        <f t="shared" si="1"/>
        <v>1.0379808245535833</v>
      </c>
      <c r="G62" s="72">
        <f t="shared" si="5"/>
        <v>2</v>
      </c>
      <c r="H62" s="72">
        <f t="shared" si="5"/>
        <v>2</v>
      </c>
      <c r="I62" s="72">
        <f t="shared" si="5"/>
        <v>2</v>
      </c>
      <c r="J62" s="72">
        <f t="shared" si="5"/>
        <v>2</v>
      </c>
      <c r="K62" s="72">
        <f t="shared" si="5"/>
        <v>2</v>
      </c>
      <c r="L62" s="46">
        <v>2.5588141578869164</v>
      </c>
      <c r="M62" s="71">
        <f t="shared" si="6"/>
        <v>2.5588141578869164</v>
      </c>
      <c r="N62" s="71">
        <f t="shared" si="10"/>
        <v>2.5588141578869164</v>
      </c>
      <c r="O62" s="71">
        <f t="shared" si="10"/>
        <v>2.5588141578869164</v>
      </c>
      <c r="P62" s="71">
        <f t="shared" si="10"/>
        <v>2.5588141578869164</v>
      </c>
      <c r="W62" s="71"/>
    </row>
    <row r="63" spans="1:24" x14ac:dyDescent="0.25">
      <c r="A63" s="16">
        <v>44895</v>
      </c>
      <c r="B63" s="61">
        <v>5.1666666666666652</v>
      </c>
      <c r="C63" s="71">
        <v>1.2981887496014761</v>
      </c>
      <c r="D63" s="71">
        <f t="shared" ref="D63:D126" si="11">IF((D62+AVERAGE($T$49:$T$61))&lt;$C63,D62+AVERAGE($T$49:$T$61),$C63)</f>
        <v>1.0406582318135418</v>
      </c>
      <c r="E63" s="46">
        <f t="shared" si="0"/>
        <v>1.5481887496014761</v>
      </c>
      <c r="F63" s="46">
        <f t="shared" si="1"/>
        <v>1.0481887496014761</v>
      </c>
      <c r="G63" s="72">
        <f t="shared" si="5"/>
        <v>2</v>
      </c>
      <c r="H63" s="72">
        <f t="shared" si="5"/>
        <v>2</v>
      </c>
      <c r="I63" s="72">
        <f t="shared" si="5"/>
        <v>2</v>
      </c>
      <c r="J63" s="72">
        <f t="shared" si="5"/>
        <v>2</v>
      </c>
      <c r="K63" s="72">
        <f t="shared" si="5"/>
        <v>2</v>
      </c>
      <c r="L63" s="46">
        <v>2.5898554162681426</v>
      </c>
      <c r="M63" s="71">
        <f t="shared" si="6"/>
        <v>2.5898554162681426</v>
      </c>
      <c r="N63" s="71">
        <f t="shared" si="10"/>
        <v>2.5898554162681426</v>
      </c>
      <c r="O63" s="71">
        <f t="shared" si="10"/>
        <v>2.5898554162681426</v>
      </c>
      <c r="P63" s="71">
        <f t="shared" si="10"/>
        <v>2.5898554162681426</v>
      </c>
      <c r="W63" s="71"/>
    </row>
    <row r="64" spans="1:24" x14ac:dyDescent="0.25">
      <c r="A64" s="16">
        <v>44926</v>
      </c>
      <c r="B64" s="61">
        <v>5.2499999999999982</v>
      </c>
      <c r="C64" s="71">
        <v>1.3083312909632696</v>
      </c>
      <c r="D64" s="71">
        <f t="shared" si="11"/>
        <v>1.0471337768527351</v>
      </c>
      <c r="E64" s="46">
        <f t="shared" si="0"/>
        <v>1.5583312909632696</v>
      </c>
      <c r="F64" s="46">
        <f t="shared" si="1"/>
        <v>1.0583312909632696</v>
      </c>
      <c r="G64" s="72">
        <f t="shared" si="5"/>
        <v>2</v>
      </c>
      <c r="H64" s="72">
        <f t="shared" si="5"/>
        <v>2</v>
      </c>
      <c r="I64" s="72">
        <f t="shared" si="5"/>
        <v>2</v>
      </c>
      <c r="J64" s="72">
        <f t="shared" si="5"/>
        <v>2</v>
      </c>
      <c r="K64" s="72">
        <f t="shared" si="5"/>
        <v>2</v>
      </c>
      <c r="L64" s="46">
        <v>2.6208312909632694</v>
      </c>
      <c r="M64" s="71">
        <f t="shared" si="6"/>
        <v>2.6208312909632694</v>
      </c>
      <c r="N64" s="71">
        <f t="shared" si="10"/>
        <v>2.6208312909632694</v>
      </c>
      <c r="O64" s="71">
        <f t="shared" si="10"/>
        <v>2.6208312909632694</v>
      </c>
      <c r="P64" s="71">
        <f t="shared" si="10"/>
        <v>2.6208312909632694</v>
      </c>
      <c r="W64" s="71"/>
    </row>
    <row r="65" spans="1:23" x14ac:dyDescent="0.25">
      <c r="A65" s="16">
        <v>44957</v>
      </c>
      <c r="B65" s="61">
        <v>5.3333333333333313</v>
      </c>
      <c r="C65" s="71">
        <v>1.3184088227452964</v>
      </c>
      <c r="D65" s="71">
        <f t="shared" si="11"/>
        <v>1.0536093218919285</v>
      </c>
      <c r="E65" s="46">
        <f t="shared" si="0"/>
        <v>1.5684088227452964</v>
      </c>
      <c r="F65" s="46">
        <f t="shared" si="1"/>
        <v>1.0684088227452964</v>
      </c>
      <c r="G65" s="72">
        <f t="shared" si="5"/>
        <v>2</v>
      </c>
      <c r="H65" s="72">
        <f t="shared" si="5"/>
        <v>2</v>
      </c>
      <c r="I65" s="72">
        <f t="shared" si="5"/>
        <v>2</v>
      </c>
      <c r="J65" s="72">
        <f t="shared" si="5"/>
        <v>2</v>
      </c>
      <c r="K65" s="72">
        <f t="shared" si="5"/>
        <v>2</v>
      </c>
      <c r="L65" s="46">
        <v>2.6517421560786292</v>
      </c>
      <c r="M65" s="71">
        <f t="shared" si="6"/>
        <v>2.6517421560786292</v>
      </c>
      <c r="N65" s="71">
        <f t="shared" ref="N65:P80" si="12">IF($C65+(0.5*$B65/2)&lt;=4,$C65+(0.5*$B65/2),4)</f>
        <v>2.6517421560786292</v>
      </c>
      <c r="O65" s="71">
        <f t="shared" si="12"/>
        <v>2.6517421560786292</v>
      </c>
      <c r="P65" s="71">
        <f t="shared" si="12"/>
        <v>2.6517421560786292</v>
      </c>
      <c r="W65" s="71"/>
    </row>
    <row r="66" spans="1:23" x14ac:dyDescent="0.25">
      <c r="A66" s="16">
        <v>44985</v>
      </c>
      <c r="B66" s="61">
        <v>5.4166666666666643</v>
      </c>
      <c r="C66" s="71">
        <v>1.3284217190538887</v>
      </c>
      <c r="D66" s="71">
        <f t="shared" si="11"/>
        <v>1.0600848669311218</v>
      </c>
      <c r="E66" s="46">
        <f t="shared" ref="E66:E129" si="13">C66+0.25</f>
        <v>1.5784217190538887</v>
      </c>
      <c r="F66" s="46">
        <f t="shared" ref="F66:F129" si="14">IF(C66-0.25&lt;0,0,C66-0.25)</f>
        <v>1.0784217190538887</v>
      </c>
      <c r="G66" s="72">
        <f t="shared" ref="G66:K116" si="15">IF($C66+(0.5*$B66/2)&lt;=2,$C66+(0.5*$B66/2),2)</f>
        <v>2</v>
      </c>
      <c r="H66" s="72">
        <f t="shared" si="15"/>
        <v>2</v>
      </c>
      <c r="I66" s="72">
        <f t="shared" si="15"/>
        <v>2</v>
      </c>
      <c r="J66" s="72">
        <f t="shared" si="15"/>
        <v>2</v>
      </c>
      <c r="K66" s="72">
        <f t="shared" si="15"/>
        <v>2</v>
      </c>
      <c r="L66" s="46">
        <v>2.682588385720555</v>
      </c>
      <c r="M66" s="71">
        <f t="shared" si="6"/>
        <v>2.682588385720555</v>
      </c>
      <c r="N66" s="71">
        <f t="shared" si="12"/>
        <v>2.682588385720555</v>
      </c>
      <c r="O66" s="71">
        <f t="shared" si="12"/>
        <v>2.682588385720555</v>
      </c>
      <c r="P66" s="71">
        <f t="shared" si="12"/>
        <v>2.682588385720555</v>
      </c>
      <c r="W66" s="71"/>
    </row>
    <row r="67" spans="1:23" x14ac:dyDescent="0.25">
      <c r="A67" s="16">
        <v>45016</v>
      </c>
      <c r="B67" s="61">
        <v>5.4999999999999973</v>
      </c>
      <c r="C67" s="71">
        <v>1.3383703539953793</v>
      </c>
      <c r="D67" s="71">
        <f t="shared" si="11"/>
        <v>1.0665604119703151</v>
      </c>
      <c r="E67" s="46">
        <f t="shared" si="13"/>
        <v>1.5883703539953793</v>
      </c>
      <c r="F67" s="46">
        <f t="shared" si="14"/>
        <v>1.0883703539953793</v>
      </c>
      <c r="G67" s="72">
        <f t="shared" si="15"/>
        <v>2</v>
      </c>
      <c r="H67" s="72">
        <f t="shared" si="15"/>
        <v>2</v>
      </c>
      <c r="I67" s="72">
        <f t="shared" si="15"/>
        <v>2</v>
      </c>
      <c r="J67" s="72">
        <f t="shared" si="15"/>
        <v>2</v>
      </c>
      <c r="K67" s="72">
        <f t="shared" si="15"/>
        <v>2</v>
      </c>
      <c r="L67" s="46">
        <v>2.7133703539953786</v>
      </c>
      <c r="M67" s="71">
        <f t="shared" ref="M67:M130" si="16">IF($C67+(0.5*$B67/2)&lt;=4,$C67+(0.5*$B67/2),4)</f>
        <v>2.7133703539953786</v>
      </c>
      <c r="N67" s="71">
        <f t="shared" si="12"/>
        <v>2.7133703539953786</v>
      </c>
      <c r="O67" s="71">
        <f t="shared" si="12"/>
        <v>2.7133703539953786</v>
      </c>
      <c r="P67" s="71">
        <f t="shared" si="12"/>
        <v>2.7133703539953786</v>
      </c>
      <c r="W67" s="71"/>
    </row>
    <row r="68" spans="1:23" x14ac:dyDescent="0.25">
      <c r="A68" s="16">
        <v>45046</v>
      </c>
      <c r="B68" s="61">
        <v>5.5833333333333304</v>
      </c>
      <c r="C68" s="71">
        <v>1.3482551016761011</v>
      </c>
      <c r="D68" s="71">
        <f t="shared" si="11"/>
        <v>1.0730359570095085</v>
      </c>
      <c r="E68" s="46">
        <f t="shared" si="13"/>
        <v>1.5982551016761011</v>
      </c>
      <c r="F68" s="46">
        <f t="shared" si="14"/>
        <v>1.0982551016761011</v>
      </c>
      <c r="G68" s="72">
        <f t="shared" si="15"/>
        <v>2</v>
      </c>
      <c r="H68" s="72">
        <f t="shared" si="15"/>
        <v>2</v>
      </c>
      <c r="I68" s="72">
        <f t="shared" si="15"/>
        <v>2</v>
      </c>
      <c r="J68" s="72">
        <f t="shared" si="15"/>
        <v>2</v>
      </c>
      <c r="K68" s="72">
        <f t="shared" si="15"/>
        <v>2</v>
      </c>
      <c r="L68" s="46">
        <v>2.7440884350094334</v>
      </c>
      <c r="M68" s="71">
        <f t="shared" si="16"/>
        <v>2.7440884350094334</v>
      </c>
      <c r="N68" s="71">
        <f t="shared" si="12"/>
        <v>2.7440884350094334</v>
      </c>
      <c r="O68" s="71">
        <f t="shared" si="12"/>
        <v>2.7440884350094334</v>
      </c>
      <c r="P68" s="71">
        <f t="shared" si="12"/>
        <v>2.7440884350094334</v>
      </c>
      <c r="W68" s="71"/>
    </row>
    <row r="69" spans="1:23" x14ac:dyDescent="0.25">
      <c r="A69" s="16">
        <v>45077</v>
      </c>
      <c r="B69" s="61">
        <v>5.6666666666666634</v>
      </c>
      <c r="C69" s="71">
        <v>1.3580763362023869</v>
      </c>
      <c r="D69" s="71">
        <f t="shared" si="11"/>
        <v>1.0795115020487018</v>
      </c>
      <c r="E69" s="46">
        <f t="shared" si="13"/>
        <v>1.6080763362023869</v>
      </c>
      <c r="F69" s="46">
        <f t="shared" si="14"/>
        <v>1.1080763362023869</v>
      </c>
      <c r="G69" s="72">
        <f t="shared" si="15"/>
        <v>2</v>
      </c>
      <c r="H69" s="72">
        <f t="shared" si="15"/>
        <v>2</v>
      </c>
      <c r="I69" s="72">
        <f t="shared" si="15"/>
        <v>2</v>
      </c>
      <c r="J69" s="72">
        <f t="shared" si="15"/>
        <v>2</v>
      </c>
      <c r="K69" s="72">
        <f t="shared" si="15"/>
        <v>2</v>
      </c>
      <c r="L69" s="46">
        <v>2.7747430028690525</v>
      </c>
      <c r="M69" s="71">
        <f t="shared" si="16"/>
        <v>2.7747430028690525</v>
      </c>
      <c r="N69" s="71">
        <f t="shared" si="12"/>
        <v>2.7747430028690525</v>
      </c>
      <c r="O69" s="71">
        <f t="shared" si="12"/>
        <v>2.7747430028690525</v>
      </c>
      <c r="P69" s="71">
        <f t="shared" si="12"/>
        <v>2.7747430028690525</v>
      </c>
      <c r="W69" s="71"/>
    </row>
    <row r="70" spans="1:23" x14ac:dyDescent="0.25">
      <c r="A70" s="16">
        <v>45107</v>
      </c>
      <c r="B70" s="61">
        <v>5.7499999999999964</v>
      </c>
      <c r="C70" s="71">
        <v>1.3678344316805684</v>
      </c>
      <c r="D70" s="71">
        <f t="shared" si="11"/>
        <v>1.0859870470878952</v>
      </c>
      <c r="E70" s="46">
        <f t="shared" si="13"/>
        <v>1.6178344316805684</v>
      </c>
      <c r="F70" s="46">
        <f t="shared" si="14"/>
        <v>1.1178344316805684</v>
      </c>
      <c r="G70" s="72">
        <f t="shared" si="15"/>
        <v>2</v>
      </c>
      <c r="H70" s="72">
        <f t="shared" si="15"/>
        <v>2</v>
      </c>
      <c r="I70" s="72">
        <f t="shared" si="15"/>
        <v>2</v>
      </c>
      <c r="J70" s="72">
        <f t="shared" si="15"/>
        <v>2</v>
      </c>
      <c r="K70" s="72">
        <f t="shared" si="15"/>
        <v>2</v>
      </c>
      <c r="L70" s="46">
        <v>2.8053344316805675</v>
      </c>
      <c r="M70" s="71">
        <f t="shared" si="16"/>
        <v>2.8053344316805675</v>
      </c>
      <c r="N70" s="71">
        <f t="shared" si="12"/>
        <v>2.8053344316805675</v>
      </c>
      <c r="O70" s="71">
        <f t="shared" si="12"/>
        <v>2.8053344316805675</v>
      </c>
      <c r="P70" s="71">
        <f t="shared" si="12"/>
        <v>2.8053344316805675</v>
      </c>
      <c r="W70" s="71"/>
    </row>
    <row r="71" spans="1:23" x14ac:dyDescent="0.25">
      <c r="A71" s="16">
        <v>45138</v>
      </c>
      <c r="B71" s="61">
        <v>5.8333333333333295</v>
      </c>
      <c r="C71" s="71">
        <v>1.3775297622169784</v>
      </c>
      <c r="D71" s="71">
        <f t="shared" si="11"/>
        <v>1.0924625921270885</v>
      </c>
      <c r="E71" s="46">
        <f t="shared" si="13"/>
        <v>1.6275297622169784</v>
      </c>
      <c r="F71" s="46">
        <f t="shared" si="14"/>
        <v>1.1275297622169784</v>
      </c>
      <c r="G71" s="72">
        <f t="shared" si="15"/>
        <v>2</v>
      </c>
      <c r="H71" s="72">
        <f t="shared" si="15"/>
        <v>2</v>
      </c>
      <c r="I71" s="72">
        <f t="shared" si="15"/>
        <v>2</v>
      </c>
      <c r="J71" s="72">
        <f t="shared" si="15"/>
        <v>2</v>
      </c>
      <c r="K71" s="72">
        <f t="shared" si="15"/>
        <v>2</v>
      </c>
      <c r="L71" s="46">
        <v>2.8358630955503106</v>
      </c>
      <c r="M71" s="71">
        <f t="shared" si="16"/>
        <v>2.8358630955503106</v>
      </c>
      <c r="N71" s="71">
        <f t="shared" si="12"/>
        <v>2.8358630955503106</v>
      </c>
      <c r="O71" s="71">
        <f t="shared" si="12"/>
        <v>2.8358630955503106</v>
      </c>
      <c r="P71" s="71">
        <f t="shared" si="12"/>
        <v>2.8358630955503106</v>
      </c>
      <c r="W71" s="71"/>
    </row>
    <row r="72" spans="1:23" x14ac:dyDescent="0.25">
      <c r="A72" s="16">
        <v>45169</v>
      </c>
      <c r="B72" s="61">
        <v>5.9166666666666625</v>
      </c>
      <c r="C72" s="71">
        <v>1.38716270191795</v>
      </c>
      <c r="D72" s="71">
        <f t="shared" si="11"/>
        <v>1.0989381371662819</v>
      </c>
      <c r="E72" s="46">
        <f t="shared" si="13"/>
        <v>1.63716270191795</v>
      </c>
      <c r="F72" s="46">
        <f t="shared" si="14"/>
        <v>1.13716270191795</v>
      </c>
      <c r="G72" s="72">
        <f t="shared" si="15"/>
        <v>2</v>
      </c>
      <c r="H72" s="72">
        <f t="shared" si="15"/>
        <v>2</v>
      </c>
      <c r="I72" s="72">
        <f t="shared" si="15"/>
        <v>2</v>
      </c>
      <c r="J72" s="72">
        <f t="shared" si="15"/>
        <v>2</v>
      </c>
      <c r="K72" s="72">
        <f t="shared" si="15"/>
        <v>2</v>
      </c>
      <c r="L72" s="46">
        <v>2.8663293685846156</v>
      </c>
      <c r="M72" s="71">
        <f t="shared" si="16"/>
        <v>2.8663293685846156</v>
      </c>
      <c r="N72" s="71">
        <f t="shared" si="12"/>
        <v>2.8663293685846156</v>
      </c>
      <c r="O72" s="71">
        <f t="shared" si="12"/>
        <v>2.8663293685846156</v>
      </c>
      <c r="P72" s="71">
        <f t="shared" si="12"/>
        <v>2.8663293685846156</v>
      </c>
      <c r="W72" s="71"/>
    </row>
    <row r="73" spans="1:23" x14ac:dyDescent="0.25">
      <c r="A73" s="16">
        <v>45199</v>
      </c>
      <c r="B73" s="61">
        <v>5.9999999999999956</v>
      </c>
      <c r="C73" s="71">
        <v>1.3967336248898152</v>
      </c>
      <c r="D73" s="71">
        <f t="shared" si="11"/>
        <v>1.1054136822054752</v>
      </c>
      <c r="E73" s="46">
        <f t="shared" si="13"/>
        <v>1.6467336248898152</v>
      </c>
      <c r="F73" s="46">
        <f t="shared" si="14"/>
        <v>1.1467336248898152</v>
      </c>
      <c r="G73" s="72">
        <f t="shared" si="15"/>
        <v>2</v>
      </c>
      <c r="H73" s="72">
        <f t="shared" si="15"/>
        <v>2</v>
      </c>
      <c r="I73" s="72">
        <f t="shared" si="15"/>
        <v>2</v>
      </c>
      <c r="J73" s="72">
        <f t="shared" si="15"/>
        <v>2</v>
      </c>
      <c r="K73" s="72">
        <f t="shared" si="15"/>
        <v>2</v>
      </c>
      <c r="L73" s="46">
        <v>2.8967336248898139</v>
      </c>
      <c r="M73" s="71">
        <f t="shared" si="16"/>
        <v>2.8967336248898139</v>
      </c>
      <c r="N73" s="71">
        <f t="shared" si="12"/>
        <v>2.8967336248898139</v>
      </c>
      <c r="O73" s="71">
        <f t="shared" si="12"/>
        <v>2.8967336248898139</v>
      </c>
      <c r="P73" s="71">
        <f t="shared" si="12"/>
        <v>2.8967336248898139</v>
      </c>
      <c r="W73" s="71"/>
    </row>
    <row r="74" spans="1:23" x14ac:dyDescent="0.25">
      <c r="A74" s="16">
        <v>45230</v>
      </c>
      <c r="B74" s="61">
        <v>6.0833333333333286</v>
      </c>
      <c r="C74" s="71">
        <v>1.4062426778482278</v>
      </c>
      <c r="D74" s="71">
        <f t="shared" si="11"/>
        <v>1.1118892272446685</v>
      </c>
      <c r="E74" s="46">
        <f t="shared" si="13"/>
        <v>1.6562426778482278</v>
      </c>
      <c r="F74" s="46">
        <f t="shared" si="14"/>
        <v>1.1562426778482278</v>
      </c>
      <c r="G74" s="72">
        <f t="shared" si="15"/>
        <v>2</v>
      </c>
      <c r="H74" s="72">
        <f t="shared" si="15"/>
        <v>2</v>
      </c>
      <c r="I74" s="72">
        <f t="shared" si="15"/>
        <v>2</v>
      </c>
      <c r="J74" s="72">
        <f t="shared" si="15"/>
        <v>2</v>
      </c>
      <c r="K74" s="72">
        <f t="shared" si="15"/>
        <v>2</v>
      </c>
      <c r="L74" s="46">
        <v>2.9270760111815601</v>
      </c>
      <c r="M74" s="71">
        <f t="shared" si="16"/>
        <v>2.9270760111815601</v>
      </c>
      <c r="N74" s="71">
        <f t="shared" si="12"/>
        <v>2.9270760111815601</v>
      </c>
      <c r="O74" s="71">
        <f t="shared" si="12"/>
        <v>2.9270760111815601</v>
      </c>
      <c r="P74" s="71">
        <f t="shared" si="12"/>
        <v>2.9270760111815601</v>
      </c>
      <c r="W74" s="71"/>
    </row>
    <row r="75" spans="1:23" x14ac:dyDescent="0.25">
      <c r="A75" s="16">
        <v>45260</v>
      </c>
      <c r="B75" s="61">
        <v>6.1666666666666616</v>
      </c>
      <c r="C75" s="71">
        <v>1.4156890036005541</v>
      </c>
      <c r="D75" s="71">
        <f t="shared" si="11"/>
        <v>1.1183647722838619</v>
      </c>
      <c r="E75" s="46">
        <f t="shared" si="13"/>
        <v>1.6656890036005541</v>
      </c>
      <c r="F75" s="46">
        <f t="shared" si="14"/>
        <v>1.1656890036005541</v>
      </c>
      <c r="G75" s="72">
        <f t="shared" si="15"/>
        <v>2</v>
      </c>
      <c r="H75" s="72">
        <f t="shared" si="15"/>
        <v>2</v>
      </c>
      <c r="I75" s="72">
        <f t="shared" si="15"/>
        <v>2</v>
      </c>
      <c r="J75" s="72">
        <f t="shared" si="15"/>
        <v>2</v>
      </c>
      <c r="K75" s="72">
        <f t="shared" si="15"/>
        <v>2</v>
      </c>
      <c r="L75" s="46">
        <v>2.9573556702672192</v>
      </c>
      <c r="M75" s="71">
        <f t="shared" si="16"/>
        <v>2.9573556702672192</v>
      </c>
      <c r="N75" s="71">
        <f t="shared" si="12"/>
        <v>2.9573556702672192</v>
      </c>
      <c r="O75" s="71">
        <f t="shared" si="12"/>
        <v>2.9573556702672192</v>
      </c>
      <c r="P75" s="71">
        <f t="shared" si="12"/>
        <v>2.9573556702672192</v>
      </c>
      <c r="W75" s="71"/>
    </row>
    <row r="76" spans="1:23" x14ac:dyDescent="0.25">
      <c r="A76" s="16">
        <v>45291</v>
      </c>
      <c r="B76" s="61">
        <v>6.2499999999999947</v>
      </c>
      <c r="C76" s="71">
        <v>1.4250714679944727</v>
      </c>
      <c r="D76" s="71">
        <f t="shared" si="11"/>
        <v>1.1248403173230552</v>
      </c>
      <c r="E76" s="46">
        <f t="shared" si="13"/>
        <v>1.6750714679944727</v>
      </c>
      <c r="F76" s="46">
        <f t="shared" si="14"/>
        <v>1.1750714679944727</v>
      </c>
      <c r="G76" s="72">
        <f t="shared" si="15"/>
        <v>2</v>
      </c>
      <c r="H76" s="72">
        <f t="shared" si="15"/>
        <v>2</v>
      </c>
      <c r="I76" s="72">
        <f t="shared" si="15"/>
        <v>2</v>
      </c>
      <c r="J76" s="72">
        <f t="shared" si="15"/>
        <v>2</v>
      </c>
      <c r="K76" s="72">
        <f t="shared" si="15"/>
        <v>2</v>
      </c>
      <c r="L76" s="46">
        <v>2.9875714679944716</v>
      </c>
      <c r="M76" s="71">
        <f t="shared" si="16"/>
        <v>2.9875714679944716</v>
      </c>
      <c r="N76" s="71">
        <f t="shared" si="12"/>
        <v>2.9875714679944716</v>
      </c>
      <c r="O76" s="71">
        <f t="shared" si="12"/>
        <v>2.9875714679944716</v>
      </c>
      <c r="P76" s="71">
        <f t="shared" si="12"/>
        <v>2.9875714679944716</v>
      </c>
      <c r="W76" s="71"/>
    </row>
    <row r="77" spans="1:23" x14ac:dyDescent="0.25">
      <c r="A77" s="16">
        <v>45322</v>
      </c>
      <c r="B77" s="61">
        <v>6.3333333333333277</v>
      </c>
      <c r="C77" s="71">
        <v>1.4343889368687242</v>
      </c>
      <c r="D77" s="71">
        <f t="shared" si="11"/>
        <v>1.1313158623622486</v>
      </c>
      <c r="E77" s="46">
        <f t="shared" si="13"/>
        <v>1.6843889368687242</v>
      </c>
      <c r="F77" s="46">
        <f t="shared" si="14"/>
        <v>1.1843889368687242</v>
      </c>
      <c r="G77" s="72">
        <f t="shared" si="15"/>
        <v>2</v>
      </c>
      <c r="H77" s="72">
        <f t="shared" si="15"/>
        <v>2</v>
      </c>
      <c r="I77" s="72">
        <f t="shared" si="15"/>
        <v>2</v>
      </c>
      <c r="J77" s="72">
        <f t="shared" si="15"/>
        <v>2</v>
      </c>
      <c r="K77" s="72">
        <f t="shared" si="15"/>
        <v>2</v>
      </c>
      <c r="L77" s="46">
        <v>3.0177222702020563</v>
      </c>
      <c r="M77" s="71">
        <f t="shared" si="16"/>
        <v>3.0177222702020563</v>
      </c>
      <c r="N77" s="71">
        <f t="shared" si="12"/>
        <v>3.0177222702020563</v>
      </c>
      <c r="O77" s="71">
        <f t="shared" si="12"/>
        <v>3.0177222702020563</v>
      </c>
      <c r="P77" s="71">
        <f t="shared" si="12"/>
        <v>3.0177222702020563</v>
      </c>
      <c r="W77" s="71"/>
    </row>
    <row r="78" spans="1:23" x14ac:dyDescent="0.25">
      <c r="A78" s="16">
        <v>45351</v>
      </c>
      <c r="B78" s="61">
        <v>6.4166666666666607</v>
      </c>
      <c r="C78" s="71">
        <v>1.443640276062049</v>
      </c>
      <c r="D78" s="71">
        <f t="shared" si="11"/>
        <v>1.1377914074014419</v>
      </c>
      <c r="E78" s="46">
        <f t="shared" si="13"/>
        <v>1.693640276062049</v>
      </c>
      <c r="F78" s="46">
        <f t="shared" si="14"/>
        <v>1.193640276062049</v>
      </c>
      <c r="G78" s="72">
        <f t="shared" si="15"/>
        <v>2</v>
      </c>
      <c r="H78" s="72">
        <f t="shared" si="15"/>
        <v>2</v>
      </c>
      <c r="I78" s="72">
        <f t="shared" si="15"/>
        <v>2</v>
      </c>
      <c r="J78" s="72">
        <f t="shared" si="15"/>
        <v>2</v>
      </c>
      <c r="K78" s="72">
        <f t="shared" si="15"/>
        <v>2</v>
      </c>
      <c r="L78" s="46">
        <v>3.0478069427287142</v>
      </c>
      <c r="M78" s="71">
        <f t="shared" si="16"/>
        <v>3.0478069427287142</v>
      </c>
      <c r="N78" s="71">
        <f t="shared" si="12"/>
        <v>3.0478069427287142</v>
      </c>
      <c r="O78" s="71">
        <f t="shared" si="12"/>
        <v>3.0478069427287142</v>
      </c>
      <c r="P78" s="71">
        <f t="shared" si="12"/>
        <v>3.0478069427287142</v>
      </c>
      <c r="W78" s="71"/>
    </row>
    <row r="79" spans="1:23" x14ac:dyDescent="0.25">
      <c r="A79" s="16">
        <v>45382</v>
      </c>
      <c r="B79" s="61">
        <v>6.4999999999999938</v>
      </c>
      <c r="C79" s="71">
        <v>1.4528243514131893</v>
      </c>
      <c r="D79" s="71">
        <f t="shared" si="11"/>
        <v>1.1442669524406353</v>
      </c>
      <c r="E79" s="46">
        <f t="shared" si="13"/>
        <v>1.7028243514131893</v>
      </c>
      <c r="F79" s="46">
        <f t="shared" si="14"/>
        <v>1.2028243514131893</v>
      </c>
      <c r="G79" s="72">
        <f t="shared" si="15"/>
        <v>2</v>
      </c>
      <c r="H79" s="72">
        <f t="shared" si="15"/>
        <v>2</v>
      </c>
      <c r="I79" s="72">
        <f t="shared" si="15"/>
        <v>2</v>
      </c>
      <c r="J79" s="72">
        <f t="shared" si="15"/>
        <v>2</v>
      </c>
      <c r="K79" s="72">
        <f t="shared" si="15"/>
        <v>2</v>
      </c>
      <c r="L79" s="46">
        <v>3.077824351413188</v>
      </c>
      <c r="M79" s="71">
        <f t="shared" si="16"/>
        <v>3.077824351413188</v>
      </c>
      <c r="N79" s="71">
        <f t="shared" si="12"/>
        <v>3.077824351413188</v>
      </c>
      <c r="O79" s="71">
        <f t="shared" si="12"/>
        <v>3.077824351413188</v>
      </c>
      <c r="P79" s="71">
        <f t="shared" si="12"/>
        <v>3.077824351413188</v>
      </c>
      <c r="W79" s="71"/>
    </row>
    <row r="80" spans="1:23" x14ac:dyDescent="0.25">
      <c r="A80" s="16">
        <v>45412</v>
      </c>
      <c r="B80" s="61">
        <v>6.5833333333333268</v>
      </c>
      <c r="C80" s="71">
        <v>1.4619400287608844</v>
      </c>
      <c r="D80" s="71">
        <f t="shared" si="11"/>
        <v>1.1507424974798286</v>
      </c>
      <c r="E80" s="46">
        <f t="shared" si="13"/>
        <v>1.7119400287608844</v>
      </c>
      <c r="F80" s="46">
        <f t="shared" si="14"/>
        <v>1.2119400287608844</v>
      </c>
      <c r="G80" s="72">
        <f t="shared" si="15"/>
        <v>2</v>
      </c>
      <c r="H80" s="72">
        <f t="shared" si="15"/>
        <v>2</v>
      </c>
      <c r="I80" s="72">
        <f t="shared" si="15"/>
        <v>2</v>
      </c>
      <c r="J80" s="72">
        <f t="shared" si="15"/>
        <v>2</v>
      </c>
      <c r="K80" s="72">
        <f t="shared" si="15"/>
        <v>2</v>
      </c>
      <c r="L80" s="46">
        <v>3.1077733620942158</v>
      </c>
      <c r="M80" s="71">
        <f t="shared" si="16"/>
        <v>3.1077733620942158</v>
      </c>
      <c r="N80" s="71">
        <f t="shared" si="12"/>
        <v>3.1077733620942158</v>
      </c>
      <c r="O80" s="71">
        <f t="shared" si="12"/>
        <v>3.1077733620942158</v>
      </c>
      <c r="P80" s="71">
        <f t="shared" si="12"/>
        <v>3.1077733620942158</v>
      </c>
      <c r="W80" s="71"/>
    </row>
    <row r="81" spans="1:23" x14ac:dyDescent="0.25">
      <c r="A81" s="16">
        <v>45443</v>
      </c>
      <c r="B81" s="61">
        <v>6.6666666666666599</v>
      </c>
      <c r="C81" s="71">
        <v>1.4709861739438761</v>
      </c>
      <c r="D81" s="71">
        <f t="shared" si="11"/>
        <v>1.1572180425190219</v>
      </c>
      <c r="E81" s="46">
        <f t="shared" si="13"/>
        <v>1.7209861739438761</v>
      </c>
      <c r="F81" s="46">
        <f t="shared" si="14"/>
        <v>1.2209861739438761</v>
      </c>
      <c r="G81" s="72">
        <f t="shared" si="15"/>
        <v>2</v>
      </c>
      <c r="H81" s="72">
        <f t="shared" si="15"/>
        <v>2</v>
      </c>
      <c r="I81" s="72">
        <f t="shared" si="15"/>
        <v>2</v>
      </c>
      <c r="J81" s="72">
        <f t="shared" si="15"/>
        <v>2</v>
      </c>
      <c r="K81" s="72">
        <f t="shared" si="15"/>
        <v>2</v>
      </c>
      <c r="L81" s="46">
        <v>3.1376528406105413</v>
      </c>
      <c r="M81" s="71">
        <f t="shared" si="16"/>
        <v>3.1376528406105413</v>
      </c>
      <c r="N81" s="71">
        <f t="shared" ref="N81:P96" si="17">IF($C81+(0.5*$B81/2)&lt;=4,$C81+(0.5*$B81/2),4)</f>
        <v>3.1376528406105413</v>
      </c>
      <c r="O81" s="71">
        <f t="shared" si="17"/>
        <v>3.1376528406105413</v>
      </c>
      <c r="P81" s="71">
        <f t="shared" si="17"/>
        <v>3.1376528406105413</v>
      </c>
      <c r="W81" s="71"/>
    </row>
    <row r="82" spans="1:23" x14ac:dyDescent="0.25">
      <c r="A82" s="16">
        <v>45473</v>
      </c>
      <c r="B82" s="61">
        <v>6.7499999999999929</v>
      </c>
      <c r="C82" s="71">
        <v>1.4799616528009047</v>
      </c>
      <c r="D82" s="71">
        <f t="shared" si="11"/>
        <v>1.1636935875582153</v>
      </c>
      <c r="E82" s="46">
        <f t="shared" si="13"/>
        <v>1.7299616528009047</v>
      </c>
      <c r="F82" s="46">
        <f t="shared" si="14"/>
        <v>1.2299616528009047</v>
      </c>
      <c r="G82" s="72">
        <f t="shared" si="15"/>
        <v>2</v>
      </c>
      <c r="H82" s="72">
        <f t="shared" si="15"/>
        <v>2</v>
      </c>
      <c r="I82" s="72">
        <f t="shared" si="15"/>
        <v>2</v>
      </c>
      <c r="J82" s="72">
        <f t="shared" si="15"/>
        <v>2</v>
      </c>
      <c r="K82" s="72">
        <f t="shared" si="15"/>
        <v>2</v>
      </c>
      <c r="L82" s="46">
        <v>3.167461652800903</v>
      </c>
      <c r="M82" s="71">
        <f t="shared" si="16"/>
        <v>3.167461652800903</v>
      </c>
      <c r="N82" s="71">
        <f t="shared" si="17"/>
        <v>3.167461652800903</v>
      </c>
      <c r="O82" s="71">
        <f t="shared" si="17"/>
        <v>3.167461652800903</v>
      </c>
      <c r="P82" s="71">
        <f t="shared" si="17"/>
        <v>3.167461652800903</v>
      </c>
      <c r="W82" s="71"/>
    </row>
    <row r="83" spans="1:23" x14ac:dyDescent="0.25">
      <c r="A83" s="16">
        <v>45504</v>
      </c>
      <c r="B83" s="61">
        <v>6.8333333333333259</v>
      </c>
      <c r="C83" s="71">
        <v>1.4888653311707114</v>
      </c>
      <c r="D83" s="71">
        <f t="shared" si="11"/>
        <v>1.1701691325974086</v>
      </c>
      <c r="E83" s="46">
        <f t="shared" si="13"/>
        <v>1.7388653311707114</v>
      </c>
      <c r="F83" s="46">
        <f t="shared" si="14"/>
        <v>1.2388653311707114</v>
      </c>
      <c r="G83" s="72">
        <f t="shared" si="15"/>
        <v>2</v>
      </c>
      <c r="H83" s="72">
        <f t="shared" si="15"/>
        <v>2</v>
      </c>
      <c r="I83" s="72">
        <f t="shared" si="15"/>
        <v>2</v>
      </c>
      <c r="J83" s="72">
        <f t="shared" si="15"/>
        <v>2</v>
      </c>
      <c r="K83" s="72">
        <f t="shared" si="15"/>
        <v>2</v>
      </c>
      <c r="L83" s="46">
        <v>3.1971986645040431</v>
      </c>
      <c r="M83" s="71">
        <f t="shared" si="16"/>
        <v>3.1971986645040431</v>
      </c>
      <c r="N83" s="71">
        <f t="shared" si="17"/>
        <v>3.1971986645040431</v>
      </c>
      <c r="O83" s="71">
        <f t="shared" si="17"/>
        <v>3.1971986645040431</v>
      </c>
      <c r="P83" s="71">
        <f t="shared" si="17"/>
        <v>3.1971986645040431</v>
      </c>
      <c r="W83" s="71"/>
    </row>
    <row r="84" spans="1:23" x14ac:dyDescent="0.25">
      <c r="A84" s="16">
        <v>45535</v>
      </c>
      <c r="B84" s="61">
        <v>6.916666666666659</v>
      </c>
      <c r="C84" s="71">
        <v>1.4976960748920367</v>
      </c>
      <c r="D84" s="71">
        <f t="shared" si="11"/>
        <v>1.176644677636602</v>
      </c>
      <c r="E84" s="46">
        <f t="shared" si="13"/>
        <v>1.7476960748920367</v>
      </c>
      <c r="F84" s="46">
        <f t="shared" si="14"/>
        <v>1.2476960748920367</v>
      </c>
      <c r="G84" s="72">
        <f t="shared" si="15"/>
        <v>2</v>
      </c>
      <c r="H84" s="72">
        <f t="shared" si="15"/>
        <v>2</v>
      </c>
      <c r="I84" s="72">
        <f t="shared" si="15"/>
        <v>2</v>
      </c>
      <c r="J84" s="72">
        <f t="shared" si="15"/>
        <v>2</v>
      </c>
      <c r="K84" s="72">
        <f t="shared" si="15"/>
        <v>2</v>
      </c>
      <c r="L84" s="46">
        <v>3.2268627415587012</v>
      </c>
      <c r="M84" s="71">
        <f t="shared" si="16"/>
        <v>3.2268627415587012</v>
      </c>
      <c r="N84" s="71">
        <f t="shared" si="17"/>
        <v>3.2268627415587012</v>
      </c>
      <c r="O84" s="71">
        <f t="shared" si="17"/>
        <v>3.2268627415587012</v>
      </c>
      <c r="P84" s="71">
        <f t="shared" si="17"/>
        <v>3.2268627415587012</v>
      </c>
      <c r="W84" s="71"/>
    </row>
    <row r="85" spans="1:23" x14ac:dyDescent="0.25">
      <c r="A85" s="16">
        <v>45565</v>
      </c>
      <c r="B85" s="61">
        <v>6.999999999999992</v>
      </c>
      <c r="C85" s="71">
        <v>1.5064527498036218</v>
      </c>
      <c r="D85" s="71">
        <f t="shared" si="11"/>
        <v>1.1831202226757953</v>
      </c>
      <c r="E85" s="46">
        <f t="shared" si="13"/>
        <v>1.7564527498036218</v>
      </c>
      <c r="F85" s="46">
        <f t="shared" si="14"/>
        <v>1.2564527498036218</v>
      </c>
      <c r="G85" s="72">
        <f t="shared" si="15"/>
        <v>2</v>
      </c>
      <c r="H85" s="72">
        <f t="shared" si="15"/>
        <v>2</v>
      </c>
      <c r="I85" s="72">
        <f t="shared" si="15"/>
        <v>2</v>
      </c>
      <c r="J85" s="72">
        <f t="shared" si="15"/>
        <v>2</v>
      </c>
      <c r="K85" s="72">
        <f t="shared" si="15"/>
        <v>2</v>
      </c>
      <c r="L85" s="46">
        <v>3.2564527498036195</v>
      </c>
      <c r="M85" s="71">
        <f t="shared" si="16"/>
        <v>3.2564527498036195</v>
      </c>
      <c r="N85" s="71">
        <f t="shared" si="17"/>
        <v>3.2564527498036195</v>
      </c>
      <c r="O85" s="71">
        <f t="shared" si="17"/>
        <v>3.2564527498036195</v>
      </c>
      <c r="P85" s="71">
        <f t="shared" si="17"/>
        <v>3.2564527498036195</v>
      </c>
      <c r="W85" s="71"/>
    </row>
    <row r="86" spans="1:23" x14ac:dyDescent="0.25">
      <c r="A86" s="16">
        <v>45596</v>
      </c>
      <c r="B86" s="61">
        <v>7.083333333333325</v>
      </c>
      <c r="C86" s="71">
        <v>1.5151340041312276</v>
      </c>
      <c r="D86" s="71">
        <f t="shared" si="11"/>
        <v>1.1895957677149886</v>
      </c>
      <c r="E86" s="46">
        <f t="shared" si="13"/>
        <v>1.7651340041312276</v>
      </c>
      <c r="F86" s="46">
        <f t="shared" si="14"/>
        <v>1.2651340041312276</v>
      </c>
      <c r="G86" s="72">
        <f t="shared" si="15"/>
        <v>2</v>
      </c>
      <c r="H86" s="72">
        <f t="shared" si="15"/>
        <v>2</v>
      </c>
      <c r="I86" s="72">
        <f t="shared" si="15"/>
        <v>2</v>
      </c>
      <c r="J86" s="72">
        <f t="shared" si="15"/>
        <v>2</v>
      </c>
      <c r="K86" s="72">
        <f t="shared" si="15"/>
        <v>2</v>
      </c>
      <c r="L86" s="46">
        <v>3.2859673374645588</v>
      </c>
      <c r="M86" s="71">
        <f t="shared" si="16"/>
        <v>3.2859673374645588</v>
      </c>
      <c r="N86" s="71">
        <f t="shared" si="17"/>
        <v>3.2859673374645588</v>
      </c>
      <c r="O86" s="71">
        <f t="shared" si="17"/>
        <v>3.2859673374645588</v>
      </c>
      <c r="P86" s="71">
        <f t="shared" si="17"/>
        <v>3.2859673374645588</v>
      </c>
      <c r="W86" s="71"/>
    </row>
    <row r="87" spans="1:23" x14ac:dyDescent="0.25">
      <c r="A87" s="16">
        <v>45626</v>
      </c>
      <c r="B87" s="61">
        <v>7.1666666666666581</v>
      </c>
      <c r="C87" s="71">
        <v>1.5237373139893267</v>
      </c>
      <c r="D87" s="71">
        <f t="shared" si="11"/>
        <v>1.196071312754182</v>
      </c>
      <c r="E87" s="46">
        <f t="shared" si="13"/>
        <v>1.7737373139893267</v>
      </c>
      <c r="F87" s="46">
        <f t="shared" si="14"/>
        <v>1.2737373139893267</v>
      </c>
      <c r="G87" s="72">
        <f t="shared" si="15"/>
        <v>2</v>
      </c>
      <c r="H87" s="72">
        <f t="shared" si="15"/>
        <v>2</v>
      </c>
      <c r="I87" s="72">
        <f t="shared" si="15"/>
        <v>2</v>
      </c>
      <c r="J87" s="72">
        <f t="shared" si="15"/>
        <v>2</v>
      </c>
      <c r="K87" s="72">
        <f t="shared" si="15"/>
        <v>2</v>
      </c>
      <c r="L87" s="46">
        <v>3.315403980655991</v>
      </c>
      <c r="M87" s="71">
        <f t="shared" si="16"/>
        <v>3.315403980655991</v>
      </c>
      <c r="N87" s="71">
        <f t="shared" si="17"/>
        <v>3.315403980655991</v>
      </c>
      <c r="O87" s="71">
        <f t="shared" si="17"/>
        <v>3.315403980655991</v>
      </c>
      <c r="P87" s="71">
        <f t="shared" si="17"/>
        <v>3.315403980655991</v>
      </c>
      <c r="W87" s="71"/>
    </row>
    <row r="88" spans="1:23" x14ac:dyDescent="0.25">
      <c r="A88" s="16">
        <v>45657</v>
      </c>
      <c r="B88" s="61">
        <v>7.2499999999999911</v>
      </c>
      <c r="C88" s="71">
        <v>1.5322597626019507</v>
      </c>
      <c r="D88" s="71">
        <f t="shared" si="11"/>
        <v>1.2025468577933753</v>
      </c>
      <c r="E88" s="46">
        <f t="shared" si="13"/>
        <v>1.7822597626019507</v>
      </c>
      <c r="F88" s="46">
        <f t="shared" si="14"/>
        <v>1.2822597626019507</v>
      </c>
      <c r="G88" s="72">
        <f t="shared" si="15"/>
        <v>2</v>
      </c>
      <c r="H88" s="72">
        <f t="shared" si="15"/>
        <v>2</v>
      </c>
      <c r="I88" s="72">
        <f t="shared" si="15"/>
        <v>2</v>
      </c>
      <c r="J88" s="72">
        <f t="shared" si="15"/>
        <v>2</v>
      </c>
      <c r="K88" s="72">
        <f t="shared" si="15"/>
        <v>2</v>
      </c>
      <c r="L88" s="46">
        <v>3.3447597626019485</v>
      </c>
      <c r="M88" s="71">
        <f t="shared" si="16"/>
        <v>3.3447597626019485</v>
      </c>
      <c r="N88" s="71">
        <f t="shared" si="17"/>
        <v>3.3447597626019485</v>
      </c>
      <c r="O88" s="71">
        <f t="shared" si="17"/>
        <v>3.3447597626019485</v>
      </c>
      <c r="P88" s="71">
        <f t="shared" si="17"/>
        <v>3.3447597626019485</v>
      </c>
      <c r="W88" s="71"/>
    </row>
    <row r="89" spans="1:23" x14ac:dyDescent="0.25">
      <c r="A89" s="16">
        <v>45688</v>
      </c>
      <c r="B89" s="61">
        <v>7.3333333333333242</v>
      </c>
      <c r="C89" s="71">
        <v>1.5406984329080335</v>
      </c>
      <c r="D89" s="71">
        <f t="shared" si="11"/>
        <v>1.2090224028325687</v>
      </c>
      <c r="E89" s="46">
        <f t="shared" si="13"/>
        <v>1.7906984329080335</v>
      </c>
      <c r="F89" s="46">
        <f t="shared" si="14"/>
        <v>1.2906984329080335</v>
      </c>
      <c r="G89" s="72">
        <f t="shared" si="15"/>
        <v>2</v>
      </c>
      <c r="H89" s="72">
        <f t="shared" si="15"/>
        <v>2</v>
      </c>
      <c r="I89" s="72">
        <f t="shared" si="15"/>
        <v>2</v>
      </c>
      <c r="J89" s="72">
        <f t="shared" si="15"/>
        <v>2</v>
      </c>
      <c r="K89" s="72">
        <f t="shared" si="15"/>
        <v>2</v>
      </c>
      <c r="L89" s="46">
        <v>3.3740317662413646</v>
      </c>
      <c r="M89" s="71">
        <f t="shared" si="16"/>
        <v>3.3740317662413646</v>
      </c>
      <c r="N89" s="71">
        <f t="shared" si="17"/>
        <v>3.3740317662413646</v>
      </c>
      <c r="O89" s="71">
        <f t="shared" si="17"/>
        <v>3.3740317662413646</v>
      </c>
      <c r="P89" s="71">
        <f t="shared" si="17"/>
        <v>3.3740317662413646</v>
      </c>
      <c r="W89" s="71"/>
    </row>
    <row r="90" spans="1:23" x14ac:dyDescent="0.25">
      <c r="A90" s="16">
        <v>45716</v>
      </c>
      <c r="B90" s="61">
        <v>7.4166666666666572</v>
      </c>
      <c r="C90" s="71">
        <v>1.5490504078465084</v>
      </c>
      <c r="D90" s="71">
        <f t="shared" si="11"/>
        <v>1.215497947871762</v>
      </c>
      <c r="E90" s="46">
        <f t="shared" si="13"/>
        <v>1.7990504078465084</v>
      </c>
      <c r="F90" s="46">
        <f t="shared" si="14"/>
        <v>1.2990504078465084</v>
      </c>
      <c r="G90" s="72">
        <f t="shared" si="15"/>
        <v>2</v>
      </c>
      <c r="H90" s="72">
        <f t="shared" si="15"/>
        <v>2</v>
      </c>
      <c r="I90" s="72">
        <f t="shared" si="15"/>
        <v>2</v>
      </c>
      <c r="J90" s="72">
        <f t="shared" si="15"/>
        <v>2</v>
      </c>
      <c r="K90" s="72">
        <f t="shared" si="15"/>
        <v>2</v>
      </c>
      <c r="L90" s="46">
        <v>3.4032170745131727</v>
      </c>
      <c r="M90" s="71">
        <f t="shared" si="16"/>
        <v>3.4032170745131727</v>
      </c>
      <c r="N90" s="71">
        <f t="shared" si="17"/>
        <v>3.4032170745131727</v>
      </c>
      <c r="O90" s="71">
        <f t="shared" si="17"/>
        <v>3.4032170745131727</v>
      </c>
      <c r="P90" s="71">
        <f t="shared" si="17"/>
        <v>3.4032170745131727</v>
      </c>
      <c r="W90" s="71"/>
    </row>
    <row r="91" spans="1:23" x14ac:dyDescent="0.25">
      <c r="A91" s="16">
        <v>45747</v>
      </c>
      <c r="B91" s="61">
        <v>7.4999999999999902</v>
      </c>
      <c r="C91" s="71">
        <v>1.5573127703563083</v>
      </c>
      <c r="D91" s="71">
        <f t="shared" si="11"/>
        <v>1.2219734929109554</v>
      </c>
      <c r="E91" s="46">
        <f t="shared" si="13"/>
        <v>1.8073127703563083</v>
      </c>
      <c r="F91" s="46">
        <f t="shared" si="14"/>
        <v>1.3073127703563083</v>
      </c>
      <c r="G91" s="72">
        <f t="shared" si="15"/>
        <v>2</v>
      </c>
      <c r="H91" s="72">
        <f t="shared" si="15"/>
        <v>2</v>
      </c>
      <c r="I91" s="72">
        <f t="shared" si="15"/>
        <v>2</v>
      </c>
      <c r="J91" s="72">
        <f t="shared" si="15"/>
        <v>2</v>
      </c>
      <c r="K91" s="72">
        <f t="shared" si="15"/>
        <v>2</v>
      </c>
      <c r="L91" s="46">
        <v>3.4323127703563059</v>
      </c>
      <c r="M91" s="71">
        <f t="shared" si="16"/>
        <v>3.4323127703563059</v>
      </c>
      <c r="N91" s="71">
        <f t="shared" si="17"/>
        <v>3.4323127703563059</v>
      </c>
      <c r="O91" s="71">
        <f t="shared" si="17"/>
        <v>3.4323127703563059</v>
      </c>
      <c r="P91" s="71">
        <f t="shared" si="17"/>
        <v>3.4323127703563059</v>
      </c>
      <c r="W91" s="71"/>
    </row>
    <row r="92" spans="1:23" x14ac:dyDescent="0.25">
      <c r="A92" s="16">
        <v>45777</v>
      </c>
      <c r="B92" s="61">
        <v>7.5833333333333233</v>
      </c>
      <c r="C92" s="71">
        <v>1.5654826033763674</v>
      </c>
      <c r="D92" s="71">
        <f t="shared" si="11"/>
        <v>1.2284490379501487</v>
      </c>
      <c r="E92" s="46">
        <f t="shared" si="13"/>
        <v>1.8154826033763674</v>
      </c>
      <c r="F92" s="46">
        <f t="shared" si="14"/>
        <v>1.3154826033763674</v>
      </c>
      <c r="G92" s="72">
        <f t="shared" si="15"/>
        <v>2</v>
      </c>
      <c r="H92" s="72">
        <f t="shared" si="15"/>
        <v>2</v>
      </c>
      <c r="I92" s="72">
        <f t="shared" si="15"/>
        <v>2</v>
      </c>
      <c r="J92" s="72">
        <f t="shared" si="15"/>
        <v>2</v>
      </c>
      <c r="K92" s="72">
        <f t="shared" si="15"/>
        <v>2</v>
      </c>
      <c r="L92" s="46">
        <v>3.4613159367096982</v>
      </c>
      <c r="M92" s="71">
        <f t="shared" si="16"/>
        <v>3.4613159367096982</v>
      </c>
      <c r="N92" s="71">
        <f t="shared" si="17"/>
        <v>3.4613159367096982</v>
      </c>
      <c r="O92" s="71">
        <f t="shared" si="17"/>
        <v>3.4613159367096982</v>
      </c>
      <c r="P92" s="71">
        <f t="shared" si="17"/>
        <v>3.4613159367096982</v>
      </c>
      <c r="W92" s="71"/>
    </row>
    <row r="93" spans="1:23" x14ac:dyDescent="0.25">
      <c r="A93" s="16">
        <v>45808</v>
      </c>
      <c r="B93" s="61">
        <v>7.6666666666666563</v>
      </c>
      <c r="C93" s="71">
        <v>1.5735569898456179</v>
      </c>
      <c r="D93" s="71">
        <f t="shared" si="11"/>
        <v>1.234924582989342</v>
      </c>
      <c r="E93" s="46">
        <f t="shared" si="13"/>
        <v>1.8235569898456179</v>
      </c>
      <c r="F93" s="46">
        <f t="shared" si="14"/>
        <v>1.3235569898456179</v>
      </c>
      <c r="G93" s="72">
        <f t="shared" si="15"/>
        <v>2</v>
      </c>
      <c r="H93" s="72">
        <f t="shared" si="15"/>
        <v>2</v>
      </c>
      <c r="I93" s="72">
        <f t="shared" si="15"/>
        <v>2</v>
      </c>
      <c r="J93" s="72">
        <f t="shared" si="15"/>
        <v>2</v>
      </c>
      <c r="K93" s="72">
        <f t="shared" si="15"/>
        <v>2</v>
      </c>
      <c r="L93" s="46">
        <v>3.4902236565122822</v>
      </c>
      <c r="M93" s="71">
        <f t="shared" si="16"/>
        <v>3.4902236565122822</v>
      </c>
      <c r="N93" s="71">
        <f t="shared" si="17"/>
        <v>3.4902236565122822</v>
      </c>
      <c r="O93" s="71">
        <f t="shared" si="17"/>
        <v>3.4902236565122822</v>
      </c>
      <c r="P93" s="71">
        <f t="shared" si="17"/>
        <v>3.4902236565122822</v>
      </c>
      <c r="W93" s="71"/>
    </row>
    <row r="94" spans="1:23" x14ac:dyDescent="0.25">
      <c r="A94" s="16">
        <v>45838</v>
      </c>
      <c r="B94" s="61">
        <v>7.7499999999999893</v>
      </c>
      <c r="C94" s="71">
        <v>1.5815330127029945</v>
      </c>
      <c r="D94" s="71">
        <f t="shared" si="11"/>
        <v>1.2414001280285354</v>
      </c>
      <c r="E94" s="46">
        <f t="shared" si="13"/>
        <v>1.8315330127029945</v>
      </c>
      <c r="F94" s="46">
        <f t="shared" si="14"/>
        <v>1.3315330127029945</v>
      </c>
      <c r="G94" s="72">
        <f t="shared" si="15"/>
        <v>2</v>
      </c>
      <c r="H94" s="72">
        <f t="shared" si="15"/>
        <v>2</v>
      </c>
      <c r="I94" s="72">
        <f t="shared" si="15"/>
        <v>2</v>
      </c>
      <c r="J94" s="72">
        <f t="shared" si="15"/>
        <v>2</v>
      </c>
      <c r="K94" s="72">
        <f t="shared" si="15"/>
        <v>2</v>
      </c>
      <c r="L94" s="46">
        <v>3.5190330127029918</v>
      </c>
      <c r="M94" s="71">
        <f t="shared" si="16"/>
        <v>3.5190330127029918</v>
      </c>
      <c r="N94" s="71">
        <f t="shared" si="17"/>
        <v>3.5190330127029918</v>
      </c>
      <c r="O94" s="71">
        <f t="shared" si="17"/>
        <v>3.5190330127029918</v>
      </c>
      <c r="P94" s="71">
        <f t="shared" si="17"/>
        <v>3.5190330127029918</v>
      </c>
      <c r="W94" s="71"/>
    </row>
    <row r="95" spans="1:23" x14ac:dyDescent="0.25">
      <c r="A95" s="16">
        <v>45869</v>
      </c>
      <c r="B95" s="61">
        <v>7.8333333333333224</v>
      </c>
      <c r="C95" s="71">
        <v>1.5894077548874292</v>
      </c>
      <c r="D95" s="71">
        <f t="shared" si="11"/>
        <v>1.2478756730677287</v>
      </c>
      <c r="E95" s="46">
        <f t="shared" si="13"/>
        <v>1.8394077548874292</v>
      </c>
      <c r="F95" s="46">
        <f t="shared" si="14"/>
        <v>1.3394077548874292</v>
      </c>
      <c r="G95" s="72">
        <f t="shared" si="15"/>
        <v>2</v>
      </c>
      <c r="H95" s="72">
        <f t="shared" si="15"/>
        <v>2</v>
      </c>
      <c r="I95" s="72">
        <f t="shared" si="15"/>
        <v>2</v>
      </c>
      <c r="J95" s="72">
        <f t="shared" si="15"/>
        <v>2</v>
      </c>
      <c r="K95" s="72">
        <f t="shared" si="15"/>
        <v>2</v>
      </c>
      <c r="L95" s="46">
        <v>3.5477410882207598</v>
      </c>
      <c r="M95" s="71">
        <f t="shared" si="16"/>
        <v>3.5477410882207598</v>
      </c>
      <c r="N95" s="71">
        <f t="shared" si="17"/>
        <v>3.5477410882207598</v>
      </c>
      <c r="O95" s="71">
        <f t="shared" si="17"/>
        <v>3.5477410882207598</v>
      </c>
      <c r="P95" s="71">
        <f t="shared" si="17"/>
        <v>3.5477410882207598</v>
      </c>
      <c r="W95" s="71"/>
    </row>
    <row r="96" spans="1:23" x14ac:dyDescent="0.25">
      <c r="A96" s="16">
        <v>45900</v>
      </c>
      <c r="B96" s="61">
        <v>7.9166666666666554</v>
      </c>
      <c r="C96" s="71">
        <v>1.5971782993378556</v>
      </c>
      <c r="D96" s="71">
        <f t="shared" si="11"/>
        <v>1.2543512181069221</v>
      </c>
      <c r="E96" s="46">
        <f t="shared" si="13"/>
        <v>1.8471782993378556</v>
      </c>
      <c r="F96" s="46">
        <f t="shared" si="14"/>
        <v>1.3471782993378556</v>
      </c>
      <c r="G96" s="72">
        <f t="shared" si="15"/>
        <v>2</v>
      </c>
      <c r="H96" s="72">
        <f t="shared" si="15"/>
        <v>2</v>
      </c>
      <c r="I96" s="72">
        <f t="shared" si="15"/>
        <v>2</v>
      </c>
      <c r="J96" s="72">
        <f t="shared" si="15"/>
        <v>2</v>
      </c>
      <c r="K96" s="72">
        <f t="shared" si="15"/>
        <v>2</v>
      </c>
      <c r="L96" s="46">
        <v>3.5763449660045197</v>
      </c>
      <c r="M96" s="71">
        <f t="shared" si="16"/>
        <v>3.5763449660045197</v>
      </c>
      <c r="N96" s="71">
        <f t="shared" si="17"/>
        <v>3.5763449660045197</v>
      </c>
      <c r="O96" s="71">
        <f t="shared" si="17"/>
        <v>3.5763449660045197</v>
      </c>
      <c r="P96" s="71">
        <f t="shared" si="17"/>
        <v>3.5763449660045197</v>
      </c>
      <c r="W96" s="71"/>
    </row>
    <row r="97" spans="1:23" x14ac:dyDescent="0.25">
      <c r="A97" s="16">
        <v>45930</v>
      </c>
      <c r="B97" s="61">
        <v>7.9999999999999885</v>
      </c>
      <c r="C97" s="71">
        <v>1.604841728993208</v>
      </c>
      <c r="D97" s="71">
        <f t="shared" si="11"/>
        <v>1.2608267631461154</v>
      </c>
      <c r="E97" s="46">
        <f t="shared" si="13"/>
        <v>1.854841728993208</v>
      </c>
      <c r="F97" s="46">
        <f t="shared" si="14"/>
        <v>1.354841728993208</v>
      </c>
      <c r="G97" s="72">
        <f t="shared" si="15"/>
        <v>2</v>
      </c>
      <c r="H97" s="72">
        <f t="shared" si="15"/>
        <v>2</v>
      </c>
      <c r="I97" s="72">
        <f t="shared" si="15"/>
        <v>2</v>
      </c>
      <c r="J97" s="72">
        <f t="shared" si="15"/>
        <v>2</v>
      </c>
      <c r="K97" s="72">
        <f t="shared" si="15"/>
        <v>2</v>
      </c>
      <c r="L97" s="46">
        <v>3.6048417289932049</v>
      </c>
      <c r="M97" s="71">
        <f t="shared" si="16"/>
        <v>3.6048417289932049</v>
      </c>
      <c r="N97" s="71">
        <f t="shared" ref="N97:P112" si="18">IF($C97+(0.5*$B97/2)&lt;=4,$C97+(0.5*$B97/2),4)</f>
        <v>3.6048417289932049</v>
      </c>
      <c r="O97" s="71">
        <f t="shared" si="18"/>
        <v>3.6048417289932049</v>
      </c>
      <c r="P97" s="71">
        <f t="shared" si="18"/>
        <v>3.6048417289932049</v>
      </c>
      <c r="W97" s="71"/>
    </row>
    <row r="98" spans="1:23" x14ac:dyDescent="0.25">
      <c r="A98" s="16">
        <v>45961</v>
      </c>
      <c r="B98" s="61">
        <v>8.0833333333333215</v>
      </c>
      <c r="C98" s="71">
        <v>1.6123951154626197</v>
      </c>
      <c r="D98" s="71">
        <f t="shared" si="11"/>
        <v>1.2673023081853088</v>
      </c>
      <c r="E98" s="46">
        <f t="shared" si="13"/>
        <v>1.8623951154626197</v>
      </c>
      <c r="F98" s="46">
        <f t="shared" si="14"/>
        <v>1.3623951154626197</v>
      </c>
      <c r="G98" s="72">
        <f t="shared" si="15"/>
        <v>2</v>
      </c>
      <c r="H98" s="72">
        <f t="shared" si="15"/>
        <v>2</v>
      </c>
      <c r="I98" s="72">
        <f t="shared" si="15"/>
        <v>2</v>
      </c>
      <c r="J98" s="72">
        <f t="shared" si="15"/>
        <v>2</v>
      </c>
      <c r="K98" s="72">
        <f t="shared" si="15"/>
        <v>2</v>
      </c>
      <c r="L98" s="46">
        <v>3.6332284487959501</v>
      </c>
      <c r="M98" s="71">
        <f t="shared" si="16"/>
        <v>3.6332284487959501</v>
      </c>
      <c r="N98" s="71">
        <f t="shared" si="18"/>
        <v>3.6332284487959501</v>
      </c>
      <c r="O98" s="71">
        <f t="shared" si="18"/>
        <v>3.6332284487959501</v>
      </c>
      <c r="P98" s="71">
        <f t="shared" si="18"/>
        <v>3.6332284487959501</v>
      </c>
      <c r="W98" s="71"/>
    </row>
    <row r="99" spans="1:23" x14ac:dyDescent="0.25">
      <c r="A99" s="16">
        <v>45991</v>
      </c>
      <c r="B99" s="61">
        <v>8.1666666666666554</v>
      </c>
      <c r="C99" s="71">
        <v>1.6198354751264368</v>
      </c>
      <c r="D99" s="71">
        <f t="shared" si="11"/>
        <v>1.2737778532245021</v>
      </c>
      <c r="E99" s="46">
        <f t="shared" si="13"/>
        <v>1.8698354751264368</v>
      </c>
      <c r="F99" s="46">
        <f t="shared" si="14"/>
        <v>1.3698354751264368</v>
      </c>
      <c r="G99" s="72">
        <f t="shared" si="15"/>
        <v>2</v>
      </c>
      <c r="H99" s="72">
        <f t="shared" si="15"/>
        <v>2</v>
      </c>
      <c r="I99" s="72">
        <f t="shared" si="15"/>
        <v>2</v>
      </c>
      <c r="J99" s="72">
        <f t="shared" si="15"/>
        <v>2</v>
      </c>
      <c r="K99" s="72">
        <f t="shared" si="15"/>
        <v>2</v>
      </c>
      <c r="L99" s="46">
        <v>3.6615021417931004</v>
      </c>
      <c r="M99" s="71">
        <f t="shared" si="16"/>
        <v>3.6615021417931004</v>
      </c>
      <c r="N99" s="71">
        <f t="shared" si="18"/>
        <v>3.6615021417931004</v>
      </c>
      <c r="O99" s="71">
        <f t="shared" si="18"/>
        <v>3.6615021417931004</v>
      </c>
      <c r="P99" s="71">
        <f t="shared" si="18"/>
        <v>3.6615021417931004</v>
      </c>
      <c r="W99" s="71"/>
    </row>
    <row r="100" spans="1:23" x14ac:dyDescent="0.25">
      <c r="A100" s="16">
        <v>46022</v>
      </c>
      <c r="B100" s="61">
        <v>8.2499999999999893</v>
      </c>
      <c r="C100" s="71">
        <v>1.6271598075615159</v>
      </c>
      <c r="D100" s="71">
        <f t="shared" si="11"/>
        <v>1.2802533982636954</v>
      </c>
      <c r="E100" s="46">
        <f t="shared" si="13"/>
        <v>1.8771598075615159</v>
      </c>
      <c r="F100" s="46">
        <f t="shared" si="14"/>
        <v>1.3771598075615159</v>
      </c>
      <c r="G100" s="72">
        <f t="shared" si="15"/>
        <v>2</v>
      </c>
      <c r="H100" s="72">
        <f t="shared" si="15"/>
        <v>2</v>
      </c>
      <c r="I100" s="72">
        <f t="shared" si="15"/>
        <v>2</v>
      </c>
      <c r="J100" s="72">
        <f t="shared" si="15"/>
        <v>2</v>
      </c>
      <c r="K100" s="72">
        <f t="shared" si="15"/>
        <v>2</v>
      </c>
      <c r="L100" s="46">
        <v>3.6896598075615135</v>
      </c>
      <c r="M100" s="71">
        <f t="shared" si="16"/>
        <v>3.6896598075615135</v>
      </c>
      <c r="N100" s="71">
        <f t="shared" si="18"/>
        <v>3.6896598075615135</v>
      </c>
      <c r="O100" s="71">
        <f t="shared" si="18"/>
        <v>3.6896598075615135</v>
      </c>
      <c r="P100" s="71">
        <f t="shared" si="18"/>
        <v>3.6896598075615135</v>
      </c>
      <c r="W100" s="71"/>
    </row>
    <row r="101" spans="1:23" x14ac:dyDescent="0.25">
      <c r="A101" s="16">
        <v>46053</v>
      </c>
      <c r="B101" s="61">
        <v>8.3333333333333233</v>
      </c>
      <c r="C101" s="71">
        <v>1.6343651123407557</v>
      </c>
      <c r="D101" s="71">
        <f t="shared" si="11"/>
        <v>1.2867289433028888</v>
      </c>
      <c r="E101" s="46">
        <f t="shared" si="13"/>
        <v>1.8843651123407557</v>
      </c>
      <c r="F101" s="46">
        <f t="shared" si="14"/>
        <v>1.3843651123407557</v>
      </c>
      <c r="G101" s="72">
        <f t="shared" si="15"/>
        <v>2</v>
      </c>
      <c r="H101" s="72">
        <f t="shared" si="15"/>
        <v>2</v>
      </c>
      <c r="I101" s="72">
        <f t="shared" si="15"/>
        <v>2</v>
      </c>
      <c r="J101" s="72">
        <f t="shared" si="15"/>
        <v>2</v>
      </c>
      <c r="K101" s="72">
        <f t="shared" si="15"/>
        <v>2</v>
      </c>
      <c r="L101" s="46">
        <v>3.7176984456740865</v>
      </c>
      <c r="M101" s="71">
        <f t="shared" si="16"/>
        <v>3.7176984456740865</v>
      </c>
      <c r="N101" s="71">
        <f t="shared" si="18"/>
        <v>3.7176984456740865</v>
      </c>
      <c r="O101" s="71">
        <f t="shared" si="18"/>
        <v>3.7176984456740865</v>
      </c>
      <c r="P101" s="71">
        <f t="shared" si="18"/>
        <v>3.7176984456740865</v>
      </c>
      <c r="W101" s="71"/>
    </row>
    <row r="102" spans="1:23" x14ac:dyDescent="0.25">
      <c r="A102" s="16">
        <v>46081</v>
      </c>
      <c r="B102" s="61">
        <v>8.4166666666666572</v>
      </c>
      <c r="C102" s="71">
        <v>1.641448389037057</v>
      </c>
      <c r="D102" s="71">
        <f t="shared" si="11"/>
        <v>1.2932044883420821</v>
      </c>
      <c r="E102" s="46">
        <f t="shared" si="13"/>
        <v>1.891448389037057</v>
      </c>
      <c r="F102" s="46">
        <f t="shared" si="14"/>
        <v>1.391448389037057</v>
      </c>
      <c r="G102" s="72">
        <f t="shared" si="15"/>
        <v>2</v>
      </c>
      <c r="H102" s="72">
        <f t="shared" si="15"/>
        <v>2</v>
      </c>
      <c r="I102" s="72">
        <f t="shared" si="15"/>
        <v>2</v>
      </c>
      <c r="J102" s="72">
        <f t="shared" si="15"/>
        <v>2</v>
      </c>
      <c r="K102" s="72">
        <f t="shared" si="15"/>
        <v>2</v>
      </c>
      <c r="L102" s="46">
        <v>3.7456150557037216</v>
      </c>
      <c r="M102" s="71">
        <f t="shared" si="16"/>
        <v>3.7456150557037216</v>
      </c>
      <c r="N102" s="71">
        <f t="shared" si="18"/>
        <v>3.7456150557037216</v>
      </c>
      <c r="O102" s="71">
        <f t="shared" si="18"/>
        <v>3.7456150557037216</v>
      </c>
      <c r="P102" s="71">
        <f t="shared" si="18"/>
        <v>3.7456150557037216</v>
      </c>
      <c r="W102" s="71"/>
    </row>
    <row r="103" spans="1:23" x14ac:dyDescent="0.25">
      <c r="A103" s="16">
        <v>46112</v>
      </c>
      <c r="B103" s="61">
        <v>8.4999999999999911</v>
      </c>
      <c r="C103" s="71">
        <v>1.6484066372233195</v>
      </c>
      <c r="D103" s="71">
        <f t="shared" si="11"/>
        <v>1.2996800333812755</v>
      </c>
      <c r="E103" s="46">
        <f t="shared" si="13"/>
        <v>1.8984066372233195</v>
      </c>
      <c r="F103" s="46">
        <f t="shared" si="14"/>
        <v>1.3984066372233195</v>
      </c>
      <c r="G103" s="72">
        <f t="shared" si="15"/>
        <v>2</v>
      </c>
      <c r="H103" s="72">
        <f t="shared" si="15"/>
        <v>2</v>
      </c>
      <c r="I103" s="72">
        <f t="shared" si="15"/>
        <v>2</v>
      </c>
      <c r="J103" s="72">
        <f t="shared" si="15"/>
        <v>2</v>
      </c>
      <c r="K103" s="72">
        <f t="shared" si="15"/>
        <v>2</v>
      </c>
      <c r="L103" s="46">
        <v>3.7734066372233173</v>
      </c>
      <c r="M103" s="71">
        <f t="shared" si="16"/>
        <v>3.7734066372233173</v>
      </c>
      <c r="N103" s="71">
        <f t="shared" si="18"/>
        <v>3.7734066372233173</v>
      </c>
      <c r="O103" s="71">
        <f t="shared" si="18"/>
        <v>3.7734066372233173</v>
      </c>
      <c r="P103" s="71">
        <f t="shared" si="18"/>
        <v>3.7734066372233173</v>
      </c>
      <c r="W103" s="71"/>
    </row>
    <row r="104" spans="1:23" x14ac:dyDescent="0.25">
      <c r="A104" s="16">
        <v>46142</v>
      </c>
      <c r="B104" s="61">
        <v>8.583333333333325</v>
      </c>
      <c r="C104" s="71">
        <v>1.6552368564724438</v>
      </c>
      <c r="D104" s="71">
        <f t="shared" si="11"/>
        <v>1.3061555784204688</v>
      </c>
      <c r="E104" s="46">
        <f t="shared" si="13"/>
        <v>1.9052368564724438</v>
      </c>
      <c r="F104" s="46">
        <f t="shared" si="14"/>
        <v>1.4052368564724438</v>
      </c>
      <c r="G104" s="72">
        <f t="shared" si="15"/>
        <v>2</v>
      </c>
      <c r="H104" s="72">
        <f t="shared" si="15"/>
        <v>2</v>
      </c>
      <c r="I104" s="72">
        <f t="shared" si="15"/>
        <v>2</v>
      </c>
      <c r="J104" s="72">
        <f t="shared" si="15"/>
        <v>2</v>
      </c>
      <c r="K104" s="72">
        <f t="shared" si="15"/>
        <v>2</v>
      </c>
      <c r="L104" s="46">
        <v>3.8010701898057748</v>
      </c>
      <c r="M104" s="71">
        <f t="shared" si="16"/>
        <v>3.8010701898057748</v>
      </c>
      <c r="N104" s="71">
        <f t="shared" si="18"/>
        <v>3.8010701898057748</v>
      </c>
      <c r="O104" s="71">
        <f t="shared" si="18"/>
        <v>3.8010701898057748</v>
      </c>
      <c r="P104" s="71">
        <f t="shared" si="18"/>
        <v>3.8010701898057748</v>
      </c>
      <c r="W104" s="71"/>
    </row>
    <row r="105" spans="1:23" x14ac:dyDescent="0.25">
      <c r="A105" s="16">
        <v>46173</v>
      </c>
      <c r="B105" s="61">
        <v>8.666666666666659</v>
      </c>
      <c r="C105" s="71">
        <v>1.6619360463573289</v>
      </c>
      <c r="D105" s="71">
        <f t="shared" si="11"/>
        <v>1.3126311234596622</v>
      </c>
      <c r="E105" s="46">
        <f t="shared" si="13"/>
        <v>1.9119360463573289</v>
      </c>
      <c r="F105" s="46">
        <f t="shared" si="14"/>
        <v>1.4119360463573289</v>
      </c>
      <c r="G105" s="72">
        <f t="shared" si="15"/>
        <v>2</v>
      </c>
      <c r="H105" s="72">
        <f t="shared" si="15"/>
        <v>2</v>
      </c>
      <c r="I105" s="72">
        <f t="shared" si="15"/>
        <v>2</v>
      </c>
      <c r="J105" s="72">
        <f t="shared" si="15"/>
        <v>2</v>
      </c>
      <c r="K105" s="72">
        <f t="shared" si="15"/>
        <v>2</v>
      </c>
      <c r="L105" s="46">
        <v>3.8286027130239937</v>
      </c>
      <c r="M105" s="71">
        <f t="shared" si="16"/>
        <v>3.8286027130239937</v>
      </c>
      <c r="N105" s="71">
        <f t="shared" si="18"/>
        <v>3.8286027130239937</v>
      </c>
      <c r="O105" s="71">
        <f t="shared" si="18"/>
        <v>3.8286027130239937</v>
      </c>
      <c r="P105" s="71">
        <f t="shared" si="18"/>
        <v>3.8286027130239937</v>
      </c>
      <c r="W105" s="71"/>
    </row>
    <row r="106" spans="1:23" x14ac:dyDescent="0.25">
      <c r="A106" s="16">
        <v>46203</v>
      </c>
      <c r="B106" s="61">
        <v>8.7499999999999929</v>
      </c>
      <c r="C106" s="71">
        <v>1.668501206450876</v>
      </c>
      <c r="D106" s="71">
        <f t="shared" si="11"/>
        <v>1.3191066684988555</v>
      </c>
      <c r="E106" s="46">
        <f t="shared" si="13"/>
        <v>1.918501206450876</v>
      </c>
      <c r="F106" s="46">
        <f t="shared" si="14"/>
        <v>1.418501206450876</v>
      </c>
      <c r="G106" s="72">
        <f t="shared" si="15"/>
        <v>2</v>
      </c>
      <c r="H106" s="72">
        <f t="shared" si="15"/>
        <v>2</v>
      </c>
      <c r="I106" s="72">
        <f t="shared" si="15"/>
        <v>2</v>
      </c>
      <c r="J106" s="72">
        <f t="shared" si="15"/>
        <v>2</v>
      </c>
      <c r="K106" s="72">
        <f t="shared" si="15"/>
        <v>2</v>
      </c>
      <c r="L106" s="46">
        <v>3.8560012064508742</v>
      </c>
      <c r="M106" s="71">
        <f t="shared" si="16"/>
        <v>3.8560012064508742</v>
      </c>
      <c r="N106" s="71">
        <f t="shared" si="18"/>
        <v>3.8560012064508742</v>
      </c>
      <c r="O106" s="71">
        <f t="shared" si="18"/>
        <v>3.8560012064508742</v>
      </c>
      <c r="P106" s="71">
        <f t="shared" si="18"/>
        <v>3.8560012064508742</v>
      </c>
      <c r="W106" s="71"/>
    </row>
    <row r="107" spans="1:23" x14ac:dyDescent="0.25">
      <c r="A107" s="16">
        <v>46234</v>
      </c>
      <c r="B107" s="61">
        <v>8.8333333333333268</v>
      </c>
      <c r="C107" s="71">
        <v>1.6749293363259841</v>
      </c>
      <c r="D107" s="71">
        <f t="shared" si="11"/>
        <v>1.3255822135380488</v>
      </c>
      <c r="E107" s="46">
        <f t="shared" si="13"/>
        <v>1.9249293363259841</v>
      </c>
      <c r="F107" s="46">
        <f t="shared" si="14"/>
        <v>1.4249293363259841</v>
      </c>
      <c r="G107" s="72">
        <f t="shared" si="15"/>
        <v>2</v>
      </c>
      <c r="H107" s="72">
        <f t="shared" si="15"/>
        <v>2</v>
      </c>
      <c r="I107" s="72">
        <f t="shared" si="15"/>
        <v>2</v>
      </c>
      <c r="J107" s="72">
        <f t="shared" si="15"/>
        <v>2</v>
      </c>
      <c r="K107" s="72">
        <f t="shared" si="15"/>
        <v>2</v>
      </c>
      <c r="L107" s="46">
        <v>3.8832626696593158</v>
      </c>
      <c r="M107" s="71">
        <f t="shared" si="16"/>
        <v>3.8832626696593158</v>
      </c>
      <c r="N107" s="71">
        <f t="shared" si="18"/>
        <v>3.8832626696593158</v>
      </c>
      <c r="O107" s="71">
        <f t="shared" si="18"/>
        <v>3.8832626696593158</v>
      </c>
      <c r="P107" s="71">
        <f t="shared" si="18"/>
        <v>3.8832626696593158</v>
      </c>
      <c r="W107" s="71"/>
    </row>
    <row r="108" spans="1:23" x14ac:dyDescent="0.25">
      <c r="A108" s="16">
        <v>46265</v>
      </c>
      <c r="B108" s="61">
        <v>8.9166666666666607</v>
      </c>
      <c r="C108" s="71">
        <v>1.6812174355555538</v>
      </c>
      <c r="D108" s="71">
        <f t="shared" si="11"/>
        <v>1.3320577585772422</v>
      </c>
      <c r="E108" s="46">
        <f t="shared" si="13"/>
        <v>1.9312174355555538</v>
      </c>
      <c r="F108" s="46">
        <f t="shared" si="14"/>
        <v>1.4312174355555538</v>
      </c>
      <c r="G108" s="72">
        <f t="shared" si="15"/>
        <v>2</v>
      </c>
      <c r="H108" s="72">
        <f t="shared" si="15"/>
        <v>2</v>
      </c>
      <c r="I108" s="72">
        <f t="shared" si="15"/>
        <v>2</v>
      </c>
      <c r="J108" s="72">
        <f t="shared" si="15"/>
        <v>2</v>
      </c>
      <c r="K108" s="72">
        <f t="shared" si="15"/>
        <v>2</v>
      </c>
      <c r="L108" s="46">
        <v>3.9103841022222188</v>
      </c>
      <c r="M108" s="71">
        <f t="shared" si="16"/>
        <v>3.9103841022222188</v>
      </c>
      <c r="N108" s="71">
        <f t="shared" si="18"/>
        <v>3.9103841022222188</v>
      </c>
      <c r="O108" s="71">
        <f t="shared" si="18"/>
        <v>3.9103841022222188</v>
      </c>
      <c r="P108" s="71">
        <f t="shared" si="18"/>
        <v>3.9103841022222188</v>
      </c>
      <c r="W108" s="71"/>
    </row>
    <row r="109" spans="1:23" x14ac:dyDescent="0.25">
      <c r="A109" s="16">
        <v>46295</v>
      </c>
      <c r="B109" s="61">
        <v>8.9999999999999947</v>
      </c>
      <c r="C109" s="71">
        <v>1.6873625037124851</v>
      </c>
      <c r="D109" s="71">
        <f t="shared" si="11"/>
        <v>1.3385333036164355</v>
      </c>
      <c r="E109" s="46">
        <f t="shared" si="13"/>
        <v>1.9373625037124851</v>
      </c>
      <c r="F109" s="46">
        <f t="shared" si="14"/>
        <v>1.4373625037124851</v>
      </c>
      <c r="G109" s="72">
        <f t="shared" si="15"/>
        <v>2</v>
      </c>
      <c r="H109" s="72">
        <f t="shared" si="15"/>
        <v>2</v>
      </c>
      <c r="I109" s="72">
        <f t="shared" si="15"/>
        <v>2</v>
      </c>
      <c r="J109" s="72">
        <f t="shared" si="15"/>
        <v>2</v>
      </c>
      <c r="K109" s="72">
        <f t="shared" si="15"/>
        <v>2</v>
      </c>
      <c r="L109" s="46">
        <v>3.9373625037124835</v>
      </c>
      <c r="M109" s="71">
        <f t="shared" si="16"/>
        <v>3.9373625037124835</v>
      </c>
      <c r="N109" s="71">
        <f t="shared" si="18"/>
        <v>3.9373625037124835</v>
      </c>
      <c r="O109" s="71">
        <f t="shared" si="18"/>
        <v>3.9373625037124835</v>
      </c>
      <c r="P109" s="71">
        <f t="shared" si="18"/>
        <v>3.9373625037124835</v>
      </c>
      <c r="W109" s="71"/>
    </row>
    <row r="110" spans="1:23" x14ac:dyDescent="0.25">
      <c r="A110" s="16">
        <v>46326</v>
      </c>
      <c r="B110" s="61">
        <v>9.0833333333333286</v>
      </c>
      <c r="C110" s="71">
        <v>1.693361739330234</v>
      </c>
      <c r="D110" s="71">
        <f t="shared" si="11"/>
        <v>1.3450088486556289</v>
      </c>
      <c r="E110" s="46">
        <f t="shared" si="13"/>
        <v>1.943361739330234</v>
      </c>
      <c r="F110" s="46">
        <f t="shared" si="14"/>
        <v>1.443361739330234</v>
      </c>
      <c r="G110" s="72">
        <f t="shared" si="15"/>
        <v>2</v>
      </c>
      <c r="H110" s="72">
        <f t="shared" si="15"/>
        <v>2</v>
      </c>
      <c r="I110" s="72">
        <f t="shared" si="15"/>
        <v>2</v>
      </c>
      <c r="J110" s="72">
        <f t="shared" si="15"/>
        <v>2</v>
      </c>
      <c r="K110" s="72">
        <f t="shared" si="15"/>
        <v>2</v>
      </c>
      <c r="L110" s="46">
        <v>3.964195072663566</v>
      </c>
      <c r="M110" s="71">
        <f t="shared" si="16"/>
        <v>3.964195072663566</v>
      </c>
      <c r="N110" s="71">
        <f t="shared" si="18"/>
        <v>3.964195072663566</v>
      </c>
      <c r="O110" s="71">
        <f t="shared" si="18"/>
        <v>3.964195072663566</v>
      </c>
      <c r="P110" s="71">
        <f t="shared" si="18"/>
        <v>3.964195072663566</v>
      </c>
      <c r="W110" s="71"/>
    </row>
    <row r="111" spans="1:23" x14ac:dyDescent="0.25">
      <c r="A111" s="16">
        <v>46356</v>
      </c>
      <c r="B111" s="61">
        <v>9.1666666666666625</v>
      </c>
      <c r="C111" s="71">
        <v>1.6992133108043199</v>
      </c>
      <c r="D111" s="71">
        <f t="shared" si="11"/>
        <v>1.3514843936948222</v>
      </c>
      <c r="E111" s="46">
        <f t="shared" si="13"/>
        <v>1.9492133108043199</v>
      </c>
      <c r="F111" s="46">
        <f t="shared" si="14"/>
        <v>1.4492133108043199</v>
      </c>
      <c r="G111" s="72">
        <f t="shared" si="15"/>
        <v>2</v>
      </c>
      <c r="H111" s="72">
        <f t="shared" si="15"/>
        <v>2</v>
      </c>
      <c r="I111" s="72">
        <f t="shared" si="15"/>
        <v>2</v>
      </c>
      <c r="J111" s="72">
        <f t="shared" si="15"/>
        <v>2</v>
      </c>
      <c r="K111" s="72">
        <f t="shared" si="15"/>
        <v>2</v>
      </c>
      <c r="L111" s="46">
        <v>3.9908799774709856</v>
      </c>
      <c r="M111" s="71">
        <f t="shared" si="16"/>
        <v>3.9908799774709856</v>
      </c>
      <c r="N111" s="71">
        <f t="shared" si="18"/>
        <v>3.9908799774709856</v>
      </c>
      <c r="O111" s="71">
        <f t="shared" si="18"/>
        <v>3.9908799774709856</v>
      </c>
      <c r="P111" s="71">
        <f t="shared" si="18"/>
        <v>3.9908799774709856</v>
      </c>
      <c r="W111" s="71"/>
    </row>
    <row r="112" spans="1:23" x14ac:dyDescent="0.25">
      <c r="A112" s="16">
        <v>46387</v>
      </c>
      <c r="B112" s="61">
        <v>9.2499999999999964</v>
      </c>
      <c r="C112" s="71">
        <v>1.7049156816134607</v>
      </c>
      <c r="D112" s="71">
        <f t="shared" si="11"/>
        <v>1.3579599387340155</v>
      </c>
      <c r="E112" s="46">
        <f t="shared" si="13"/>
        <v>1.9549156816134607</v>
      </c>
      <c r="F112" s="46">
        <f t="shared" si="14"/>
        <v>1.4549156816134607</v>
      </c>
      <c r="G112" s="72">
        <f t="shared" si="15"/>
        <v>2</v>
      </c>
      <c r="H112" s="72">
        <f t="shared" si="15"/>
        <v>2</v>
      </c>
      <c r="I112" s="72">
        <f t="shared" si="15"/>
        <v>2</v>
      </c>
      <c r="J112" s="72">
        <f t="shared" si="15"/>
        <v>2</v>
      </c>
      <c r="K112" s="72">
        <f t="shared" si="15"/>
        <v>2</v>
      </c>
      <c r="L112" s="46">
        <v>4</v>
      </c>
      <c r="M112" s="71">
        <f t="shared" si="16"/>
        <v>4</v>
      </c>
      <c r="N112" s="71">
        <f t="shared" si="18"/>
        <v>4</v>
      </c>
      <c r="O112" s="71">
        <f t="shared" si="18"/>
        <v>4</v>
      </c>
      <c r="P112" s="71">
        <f t="shared" si="18"/>
        <v>4</v>
      </c>
      <c r="W112" s="71"/>
    </row>
    <row r="113" spans="1:23" x14ac:dyDescent="0.25">
      <c r="A113" s="16">
        <v>46418</v>
      </c>
      <c r="B113" s="61">
        <v>9.3333333333333304</v>
      </c>
      <c r="C113" s="71">
        <v>1.7104673153057475</v>
      </c>
      <c r="D113" s="71">
        <f t="shared" si="11"/>
        <v>1.3644354837732089</v>
      </c>
      <c r="E113" s="46">
        <f t="shared" si="13"/>
        <v>1.9604673153057475</v>
      </c>
      <c r="F113" s="46">
        <f t="shared" si="14"/>
        <v>1.4604673153057475</v>
      </c>
      <c r="G113" s="72">
        <f t="shared" si="15"/>
        <v>2</v>
      </c>
      <c r="H113" s="72">
        <f t="shared" si="15"/>
        <v>2</v>
      </c>
      <c r="I113" s="72">
        <f t="shared" si="15"/>
        <v>2</v>
      </c>
      <c r="J113" s="72">
        <f t="shared" si="15"/>
        <v>2</v>
      </c>
      <c r="K113" s="72">
        <f t="shared" si="15"/>
        <v>2</v>
      </c>
      <c r="L113" s="46">
        <v>4</v>
      </c>
      <c r="M113" s="71">
        <f t="shared" si="16"/>
        <v>4</v>
      </c>
      <c r="N113" s="71">
        <f t="shared" ref="N113:P128" si="19">IF($C113+(0.5*$B113/2)&lt;=4,$C113+(0.5*$B113/2),4)</f>
        <v>4</v>
      </c>
      <c r="O113" s="71">
        <f t="shared" si="19"/>
        <v>4</v>
      </c>
      <c r="P113" s="71">
        <f t="shared" si="19"/>
        <v>4</v>
      </c>
      <c r="W113" s="71"/>
    </row>
    <row r="114" spans="1:23" x14ac:dyDescent="0.25">
      <c r="A114" s="16">
        <v>46446</v>
      </c>
      <c r="B114" s="61">
        <v>9.4166666666666643</v>
      </c>
      <c r="C114" s="71">
        <v>1.7158666754292717</v>
      </c>
      <c r="D114" s="71">
        <f t="shared" si="11"/>
        <v>1.3709110288124022</v>
      </c>
      <c r="E114" s="46">
        <f t="shared" si="13"/>
        <v>1.9658666754292717</v>
      </c>
      <c r="F114" s="46">
        <f t="shared" si="14"/>
        <v>1.4658666754292717</v>
      </c>
      <c r="G114" s="72">
        <f t="shared" si="15"/>
        <v>2</v>
      </c>
      <c r="H114" s="72">
        <f t="shared" si="15"/>
        <v>2</v>
      </c>
      <c r="I114" s="72">
        <f t="shared" si="15"/>
        <v>2</v>
      </c>
      <c r="J114" s="72">
        <f t="shared" si="15"/>
        <v>2</v>
      </c>
      <c r="K114" s="72">
        <f t="shared" si="15"/>
        <v>2</v>
      </c>
      <c r="L114" s="46">
        <v>4</v>
      </c>
      <c r="M114" s="71">
        <f t="shared" si="16"/>
        <v>4</v>
      </c>
      <c r="N114" s="71">
        <f t="shared" si="19"/>
        <v>4</v>
      </c>
      <c r="O114" s="71">
        <f t="shared" si="19"/>
        <v>4</v>
      </c>
      <c r="P114" s="71">
        <f t="shared" si="19"/>
        <v>4</v>
      </c>
      <c r="W114" s="71"/>
    </row>
    <row r="115" spans="1:23" x14ac:dyDescent="0.25">
      <c r="A115" s="16">
        <v>46477</v>
      </c>
      <c r="B115" s="61">
        <v>9.4999999999999982</v>
      </c>
      <c r="C115" s="71">
        <v>1.7211122255321243</v>
      </c>
      <c r="D115" s="71">
        <f t="shared" si="11"/>
        <v>1.3773865738515956</v>
      </c>
      <c r="E115" s="46">
        <f t="shared" si="13"/>
        <v>1.9711122255321243</v>
      </c>
      <c r="F115" s="46">
        <f t="shared" si="14"/>
        <v>1.4711122255321243</v>
      </c>
      <c r="G115" s="72">
        <f t="shared" si="15"/>
        <v>2</v>
      </c>
      <c r="H115" s="72">
        <f t="shared" si="15"/>
        <v>2</v>
      </c>
      <c r="I115" s="72">
        <f t="shared" si="15"/>
        <v>2</v>
      </c>
      <c r="J115" s="72">
        <f t="shared" si="15"/>
        <v>2</v>
      </c>
      <c r="K115" s="72">
        <f t="shared" si="15"/>
        <v>2</v>
      </c>
      <c r="L115" s="46">
        <v>4</v>
      </c>
      <c r="M115" s="71">
        <f t="shared" si="16"/>
        <v>4</v>
      </c>
      <c r="N115" s="71">
        <f t="shared" si="19"/>
        <v>4</v>
      </c>
      <c r="O115" s="71">
        <f t="shared" si="19"/>
        <v>4</v>
      </c>
      <c r="P115" s="71">
        <f t="shared" si="19"/>
        <v>4</v>
      </c>
      <c r="W115" s="71"/>
    </row>
    <row r="116" spans="1:23" x14ac:dyDescent="0.25">
      <c r="A116" s="16">
        <v>46507</v>
      </c>
      <c r="B116" s="61">
        <v>9.5833333333333321</v>
      </c>
      <c r="C116" s="71">
        <v>1.7262024291623961</v>
      </c>
      <c r="D116" s="71">
        <f t="shared" si="11"/>
        <v>1.3838621188907889</v>
      </c>
      <c r="E116" s="46">
        <f t="shared" si="13"/>
        <v>1.9762024291623961</v>
      </c>
      <c r="F116" s="46">
        <f t="shared" si="14"/>
        <v>1.4762024291623961</v>
      </c>
      <c r="G116" s="72">
        <f t="shared" si="15"/>
        <v>2</v>
      </c>
      <c r="H116" s="72">
        <f t="shared" si="15"/>
        <v>2</v>
      </c>
      <c r="I116" s="72">
        <f t="shared" si="15"/>
        <v>2</v>
      </c>
      <c r="J116" s="72">
        <f t="shared" si="15"/>
        <v>2</v>
      </c>
      <c r="K116" s="72">
        <f t="shared" si="15"/>
        <v>2</v>
      </c>
      <c r="L116" s="46">
        <v>4</v>
      </c>
      <c r="M116" s="71">
        <f t="shared" si="16"/>
        <v>4</v>
      </c>
      <c r="N116" s="71">
        <f t="shared" si="19"/>
        <v>4</v>
      </c>
      <c r="O116" s="71">
        <f t="shared" si="19"/>
        <v>4</v>
      </c>
      <c r="P116" s="71">
        <f t="shared" si="19"/>
        <v>4</v>
      </c>
      <c r="W116" s="71"/>
    </row>
    <row r="117" spans="1:23" x14ac:dyDescent="0.25">
      <c r="A117" s="16">
        <v>46538</v>
      </c>
      <c r="B117" s="61">
        <v>9.6666666666666661</v>
      </c>
      <c r="C117" s="71">
        <v>1.731135749868179</v>
      </c>
      <c r="D117" s="71">
        <f t="shared" si="11"/>
        <v>1.3903376639299823</v>
      </c>
      <c r="E117" s="46">
        <f t="shared" si="13"/>
        <v>1.981135749868179</v>
      </c>
      <c r="F117" s="46">
        <f t="shared" si="14"/>
        <v>1.481135749868179</v>
      </c>
      <c r="G117" s="72">
        <f t="shared" ref="G117:K167" si="20">IF($C117+(0.5*$B117/2)&lt;=2,$C117+(0.5*$B117/2),2)</f>
        <v>2</v>
      </c>
      <c r="H117" s="72">
        <f t="shared" si="20"/>
        <v>2</v>
      </c>
      <c r="I117" s="72">
        <f t="shared" si="20"/>
        <v>2</v>
      </c>
      <c r="J117" s="72">
        <f t="shared" si="20"/>
        <v>2</v>
      </c>
      <c r="K117" s="72">
        <f t="shared" si="20"/>
        <v>2</v>
      </c>
      <c r="L117" s="46">
        <v>4</v>
      </c>
      <c r="M117" s="71">
        <f t="shared" si="16"/>
        <v>4</v>
      </c>
      <c r="N117" s="71">
        <f t="shared" si="19"/>
        <v>4</v>
      </c>
      <c r="O117" s="71">
        <f t="shared" si="19"/>
        <v>4</v>
      </c>
      <c r="P117" s="71">
        <f t="shared" si="19"/>
        <v>4</v>
      </c>
      <c r="W117" s="71"/>
    </row>
    <row r="118" spans="1:23" x14ac:dyDescent="0.25">
      <c r="A118" s="16">
        <v>46568</v>
      </c>
      <c r="B118" s="61">
        <v>9.75</v>
      </c>
      <c r="C118" s="71">
        <v>1.7359106511975628</v>
      </c>
      <c r="D118" s="71">
        <f t="shared" si="11"/>
        <v>1.3968132089691756</v>
      </c>
      <c r="E118" s="46">
        <f t="shared" si="13"/>
        <v>1.9859106511975628</v>
      </c>
      <c r="F118" s="46">
        <f t="shared" si="14"/>
        <v>1.4859106511975628</v>
      </c>
      <c r="G118" s="72">
        <f t="shared" si="20"/>
        <v>2</v>
      </c>
      <c r="H118" s="72">
        <f t="shared" si="20"/>
        <v>2</v>
      </c>
      <c r="I118" s="72">
        <f t="shared" si="20"/>
        <v>2</v>
      </c>
      <c r="J118" s="72">
        <f t="shared" si="20"/>
        <v>2</v>
      </c>
      <c r="K118" s="72">
        <f t="shared" si="20"/>
        <v>2</v>
      </c>
      <c r="L118" s="46">
        <v>4</v>
      </c>
      <c r="M118" s="71">
        <f t="shared" si="16"/>
        <v>4</v>
      </c>
      <c r="N118" s="71">
        <f t="shared" si="19"/>
        <v>4</v>
      </c>
      <c r="O118" s="71">
        <f t="shared" si="19"/>
        <v>4</v>
      </c>
      <c r="P118" s="71">
        <f t="shared" si="19"/>
        <v>4</v>
      </c>
      <c r="W118" s="71"/>
    </row>
    <row r="119" spans="1:23" x14ac:dyDescent="0.25">
      <c r="A119" s="16">
        <v>46599</v>
      </c>
      <c r="B119" s="61">
        <v>9.8333333333333339</v>
      </c>
      <c r="C119" s="71">
        <v>1.7405255966986402</v>
      </c>
      <c r="D119" s="71">
        <f t="shared" si="11"/>
        <v>1.4032887540083689</v>
      </c>
      <c r="E119" s="46">
        <f t="shared" si="13"/>
        <v>1.9905255966986402</v>
      </c>
      <c r="F119" s="46">
        <f t="shared" si="14"/>
        <v>1.4905255966986402</v>
      </c>
      <c r="G119" s="72">
        <f t="shared" si="20"/>
        <v>2</v>
      </c>
      <c r="H119" s="72">
        <f t="shared" si="20"/>
        <v>2</v>
      </c>
      <c r="I119" s="72">
        <f t="shared" si="20"/>
        <v>2</v>
      </c>
      <c r="J119" s="72">
        <f t="shared" si="20"/>
        <v>2</v>
      </c>
      <c r="K119" s="72">
        <f t="shared" si="20"/>
        <v>2</v>
      </c>
      <c r="L119" s="46">
        <v>4</v>
      </c>
      <c r="M119" s="71">
        <f t="shared" si="16"/>
        <v>4</v>
      </c>
      <c r="N119" s="71">
        <f t="shared" si="19"/>
        <v>4</v>
      </c>
      <c r="O119" s="71">
        <f t="shared" si="19"/>
        <v>4</v>
      </c>
      <c r="P119" s="71">
        <f t="shared" si="19"/>
        <v>4</v>
      </c>
      <c r="W119" s="71"/>
    </row>
    <row r="120" spans="1:23" x14ac:dyDescent="0.25">
      <c r="A120" s="16">
        <v>46630</v>
      </c>
      <c r="B120" s="61">
        <v>9.9166666666666679</v>
      </c>
      <c r="C120" s="71">
        <v>1.7449790499195013</v>
      </c>
      <c r="D120" s="71">
        <f t="shared" si="11"/>
        <v>1.4097642990475623</v>
      </c>
      <c r="E120" s="46">
        <f t="shared" si="13"/>
        <v>1.9949790499195013</v>
      </c>
      <c r="F120" s="46">
        <f t="shared" si="14"/>
        <v>1.4949790499195013</v>
      </c>
      <c r="G120" s="72">
        <f t="shared" si="20"/>
        <v>2</v>
      </c>
      <c r="H120" s="72">
        <f t="shared" si="20"/>
        <v>2</v>
      </c>
      <c r="I120" s="72">
        <f t="shared" si="20"/>
        <v>2</v>
      </c>
      <c r="J120" s="72">
        <f t="shared" si="20"/>
        <v>2</v>
      </c>
      <c r="K120" s="72">
        <f t="shared" si="20"/>
        <v>2</v>
      </c>
      <c r="L120" s="46">
        <v>4</v>
      </c>
      <c r="M120" s="71">
        <f t="shared" si="16"/>
        <v>4</v>
      </c>
      <c r="N120" s="71">
        <f t="shared" si="19"/>
        <v>4</v>
      </c>
      <c r="O120" s="71">
        <f t="shared" si="19"/>
        <v>4</v>
      </c>
      <c r="P120" s="71">
        <f t="shared" si="19"/>
        <v>4</v>
      </c>
      <c r="W120" s="71"/>
    </row>
    <row r="121" spans="1:23" x14ac:dyDescent="0.25">
      <c r="A121" s="16">
        <v>46660</v>
      </c>
      <c r="B121" s="61">
        <v>10.000000000000002</v>
      </c>
      <c r="C121" s="71">
        <v>1.7492694744082371</v>
      </c>
      <c r="D121" s="71">
        <f t="shared" si="11"/>
        <v>1.4162398440867556</v>
      </c>
      <c r="E121" s="46">
        <f t="shared" si="13"/>
        <v>1.9992694744082371</v>
      </c>
      <c r="F121" s="46">
        <f t="shared" si="14"/>
        <v>1.4992694744082371</v>
      </c>
      <c r="G121" s="72">
        <f t="shared" si="20"/>
        <v>2</v>
      </c>
      <c r="H121" s="72">
        <f t="shared" si="20"/>
        <v>2</v>
      </c>
      <c r="I121" s="72">
        <f t="shared" si="20"/>
        <v>2</v>
      </c>
      <c r="J121" s="72">
        <f t="shared" si="20"/>
        <v>2</v>
      </c>
      <c r="K121" s="72">
        <f t="shared" si="20"/>
        <v>2</v>
      </c>
      <c r="L121" s="46">
        <v>4</v>
      </c>
      <c r="M121" s="71">
        <f t="shared" si="16"/>
        <v>4</v>
      </c>
      <c r="N121" s="71">
        <f t="shared" si="19"/>
        <v>4</v>
      </c>
      <c r="O121" s="71">
        <f t="shared" si="19"/>
        <v>4</v>
      </c>
      <c r="P121" s="71">
        <f t="shared" si="19"/>
        <v>4</v>
      </c>
      <c r="W121" s="71"/>
    </row>
    <row r="122" spans="1:23" x14ac:dyDescent="0.25">
      <c r="A122" s="16">
        <v>46691</v>
      </c>
      <c r="B122" s="61">
        <v>10.083333333333336</v>
      </c>
      <c r="C122" s="71">
        <v>1.7533958142199502</v>
      </c>
      <c r="D122" s="71">
        <f t="shared" si="11"/>
        <v>1.422715389125949</v>
      </c>
      <c r="E122" s="46">
        <f t="shared" si="13"/>
        <v>2.0033958142199504</v>
      </c>
      <c r="F122" s="46">
        <f t="shared" si="14"/>
        <v>1.5033958142199502</v>
      </c>
      <c r="G122" s="72">
        <f t="shared" si="20"/>
        <v>2</v>
      </c>
      <c r="H122" s="72">
        <f t="shared" si="20"/>
        <v>2</v>
      </c>
      <c r="I122" s="72">
        <f t="shared" si="20"/>
        <v>2</v>
      </c>
      <c r="J122" s="72">
        <f t="shared" si="20"/>
        <v>2</v>
      </c>
      <c r="K122" s="72">
        <f t="shared" si="20"/>
        <v>2</v>
      </c>
      <c r="L122" s="46">
        <v>4</v>
      </c>
      <c r="M122" s="71">
        <f t="shared" si="16"/>
        <v>4</v>
      </c>
      <c r="N122" s="71">
        <f t="shared" si="19"/>
        <v>4</v>
      </c>
      <c r="O122" s="71">
        <f t="shared" si="19"/>
        <v>4</v>
      </c>
      <c r="P122" s="71">
        <f t="shared" si="19"/>
        <v>4</v>
      </c>
      <c r="W122" s="71"/>
    </row>
    <row r="123" spans="1:23" x14ac:dyDescent="0.25">
      <c r="A123" s="16">
        <v>46721</v>
      </c>
      <c r="B123" s="61">
        <v>10.16666666666667</v>
      </c>
      <c r="C123" s="71">
        <v>1.7573593557106211</v>
      </c>
      <c r="D123" s="71">
        <f t="shared" si="11"/>
        <v>1.4291909341651423</v>
      </c>
      <c r="E123" s="46">
        <f t="shared" si="13"/>
        <v>2.0073593557106211</v>
      </c>
      <c r="F123" s="46">
        <f t="shared" si="14"/>
        <v>1.5073593557106211</v>
      </c>
      <c r="G123" s="72">
        <f t="shared" si="20"/>
        <v>2</v>
      </c>
      <c r="H123" s="72">
        <f t="shared" si="20"/>
        <v>2</v>
      </c>
      <c r="I123" s="72">
        <f t="shared" si="20"/>
        <v>2</v>
      </c>
      <c r="J123" s="72">
        <f t="shared" si="20"/>
        <v>2</v>
      </c>
      <c r="K123" s="72">
        <f t="shared" si="20"/>
        <v>2</v>
      </c>
      <c r="L123" s="46">
        <v>4</v>
      </c>
      <c r="M123" s="71">
        <f t="shared" si="16"/>
        <v>4</v>
      </c>
      <c r="N123" s="71">
        <f t="shared" si="19"/>
        <v>4</v>
      </c>
      <c r="O123" s="71">
        <f t="shared" si="19"/>
        <v>4</v>
      </c>
      <c r="P123" s="71">
        <f t="shared" si="19"/>
        <v>4</v>
      </c>
      <c r="W123" s="71"/>
    </row>
    <row r="124" spans="1:23" x14ac:dyDescent="0.25">
      <c r="A124" s="16">
        <v>46752</v>
      </c>
      <c r="B124" s="61">
        <v>10.250000000000004</v>
      </c>
      <c r="C124" s="71">
        <v>1.7611620978878029</v>
      </c>
      <c r="D124" s="71">
        <f t="shared" si="11"/>
        <v>1.4356664792043357</v>
      </c>
      <c r="E124" s="46">
        <f t="shared" si="13"/>
        <v>2.0111620978878029</v>
      </c>
      <c r="F124" s="46">
        <f t="shared" si="14"/>
        <v>1.5111620978878029</v>
      </c>
      <c r="G124" s="72">
        <f t="shared" si="20"/>
        <v>2</v>
      </c>
      <c r="H124" s="72">
        <f t="shared" si="20"/>
        <v>2</v>
      </c>
      <c r="I124" s="72">
        <f t="shared" si="20"/>
        <v>2</v>
      </c>
      <c r="J124" s="72">
        <f t="shared" si="20"/>
        <v>2</v>
      </c>
      <c r="K124" s="72">
        <f t="shared" si="20"/>
        <v>2</v>
      </c>
      <c r="L124" s="46">
        <v>4</v>
      </c>
      <c r="M124" s="71">
        <f t="shared" si="16"/>
        <v>4</v>
      </c>
      <c r="N124" s="71">
        <f t="shared" si="19"/>
        <v>4</v>
      </c>
      <c r="O124" s="71">
        <f t="shared" si="19"/>
        <v>4</v>
      </c>
      <c r="P124" s="71">
        <f t="shared" si="19"/>
        <v>4</v>
      </c>
      <c r="W124" s="71"/>
    </row>
    <row r="125" spans="1:23" x14ac:dyDescent="0.25">
      <c r="A125" s="16">
        <v>46783</v>
      </c>
      <c r="B125" s="61">
        <v>10.333333333333337</v>
      </c>
      <c r="C125" s="71">
        <v>1.7648060399265684</v>
      </c>
      <c r="D125" s="71">
        <f t="shared" si="11"/>
        <v>1.442142024243529</v>
      </c>
      <c r="E125" s="46">
        <f t="shared" si="13"/>
        <v>2.0148060399265684</v>
      </c>
      <c r="F125" s="46">
        <f t="shared" si="14"/>
        <v>1.5148060399265684</v>
      </c>
      <c r="G125" s="72">
        <f t="shared" si="20"/>
        <v>2</v>
      </c>
      <c r="H125" s="72">
        <f t="shared" si="20"/>
        <v>2</v>
      </c>
      <c r="I125" s="72">
        <f t="shared" si="20"/>
        <v>2</v>
      </c>
      <c r="J125" s="72">
        <f t="shared" si="20"/>
        <v>2</v>
      </c>
      <c r="K125" s="72">
        <f t="shared" si="20"/>
        <v>2</v>
      </c>
      <c r="L125" s="46">
        <v>4</v>
      </c>
      <c r="M125" s="71">
        <f t="shared" si="16"/>
        <v>4</v>
      </c>
      <c r="N125" s="71">
        <f t="shared" si="19"/>
        <v>4</v>
      </c>
      <c r="O125" s="71">
        <f t="shared" si="19"/>
        <v>4</v>
      </c>
      <c r="P125" s="71">
        <f t="shared" si="19"/>
        <v>4</v>
      </c>
      <c r="W125" s="71"/>
    </row>
    <row r="126" spans="1:23" x14ac:dyDescent="0.25">
      <c r="A126" s="16">
        <v>46812</v>
      </c>
      <c r="B126" s="61">
        <v>10.416666666666671</v>
      </c>
      <c r="C126" s="71">
        <v>1.7682931810019893</v>
      </c>
      <c r="D126" s="71">
        <f t="shared" si="11"/>
        <v>1.4486175692827223</v>
      </c>
      <c r="E126" s="46">
        <f t="shared" si="13"/>
        <v>2.0182931810019893</v>
      </c>
      <c r="F126" s="46">
        <f t="shared" si="14"/>
        <v>1.5182931810019893</v>
      </c>
      <c r="G126" s="72">
        <f t="shared" si="20"/>
        <v>2</v>
      </c>
      <c r="H126" s="72">
        <f t="shared" si="20"/>
        <v>2</v>
      </c>
      <c r="I126" s="72">
        <f t="shared" si="20"/>
        <v>2</v>
      </c>
      <c r="J126" s="72">
        <f t="shared" si="20"/>
        <v>2</v>
      </c>
      <c r="K126" s="72">
        <f t="shared" si="20"/>
        <v>2</v>
      </c>
      <c r="L126" s="46">
        <v>4</v>
      </c>
      <c r="M126" s="71">
        <f t="shared" si="16"/>
        <v>4</v>
      </c>
      <c r="N126" s="71">
        <f t="shared" si="19"/>
        <v>4</v>
      </c>
      <c r="O126" s="71">
        <f t="shared" si="19"/>
        <v>4</v>
      </c>
      <c r="P126" s="71">
        <f t="shared" si="19"/>
        <v>4</v>
      </c>
      <c r="W126" s="71"/>
    </row>
    <row r="127" spans="1:23" x14ac:dyDescent="0.25">
      <c r="A127" s="16">
        <v>46843</v>
      </c>
      <c r="B127" s="61">
        <v>10.500000000000005</v>
      </c>
      <c r="C127" s="71">
        <v>1.7716255202891389</v>
      </c>
      <c r="D127" s="71">
        <f t="shared" ref="D127:D190" si="21">IF((D126+AVERAGE($T$49:$T$61))&lt;$C127,D126+AVERAGE($T$49:$T$61),$C127)</f>
        <v>1.4550931143219157</v>
      </c>
      <c r="E127" s="46">
        <f t="shared" si="13"/>
        <v>2.0216255202891391</v>
      </c>
      <c r="F127" s="46">
        <f t="shared" si="14"/>
        <v>1.5216255202891389</v>
      </c>
      <c r="G127" s="72">
        <f t="shared" si="20"/>
        <v>2</v>
      </c>
      <c r="H127" s="72">
        <f t="shared" si="20"/>
        <v>2</v>
      </c>
      <c r="I127" s="72">
        <f t="shared" si="20"/>
        <v>2</v>
      </c>
      <c r="J127" s="72">
        <f t="shared" si="20"/>
        <v>2</v>
      </c>
      <c r="K127" s="72">
        <f t="shared" si="20"/>
        <v>2</v>
      </c>
      <c r="L127" s="46">
        <v>4</v>
      </c>
      <c r="M127" s="71">
        <f t="shared" si="16"/>
        <v>4</v>
      </c>
      <c r="N127" s="71">
        <f t="shared" si="19"/>
        <v>4</v>
      </c>
      <c r="O127" s="71">
        <f t="shared" si="19"/>
        <v>4</v>
      </c>
      <c r="P127" s="71">
        <f t="shared" si="19"/>
        <v>4</v>
      </c>
      <c r="W127" s="71"/>
    </row>
    <row r="128" spans="1:23" x14ac:dyDescent="0.25">
      <c r="A128" s="16">
        <v>46873</v>
      </c>
      <c r="B128" s="61">
        <v>10.583333333333339</v>
      </c>
      <c r="C128" s="71">
        <v>1.7748050569630882</v>
      </c>
      <c r="D128" s="71">
        <f t="shared" si="21"/>
        <v>1.461568659361109</v>
      </c>
      <c r="E128" s="46">
        <f t="shared" si="13"/>
        <v>2.0248050569630882</v>
      </c>
      <c r="F128" s="46">
        <f t="shared" si="14"/>
        <v>1.5248050569630882</v>
      </c>
      <c r="G128" s="72">
        <f t="shared" si="20"/>
        <v>2</v>
      </c>
      <c r="H128" s="72">
        <f t="shared" si="20"/>
        <v>2</v>
      </c>
      <c r="I128" s="72">
        <f t="shared" si="20"/>
        <v>2</v>
      </c>
      <c r="J128" s="72">
        <f t="shared" si="20"/>
        <v>2</v>
      </c>
      <c r="K128" s="72">
        <f t="shared" si="20"/>
        <v>2</v>
      </c>
      <c r="L128" s="46">
        <v>4</v>
      </c>
      <c r="M128" s="71">
        <f t="shared" si="16"/>
        <v>4</v>
      </c>
      <c r="N128" s="71">
        <f t="shared" si="19"/>
        <v>4</v>
      </c>
      <c r="O128" s="71">
        <f t="shared" si="19"/>
        <v>4</v>
      </c>
      <c r="P128" s="71">
        <f t="shared" si="19"/>
        <v>4</v>
      </c>
      <c r="W128" s="71"/>
    </row>
    <row r="129" spans="1:23" x14ac:dyDescent="0.25">
      <c r="A129" s="16">
        <v>46904</v>
      </c>
      <c r="B129" s="61">
        <v>10.666666666666673</v>
      </c>
      <c r="C129" s="71">
        <v>1.777833790198911</v>
      </c>
      <c r="D129" s="71">
        <f t="shared" si="21"/>
        <v>1.4680442044003024</v>
      </c>
      <c r="E129" s="46">
        <f t="shared" si="13"/>
        <v>2.027833790198911</v>
      </c>
      <c r="F129" s="46">
        <f t="shared" si="14"/>
        <v>1.527833790198911</v>
      </c>
      <c r="G129" s="72">
        <f t="shared" si="20"/>
        <v>2</v>
      </c>
      <c r="H129" s="72">
        <f t="shared" si="20"/>
        <v>2</v>
      </c>
      <c r="I129" s="72">
        <f t="shared" si="20"/>
        <v>2</v>
      </c>
      <c r="J129" s="72">
        <f t="shared" si="20"/>
        <v>2</v>
      </c>
      <c r="K129" s="72">
        <f t="shared" si="20"/>
        <v>2</v>
      </c>
      <c r="L129" s="46">
        <v>4</v>
      </c>
      <c r="M129" s="71">
        <f t="shared" si="16"/>
        <v>4</v>
      </c>
      <c r="N129" s="71">
        <f t="shared" ref="N129:P130" si="22">IF($C129+(0.5*$B129/2)&lt;=4,$C129+(0.5*$B129/2),4)</f>
        <v>4</v>
      </c>
      <c r="O129" s="71">
        <f t="shared" si="22"/>
        <v>4</v>
      </c>
      <c r="P129" s="71">
        <f t="shared" si="22"/>
        <v>4</v>
      </c>
      <c r="W129" s="71"/>
    </row>
    <row r="130" spans="1:23" x14ac:dyDescent="0.25">
      <c r="A130" s="16">
        <v>46934</v>
      </c>
      <c r="B130" s="61">
        <v>10.750000000000007</v>
      </c>
      <c r="C130" s="71">
        <v>1.7807137191716786</v>
      </c>
      <c r="D130" s="71">
        <f t="shared" si="21"/>
        <v>1.4745197494394957</v>
      </c>
      <c r="E130" s="46">
        <f t="shared" ref="E130:E193" si="23">C130+0.25</f>
        <v>2.0307137191716786</v>
      </c>
      <c r="F130" s="46">
        <f t="shared" ref="F130:F193" si="24">IF(C130-0.25&lt;0,0,C130-0.25)</f>
        <v>1.5307137191716786</v>
      </c>
      <c r="G130" s="72">
        <f t="shared" si="20"/>
        <v>2</v>
      </c>
      <c r="H130" s="72">
        <f t="shared" si="20"/>
        <v>2</v>
      </c>
      <c r="I130" s="72">
        <f t="shared" si="20"/>
        <v>2</v>
      </c>
      <c r="J130" s="72">
        <f t="shared" si="20"/>
        <v>2</v>
      </c>
      <c r="K130" s="72">
        <f t="shared" si="20"/>
        <v>2</v>
      </c>
      <c r="L130" s="46">
        <v>4</v>
      </c>
      <c r="M130" s="71">
        <f t="shared" si="16"/>
        <v>4</v>
      </c>
      <c r="N130" s="71">
        <f t="shared" si="22"/>
        <v>4</v>
      </c>
      <c r="O130" s="71">
        <f t="shared" si="22"/>
        <v>4</v>
      </c>
      <c r="P130" s="71">
        <f t="shared" si="22"/>
        <v>4</v>
      </c>
      <c r="W130" s="71"/>
    </row>
    <row r="131" spans="1:23" x14ac:dyDescent="0.25">
      <c r="A131" s="16">
        <v>46965</v>
      </c>
      <c r="B131" s="61">
        <v>10.833333333333341</v>
      </c>
      <c r="C131" s="71">
        <v>1.7834468430564625</v>
      </c>
      <c r="D131" s="71">
        <f t="shared" si="21"/>
        <v>1.4809952944786891</v>
      </c>
      <c r="E131" s="46">
        <f t="shared" si="23"/>
        <v>2.0334468430564625</v>
      </c>
      <c r="F131" s="46">
        <f t="shared" si="24"/>
        <v>1.5334468430564625</v>
      </c>
      <c r="G131" s="72">
        <f t="shared" si="20"/>
        <v>2</v>
      </c>
      <c r="H131" s="72">
        <f t="shared" si="20"/>
        <v>2</v>
      </c>
      <c r="I131" s="72">
        <f t="shared" si="20"/>
        <v>2</v>
      </c>
      <c r="J131" s="72">
        <f t="shared" si="20"/>
        <v>2</v>
      </c>
      <c r="K131" s="72">
        <f t="shared" si="20"/>
        <v>2</v>
      </c>
      <c r="L131" s="46">
        <v>4</v>
      </c>
      <c r="M131" s="71">
        <f t="shared" ref="M131:P194" si="25">IF($C131+(0.5*$B131/2)&lt;=4,$C131+(0.5*$B131/2),4)</f>
        <v>4</v>
      </c>
      <c r="N131" s="71">
        <f t="shared" si="25"/>
        <v>4</v>
      </c>
      <c r="O131" s="71">
        <f t="shared" si="25"/>
        <v>4</v>
      </c>
      <c r="P131" s="71">
        <f t="shared" si="25"/>
        <v>4</v>
      </c>
      <c r="W131" s="71"/>
    </row>
    <row r="132" spans="1:23" x14ac:dyDescent="0.25">
      <c r="A132" s="16">
        <v>46996</v>
      </c>
      <c r="B132" s="61">
        <v>10.916666666666675</v>
      </c>
      <c r="C132" s="71">
        <v>1.7860351610283365</v>
      </c>
      <c r="D132" s="71">
        <f t="shared" si="21"/>
        <v>1.4874708395178824</v>
      </c>
      <c r="E132" s="46">
        <f t="shared" si="23"/>
        <v>2.0360351610283365</v>
      </c>
      <c r="F132" s="46">
        <f t="shared" si="24"/>
        <v>1.5360351610283365</v>
      </c>
      <c r="G132" s="72">
        <f t="shared" si="20"/>
        <v>2</v>
      </c>
      <c r="H132" s="72">
        <f t="shared" si="20"/>
        <v>2</v>
      </c>
      <c r="I132" s="72">
        <f t="shared" si="20"/>
        <v>2</v>
      </c>
      <c r="J132" s="72">
        <f t="shared" si="20"/>
        <v>2</v>
      </c>
      <c r="K132" s="72">
        <f t="shared" si="20"/>
        <v>2</v>
      </c>
      <c r="L132" s="46">
        <v>4</v>
      </c>
      <c r="M132" s="71">
        <f t="shared" si="25"/>
        <v>4</v>
      </c>
      <c r="N132" s="71">
        <f t="shared" si="25"/>
        <v>4</v>
      </c>
      <c r="O132" s="71">
        <f t="shared" si="25"/>
        <v>4</v>
      </c>
      <c r="P132" s="71">
        <f t="shared" si="25"/>
        <v>4</v>
      </c>
      <c r="W132" s="71"/>
    </row>
    <row r="133" spans="1:23" x14ac:dyDescent="0.25">
      <c r="A133" s="16">
        <v>47026</v>
      </c>
      <c r="B133" s="61">
        <v>11.000000000000009</v>
      </c>
      <c r="C133" s="71">
        <v>1.7884806722623725</v>
      </c>
      <c r="D133" s="71">
        <f t="shared" si="21"/>
        <v>1.4939463845570757</v>
      </c>
      <c r="E133" s="46">
        <f t="shared" si="23"/>
        <v>2.0384806722623727</v>
      </c>
      <c r="F133" s="46">
        <f t="shared" si="24"/>
        <v>1.5384806722623725</v>
      </c>
      <c r="G133" s="72">
        <f t="shared" si="20"/>
        <v>2</v>
      </c>
      <c r="H133" s="72">
        <f t="shared" si="20"/>
        <v>2</v>
      </c>
      <c r="I133" s="72">
        <f t="shared" si="20"/>
        <v>2</v>
      </c>
      <c r="J133" s="72">
        <f t="shared" si="20"/>
        <v>2</v>
      </c>
      <c r="K133" s="72">
        <f t="shared" si="20"/>
        <v>2</v>
      </c>
      <c r="L133" s="46">
        <v>4</v>
      </c>
      <c r="M133" s="71">
        <f t="shared" si="25"/>
        <v>4</v>
      </c>
      <c r="N133" s="71">
        <f t="shared" si="25"/>
        <v>4</v>
      </c>
      <c r="O133" s="71">
        <f t="shared" si="25"/>
        <v>4</v>
      </c>
      <c r="P133" s="71">
        <f t="shared" si="25"/>
        <v>4</v>
      </c>
      <c r="W133" s="71"/>
    </row>
    <row r="134" spans="1:23" x14ac:dyDescent="0.25">
      <c r="A134" s="16">
        <v>47057</v>
      </c>
      <c r="B134" s="61">
        <v>11.083333333333343</v>
      </c>
      <c r="C134" s="71">
        <v>1.7907853759336421</v>
      </c>
      <c r="D134" s="71">
        <f t="shared" si="21"/>
        <v>1.5004219295962691</v>
      </c>
      <c r="E134" s="46">
        <f t="shared" si="23"/>
        <v>2.0407853759336421</v>
      </c>
      <c r="F134" s="46">
        <f t="shared" si="24"/>
        <v>1.5407853759336421</v>
      </c>
      <c r="G134" s="72">
        <f t="shared" si="20"/>
        <v>2</v>
      </c>
      <c r="H134" s="72">
        <f t="shared" si="20"/>
        <v>2</v>
      </c>
      <c r="I134" s="72">
        <f t="shared" si="20"/>
        <v>2</v>
      </c>
      <c r="J134" s="72">
        <f t="shared" si="20"/>
        <v>2</v>
      </c>
      <c r="K134" s="72">
        <f t="shared" si="20"/>
        <v>2</v>
      </c>
      <c r="L134" s="46">
        <v>4</v>
      </c>
      <c r="M134" s="71">
        <f t="shared" si="25"/>
        <v>4</v>
      </c>
      <c r="N134" s="71">
        <f t="shared" si="25"/>
        <v>4</v>
      </c>
      <c r="O134" s="71">
        <f t="shared" si="25"/>
        <v>4</v>
      </c>
      <c r="P134" s="71">
        <f t="shared" si="25"/>
        <v>4</v>
      </c>
      <c r="W134" s="71"/>
    </row>
    <row r="135" spans="1:23" x14ac:dyDescent="0.25">
      <c r="A135" s="16">
        <v>47087</v>
      </c>
      <c r="B135" s="61">
        <v>11.166666666666677</v>
      </c>
      <c r="C135" s="71">
        <v>1.792951271217218</v>
      </c>
      <c r="D135" s="71">
        <f t="shared" si="21"/>
        <v>1.5068974746354624</v>
      </c>
      <c r="E135" s="46">
        <f t="shared" si="23"/>
        <v>2.042951271217218</v>
      </c>
      <c r="F135" s="46">
        <f t="shared" si="24"/>
        <v>1.542951271217218</v>
      </c>
      <c r="G135" s="72">
        <f t="shared" si="20"/>
        <v>2</v>
      </c>
      <c r="H135" s="72">
        <f t="shared" si="20"/>
        <v>2</v>
      </c>
      <c r="I135" s="72">
        <f t="shared" si="20"/>
        <v>2</v>
      </c>
      <c r="J135" s="72">
        <f t="shared" si="20"/>
        <v>2</v>
      </c>
      <c r="K135" s="72">
        <f t="shared" si="20"/>
        <v>2</v>
      </c>
      <c r="L135" s="46">
        <v>4</v>
      </c>
      <c r="M135" s="71">
        <f t="shared" si="25"/>
        <v>4</v>
      </c>
      <c r="N135" s="71">
        <f t="shared" si="25"/>
        <v>4</v>
      </c>
      <c r="O135" s="71">
        <f t="shared" si="25"/>
        <v>4</v>
      </c>
      <c r="P135" s="71">
        <f t="shared" si="25"/>
        <v>4</v>
      </c>
      <c r="W135" s="71"/>
    </row>
    <row r="136" spans="1:23" x14ac:dyDescent="0.25">
      <c r="A136" s="16">
        <v>47118</v>
      </c>
      <c r="B136" s="61">
        <v>11.250000000000011</v>
      </c>
      <c r="C136" s="71">
        <v>1.7949803572881722</v>
      </c>
      <c r="D136" s="71">
        <f t="shared" si="21"/>
        <v>1.5133730196746558</v>
      </c>
      <c r="E136" s="46">
        <f t="shared" si="23"/>
        <v>2.0449803572881722</v>
      </c>
      <c r="F136" s="46">
        <f t="shared" si="24"/>
        <v>1.5449803572881722</v>
      </c>
      <c r="G136" s="72">
        <f t="shared" si="20"/>
        <v>2</v>
      </c>
      <c r="H136" s="72">
        <f t="shared" si="20"/>
        <v>2</v>
      </c>
      <c r="I136" s="72">
        <f t="shared" si="20"/>
        <v>2</v>
      </c>
      <c r="J136" s="72">
        <f t="shared" si="20"/>
        <v>2</v>
      </c>
      <c r="K136" s="72">
        <f t="shared" si="20"/>
        <v>2</v>
      </c>
      <c r="L136" s="46">
        <v>4</v>
      </c>
      <c r="M136" s="71">
        <f t="shared" si="25"/>
        <v>4</v>
      </c>
      <c r="N136" s="71">
        <f t="shared" si="25"/>
        <v>4</v>
      </c>
      <c r="O136" s="71">
        <f t="shared" si="25"/>
        <v>4</v>
      </c>
      <c r="P136" s="71">
        <f t="shared" si="25"/>
        <v>4</v>
      </c>
      <c r="W136" s="71"/>
    </row>
    <row r="137" spans="1:23" x14ac:dyDescent="0.25">
      <c r="A137" s="16">
        <v>47149</v>
      </c>
      <c r="B137" s="61">
        <v>11.333333333333345</v>
      </c>
      <c r="C137" s="71">
        <v>1.7968746333215768</v>
      </c>
      <c r="D137" s="71">
        <f t="shared" si="21"/>
        <v>1.5198485647138491</v>
      </c>
      <c r="E137" s="46">
        <f t="shared" si="23"/>
        <v>2.0468746333215768</v>
      </c>
      <c r="F137" s="46">
        <f t="shared" si="24"/>
        <v>1.5468746333215768</v>
      </c>
      <c r="G137" s="72">
        <f t="shared" si="20"/>
        <v>2</v>
      </c>
      <c r="H137" s="72">
        <f t="shared" si="20"/>
        <v>2</v>
      </c>
      <c r="I137" s="72">
        <f t="shared" si="20"/>
        <v>2</v>
      </c>
      <c r="J137" s="72">
        <f t="shared" si="20"/>
        <v>2</v>
      </c>
      <c r="K137" s="72">
        <f t="shared" si="20"/>
        <v>2</v>
      </c>
      <c r="L137" s="46">
        <v>4</v>
      </c>
      <c r="M137" s="71">
        <f t="shared" si="25"/>
        <v>4</v>
      </c>
      <c r="N137" s="71">
        <f t="shared" si="25"/>
        <v>4</v>
      </c>
      <c r="O137" s="71">
        <f t="shared" si="25"/>
        <v>4</v>
      </c>
      <c r="P137" s="71">
        <f t="shared" si="25"/>
        <v>4</v>
      </c>
      <c r="W137" s="71"/>
    </row>
    <row r="138" spans="1:23" x14ac:dyDescent="0.25">
      <c r="A138" s="16">
        <v>47177</v>
      </c>
      <c r="B138" s="61">
        <v>11.416666666666679</v>
      </c>
      <c r="C138" s="71">
        <v>1.7986360984925054</v>
      </c>
      <c r="D138" s="71">
        <f t="shared" si="21"/>
        <v>1.5263241097530424</v>
      </c>
      <c r="E138" s="46">
        <f t="shared" si="23"/>
        <v>2.0486360984925054</v>
      </c>
      <c r="F138" s="46">
        <f t="shared" si="24"/>
        <v>1.5486360984925054</v>
      </c>
      <c r="G138" s="72">
        <f t="shared" si="20"/>
        <v>2</v>
      </c>
      <c r="H138" s="72">
        <f t="shared" si="20"/>
        <v>2</v>
      </c>
      <c r="I138" s="72">
        <f t="shared" si="20"/>
        <v>2</v>
      </c>
      <c r="J138" s="72">
        <f t="shared" si="20"/>
        <v>2</v>
      </c>
      <c r="K138" s="72">
        <f t="shared" si="20"/>
        <v>2</v>
      </c>
      <c r="L138" s="46">
        <v>4</v>
      </c>
      <c r="M138" s="71">
        <f t="shared" si="25"/>
        <v>4</v>
      </c>
      <c r="N138" s="71">
        <f t="shared" si="25"/>
        <v>4</v>
      </c>
      <c r="O138" s="71">
        <f t="shared" si="25"/>
        <v>4</v>
      </c>
      <c r="P138" s="71">
        <f t="shared" si="25"/>
        <v>4</v>
      </c>
      <c r="W138" s="71"/>
    </row>
    <row r="139" spans="1:23" x14ac:dyDescent="0.25">
      <c r="A139" s="16">
        <v>47208</v>
      </c>
      <c r="B139" s="61">
        <v>11.500000000000012</v>
      </c>
      <c r="C139" s="71">
        <v>1.8002667519760287</v>
      </c>
      <c r="D139" s="71">
        <f t="shared" si="21"/>
        <v>1.5327996547922358</v>
      </c>
      <c r="E139" s="46">
        <f t="shared" si="23"/>
        <v>2.0502667519760287</v>
      </c>
      <c r="F139" s="46">
        <f t="shared" si="24"/>
        <v>1.5502667519760287</v>
      </c>
      <c r="G139" s="72">
        <f t="shared" si="20"/>
        <v>2</v>
      </c>
      <c r="H139" s="72">
        <f t="shared" si="20"/>
        <v>2</v>
      </c>
      <c r="I139" s="72">
        <f t="shared" si="20"/>
        <v>2</v>
      </c>
      <c r="J139" s="72">
        <f t="shared" si="20"/>
        <v>2</v>
      </c>
      <c r="K139" s="72">
        <f t="shared" si="20"/>
        <v>2</v>
      </c>
      <c r="L139" s="46">
        <v>4</v>
      </c>
      <c r="M139" s="71">
        <f t="shared" si="25"/>
        <v>4</v>
      </c>
      <c r="N139" s="71">
        <f t="shared" si="25"/>
        <v>4</v>
      </c>
      <c r="O139" s="71">
        <f t="shared" si="25"/>
        <v>4</v>
      </c>
      <c r="P139" s="71">
        <f t="shared" si="25"/>
        <v>4</v>
      </c>
      <c r="W139" s="71"/>
    </row>
    <row r="140" spans="1:23" x14ac:dyDescent="0.25">
      <c r="A140" s="16">
        <v>47238</v>
      </c>
      <c r="B140" s="61">
        <v>11.583333333333346</v>
      </c>
      <c r="C140" s="71">
        <v>1.8017685929472196</v>
      </c>
      <c r="D140" s="71">
        <f t="shared" si="21"/>
        <v>1.5392751998314291</v>
      </c>
      <c r="E140" s="46">
        <f t="shared" si="23"/>
        <v>2.0517685929472194</v>
      </c>
      <c r="F140" s="46">
        <f t="shared" si="24"/>
        <v>1.5517685929472196</v>
      </c>
      <c r="G140" s="72">
        <f t="shared" si="20"/>
        <v>2</v>
      </c>
      <c r="H140" s="72">
        <f t="shared" si="20"/>
        <v>2</v>
      </c>
      <c r="I140" s="72">
        <f t="shared" si="20"/>
        <v>2</v>
      </c>
      <c r="J140" s="72">
        <f t="shared" si="20"/>
        <v>2</v>
      </c>
      <c r="K140" s="72">
        <f t="shared" si="20"/>
        <v>2</v>
      </c>
      <c r="L140" s="46">
        <v>4</v>
      </c>
      <c r="M140" s="71">
        <f t="shared" si="25"/>
        <v>4</v>
      </c>
      <c r="N140" s="71">
        <f t="shared" si="25"/>
        <v>4</v>
      </c>
      <c r="O140" s="71">
        <f t="shared" si="25"/>
        <v>4</v>
      </c>
      <c r="P140" s="71">
        <f t="shared" si="25"/>
        <v>4</v>
      </c>
      <c r="W140" s="71"/>
    </row>
    <row r="141" spans="1:23" x14ac:dyDescent="0.25">
      <c r="A141" s="16">
        <v>47269</v>
      </c>
      <c r="B141" s="61">
        <v>11.66666666666668</v>
      </c>
      <c r="C141" s="71">
        <v>1.8031436205811504</v>
      </c>
      <c r="D141" s="71">
        <f t="shared" si="21"/>
        <v>1.5457507448706225</v>
      </c>
      <c r="E141" s="46">
        <f t="shared" si="23"/>
        <v>2.0531436205811504</v>
      </c>
      <c r="F141" s="46">
        <f t="shared" si="24"/>
        <v>1.5531436205811504</v>
      </c>
      <c r="G141" s="72">
        <f t="shared" si="20"/>
        <v>2</v>
      </c>
      <c r="H141" s="72">
        <f t="shared" si="20"/>
        <v>2</v>
      </c>
      <c r="I141" s="72">
        <f t="shared" si="20"/>
        <v>2</v>
      </c>
      <c r="J141" s="72">
        <f t="shared" si="20"/>
        <v>2</v>
      </c>
      <c r="K141" s="72">
        <f t="shared" si="20"/>
        <v>2</v>
      </c>
      <c r="L141" s="46">
        <v>4</v>
      </c>
      <c r="M141" s="71">
        <f t="shared" si="25"/>
        <v>4</v>
      </c>
      <c r="N141" s="71">
        <f t="shared" si="25"/>
        <v>4</v>
      </c>
      <c r="O141" s="71">
        <f t="shared" si="25"/>
        <v>4</v>
      </c>
      <c r="P141" s="71">
        <f t="shared" si="25"/>
        <v>4</v>
      </c>
      <c r="W141" s="71"/>
    </row>
    <row r="142" spans="1:23" x14ac:dyDescent="0.25">
      <c r="A142" s="16">
        <v>47299</v>
      </c>
      <c r="B142" s="61">
        <v>11.750000000000014</v>
      </c>
      <c r="C142" s="71">
        <v>1.8043938340528931</v>
      </c>
      <c r="D142" s="71">
        <f t="shared" si="21"/>
        <v>1.5522262899098158</v>
      </c>
      <c r="E142" s="46">
        <f t="shared" si="23"/>
        <v>2.0543938340528931</v>
      </c>
      <c r="F142" s="46">
        <f t="shared" si="24"/>
        <v>1.5543938340528931</v>
      </c>
      <c r="G142" s="72">
        <f t="shared" si="20"/>
        <v>2</v>
      </c>
      <c r="H142" s="72">
        <f t="shared" si="20"/>
        <v>2</v>
      </c>
      <c r="I142" s="72">
        <f t="shared" si="20"/>
        <v>2</v>
      </c>
      <c r="J142" s="72">
        <f t="shared" si="20"/>
        <v>2</v>
      </c>
      <c r="K142" s="72">
        <f t="shared" si="20"/>
        <v>2</v>
      </c>
      <c r="L142" s="46">
        <v>4</v>
      </c>
      <c r="M142" s="71">
        <f t="shared" si="25"/>
        <v>4</v>
      </c>
      <c r="N142" s="71">
        <f t="shared" si="25"/>
        <v>4</v>
      </c>
      <c r="O142" s="71">
        <f t="shared" si="25"/>
        <v>4</v>
      </c>
      <c r="P142" s="71">
        <f t="shared" si="25"/>
        <v>4</v>
      </c>
      <c r="W142" s="71"/>
    </row>
    <row r="143" spans="1:23" x14ac:dyDescent="0.25">
      <c r="A143" s="16">
        <v>47330</v>
      </c>
      <c r="B143" s="61">
        <v>11.833333333333348</v>
      </c>
      <c r="C143" s="71">
        <v>1.8055212325375207</v>
      </c>
      <c r="D143" s="71">
        <f t="shared" si="21"/>
        <v>1.5587018349490092</v>
      </c>
      <c r="E143" s="46">
        <f t="shared" si="23"/>
        <v>2.0555212325375205</v>
      </c>
      <c r="F143" s="46">
        <f t="shared" si="24"/>
        <v>1.5555212325375207</v>
      </c>
      <c r="G143" s="72">
        <f t="shared" si="20"/>
        <v>2</v>
      </c>
      <c r="H143" s="72">
        <f t="shared" si="20"/>
        <v>2</v>
      </c>
      <c r="I143" s="72">
        <f t="shared" si="20"/>
        <v>2</v>
      </c>
      <c r="J143" s="72">
        <f t="shared" si="20"/>
        <v>2</v>
      </c>
      <c r="K143" s="72">
        <f t="shared" si="20"/>
        <v>2</v>
      </c>
      <c r="L143" s="46">
        <v>4</v>
      </c>
      <c r="M143" s="71">
        <f t="shared" si="25"/>
        <v>4</v>
      </c>
      <c r="N143" s="71">
        <f t="shared" si="25"/>
        <v>4</v>
      </c>
      <c r="O143" s="71">
        <f t="shared" si="25"/>
        <v>4</v>
      </c>
      <c r="P143" s="71">
        <f t="shared" si="25"/>
        <v>4</v>
      </c>
      <c r="W143" s="71"/>
    </row>
    <row r="144" spans="1:23" x14ac:dyDescent="0.25">
      <c r="A144" s="16">
        <v>47361</v>
      </c>
      <c r="B144" s="61">
        <v>11.916666666666682</v>
      </c>
      <c r="C144" s="71">
        <v>1.8065278152101041</v>
      </c>
      <c r="D144" s="71">
        <f t="shared" si="21"/>
        <v>1.5651773799882025</v>
      </c>
      <c r="E144" s="46">
        <f t="shared" si="23"/>
        <v>2.0565278152101039</v>
      </c>
      <c r="F144" s="46">
        <f t="shared" si="24"/>
        <v>1.5565278152101041</v>
      </c>
      <c r="G144" s="72">
        <f t="shared" si="20"/>
        <v>2</v>
      </c>
      <c r="H144" s="72">
        <f t="shared" si="20"/>
        <v>2</v>
      </c>
      <c r="I144" s="72">
        <f t="shared" si="20"/>
        <v>2</v>
      </c>
      <c r="J144" s="72">
        <f t="shared" si="20"/>
        <v>2</v>
      </c>
      <c r="K144" s="72">
        <f t="shared" si="20"/>
        <v>2</v>
      </c>
      <c r="L144" s="46">
        <v>4</v>
      </c>
      <c r="M144" s="71">
        <f t="shared" si="25"/>
        <v>4</v>
      </c>
      <c r="N144" s="71">
        <f t="shared" si="25"/>
        <v>4</v>
      </c>
      <c r="O144" s="71">
        <f t="shared" si="25"/>
        <v>4</v>
      </c>
      <c r="P144" s="71">
        <f t="shared" si="25"/>
        <v>4</v>
      </c>
      <c r="W144" s="71"/>
    </row>
    <row r="145" spans="1:23" x14ac:dyDescent="0.25">
      <c r="A145" s="16">
        <v>47391</v>
      </c>
      <c r="B145" s="61">
        <v>12.000000000000016</v>
      </c>
      <c r="C145" s="71">
        <v>1.8074155812457167</v>
      </c>
      <c r="D145" s="71">
        <f t="shared" si="21"/>
        <v>1.5716529250273958</v>
      </c>
      <c r="E145" s="46">
        <f t="shared" si="23"/>
        <v>2.0574155812457167</v>
      </c>
      <c r="F145" s="46">
        <f t="shared" si="24"/>
        <v>1.5574155812457167</v>
      </c>
      <c r="G145" s="72">
        <f t="shared" si="20"/>
        <v>2</v>
      </c>
      <c r="H145" s="72">
        <f t="shared" si="20"/>
        <v>2</v>
      </c>
      <c r="I145" s="72">
        <f t="shared" si="20"/>
        <v>2</v>
      </c>
      <c r="J145" s="72">
        <f t="shared" si="20"/>
        <v>2</v>
      </c>
      <c r="K145" s="72">
        <f t="shared" si="20"/>
        <v>2</v>
      </c>
      <c r="L145" s="46">
        <v>4</v>
      </c>
      <c r="M145" s="71">
        <f t="shared" si="25"/>
        <v>4</v>
      </c>
      <c r="N145" s="71">
        <f t="shared" si="25"/>
        <v>4</v>
      </c>
      <c r="O145" s="71">
        <f t="shared" si="25"/>
        <v>4</v>
      </c>
      <c r="P145" s="71">
        <f t="shared" si="25"/>
        <v>4</v>
      </c>
      <c r="W145" s="71"/>
    </row>
    <row r="146" spans="1:23" x14ac:dyDescent="0.25">
      <c r="A146" s="16">
        <v>47422</v>
      </c>
      <c r="B146" s="61">
        <v>12.08333333333335</v>
      </c>
      <c r="C146" s="71">
        <v>1.8081865275611699</v>
      </c>
      <c r="D146" s="71">
        <f t="shared" si="21"/>
        <v>1.5781284700665892</v>
      </c>
      <c r="E146" s="46">
        <f t="shared" si="23"/>
        <v>2.0581865275611699</v>
      </c>
      <c r="F146" s="46">
        <f t="shared" si="24"/>
        <v>1.5581865275611699</v>
      </c>
      <c r="G146" s="72">
        <f t="shared" si="20"/>
        <v>2</v>
      </c>
      <c r="H146" s="72">
        <f t="shared" si="20"/>
        <v>2</v>
      </c>
      <c r="I146" s="72">
        <f t="shared" si="20"/>
        <v>2</v>
      </c>
      <c r="J146" s="72">
        <f t="shared" si="20"/>
        <v>2</v>
      </c>
      <c r="K146" s="72">
        <f t="shared" si="20"/>
        <v>2</v>
      </c>
      <c r="L146" s="46">
        <v>4</v>
      </c>
      <c r="M146" s="71">
        <f t="shared" si="25"/>
        <v>4</v>
      </c>
      <c r="N146" s="71">
        <f t="shared" si="25"/>
        <v>4</v>
      </c>
      <c r="O146" s="71">
        <f t="shared" si="25"/>
        <v>4</v>
      </c>
      <c r="P146" s="71">
        <f t="shared" si="25"/>
        <v>4</v>
      </c>
      <c r="W146" s="71"/>
    </row>
    <row r="147" spans="1:23" x14ac:dyDescent="0.25">
      <c r="A147" s="16">
        <v>47452</v>
      </c>
      <c r="B147" s="61">
        <v>12.166666666666684</v>
      </c>
      <c r="C147" s="71">
        <v>1.8088426361675747</v>
      </c>
      <c r="D147" s="71">
        <f t="shared" si="21"/>
        <v>1.5846040151057825</v>
      </c>
      <c r="E147" s="46">
        <f t="shared" si="23"/>
        <v>2.0588426361675749</v>
      </c>
      <c r="F147" s="46">
        <f t="shared" si="24"/>
        <v>1.5588426361675747</v>
      </c>
      <c r="G147" s="72">
        <f t="shared" si="20"/>
        <v>2</v>
      </c>
      <c r="H147" s="72">
        <f t="shared" si="20"/>
        <v>2</v>
      </c>
      <c r="I147" s="72">
        <f t="shared" si="20"/>
        <v>2</v>
      </c>
      <c r="J147" s="72">
        <f t="shared" si="20"/>
        <v>2</v>
      </c>
      <c r="K147" s="72">
        <f t="shared" si="20"/>
        <v>2</v>
      </c>
      <c r="L147" s="46">
        <v>4</v>
      </c>
      <c r="M147" s="71">
        <f t="shared" si="25"/>
        <v>4</v>
      </c>
      <c r="N147" s="71">
        <f t="shared" si="25"/>
        <v>4</v>
      </c>
      <c r="O147" s="71">
        <f t="shared" si="25"/>
        <v>4</v>
      </c>
      <c r="P147" s="71">
        <f t="shared" si="25"/>
        <v>4</v>
      </c>
      <c r="W147" s="71"/>
    </row>
    <row r="148" spans="1:23" x14ac:dyDescent="0.25">
      <c r="A148" s="16">
        <v>47483</v>
      </c>
      <c r="B148" s="61">
        <v>12.250000000000018</v>
      </c>
      <c r="C148" s="71">
        <v>1.8093858830348117</v>
      </c>
      <c r="D148" s="71">
        <f t="shared" si="21"/>
        <v>1.5910795601449759</v>
      </c>
      <c r="E148" s="46">
        <f t="shared" si="23"/>
        <v>2.0593858830348117</v>
      </c>
      <c r="F148" s="46">
        <f t="shared" si="24"/>
        <v>1.5593858830348117</v>
      </c>
      <c r="G148" s="72">
        <f t="shared" si="20"/>
        <v>2</v>
      </c>
      <c r="H148" s="72">
        <f t="shared" si="20"/>
        <v>2</v>
      </c>
      <c r="I148" s="72">
        <f t="shared" si="20"/>
        <v>2</v>
      </c>
      <c r="J148" s="72">
        <f t="shared" si="20"/>
        <v>2</v>
      </c>
      <c r="K148" s="72">
        <f t="shared" si="20"/>
        <v>2</v>
      </c>
      <c r="L148" s="46">
        <v>4</v>
      </c>
      <c r="M148" s="71">
        <f t="shared" si="25"/>
        <v>4</v>
      </c>
      <c r="N148" s="71">
        <f t="shared" si="25"/>
        <v>4</v>
      </c>
      <c r="O148" s="71">
        <f t="shared" si="25"/>
        <v>4</v>
      </c>
      <c r="P148" s="71">
        <f t="shared" si="25"/>
        <v>4</v>
      </c>
      <c r="W148" s="71"/>
    </row>
    <row r="149" spans="1:23" x14ac:dyDescent="0.25">
      <c r="A149" s="16">
        <v>47514</v>
      </c>
      <c r="B149" s="61">
        <v>12.333333333333352</v>
      </c>
      <c r="C149" s="71">
        <v>1.8098182441155579</v>
      </c>
      <c r="D149" s="71">
        <f t="shared" si="21"/>
        <v>1.5975551051841692</v>
      </c>
      <c r="E149" s="46">
        <f t="shared" si="23"/>
        <v>2.0598182441155579</v>
      </c>
      <c r="F149" s="46">
        <f t="shared" si="24"/>
        <v>1.5598182441155579</v>
      </c>
      <c r="G149" s="72">
        <f t="shared" si="20"/>
        <v>2</v>
      </c>
      <c r="H149" s="72">
        <f t="shared" si="20"/>
        <v>2</v>
      </c>
      <c r="I149" s="72">
        <f t="shared" si="20"/>
        <v>2</v>
      </c>
      <c r="J149" s="72">
        <f t="shared" si="20"/>
        <v>2</v>
      </c>
      <c r="K149" s="72">
        <f t="shared" si="20"/>
        <v>2</v>
      </c>
      <c r="L149" s="46">
        <v>4</v>
      </c>
      <c r="M149" s="71">
        <f t="shared" si="25"/>
        <v>4</v>
      </c>
      <c r="N149" s="71">
        <f t="shared" si="25"/>
        <v>4</v>
      </c>
      <c r="O149" s="71">
        <f t="shared" si="25"/>
        <v>4</v>
      </c>
      <c r="P149" s="71">
        <f t="shared" si="25"/>
        <v>4</v>
      </c>
      <c r="W149" s="71"/>
    </row>
    <row r="150" spans="1:23" x14ac:dyDescent="0.25">
      <c r="A150" s="16">
        <v>47542</v>
      </c>
      <c r="B150" s="61">
        <v>12.416666666666686</v>
      </c>
      <c r="C150" s="71">
        <v>1.8101416953624887</v>
      </c>
      <c r="D150" s="71">
        <f t="shared" si="21"/>
        <v>1.6040306502233626</v>
      </c>
      <c r="E150" s="46">
        <f t="shared" si="23"/>
        <v>2.0601416953624887</v>
      </c>
      <c r="F150" s="46">
        <f t="shared" si="24"/>
        <v>1.5601416953624887</v>
      </c>
      <c r="G150" s="72">
        <f t="shared" si="20"/>
        <v>2</v>
      </c>
      <c r="H150" s="72">
        <f t="shared" si="20"/>
        <v>2</v>
      </c>
      <c r="I150" s="72">
        <f t="shared" si="20"/>
        <v>2</v>
      </c>
      <c r="J150" s="72">
        <f t="shared" si="20"/>
        <v>2</v>
      </c>
      <c r="K150" s="72">
        <f t="shared" si="20"/>
        <v>2</v>
      </c>
      <c r="L150" s="46">
        <v>4</v>
      </c>
      <c r="M150" s="71">
        <f t="shared" si="25"/>
        <v>4</v>
      </c>
      <c r="N150" s="71">
        <f t="shared" si="25"/>
        <v>4</v>
      </c>
      <c r="O150" s="71">
        <f t="shared" si="25"/>
        <v>4</v>
      </c>
      <c r="P150" s="71">
        <f t="shared" si="25"/>
        <v>4</v>
      </c>
      <c r="W150" s="71"/>
    </row>
    <row r="151" spans="1:23" x14ac:dyDescent="0.25">
      <c r="A151" s="16">
        <v>47573</v>
      </c>
      <c r="B151" s="61">
        <v>12.50000000000002</v>
      </c>
      <c r="C151" s="71">
        <v>1.8103582127282791</v>
      </c>
      <c r="D151" s="71">
        <f t="shared" si="21"/>
        <v>1.6105061952625559</v>
      </c>
      <c r="E151" s="46">
        <f t="shared" si="23"/>
        <v>2.0603582127282793</v>
      </c>
      <c r="F151" s="46">
        <f t="shared" si="24"/>
        <v>1.5603582127282791</v>
      </c>
      <c r="G151" s="72">
        <f t="shared" si="20"/>
        <v>2</v>
      </c>
      <c r="H151" s="72">
        <f t="shared" si="20"/>
        <v>2</v>
      </c>
      <c r="I151" s="72">
        <f t="shared" si="20"/>
        <v>2</v>
      </c>
      <c r="J151" s="72">
        <f t="shared" si="20"/>
        <v>2</v>
      </c>
      <c r="K151" s="72">
        <f t="shared" si="20"/>
        <v>2</v>
      </c>
      <c r="L151" s="46">
        <v>4</v>
      </c>
      <c r="M151" s="71">
        <f t="shared" si="25"/>
        <v>4</v>
      </c>
      <c r="N151" s="71">
        <f t="shared" si="25"/>
        <v>4</v>
      </c>
      <c r="O151" s="71">
        <f t="shared" si="25"/>
        <v>4</v>
      </c>
      <c r="P151" s="71">
        <f t="shared" si="25"/>
        <v>4</v>
      </c>
      <c r="W151" s="71"/>
    </row>
    <row r="152" spans="1:23" x14ac:dyDescent="0.25">
      <c r="A152" s="16">
        <v>47603</v>
      </c>
      <c r="B152" s="61">
        <v>12.583333333333353</v>
      </c>
      <c r="C152" s="71">
        <v>1.8104697721656058</v>
      </c>
      <c r="D152" s="71">
        <f t="shared" si="21"/>
        <v>1.6169817403017492</v>
      </c>
      <c r="E152" s="46">
        <f t="shared" si="23"/>
        <v>2.0604697721656056</v>
      </c>
      <c r="F152" s="46">
        <f t="shared" si="24"/>
        <v>1.5604697721656058</v>
      </c>
      <c r="G152" s="72">
        <f t="shared" si="20"/>
        <v>2</v>
      </c>
      <c r="H152" s="72">
        <f t="shared" si="20"/>
        <v>2</v>
      </c>
      <c r="I152" s="72">
        <f t="shared" si="20"/>
        <v>2</v>
      </c>
      <c r="J152" s="72">
        <f t="shared" si="20"/>
        <v>2</v>
      </c>
      <c r="K152" s="72">
        <f t="shared" si="20"/>
        <v>2</v>
      </c>
      <c r="L152" s="46">
        <v>4</v>
      </c>
      <c r="M152" s="71">
        <f t="shared" si="25"/>
        <v>4</v>
      </c>
      <c r="N152" s="71">
        <f t="shared" si="25"/>
        <v>4</v>
      </c>
      <c r="O152" s="71">
        <f t="shared" si="25"/>
        <v>4</v>
      </c>
      <c r="P152" s="71">
        <f t="shared" si="25"/>
        <v>4</v>
      </c>
      <c r="W152" s="71"/>
    </row>
    <row r="153" spans="1:23" x14ac:dyDescent="0.25">
      <c r="A153" s="16">
        <v>47634</v>
      </c>
      <c r="B153" s="61">
        <v>12.666666666666687</v>
      </c>
      <c r="C153" s="71">
        <v>1.8104783496271439</v>
      </c>
      <c r="D153" s="71">
        <f t="shared" si="21"/>
        <v>1.6234572853409426</v>
      </c>
      <c r="E153" s="46">
        <f t="shared" si="23"/>
        <v>2.0604783496271439</v>
      </c>
      <c r="F153" s="46">
        <f t="shared" si="24"/>
        <v>1.5604783496271439</v>
      </c>
      <c r="G153" s="72">
        <f t="shared" si="20"/>
        <v>2</v>
      </c>
      <c r="H153" s="72">
        <f t="shared" si="20"/>
        <v>2</v>
      </c>
      <c r="I153" s="72">
        <f t="shared" si="20"/>
        <v>2</v>
      </c>
      <c r="J153" s="72">
        <f t="shared" si="20"/>
        <v>2</v>
      </c>
      <c r="K153" s="72">
        <f t="shared" si="20"/>
        <v>2</v>
      </c>
      <c r="L153" s="46">
        <v>4</v>
      </c>
      <c r="M153" s="71">
        <f t="shared" si="25"/>
        <v>4</v>
      </c>
      <c r="N153" s="71">
        <f t="shared" si="25"/>
        <v>4</v>
      </c>
      <c r="O153" s="71">
        <f t="shared" si="25"/>
        <v>4</v>
      </c>
      <c r="P153" s="71">
        <f t="shared" si="25"/>
        <v>4</v>
      </c>
      <c r="W153" s="71"/>
    </row>
    <row r="154" spans="1:23" x14ac:dyDescent="0.25">
      <c r="A154" s="16">
        <v>47664</v>
      </c>
      <c r="B154" s="61">
        <v>12.750000000000021</v>
      </c>
      <c r="C154" s="71">
        <v>1.8103859210655691</v>
      </c>
      <c r="D154" s="71">
        <f t="shared" si="21"/>
        <v>1.6299328303801359</v>
      </c>
      <c r="E154" s="46">
        <f t="shared" si="23"/>
        <v>2.0603859210655688</v>
      </c>
      <c r="F154" s="46">
        <f t="shared" si="24"/>
        <v>1.5603859210655691</v>
      </c>
      <c r="G154" s="72">
        <f t="shared" si="20"/>
        <v>2</v>
      </c>
      <c r="H154" s="72">
        <f t="shared" si="20"/>
        <v>2</v>
      </c>
      <c r="I154" s="72">
        <f t="shared" si="20"/>
        <v>2</v>
      </c>
      <c r="J154" s="72">
        <f t="shared" si="20"/>
        <v>2</v>
      </c>
      <c r="K154" s="72">
        <f t="shared" si="20"/>
        <v>2</v>
      </c>
      <c r="L154" s="46">
        <v>4</v>
      </c>
      <c r="M154" s="71">
        <f t="shared" si="25"/>
        <v>4</v>
      </c>
      <c r="N154" s="71">
        <f t="shared" si="25"/>
        <v>4</v>
      </c>
      <c r="O154" s="71">
        <f t="shared" si="25"/>
        <v>4</v>
      </c>
      <c r="P154" s="71">
        <f t="shared" si="25"/>
        <v>4</v>
      </c>
      <c r="W154" s="71"/>
    </row>
    <row r="155" spans="1:23" x14ac:dyDescent="0.25">
      <c r="A155" s="16">
        <v>47695</v>
      </c>
      <c r="B155" s="61">
        <v>12.833333333333355</v>
      </c>
      <c r="C155" s="71">
        <v>1.8101944624335575</v>
      </c>
      <c r="D155" s="71">
        <f t="shared" si="21"/>
        <v>1.6364083754193293</v>
      </c>
      <c r="E155" s="46">
        <f t="shared" si="23"/>
        <v>2.0601944624335573</v>
      </c>
      <c r="F155" s="46">
        <f t="shared" si="24"/>
        <v>1.5601944624335575</v>
      </c>
      <c r="G155" s="72">
        <f t="shared" si="20"/>
        <v>2</v>
      </c>
      <c r="H155" s="72">
        <f t="shared" si="20"/>
        <v>2</v>
      </c>
      <c r="I155" s="72">
        <f t="shared" si="20"/>
        <v>2</v>
      </c>
      <c r="J155" s="72">
        <f t="shared" si="20"/>
        <v>2</v>
      </c>
      <c r="K155" s="72">
        <f t="shared" si="20"/>
        <v>2</v>
      </c>
      <c r="L155" s="46">
        <v>4</v>
      </c>
      <c r="M155" s="71">
        <f t="shared" si="25"/>
        <v>4</v>
      </c>
      <c r="N155" s="71">
        <f t="shared" si="25"/>
        <v>4</v>
      </c>
      <c r="O155" s="71">
        <f t="shared" si="25"/>
        <v>4</v>
      </c>
      <c r="P155" s="71">
        <f t="shared" si="25"/>
        <v>4</v>
      </c>
      <c r="W155" s="71"/>
    </row>
    <row r="156" spans="1:23" x14ac:dyDescent="0.25">
      <c r="A156" s="16">
        <v>47726</v>
      </c>
      <c r="B156" s="61">
        <v>12.916666666666689</v>
      </c>
      <c r="C156" s="71">
        <v>1.8099059496837839</v>
      </c>
      <c r="D156" s="71">
        <f t="shared" si="21"/>
        <v>1.6428839204585226</v>
      </c>
      <c r="E156" s="46">
        <f t="shared" si="23"/>
        <v>2.0599059496837837</v>
      </c>
      <c r="F156" s="46">
        <f t="shared" si="24"/>
        <v>1.5599059496837839</v>
      </c>
      <c r="G156" s="72">
        <f t="shared" si="20"/>
        <v>2</v>
      </c>
      <c r="H156" s="72">
        <f t="shared" si="20"/>
        <v>2</v>
      </c>
      <c r="I156" s="72">
        <f t="shared" si="20"/>
        <v>2</v>
      </c>
      <c r="J156" s="72">
        <f t="shared" si="20"/>
        <v>2</v>
      </c>
      <c r="K156" s="72">
        <f t="shared" si="20"/>
        <v>2</v>
      </c>
      <c r="L156" s="46">
        <v>4</v>
      </c>
      <c r="M156" s="71">
        <f t="shared" si="25"/>
        <v>4</v>
      </c>
      <c r="N156" s="71">
        <f t="shared" si="25"/>
        <v>4</v>
      </c>
      <c r="O156" s="71">
        <f t="shared" si="25"/>
        <v>4</v>
      </c>
      <c r="P156" s="71">
        <f t="shared" si="25"/>
        <v>4</v>
      </c>
      <c r="W156" s="71"/>
    </row>
    <row r="157" spans="1:23" x14ac:dyDescent="0.25">
      <c r="A157" s="16">
        <v>47756</v>
      </c>
      <c r="B157" s="61">
        <v>13.000000000000023</v>
      </c>
      <c r="C157" s="71">
        <v>1.8095223587689251</v>
      </c>
      <c r="D157" s="71">
        <f t="shared" si="21"/>
        <v>1.6493594654977159</v>
      </c>
      <c r="E157" s="46">
        <f t="shared" si="23"/>
        <v>2.0595223587689251</v>
      </c>
      <c r="F157" s="46">
        <f t="shared" si="24"/>
        <v>1.5595223587689251</v>
      </c>
      <c r="G157" s="72">
        <f t="shared" si="20"/>
        <v>2</v>
      </c>
      <c r="H157" s="72">
        <f t="shared" si="20"/>
        <v>2</v>
      </c>
      <c r="I157" s="72">
        <f t="shared" si="20"/>
        <v>2</v>
      </c>
      <c r="J157" s="72">
        <f t="shared" si="20"/>
        <v>2</v>
      </c>
      <c r="K157" s="72">
        <f t="shared" si="20"/>
        <v>2</v>
      </c>
      <c r="L157" s="46">
        <v>4</v>
      </c>
      <c r="M157" s="71">
        <f t="shared" si="25"/>
        <v>4</v>
      </c>
      <c r="N157" s="71">
        <f t="shared" si="25"/>
        <v>4</v>
      </c>
      <c r="O157" s="71">
        <f t="shared" si="25"/>
        <v>4</v>
      </c>
      <c r="P157" s="71">
        <f t="shared" si="25"/>
        <v>4</v>
      </c>
      <c r="W157" s="71"/>
    </row>
    <row r="158" spans="1:23" x14ac:dyDescent="0.25">
      <c r="A158" s="16">
        <v>47787</v>
      </c>
      <c r="B158" s="61">
        <v>13.083333333333357</v>
      </c>
      <c r="C158" s="71">
        <v>1.809045665641656</v>
      </c>
      <c r="D158" s="71">
        <f t="shared" si="21"/>
        <v>1.6558350105369093</v>
      </c>
      <c r="E158" s="46">
        <f t="shared" si="23"/>
        <v>2.0590456656416558</v>
      </c>
      <c r="F158" s="46">
        <f t="shared" si="24"/>
        <v>1.559045665641656</v>
      </c>
      <c r="G158" s="72">
        <f t="shared" si="20"/>
        <v>2</v>
      </c>
      <c r="H158" s="72">
        <f t="shared" si="20"/>
        <v>2</v>
      </c>
      <c r="I158" s="72">
        <f t="shared" si="20"/>
        <v>2</v>
      </c>
      <c r="J158" s="72">
        <f t="shared" si="20"/>
        <v>2</v>
      </c>
      <c r="K158" s="72">
        <f t="shared" si="20"/>
        <v>2</v>
      </c>
      <c r="L158" s="46">
        <v>4</v>
      </c>
      <c r="M158" s="71">
        <f t="shared" si="25"/>
        <v>4</v>
      </c>
      <c r="N158" s="71">
        <f t="shared" si="25"/>
        <v>4</v>
      </c>
      <c r="O158" s="71">
        <f t="shared" si="25"/>
        <v>4</v>
      </c>
      <c r="P158" s="71">
        <f t="shared" si="25"/>
        <v>4</v>
      </c>
      <c r="W158" s="71"/>
    </row>
    <row r="159" spans="1:23" x14ac:dyDescent="0.25">
      <c r="A159" s="16">
        <v>47817</v>
      </c>
      <c r="B159" s="61">
        <v>13.166666666666691</v>
      </c>
      <c r="C159" s="71">
        <v>1.8084778462546531</v>
      </c>
      <c r="D159" s="71">
        <f t="shared" si="21"/>
        <v>1.6623105555761026</v>
      </c>
      <c r="E159" s="46">
        <f t="shared" si="23"/>
        <v>2.0584778462546529</v>
      </c>
      <c r="F159" s="46">
        <f t="shared" si="24"/>
        <v>1.5584778462546531</v>
      </c>
      <c r="G159" s="72">
        <f t="shared" si="20"/>
        <v>2</v>
      </c>
      <c r="H159" s="72">
        <f t="shared" si="20"/>
        <v>2</v>
      </c>
      <c r="I159" s="72">
        <f t="shared" si="20"/>
        <v>2</v>
      </c>
      <c r="J159" s="72">
        <f t="shared" si="20"/>
        <v>2</v>
      </c>
      <c r="K159" s="72">
        <f t="shared" si="20"/>
        <v>2</v>
      </c>
      <c r="L159" s="46">
        <v>4</v>
      </c>
      <c r="M159" s="71">
        <f t="shared" si="25"/>
        <v>4</v>
      </c>
      <c r="N159" s="71">
        <f t="shared" si="25"/>
        <v>4</v>
      </c>
      <c r="O159" s="71">
        <f t="shared" si="25"/>
        <v>4</v>
      </c>
      <c r="P159" s="71">
        <f t="shared" si="25"/>
        <v>4</v>
      </c>
      <c r="W159" s="71"/>
    </row>
    <row r="160" spans="1:23" x14ac:dyDescent="0.25">
      <c r="A160" s="16">
        <v>47848</v>
      </c>
      <c r="B160" s="61">
        <v>13.250000000000025</v>
      </c>
      <c r="C160" s="71">
        <v>1.8078208765605916</v>
      </c>
      <c r="D160" s="71">
        <f t="shared" si="21"/>
        <v>1.668786100615296</v>
      </c>
      <c r="E160" s="46">
        <f t="shared" si="23"/>
        <v>2.0578208765605916</v>
      </c>
      <c r="F160" s="46">
        <f t="shared" si="24"/>
        <v>1.5578208765605916</v>
      </c>
      <c r="G160" s="72">
        <f t="shared" si="20"/>
        <v>2</v>
      </c>
      <c r="H160" s="72">
        <f t="shared" si="20"/>
        <v>2</v>
      </c>
      <c r="I160" s="72">
        <f t="shared" si="20"/>
        <v>2</v>
      </c>
      <c r="J160" s="72">
        <f t="shared" si="20"/>
        <v>2</v>
      </c>
      <c r="K160" s="72">
        <f t="shared" si="20"/>
        <v>2</v>
      </c>
      <c r="L160" s="46">
        <v>4</v>
      </c>
      <c r="M160" s="71">
        <f t="shared" si="25"/>
        <v>4</v>
      </c>
      <c r="N160" s="71">
        <f t="shared" si="25"/>
        <v>4</v>
      </c>
      <c r="O160" s="71">
        <f t="shared" si="25"/>
        <v>4</v>
      </c>
      <c r="P160" s="71">
        <f t="shared" si="25"/>
        <v>4</v>
      </c>
      <c r="W160" s="71"/>
    </row>
    <row r="161" spans="1:23" x14ac:dyDescent="0.25">
      <c r="A161" s="16">
        <v>47879</v>
      </c>
      <c r="B161" s="61">
        <v>13.333333333333359</v>
      </c>
      <c r="C161" s="71">
        <v>1.8070767325121477</v>
      </c>
      <c r="D161" s="71">
        <f t="shared" si="21"/>
        <v>1.6752616456544893</v>
      </c>
      <c r="E161" s="46">
        <f t="shared" si="23"/>
        <v>2.0570767325121477</v>
      </c>
      <c r="F161" s="46">
        <f t="shared" si="24"/>
        <v>1.5570767325121477</v>
      </c>
      <c r="G161" s="72">
        <f t="shared" si="20"/>
        <v>2</v>
      </c>
      <c r="H161" s="72">
        <f t="shared" si="20"/>
        <v>2</v>
      </c>
      <c r="I161" s="72">
        <f t="shared" si="20"/>
        <v>2</v>
      </c>
      <c r="J161" s="72">
        <f t="shared" si="20"/>
        <v>2</v>
      </c>
      <c r="K161" s="72">
        <f t="shared" si="20"/>
        <v>2</v>
      </c>
      <c r="L161" s="46">
        <v>4</v>
      </c>
      <c r="M161" s="71">
        <f t="shared" si="25"/>
        <v>4</v>
      </c>
      <c r="N161" s="71">
        <f t="shared" si="25"/>
        <v>4</v>
      </c>
      <c r="O161" s="71">
        <f t="shared" si="25"/>
        <v>4</v>
      </c>
      <c r="P161" s="71">
        <f t="shared" si="25"/>
        <v>4</v>
      </c>
      <c r="W161" s="71"/>
    </row>
    <row r="162" spans="1:23" x14ac:dyDescent="0.25">
      <c r="A162" s="16">
        <v>47907</v>
      </c>
      <c r="B162" s="61">
        <v>13.416666666666693</v>
      </c>
      <c r="C162" s="71">
        <v>1.8062473900619964</v>
      </c>
      <c r="D162" s="71">
        <f t="shared" si="21"/>
        <v>1.6817371906936827</v>
      </c>
      <c r="E162" s="46">
        <f t="shared" si="23"/>
        <v>2.0562473900619964</v>
      </c>
      <c r="F162" s="46">
        <f t="shared" si="24"/>
        <v>1.5562473900619964</v>
      </c>
      <c r="G162" s="72">
        <f t="shared" si="20"/>
        <v>2</v>
      </c>
      <c r="H162" s="72">
        <f t="shared" si="20"/>
        <v>2</v>
      </c>
      <c r="I162" s="72">
        <f t="shared" si="20"/>
        <v>2</v>
      </c>
      <c r="J162" s="72">
        <f t="shared" si="20"/>
        <v>2</v>
      </c>
      <c r="K162" s="72">
        <f t="shared" si="20"/>
        <v>2</v>
      </c>
      <c r="L162" s="46">
        <v>4</v>
      </c>
      <c r="M162" s="71">
        <f t="shared" si="25"/>
        <v>4</v>
      </c>
      <c r="N162" s="71">
        <f t="shared" si="25"/>
        <v>4</v>
      </c>
      <c r="O162" s="71">
        <f t="shared" si="25"/>
        <v>4</v>
      </c>
      <c r="P162" s="71">
        <f t="shared" si="25"/>
        <v>4</v>
      </c>
      <c r="W162" s="71"/>
    </row>
    <row r="163" spans="1:23" x14ac:dyDescent="0.25">
      <c r="A163" s="16">
        <v>47938</v>
      </c>
      <c r="B163" s="61">
        <v>13.500000000000027</v>
      </c>
      <c r="C163" s="71">
        <v>1.8053348251628138</v>
      </c>
      <c r="D163" s="71">
        <f t="shared" si="21"/>
        <v>1.688212735732876</v>
      </c>
      <c r="E163" s="46">
        <f t="shared" si="23"/>
        <v>2.0553348251628138</v>
      </c>
      <c r="F163" s="46">
        <f t="shared" si="24"/>
        <v>1.5553348251628138</v>
      </c>
      <c r="G163" s="72">
        <f t="shared" si="20"/>
        <v>2</v>
      </c>
      <c r="H163" s="72">
        <f t="shared" si="20"/>
        <v>2</v>
      </c>
      <c r="I163" s="72">
        <f t="shared" si="20"/>
        <v>2</v>
      </c>
      <c r="J163" s="72">
        <f t="shared" si="20"/>
        <v>2</v>
      </c>
      <c r="K163" s="72">
        <f t="shared" si="20"/>
        <v>2</v>
      </c>
      <c r="L163" s="46">
        <v>4</v>
      </c>
      <c r="M163" s="71">
        <f t="shared" si="25"/>
        <v>4</v>
      </c>
      <c r="N163" s="71">
        <f t="shared" si="25"/>
        <v>4</v>
      </c>
      <c r="O163" s="71">
        <f t="shared" si="25"/>
        <v>4</v>
      </c>
      <c r="P163" s="71">
        <f t="shared" si="25"/>
        <v>4</v>
      </c>
      <c r="W163" s="71"/>
    </row>
    <row r="164" spans="1:23" x14ac:dyDescent="0.25">
      <c r="A164" s="16">
        <v>47968</v>
      </c>
      <c r="B164" s="61">
        <v>13.583333333333361</v>
      </c>
      <c r="C164" s="71">
        <v>1.8043410137672757</v>
      </c>
      <c r="D164" s="71">
        <f t="shared" si="21"/>
        <v>1.6946882807720693</v>
      </c>
      <c r="E164" s="46">
        <f t="shared" si="23"/>
        <v>2.0543410137672757</v>
      </c>
      <c r="F164" s="46">
        <f t="shared" si="24"/>
        <v>1.5543410137672757</v>
      </c>
      <c r="G164" s="72">
        <f t="shared" si="20"/>
        <v>2</v>
      </c>
      <c r="H164" s="72">
        <f t="shared" si="20"/>
        <v>2</v>
      </c>
      <c r="I164" s="72">
        <f t="shared" si="20"/>
        <v>2</v>
      </c>
      <c r="J164" s="72">
        <f t="shared" si="20"/>
        <v>2</v>
      </c>
      <c r="K164" s="72">
        <f t="shared" si="20"/>
        <v>2</v>
      </c>
      <c r="L164" s="46">
        <v>4</v>
      </c>
      <c r="M164" s="71">
        <f t="shared" si="25"/>
        <v>4</v>
      </c>
      <c r="N164" s="71">
        <f t="shared" si="25"/>
        <v>4</v>
      </c>
      <c r="O164" s="71">
        <f t="shared" si="25"/>
        <v>4</v>
      </c>
      <c r="P164" s="71">
        <f t="shared" si="25"/>
        <v>4</v>
      </c>
      <c r="W164" s="71"/>
    </row>
    <row r="165" spans="1:23" x14ac:dyDescent="0.25">
      <c r="A165" s="16">
        <v>47999</v>
      </c>
      <c r="B165" s="61">
        <v>13.666666666666694</v>
      </c>
      <c r="C165" s="71">
        <v>1.8032679318280578</v>
      </c>
      <c r="D165" s="71">
        <f t="shared" si="21"/>
        <v>1.7011638258112627</v>
      </c>
      <c r="E165" s="46">
        <f t="shared" si="23"/>
        <v>2.0532679318280578</v>
      </c>
      <c r="F165" s="46">
        <f t="shared" si="24"/>
        <v>1.5532679318280578</v>
      </c>
      <c r="G165" s="72">
        <f t="shared" si="20"/>
        <v>2</v>
      </c>
      <c r="H165" s="72">
        <f t="shared" si="20"/>
        <v>2</v>
      </c>
      <c r="I165" s="72">
        <f t="shared" si="20"/>
        <v>2</v>
      </c>
      <c r="J165" s="72">
        <f t="shared" si="20"/>
        <v>2</v>
      </c>
      <c r="K165" s="72">
        <f t="shared" si="20"/>
        <v>2</v>
      </c>
      <c r="L165" s="46">
        <v>4</v>
      </c>
      <c r="M165" s="71">
        <f t="shared" si="25"/>
        <v>4</v>
      </c>
      <c r="N165" s="71">
        <f t="shared" si="25"/>
        <v>4</v>
      </c>
      <c r="O165" s="71">
        <f t="shared" si="25"/>
        <v>4</v>
      </c>
      <c r="P165" s="71">
        <f t="shared" si="25"/>
        <v>4</v>
      </c>
      <c r="W165" s="71"/>
    </row>
    <row r="166" spans="1:23" x14ac:dyDescent="0.25">
      <c r="A166" s="16">
        <v>48029</v>
      </c>
      <c r="B166" s="61">
        <v>13.750000000000028</v>
      </c>
      <c r="C166" s="71">
        <v>1.802117555297835</v>
      </c>
      <c r="D166" s="71">
        <f t="shared" si="21"/>
        <v>1.707639370850456</v>
      </c>
      <c r="E166" s="46">
        <f t="shared" si="23"/>
        <v>2.0521175552978352</v>
      </c>
      <c r="F166" s="46">
        <f t="shared" si="24"/>
        <v>1.552117555297835</v>
      </c>
      <c r="G166" s="72">
        <f t="shared" si="20"/>
        <v>2</v>
      </c>
      <c r="H166" s="72">
        <f t="shared" si="20"/>
        <v>2</v>
      </c>
      <c r="I166" s="72">
        <f t="shared" si="20"/>
        <v>2</v>
      </c>
      <c r="J166" s="72">
        <f t="shared" si="20"/>
        <v>2</v>
      </c>
      <c r="K166" s="72">
        <f t="shared" si="20"/>
        <v>2</v>
      </c>
      <c r="L166" s="46">
        <v>4</v>
      </c>
      <c r="M166" s="71">
        <f t="shared" si="25"/>
        <v>4</v>
      </c>
      <c r="N166" s="71">
        <f t="shared" si="25"/>
        <v>4</v>
      </c>
      <c r="O166" s="71">
        <f t="shared" si="25"/>
        <v>4</v>
      </c>
      <c r="P166" s="71">
        <f t="shared" si="25"/>
        <v>4</v>
      </c>
      <c r="W166" s="71"/>
    </row>
    <row r="167" spans="1:23" x14ac:dyDescent="0.25">
      <c r="A167" s="16">
        <v>48060</v>
      </c>
      <c r="B167" s="61">
        <v>13.833333333333362</v>
      </c>
      <c r="C167" s="71">
        <v>1.8008918601292845</v>
      </c>
      <c r="D167" s="71">
        <f t="shared" si="21"/>
        <v>1.7141149158896494</v>
      </c>
      <c r="E167" s="46">
        <f t="shared" si="23"/>
        <v>2.0508918601292843</v>
      </c>
      <c r="F167" s="46">
        <f t="shared" si="24"/>
        <v>1.5508918601292845</v>
      </c>
      <c r="G167" s="72">
        <f t="shared" si="20"/>
        <v>2</v>
      </c>
      <c r="H167" s="72">
        <f t="shared" si="20"/>
        <v>2</v>
      </c>
      <c r="I167" s="72">
        <f t="shared" si="20"/>
        <v>2</v>
      </c>
      <c r="J167" s="72">
        <f t="shared" si="20"/>
        <v>2</v>
      </c>
      <c r="K167" s="72">
        <f t="shared" si="20"/>
        <v>2</v>
      </c>
      <c r="L167" s="46">
        <v>4</v>
      </c>
      <c r="M167" s="71">
        <f t="shared" si="25"/>
        <v>4</v>
      </c>
      <c r="N167" s="71">
        <f t="shared" si="25"/>
        <v>4</v>
      </c>
      <c r="O167" s="71">
        <f t="shared" si="25"/>
        <v>4</v>
      </c>
      <c r="P167" s="71">
        <f t="shared" si="25"/>
        <v>4</v>
      </c>
      <c r="W167" s="71"/>
    </row>
    <row r="168" spans="1:23" x14ac:dyDescent="0.25">
      <c r="A168" s="16">
        <v>48091</v>
      </c>
      <c r="B168" s="61">
        <v>13.916666666666696</v>
      </c>
      <c r="C168" s="71">
        <v>1.7995928222750812</v>
      </c>
      <c r="D168" s="71">
        <f t="shared" si="21"/>
        <v>1.7205904609288427</v>
      </c>
      <c r="E168" s="46">
        <f t="shared" si="23"/>
        <v>2.0495928222750814</v>
      </c>
      <c r="F168" s="46">
        <f t="shared" si="24"/>
        <v>1.5495928222750812</v>
      </c>
      <c r="G168" s="72">
        <f t="shared" ref="G168:K218" si="26">IF($C168+(0.5*$B168/2)&lt;=2,$C168+(0.5*$B168/2),2)</f>
        <v>2</v>
      </c>
      <c r="H168" s="72">
        <f t="shared" si="26"/>
        <v>2</v>
      </c>
      <c r="I168" s="72">
        <f t="shared" si="26"/>
        <v>2</v>
      </c>
      <c r="J168" s="72">
        <f t="shared" si="26"/>
        <v>2</v>
      </c>
      <c r="K168" s="72">
        <f t="shared" si="26"/>
        <v>2</v>
      </c>
      <c r="L168" s="46">
        <v>4</v>
      </c>
      <c r="M168" s="71">
        <f t="shared" si="25"/>
        <v>4</v>
      </c>
      <c r="N168" s="71">
        <f t="shared" si="25"/>
        <v>4</v>
      </c>
      <c r="O168" s="71">
        <f t="shared" si="25"/>
        <v>4</v>
      </c>
      <c r="P168" s="71">
        <f t="shared" si="25"/>
        <v>4</v>
      </c>
      <c r="W168" s="71"/>
    </row>
    <row r="169" spans="1:23" x14ac:dyDescent="0.25">
      <c r="A169" s="16">
        <v>48121</v>
      </c>
      <c r="B169" s="61">
        <v>14.00000000000003</v>
      </c>
      <c r="C169" s="71">
        <v>1.7982224176879003</v>
      </c>
      <c r="D169" s="71">
        <f t="shared" si="21"/>
        <v>1.7270660059680361</v>
      </c>
      <c r="E169" s="46">
        <f t="shared" si="23"/>
        <v>2.0482224176879003</v>
      </c>
      <c r="F169" s="46">
        <f t="shared" si="24"/>
        <v>1.5482224176879003</v>
      </c>
      <c r="G169" s="72">
        <f t="shared" si="26"/>
        <v>2</v>
      </c>
      <c r="H169" s="72">
        <f t="shared" si="26"/>
        <v>2</v>
      </c>
      <c r="I169" s="72">
        <f t="shared" si="26"/>
        <v>2</v>
      </c>
      <c r="J169" s="72">
        <f t="shared" si="26"/>
        <v>2</v>
      </c>
      <c r="K169" s="72">
        <f t="shared" si="26"/>
        <v>2</v>
      </c>
      <c r="L169" s="46">
        <v>4</v>
      </c>
      <c r="M169" s="71">
        <f t="shared" si="25"/>
        <v>4</v>
      </c>
      <c r="N169" s="71">
        <f t="shared" si="25"/>
        <v>4</v>
      </c>
      <c r="O169" s="71">
        <f t="shared" si="25"/>
        <v>4</v>
      </c>
      <c r="P169" s="71">
        <f t="shared" si="25"/>
        <v>4</v>
      </c>
      <c r="W169" s="71"/>
    </row>
    <row r="170" spans="1:23" x14ac:dyDescent="0.25">
      <c r="A170" s="16">
        <v>48152</v>
      </c>
      <c r="B170" s="61">
        <v>14.083333333333364</v>
      </c>
      <c r="C170" s="71">
        <v>1.7967826223204186</v>
      </c>
      <c r="D170" s="71">
        <f t="shared" si="21"/>
        <v>1.7335415510072294</v>
      </c>
      <c r="E170" s="46">
        <f t="shared" si="23"/>
        <v>2.0467826223204186</v>
      </c>
      <c r="F170" s="46">
        <f t="shared" si="24"/>
        <v>1.5467826223204186</v>
      </c>
      <c r="G170" s="72">
        <f t="shared" si="26"/>
        <v>2</v>
      </c>
      <c r="H170" s="72">
        <f t="shared" si="26"/>
        <v>2</v>
      </c>
      <c r="I170" s="72">
        <f t="shared" si="26"/>
        <v>2</v>
      </c>
      <c r="J170" s="72">
        <f t="shared" si="26"/>
        <v>2</v>
      </c>
      <c r="K170" s="72">
        <f t="shared" si="26"/>
        <v>2</v>
      </c>
      <c r="L170" s="46">
        <v>4</v>
      </c>
      <c r="M170" s="71">
        <f t="shared" si="25"/>
        <v>4</v>
      </c>
      <c r="N170" s="71">
        <f t="shared" si="25"/>
        <v>4</v>
      </c>
      <c r="O170" s="71">
        <f t="shared" si="25"/>
        <v>4</v>
      </c>
      <c r="P170" s="71">
        <f t="shared" si="25"/>
        <v>4</v>
      </c>
      <c r="W170" s="71"/>
    </row>
    <row r="171" spans="1:23" x14ac:dyDescent="0.25">
      <c r="A171" s="16">
        <v>48182</v>
      </c>
      <c r="B171" s="61">
        <v>14.166666666666698</v>
      </c>
      <c r="C171" s="71">
        <v>1.7952754121253105</v>
      </c>
      <c r="D171" s="71">
        <f t="shared" si="21"/>
        <v>1.7400170960464227</v>
      </c>
      <c r="E171" s="46">
        <f t="shared" si="23"/>
        <v>2.0452754121253105</v>
      </c>
      <c r="F171" s="46">
        <f t="shared" si="24"/>
        <v>1.5452754121253105</v>
      </c>
      <c r="G171" s="72">
        <f t="shared" si="26"/>
        <v>2</v>
      </c>
      <c r="H171" s="72">
        <f t="shared" si="26"/>
        <v>2</v>
      </c>
      <c r="I171" s="72">
        <f t="shared" si="26"/>
        <v>2</v>
      </c>
      <c r="J171" s="72">
        <f t="shared" si="26"/>
        <v>2</v>
      </c>
      <c r="K171" s="72">
        <f t="shared" si="26"/>
        <v>2</v>
      </c>
      <c r="L171" s="46">
        <v>4</v>
      </c>
      <c r="M171" s="71">
        <f t="shared" si="25"/>
        <v>4</v>
      </c>
      <c r="N171" s="71">
        <f t="shared" si="25"/>
        <v>4</v>
      </c>
      <c r="O171" s="71">
        <f t="shared" si="25"/>
        <v>4</v>
      </c>
      <c r="P171" s="71">
        <f t="shared" si="25"/>
        <v>4</v>
      </c>
      <c r="W171" s="71"/>
    </row>
    <row r="172" spans="1:23" x14ac:dyDescent="0.25">
      <c r="A172" s="16">
        <v>48213</v>
      </c>
      <c r="B172" s="61">
        <v>14.250000000000032</v>
      </c>
      <c r="C172" s="71">
        <v>1.7937027630552531</v>
      </c>
      <c r="D172" s="71">
        <f t="shared" si="21"/>
        <v>1.7464926410856161</v>
      </c>
      <c r="E172" s="46">
        <f t="shared" si="23"/>
        <v>2.0437027630552533</v>
      </c>
      <c r="F172" s="46">
        <f t="shared" si="24"/>
        <v>1.5437027630552531</v>
      </c>
      <c r="G172" s="72">
        <f t="shared" si="26"/>
        <v>2</v>
      </c>
      <c r="H172" s="72">
        <f t="shared" si="26"/>
        <v>2</v>
      </c>
      <c r="I172" s="72">
        <f t="shared" si="26"/>
        <v>2</v>
      </c>
      <c r="J172" s="72">
        <f t="shared" si="26"/>
        <v>2</v>
      </c>
      <c r="K172" s="72">
        <f t="shared" si="26"/>
        <v>2</v>
      </c>
      <c r="L172" s="46">
        <v>4</v>
      </c>
      <c r="M172" s="71">
        <f t="shared" si="25"/>
        <v>4</v>
      </c>
      <c r="N172" s="71">
        <f t="shared" si="25"/>
        <v>4</v>
      </c>
      <c r="O172" s="71">
        <f t="shared" si="25"/>
        <v>4</v>
      </c>
      <c r="P172" s="71">
        <f t="shared" si="25"/>
        <v>4</v>
      </c>
      <c r="W172" s="71"/>
    </row>
    <row r="173" spans="1:23" x14ac:dyDescent="0.25">
      <c r="A173" s="16">
        <v>48244</v>
      </c>
      <c r="B173" s="61">
        <v>14.333333333333366</v>
      </c>
      <c r="C173" s="71">
        <v>1.7920666510629211</v>
      </c>
      <c r="D173" s="71">
        <f t="shared" si="21"/>
        <v>1.7529681861248094</v>
      </c>
      <c r="E173" s="46">
        <f t="shared" si="23"/>
        <v>2.0420666510629211</v>
      </c>
      <c r="F173" s="46">
        <f t="shared" si="24"/>
        <v>1.5420666510629211</v>
      </c>
      <c r="G173" s="72">
        <f t="shared" si="26"/>
        <v>2</v>
      </c>
      <c r="H173" s="72">
        <f t="shared" si="26"/>
        <v>2</v>
      </c>
      <c r="I173" s="72">
        <f t="shared" si="26"/>
        <v>2</v>
      </c>
      <c r="J173" s="72">
        <f t="shared" si="26"/>
        <v>2</v>
      </c>
      <c r="K173" s="72">
        <f t="shared" si="26"/>
        <v>2</v>
      </c>
      <c r="L173" s="46">
        <v>4</v>
      </c>
      <c r="M173" s="71">
        <f t="shared" si="25"/>
        <v>4</v>
      </c>
      <c r="N173" s="71">
        <f t="shared" si="25"/>
        <v>4</v>
      </c>
      <c r="O173" s="71">
        <f t="shared" si="25"/>
        <v>4</v>
      </c>
      <c r="P173" s="71">
        <f t="shared" si="25"/>
        <v>4</v>
      </c>
      <c r="W173" s="71"/>
    </row>
    <row r="174" spans="1:23" x14ac:dyDescent="0.25">
      <c r="A174" s="16">
        <v>48273</v>
      </c>
      <c r="B174" s="61">
        <v>14.4166666666667</v>
      </c>
      <c r="C174" s="71">
        <v>1.7903690521009916</v>
      </c>
      <c r="D174" s="71">
        <f t="shared" si="21"/>
        <v>1.7594437311640028</v>
      </c>
      <c r="E174" s="46">
        <f t="shared" si="23"/>
        <v>2.0403690521009916</v>
      </c>
      <c r="F174" s="46">
        <f t="shared" si="24"/>
        <v>1.5403690521009916</v>
      </c>
      <c r="G174" s="72">
        <f t="shared" si="26"/>
        <v>2</v>
      </c>
      <c r="H174" s="72">
        <f t="shared" si="26"/>
        <v>2</v>
      </c>
      <c r="I174" s="72">
        <f t="shared" si="26"/>
        <v>2</v>
      </c>
      <c r="J174" s="72">
        <f t="shared" si="26"/>
        <v>2</v>
      </c>
      <c r="K174" s="72">
        <f t="shared" si="26"/>
        <v>2</v>
      </c>
      <c r="L174" s="46">
        <v>4</v>
      </c>
      <c r="M174" s="71">
        <f t="shared" si="25"/>
        <v>4</v>
      </c>
      <c r="N174" s="71">
        <f t="shared" si="25"/>
        <v>4</v>
      </c>
      <c r="O174" s="71">
        <f t="shared" si="25"/>
        <v>4</v>
      </c>
      <c r="P174" s="71">
        <f t="shared" si="25"/>
        <v>4</v>
      </c>
      <c r="W174" s="71"/>
    </row>
    <row r="175" spans="1:23" x14ac:dyDescent="0.25">
      <c r="A175" s="16">
        <v>48304</v>
      </c>
      <c r="B175" s="61">
        <v>14.500000000000034</v>
      </c>
      <c r="C175" s="71">
        <v>1.788611942122138</v>
      </c>
      <c r="D175" s="71">
        <f t="shared" si="21"/>
        <v>1.7659192762031961</v>
      </c>
      <c r="E175" s="46">
        <f t="shared" si="23"/>
        <v>2.038611942122138</v>
      </c>
      <c r="F175" s="46">
        <f t="shared" si="24"/>
        <v>1.538611942122138</v>
      </c>
      <c r="G175" s="72">
        <f t="shared" si="26"/>
        <v>2</v>
      </c>
      <c r="H175" s="72">
        <f t="shared" si="26"/>
        <v>2</v>
      </c>
      <c r="I175" s="72">
        <f t="shared" si="26"/>
        <v>2</v>
      </c>
      <c r="J175" s="72">
        <f t="shared" si="26"/>
        <v>2</v>
      </c>
      <c r="K175" s="72">
        <f t="shared" si="26"/>
        <v>2</v>
      </c>
      <c r="L175" s="46">
        <v>4</v>
      </c>
      <c r="M175" s="71">
        <f t="shared" si="25"/>
        <v>4</v>
      </c>
      <c r="N175" s="71">
        <f t="shared" si="25"/>
        <v>4</v>
      </c>
      <c r="O175" s="71">
        <f t="shared" si="25"/>
        <v>4</v>
      </c>
      <c r="P175" s="71">
        <f t="shared" si="25"/>
        <v>4</v>
      </c>
      <c r="W175" s="71"/>
    </row>
    <row r="176" spans="1:23" x14ac:dyDescent="0.25">
      <c r="A176" s="16">
        <v>48334</v>
      </c>
      <c r="B176" s="61">
        <v>14.583333333333368</v>
      </c>
      <c r="C176" s="71">
        <v>1.7867972970790384</v>
      </c>
      <c r="D176" s="71">
        <f t="shared" si="21"/>
        <v>1.7723948212423895</v>
      </c>
      <c r="E176" s="46">
        <f t="shared" si="23"/>
        <v>2.0367972970790387</v>
      </c>
      <c r="F176" s="46">
        <f t="shared" si="24"/>
        <v>1.5367972970790384</v>
      </c>
      <c r="G176" s="72">
        <f t="shared" si="26"/>
        <v>2</v>
      </c>
      <c r="H176" s="72">
        <f t="shared" si="26"/>
        <v>2</v>
      </c>
      <c r="I176" s="72">
        <f t="shared" si="26"/>
        <v>2</v>
      </c>
      <c r="J176" s="72">
        <f t="shared" si="26"/>
        <v>2</v>
      </c>
      <c r="K176" s="72">
        <f t="shared" si="26"/>
        <v>2</v>
      </c>
      <c r="L176" s="46">
        <v>4</v>
      </c>
      <c r="M176" s="71">
        <f t="shared" si="25"/>
        <v>4</v>
      </c>
      <c r="N176" s="71">
        <f t="shared" si="25"/>
        <v>4</v>
      </c>
      <c r="O176" s="71">
        <f t="shared" si="25"/>
        <v>4</v>
      </c>
      <c r="P176" s="71">
        <f t="shared" si="25"/>
        <v>4</v>
      </c>
      <c r="W176" s="71"/>
    </row>
    <row r="177" spans="1:23" x14ac:dyDescent="0.25">
      <c r="A177" s="16">
        <v>48365</v>
      </c>
      <c r="B177" s="61">
        <v>14.666666666666702</v>
      </c>
      <c r="C177" s="71">
        <v>1.7849270929243672</v>
      </c>
      <c r="D177" s="71">
        <f t="shared" si="21"/>
        <v>1.7788703662815828</v>
      </c>
      <c r="E177" s="46">
        <f t="shared" si="23"/>
        <v>2.0349270929243675</v>
      </c>
      <c r="F177" s="46">
        <f t="shared" si="24"/>
        <v>1.5349270929243672</v>
      </c>
      <c r="G177" s="72">
        <f t="shared" si="26"/>
        <v>2</v>
      </c>
      <c r="H177" s="72">
        <f t="shared" si="26"/>
        <v>2</v>
      </c>
      <c r="I177" s="72">
        <f t="shared" si="26"/>
        <v>2</v>
      </c>
      <c r="J177" s="72">
        <f t="shared" si="26"/>
        <v>2</v>
      </c>
      <c r="K177" s="72">
        <f t="shared" si="26"/>
        <v>2</v>
      </c>
      <c r="L177" s="46">
        <v>4</v>
      </c>
      <c r="M177" s="71">
        <f t="shared" si="25"/>
        <v>4</v>
      </c>
      <c r="N177" s="71">
        <f t="shared" si="25"/>
        <v>4</v>
      </c>
      <c r="O177" s="71">
        <f t="shared" si="25"/>
        <v>4</v>
      </c>
      <c r="P177" s="71">
        <f t="shared" si="25"/>
        <v>4</v>
      </c>
      <c r="W177" s="71"/>
    </row>
    <row r="178" spans="1:23" x14ac:dyDescent="0.25">
      <c r="A178" s="16">
        <v>48395</v>
      </c>
      <c r="B178" s="61">
        <v>14.750000000000036</v>
      </c>
      <c r="C178" s="71">
        <v>1.7830033056107999</v>
      </c>
      <c r="D178" s="71">
        <f t="shared" si="21"/>
        <v>1.7830033056107999</v>
      </c>
      <c r="E178" s="46">
        <f t="shared" si="23"/>
        <v>2.0330033056107997</v>
      </c>
      <c r="F178" s="46">
        <f t="shared" si="24"/>
        <v>1.5330033056107999</v>
      </c>
      <c r="G178" s="72">
        <f t="shared" si="26"/>
        <v>2</v>
      </c>
      <c r="H178" s="72">
        <f t="shared" si="26"/>
        <v>2</v>
      </c>
      <c r="I178" s="72">
        <f t="shared" si="26"/>
        <v>2</v>
      </c>
      <c r="J178" s="72">
        <f t="shared" si="26"/>
        <v>2</v>
      </c>
      <c r="K178" s="72">
        <f t="shared" si="26"/>
        <v>2</v>
      </c>
      <c r="L178" s="46">
        <v>4</v>
      </c>
      <c r="M178" s="71">
        <f t="shared" si="25"/>
        <v>4</v>
      </c>
      <c r="N178" s="71">
        <f t="shared" si="25"/>
        <v>4</v>
      </c>
      <c r="O178" s="71">
        <f t="shared" si="25"/>
        <v>4</v>
      </c>
      <c r="P178" s="71">
        <f t="shared" si="25"/>
        <v>4</v>
      </c>
      <c r="W178" s="71"/>
    </row>
    <row r="179" spans="1:23" x14ac:dyDescent="0.25">
      <c r="A179" s="16">
        <v>48426</v>
      </c>
      <c r="B179" s="61">
        <v>14.833333333333369</v>
      </c>
      <c r="C179" s="71">
        <v>1.7810279110910134</v>
      </c>
      <c r="D179" s="71">
        <f t="shared" si="21"/>
        <v>1.7810279110910134</v>
      </c>
      <c r="E179" s="46">
        <f t="shared" si="23"/>
        <v>2.0310279110910132</v>
      </c>
      <c r="F179" s="46">
        <f t="shared" si="24"/>
        <v>1.5310279110910134</v>
      </c>
      <c r="G179" s="72">
        <f t="shared" si="26"/>
        <v>2</v>
      </c>
      <c r="H179" s="72">
        <f t="shared" si="26"/>
        <v>2</v>
      </c>
      <c r="I179" s="72">
        <f t="shared" si="26"/>
        <v>2</v>
      </c>
      <c r="J179" s="72">
        <f t="shared" si="26"/>
        <v>2</v>
      </c>
      <c r="K179" s="72">
        <f t="shared" si="26"/>
        <v>2</v>
      </c>
      <c r="L179" s="46">
        <v>4</v>
      </c>
      <c r="M179" s="71">
        <f t="shared" si="25"/>
        <v>4</v>
      </c>
      <c r="N179" s="71">
        <f t="shared" si="25"/>
        <v>4</v>
      </c>
      <c r="O179" s="71">
        <f t="shared" si="25"/>
        <v>4</v>
      </c>
      <c r="P179" s="71">
        <f t="shared" si="25"/>
        <v>4</v>
      </c>
      <c r="W179" s="71"/>
    </row>
    <row r="180" spans="1:23" x14ac:dyDescent="0.25">
      <c r="A180" s="16">
        <v>48457</v>
      </c>
      <c r="B180" s="61">
        <v>14.916666666666703</v>
      </c>
      <c r="C180" s="71">
        <v>1.7790028853176825</v>
      </c>
      <c r="D180" s="71">
        <f t="shared" si="21"/>
        <v>1.7790028853176825</v>
      </c>
      <c r="E180" s="46">
        <f t="shared" si="23"/>
        <v>2.0290028853176825</v>
      </c>
      <c r="F180" s="46">
        <f t="shared" si="24"/>
        <v>1.5290028853176825</v>
      </c>
      <c r="G180" s="72">
        <f t="shared" si="26"/>
        <v>2</v>
      </c>
      <c r="H180" s="72">
        <f t="shared" si="26"/>
        <v>2</v>
      </c>
      <c r="I180" s="72">
        <f t="shared" si="26"/>
        <v>2</v>
      </c>
      <c r="J180" s="72">
        <f t="shared" si="26"/>
        <v>2</v>
      </c>
      <c r="K180" s="72">
        <f t="shared" si="26"/>
        <v>2</v>
      </c>
      <c r="L180" s="46">
        <v>4</v>
      </c>
      <c r="M180" s="71">
        <f t="shared" si="25"/>
        <v>4</v>
      </c>
      <c r="N180" s="71">
        <f t="shared" si="25"/>
        <v>4</v>
      </c>
      <c r="O180" s="71">
        <f t="shared" si="25"/>
        <v>4</v>
      </c>
      <c r="P180" s="71">
        <f t="shared" si="25"/>
        <v>4</v>
      </c>
      <c r="W180" s="71"/>
    </row>
    <row r="181" spans="1:23" x14ac:dyDescent="0.25">
      <c r="A181" s="16">
        <v>48487</v>
      </c>
      <c r="B181" s="61">
        <v>15.000000000000037</v>
      </c>
      <c r="C181" s="71">
        <v>1.7769302042434827</v>
      </c>
      <c r="D181" s="71">
        <f t="shared" si="21"/>
        <v>1.7769302042434827</v>
      </c>
      <c r="E181" s="46">
        <f t="shared" si="23"/>
        <v>2.0269302042434827</v>
      </c>
      <c r="F181" s="46">
        <f t="shared" si="24"/>
        <v>1.5269302042434827</v>
      </c>
      <c r="G181" s="72">
        <f t="shared" si="26"/>
        <v>2</v>
      </c>
      <c r="H181" s="72">
        <f t="shared" si="26"/>
        <v>2</v>
      </c>
      <c r="I181" s="72">
        <f t="shared" si="26"/>
        <v>2</v>
      </c>
      <c r="J181" s="72">
        <f t="shared" si="26"/>
        <v>2</v>
      </c>
      <c r="K181" s="72">
        <f t="shared" si="26"/>
        <v>2</v>
      </c>
      <c r="L181" s="46">
        <v>4</v>
      </c>
      <c r="M181" s="71">
        <f t="shared" si="25"/>
        <v>4</v>
      </c>
      <c r="N181" s="71">
        <f t="shared" si="25"/>
        <v>4</v>
      </c>
      <c r="O181" s="71">
        <f t="shared" si="25"/>
        <v>4</v>
      </c>
      <c r="P181" s="71">
        <f t="shared" si="25"/>
        <v>4</v>
      </c>
      <c r="W181" s="71"/>
    </row>
    <row r="182" spans="1:23" x14ac:dyDescent="0.25">
      <c r="A182" s="16">
        <v>48518</v>
      </c>
      <c r="B182" s="61">
        <v>15.083333333333371</v>
      </c>
      <c r="C182" s="71">
        <v>1.7748117457078612</v>
      </c>
      <c r="D182" s="71">
        <f t="shared" si="21"/>
        <v>1.7748117457078612</v>
      </c>
      <c r="E182" s="46">
        <f t="shared" si="23"/>
        <v>2.0248117457078614</v>
      </c>
      <c r="F182" s="46">
        <f t="shared" si="24"/>
        <v>1.5248117457078612</v>
      </c>
      <c r="G182" s="72">
        <f t="shared" si="26"/>
        <v>2</v>
      </c>
      <c r="H182" s="72">
        <f t="shared" si="26"/>
        <v>2</v>
      </c>
      <c r="I182" s="72">
        <f t="shared" si="26"/>
        <v>2</v>
      </c>
      <c r="J182" s="72">
        <f t="shared" si="26"/>
        <v>2</v>
      </c>
      <c r="K182" s="72">
        <f t="shared" si="26"/>
        <v>2</v>
      </c>
      <c r="L182" s="46">
        <v>4</v>
      </c>
      <c r="M182" s="71">
        <f t="shared" si="25"/>
        <v>4</v>
      </c>
      <c r="N182" s="71">
        <f t="shared" si="25"/>
        <v>4</v>
      </c>
      <c r="O182" s="71">
        <f t="shared" si="25"/>
        <v>4</v>
      </c>
      <c r="P182" s="71">
        <f t="shared" si="25"/>
        <v>4</v>
      </c>
      <c r="W182" s="71"/>
    </row>
    <row r="183" spans="1:23" x14ac:dyDescent="0.25">
      <c r="A183" s="16">
        <v>48548</v>
      </c>
      <c r="B183" s="61">
        <v>15.166666666666705</v>
      </c>
      <c r="C183" s="71">
        <v>1.7726488029846499</v>
      </c>
      <c r="D183" s="71">
        <f t="shared" si="21"/>
        <v>1.7726488029846499</v>
      </c>
      <c r="E183" s="46">
        <f t="shared" si="23"/>
        <v>2.0226488029846497</v>
      </c>
      <c r="F183" s="46">
        <f t="shared" si="24"/>
        <v>1.5226488029846499</v>
      </c>
      <c r="G183" s="72">
        <f t="shared" si="26"/>
        <v>2</v>
      </c>
      <c r="H183" s="72">
        <f t="shared" si="26"/>
        <v>2</v>
      </c>
      <c r="I183" s="72">
        <f t="shared" si="26"/>
        <v>2</v>
      </c>
      <c r="J183" s="72">
        <f t="shared" si="26"/>
        <v>2</v>
      </c>
      <c r="K183" s="72">
        <f t="shared" si="26"/>
        <v>2</v>
      </c>
      <c r="L183" s="46">
        <v>4</v>
      </c>
      <c r="M183" s="71">
        <f t="shared" si="25"/>
        <v>4</v>
      </c>
      <c r="N183" s="71">
        <f t="shared" si="25"/>
        <v>4</v>
      </c>
      <c r="O183" s="71">
        <f t="shared" si="25"/>
        <v>4</v>
      </c>
      <c r="P183" s="71">
        <f t="shared" si="25"/>
        <v>4</v>
      </c>
      <c r="W183" s="71"/>
    </row>
    <row r="184" spans="1:23" x14ac:dyDescent="0.25">
      <c r="A184" s="16">
        <v>48579</v>
      </c>
      <c r="B184" s="61">
        <v>15.250000000000039</v>
      </c>
      <c r="C184" s="71">
        <v>1.7704424537400159</v>
      </c>
      <c r="D184" s="71">
        <f t="shared" si="21"/>
        <v>1.7704424537400159</v>
      </c>
      <c r="E184" s="46">
        <f t="shared" si="23"/>
        <v>2.0204424537400159</v>
      </c>
      <c r="F184" s="46">
        <f t="shared" si="24"/>
        <v>1.5204424537400159</v>
      </c>
      <c r="G184" s="72">
        <f t="shared" si="26"/>
        <v>2</v>
      </c>
      <c r="H184" s="72">
        <f t="shared" si="26"/>
        <v>2</v>
      </c>
      <c r="I184" s="72">
        <f t="shared" si="26"/>
        <v>2</v>
      </c>
      <c r="J184" s="72">
        <f t="shared" si="26"/>
        <v>2</v>
      </c>
      <c r="K184" s="72">
        <f t="shared" si="26"/>
        <v>2</v>
      </c>
      <c r="L184" s="46">
        <v>4</v>
      </c>
      <c r="M184" s="71">
        <f t="shared" si="25"/>
        <v>4</v>
      </c>
      <c r="N184" s="71">
        <f t="shared" si="25"/>
        <v>4</v>
      </c>
      <c r="O184" s="71">
        <f t="shared" si="25"/>
        <v>4</v>
      </c>
      <c r="P184" s="71">
        <f t="shared" si="25"/>
        <v>4</v>
      </c>
      <c r="W184" s="71"/>
    </row>
    <row r="185" spans="1:23" x14ac:dyDescent="0.25">
      <c r="A185" s="16">
        <v>48610</v>
      </c>
      <c r="B185" s="61">
        <v>15.333333333333373</v>
      </c>
      <c r="C185" s="71">
        <v>1.7681937752995318</v>
      </c>
      <c r="D185" s="71">
        <f t="shared" si="21"/>
        <v>1.7681937752995318</v>
      </c>
      <c r="E185" s="46">
        <f t="shared" si="23"/>
        <v>2.0181937752995318</v>
      </c>
      <c r="F185" s="46">
        <f t="shared" si="24"/>
        <v>1.5181937752995318</v>
      </c>
      <c r="G185" s="72">
        <f t="shared" si="26"/>
        <v>2</v>
      </c>
      <c r="H185" s="72">
        <f t="shared" si="26"/>
        <v>2</v>
      </c>
      <c r="I185" s="72">
        <f t="shared" si="26"/>
        <v>2</v>
      </c>
      <c r="J185" s="72">
        <f t="shared" si="26"/>
        <v>2</v>
      </c>
      <c r="K185" s="72">
        <f t="shared" si="26"/>
        <v>2</v>
      </c>
      <c r="L185" s="46">
        <v>4</v>
      </c>
      <c r="M185" s="71">
        <f t="shared" si="25"/>
        <v>4</v>
      </c>
      <c r="N185" s="71">
        <f t="shared" si="25"/>
        <v>4</v>
      </c>
      <c r="O185" s="71">
        <f t="shared" si="25"/>
        <v>4</v>
      </c>
      <c r="P185" s="71">
        <f t="shared" si="25"/>
        <v>4</v>
      </c>
      <c r="W185" s="71"/>
    </row>
    <row r="186" spans="1:23" x14ac:dyDescent="0.25">
      <c r="A186" s="16">
        <v>48638</v>
      </c>
      <c r="B186" s="61">
        <v>15.416666666666707</v>
      </c>
      <c r="C186" s="71">
        <v>1.7659038449887681</v>
      </c>
      <c r="D186" s="71">
        <f t="shared" si="21"/>
        <v>1.7659038449887681</v>
      </c>
      <c r="E186" s="46">
        <f t="shared" si="23"/>
        <v>2.0159038449887681</v>
      </c>
      <c r="F186" s="46">
        <f t="shared" si="24"/>
        <v>1.5159038449887681</v>
      </c>
      <c r="G186" s="72">
        <f t="shared" si="26"/>
        <v>2</v>
      </c>
      <c r="H186" s="72">
        <f t="shared" si="26"/>
        <v>2</v>
      </c>
      <c r="I186" s="72">
        <f t="shared" si="26"/>
        <v>2</v>
      </c>
      <c r="J186" s="72">
        <f t="shared" si="26"/>
        <v>2</v>
      </c>
      <c r="K186" s="72">
        <f t="shared" si="26"/>
        <v>2</v>
      </c>
      <c r="L186" s="46">
        <v>4</v>
      </c>
      <c r="M186" s="71">
        <f t="shared" si="25"/>
        <v>4</v>
      </c>
      <c r="N186" s="71">
        <f t="shared" si="25"/>
        <v>4</v>
      </c>
      <c r="O186" s="71">
        <f t="shared" si="25"/>
        <v>4</v>
      </c>
      <c r="P186" s="71">
        <f t="shared" si="25"/>
        <v>4</v>
      </c>
      <c r="W186" s="71"/>
    </row>
    <row r="187" spans="1:23" x14ac:dyDescent="0.25">
      <c r="A187" s="16">
        <v>48669</v>
      </c>
      <c r="B187" s="61">
        <v>15.500000000000041</v>
      </c>
      <c r="C187" s="71">
        <v>1.7635737401332987</v>
      </c>
      <c r="D187" s="71">
        <f t="shared" si="21"/>
        <v>1.7635737401332987</v>
      </c>
      <c r="E187" s="46">
        <f t="shared" si="23"/>
        <v>2.0135737401332987</v>
      </c>
      <c r="F187" s="46">
        <f t="shared" si="24"/>
        <v>1.5135737401332987</v>
      </c>
      <c r="G187" s="72">
        <f t="shared" si="26"/>
        <v>2</v>
      </c>
      <c r="H187" s="72">
        <f t="shared" si="26"/>
        <v>2</v>
      </c>
      <c r="I187" s="72">
        <f t="shared" si="26"/>
        <v>2</v>
      </c>
      <c r="J187" s="72">
        <f t="shared" si="26"/>
        <v>2</v>
      </c>
      <c r="K187" s="72">
        <f t="shared" si="26"/>
        <v>2</v>
      </c>
      <c r="L187" s="46">
        <v>4</v>
      </c>
      <c r="M187" s="71">
        <f t="shared" si="25"/>
        <v>4</v>
      </c>
      <c r="N187" s="71">
        <f t="shared" si="25"/>
        <v>4</v>
      </c>
      <c r="O187" s="71">
        <f t="shared" si="25"/>
        <v>4</v>
      </c>
      <c r="P187" s="71">
        <f t="shared" si="25"/>
        <v>4</v>
      </c>
      <c r="W187" s="71"/>
    </row>
    <row r="188" spans="1:23" x14ac:dyDescent="0.25">
      <c r="A188" s="16">
        <v>48699</v>
      </c>
      <c r="B188" s="61">
        <v>15.583333333333375</v>
      </c>
      <c r="C188" s="71">
        <v>1.7612045380586947</v>
      </c>
      <c r="D188" s="71">
        <f t="shared" si="21"/>
        <v>1.7612045380586947</v>
      </c>
      <c r="E188" s="46">
        <f t="shared" si="23"/>
        <v>2.0112045380586947</v>
      </c>
      <c r="F188" s="46">
        <f t="shared" si="24"/>
        <v>1.5112045380586947</v>
      </c>
      <c r="G188" s="72">
        <f t="shared" si="26"/>
        <v>2</v>
      </c>
      <c r="H188" s="72">
        <f t="shared" si="26"/>
        <v>2</v>
      </c>
      <c r="I188" s="72">
        <f t="shared" si="26"/>
        <v>2</v>
      </c>
      <c r="J188" s="72">
        <f t="shared" si="26"/>
        <v>2</v>
      </c>
      <c r="K188" s="72">
        <f t="shared" si="26"/>
        <v>2</v>
      </c>
      <c r="L188" s="46">
        <v>4</v>
      </c>
      <c r="M188" s="71">
        <f t="shared" si="25"/>
        <v>4</v>
      </c>
      <c r="N188" s="71">
        <f t="shared" si="25"/>
        <v>4</v>
      </c>
      <c r="O188" s="71">
        <f t="shared" si="25"/>
        <v>4</v>
      </c>
      <c r="P188" s="71">
        <f t="shared" si="25"/>
        <v>4</v>
      </c>
      <c r="W188" s="71"/>
    </row>
    <row r="189" spans="1:23" x14ac:dyDescent="0.25">
      <c r="A189" s="16">
        <v>48730</v>
      </c>
      <c r="B189" s="61">
        <v>15.666666666666709</v>
      </c>
      <c r="C189" s="71">
        <v>1.7587973160905288</v>
      </c>
      <c r="D189" s="71">
        <f t="shared" si="21"/>
        <v>1.7587973160905288</v>
      </c>
      <c r="E189" s="46">
        <f t="shared" si="23"/>
        <v>2.0087973160905288</v>
      </c>
      <c r="F189" s="46">
        <f t="shared" si="24"/>
        <v>1.5087973160905288</v>
      </c>
      <c r="G189" s="72">
        <f t="shared" si="26"/>
        <v>2</v>
      </c>
      <c r="H189" s="72">
        <f t="shared" si="26"/>
        <v>2</v>
      </c>
      <c r="I189" s="72">
        <f t="shared" si="26"/>
        <v>2</v>
      </c>
      <c r="J189" s="72">
        <f t="shared" si="26"/>
        <v>2</v>
      </c>
      <c r="K189" s="72">
        <f t="shared" si="26"/>
        <v>2</v>
      </c>
      <c r="L189" s="46">
        <v>4</v>
      </c>
      <c r="M189" s="71">
        <f t="shared" si="25"/>
        <v>4</v>
      </c>
      <c r="N189" s="71">
        <f t="shared" si="25"/>
        <v>4</v>
      </c>
      <c r="O189" s="71">
        <f t="shared" si="25"/>
        <v>4</v>
      </c>
      <c r="P189" s="71">
        <f t="shared" si="25"/>
        <v>4</v>
      </c>
      <c r="W189" s="71"/>
    </row>
    <row r="190" spans="1:23" x14ac:dyDescent="0.25">
      <c r="A190" s="16">
        <v>48760</v>
      </c>
      <c r="B190" s="61">
        <v>15.750000000000043</v>
      </c>
      <c r="C190" s="71">
        <v>1.7563531515543744</v>
      </c>
      <c r="D190" s="71">
        <f t="shared" si="21"/>
        <v>1.7563531515543744</v>
      </c>
      <c r="E190" s="46">
        <f t="shared" si="23"/>
        <v>2.0063531515543742</v>
      </c>
      <c r="F190" s="46">
        <f t="shared" si="24"/>
        <v>1.5063531515543744</v>
      </c>
      <c r="G190" s="72">
        <f t="shared" si="26"/>
        <v>2</v>
      </c>
      <c r="H190" s="72">
        <f t="shared" si="26"/>
        <v>2</v>
      </c>
      <c r="I190" s="72">
        <f t="shared" si="26"/>
        <v>2</v>
      </c>
      <c r="J190" s="72">
        <f t="shared" si="26"/>
        <v>2</v>
      </c>
      <c r="K190" s="72">
        <f t="shared" si="26"/>
        <v>2</v>
      </c>
      <c r="L190" s="46">
        <v>4</v>
      </c>
      <c r="M190" s="71">
        <f t="shared" si="25"/>
        <v>4</v>
      </c>
      <c r="N190" s="71">
        <f t="shared" si="25"/>
        <v>4</v>
      </c>
      <c r="O190" s="71">
        <f t="shared" si="25"/>
        <v>4</v>
      </c>
      <c r="P190" s="71">
        <f t="shared" si="25"/>
        <v>4</v>
      </c>
      <c r="W190" s="71"/>
    </row>
    <row r="191" spans="1:23" x14ac:dyDescent="0.25">
      <c r="A191" s="16">
        <v>48791</v>
      </c>
      <c r="B191" s="61">
        <v>15.833333333333377</v>
      </c>
      <c r="C191" s="71">
        <v>1.7538731217758012</v>
      </c>
      <c r="D191" s="71">
        <f t="shared" ref="D191:D254" si="27">IF((D190+AVERAGE($T$49:$T$61))&lt;$C191,D190+AVERAGE($T$49:$T$61),$C191)</f>
        <v>1.7538731217758012</v>
      </c>
      <c r="E191" s="46">
        <f t="shared" si="23"/>
        <v>2.0038731217758015</v>
      </c>
      <c r="F191" s="46">
        <f t="shared" si="24"/>
        <v>1.5038731217758012</v>
      </c>
      <c r="G191" s="72">
        <f t="shared" si="26"/>
        <v>2</v>
      </c>
      <c r="H191" s="72">
        <f t="shared" si="26"/>
        <v>2</v>
      </c>
      <c r="I191" s="72">
        <f t="shared" si="26"/>
        <v>2</v>
      </c>
      <c r="J191" s="72">
        <f t="shared" si="26"/>
        <v>2</v>
      </c>
      <c r="K191" s="72">
        <f t="shared" si="26"/>
        <v>2</v>
      </c>
      <c r="L191" s="46">
        <v>4</v>
      </c>
      <c r="M191" s="71">
        <f t="shared" si="25"/>
        <v>4</v>
      </c>
      <c r="N191" s="71">
        <f t="shared" si="25"/>
        <v>4</v>
      </c>
      <c r="O191" s="71">
        <f t="shared" si="25"/>
        <v>4</v>
      </c>
      <c r="P191" s="71">
        <f t="shared" si="25"/>
        <v>4</v>
      </c>
      <c r="W191" s="71"/>
    </row>
    <row r="192" spans="1:23" x14ac:dyDescent="0.25">
      <c r="A192" s="16">
        <v>48822</v>
      </c>
      <c r="B192" s="61">
        <v>15.91666666666671</v>
      </c>
      <c r="C192" s="71">
        <v>1.7513583040803828</v>
      </c>
      <c r="D192" s="71">
        <f t="shared" si="27"/>
        <v>1.7513583040803828</v>
      </c>
      <c r="E192" s="46">
        <f t="shared" si="23"/>
        <v>2.0013583040803828</v>
      </c>
      <c r="F192" s="46">
        <f t="shared" si="24"/>
        <v>1.5013583040803828</v>
      </c>
      <c r="G192" s="72">
        <f t="shared" si="26"/>
        <v>2</v>
      </c>
      <c r="H192" s="72">
        <f t="shared" si="26"/>
        <v>2</v>
      </c>
      <c r="I192" s="72">
        <f t="shared" si="26"/>
        <v>2</v>
      </c>
      <c r="J192" s="72">
        <f t="shared" si="26"/>
        <v>2</v>
      </c>
      <c r="K192" s="72">
        <f t="shared" si="26"/>
        <v>2</v>
      </c>
      <c r="L192" s="46">
        <v>4</v>
      </c>
      <c r="M192" s="71">
        <f t="shared" si="25"/>
        <v>4</v>
      </c>
      <c r="N192" s="71">
        <f t="shared" si="25"/>
        <v>4</v>
      </c>
      <c r="O192" s="71">
        <f t="shared" si="25"/>
        <v>4</v>
      </c>
      <c r="P192" s="71">
        <f t="shared" si="25"/>
        <v>4</v>
      </c>
      <c r="W192" s="71"/>
    </row>
    <row r="193" spans="1:23" x14ac:dyDescent="0.25">
      <c r="A193" s="16">
        <v>48852</v>
      </c>
      <c r="B193" s="61">
        <v>16.000000000000043</v>
      </c>
      <c r="C193" s="71">
        <v>1.7488097757936909</v>
      </c>
      <c r="D193" s="71">
        <f t="shared" si="27"/>
        <v>1.7488097757936909</v>
      </c>
      <c r="E193" s="46">
        <f t="shared" si="23"/>
        <v>1.9988097757936909</v>
      </c>
      <c r="F193" s="46">
        <f t="shared" si="24"/>
        <v>1.4988097757936909</v>
      </c>
      <c r="G193" s="72">
        <f t="shared" si="26"/>
        <v>2</v>
      </c>
      <c r="H193" s="72">
        <f t="shared" si="26"/>
        <v>2</v>
      </c>
      <c r="I193" s="72">
        <f t="shared" si="26"/>
        <v>2</v>
      </c>
      <c r="J193" s="72">
        <f t="shared" si="26"/>
        <v>2</v>
      </c>
      <c r="K193" s="72">
        <f t="shared" si="26"/>
        <v>2</v>
      </c>
      <c r="L193" s="46">
        <v>4</v>
      </c>
      <c r="M193" s="71">
        <f t="shared" si="25"/>
        <v>4</v>
      </c>
      <c r="N193" s="71">
        <f t="shared" si="25"/>
        <v>4</v>
      </c>
      <c r="O193" s="71">
        <f t="shared" si="25"/>
        <v>4</v>
      </c>
      <c r="P193" s="71">
        <f t="shared" ref="N193:P208" si="28">IF($C193+(0.5*$B193/2)&lt;=4,$C193+(0.5*$B193/2),4)</f>
        <v>4</v>
      </c>
      <c r="W193" s="71"/>
    </row>
    <row r="194" spans="1:23" x14ac:dyDescent="0.25">
      <c r="A194" s="16">
        <v>48883</v>
      </c>
      <c r="B194" s="61">
        <v>16.083333333333375</v>
      </c>
      <c r="C194" s="71">
        <v>1.7462286142412977</v>
      </c>
      <c r="D194" s="71">
        <f t="shared" si="27"/>
        <v>1.7462286142412977</v>
      </c>
      <c r="E194" s="46">
        <f t="shared" ref="E194:E257" si="29">C194+0.25</f>
        <v>1.9962286142412977</v>
      </c>
      <c r="F194" s="46">
        <f t="shared" ref="F194:F257" si="30">IF(C194-0.25&lt;0,0,C194-0.25)</f>
        <v>1.4962286142412977</v>
      </c>
      <c r="G194" s="72">
        <f t="shared" si="26"/>
        <v>2</v>
      </c>
      <c r="H194" s="72">
        <f t="shared" si="26"/>
        <v>2</v>
      </c>
      <c r="I194" s="72">
        <f t="shared" si="26"/>
        <v>2</v>
      </c>
      <c r="J194" s="72">
        <f t="shared" si="26"/>
        <v>2</v>
      </c>
      <c r="K194" s="72">
        <f t="shared" si="26"/>
        <v>2</v>
      </c>
      <c r="L194" s="46">
        <v>4</v>
      </c>
      <c r="M194" s="71">
        <f t="shared" si="25"/>
        <v>4</v>
      </c>
      <c r="N194" s="71">
        <f t="shared" si="28"/>
        <v>4</v>
      </c>
      <c r="O194" s="71">
        <f t="shared" si="28"/>
        <v>4</v>
      </c>
      <c r="P194" s="71">
        <f t="shared" si="28"/>
        <v>4</v>
      </c>
      <c r="W194" s="71"/>
    </row>
    <row r="195" spans="1:23" x14ac:dyDescent="0.25">
      <c r="A195" s="16">
        <v>48913</v>
      </c>
      <c r="B195" s="61">
        <v>16.166666666666707</v>
      </c>
      <c r="C195" s="71">
        <v>1.7436158967487767</v>
      </c>
      <c r="D195" s="71">
        <f t="shared" si="27"/>
        <v>1.7436158967487767</v>
      </c>
      <c r="E195" s="46">
        <f t="shared" si="29"/>
        <v>1.9936158967487767</v>
      </c>
      <c r="F195" s="46">
        <f t="shared" si="30"/>
        <v>1.4936158967487767</v>
      </c>
      <c r="G195" s="72">
        <f t="shared" si="26"/>
        <v>2</v>
      </c>
      <c r="H195" s="72">
        <f t="shared" si="26"/>
        <v>2</v>
      </c>
      <c r="I195" s="72">
        <f t="shared" si="26"/>
        <v>2</v>
      </c>
      <c r="J195" s="72">
        <f t="shared" si="26"/>
        <v>2</v>
      </c>
      <c r="K195" s="72">
        <f t="shared" si="26"/>
        <v>2</v>
      </c>
      <c r="L195" s="46">
        <v>4</v>
      </c>
      <c r="M195" s="71">
        <f t="shared" ref="M195:M258" si="31">IF($C195+(0.5*$B195/2)&lt;=4,$C195+(0.5*$B195/2),4)</f>
        <v>4</v>
      </c>
      <c r="N195" s="71">
        <f t="shared" si="28"/>
        <v>4</v>
      </c>
      <c r="O195" s="71">
        <f t="shared" si="28"/>
        <v>4</v>
      </c>
      <c r="P195" s="71">
        <f t="shared" si="28"/>
        <v>4</v>
      </c>
      <c r="W195" s="71"/>
    </row>
    <row r="196" spans="1:23" x14ac:dyDescent="0.25">
      <c r="A196" s="16">
        <v>48944</v>
      </c>
      <c r="B196" s="61">
        <v>16.250000000000039</v>
      </c>
      <c r="C196" s="71">
        <v>1.7409727006416984</v>
      </c>
      <c r="D196" s="71">
        <f t="shared" si="27"/>
        <v>1.7409727006416984</v>
      </c>
      <c r="E196" s="46">
        <f t="shared" si="29"/>
        <v>1.9909727006416984</v>
      </c>
      <c r="F196" s="46">
        <f t="shared" si="30"/>
        <v>1.4909727006416984</v>
      </c>
      <c r="G196" s="72">
        <f t="shared" si="26"/>
        <v>2</v>
      </c>
      <c r="H196" s="72">
        <f t="shared" si="26"/>
        <v>2</v>
      </c>
      <c r="I196" s="72">
        <f t="shared" si="26"/>
        <v>2</v>
      </c>
      <c r="J196" s="72">
        <f t="shared" si="26"/>
        <v>2</v>
      </c>
      <c r="K196" s="72">
        <f t="shared" si="26"/>
        <v>2</v>
      </c>
      <c r="L196" s="46">
        <v>4</v>
      </c>
      <c r="M196" s="71">
        <f t="shared" si="31"/>
        <v>4</v>
      </c>
      <c r="N196" s="71">
        <f t="shared" si="28"/>
        <v>4</v>
      </c>
      <c r="O196" s="71">
        <f t="shared" si="28"/>
        <v>4</v>
      </c>
      <c r="P196" s="71">
        <f t="shared" si="28"/>
        <v>4</v>
      </c>
      <c r="W196" s="71"/>
    </row>
    <row r="197" spans="1:23" x14ac:dyDescent="0.25">
      <c r="A197" s="16">
        <v>48975</v>
      </c>
      <c r="B197" s="61">
        <v>16.333333333333371</v>
      </c>
      <c r="C197" s="71">
        <v>1.7383001032456353</v>
      </c>
      <c r="D197" s="71">
        <f t="shared" si="27"/>
        <v>1.7383001032456353</v>
      </c>
      <c r="E197" s="46">
        <f t="shared" si="29"/>
        <v>1.9883001032456353</v>
      </c>
      <c r="F197" s="46">
        <f t="shared" si="30"/>
        <v>1.4883001032456353</v>
      </c>
      <c r="G197" s="72">
        <f t="shared" si="26"/>
        <v>2</v>
      </c>
      <c r="H197" s="72">
        <f t="shared" si="26"/>
        <v>2</v>
      </c>
      <c r="I197" s="72">
        <f t="shared" si="26"/>
        <v>2</v>
      </c>
      <c r="J197" s="72">
        <f t="shared" si="26"/>
        <v>2</v>
      </c>
      <c r="K197" s="72">
        <f t="shared" si="26"/>
        <v>2</v>
      </c>
      <c r="L197" s="46">
        <v>4</v>
      </c>
      <c r="M197" s="71">
        <f t="shared" si="31"/>
        <v>4</v>
      </c>
      <c r="N197" s="71">
        <f t="shared" si="28"/>
        <v>4</v>
      </c>
      <c r="O197" s="71">
        <f t="shared" si="28"/>
        <v>4</v>
      </c>
      <c r="P197" s="71">
        <f t="shared" si="28"/>
        <v>4</v>
      </c>
      <c r="W197" s="71"/>
    </row>
    <row r="198" spans="1:23" x14ac:dyDescent="0.25">
      <c r="A198" s="16">
        <v>49003</v>
      </c>
      <c r="B198" s="61">
        <v>16.416666666666703</v>
      </c>
      <c r="C198" s="71">
        <v>1.73559918188616</v>
      </c>
      <c r="D198" s="71">
        <f t="shared" si="27"/>
        <v>1.73559918188616</v>
      </c>
      <c r="E198" s="46">
        <f t="shared" si="29"/>
        <v>1.98559918188616</v>
      </c>
      <c r="F198" s="46">
        <f t="shared" si="30"/>
        <v>1.48559918188616</v>
      </c>
      <c r="G198" s="72">
        <f t="shared" si="26"/>
        <v>2</v>
      </c>
      <c r="H198" s="72">
        <f t="shared" si="26"/>
        <v>2</v>
      </c>
      <c r="I198" s="72">
        <f t="shared" si="26"/>
        <v>2</v>
      </c>
      <c r="J198" s="72">
        <f t="shared" si="26"/>
        <v>2</v>
      </c>
      <c r="K198" s="72">
        <f t="shared" si="26"/>
        <v>2</v>
      </c>
      <c r="L198" s="46">
        <v>4</v>
      </c>
      <c r="M198" s="71">
        <f t="shared" si="31"/>
        <v>4</v>
      </c>
      <c r="N198" s="71">
        <f t="shared" si="28"/>
        <v>4</v>
      </c>
      <c r="O198" s="71">
        <f t="shared" si="28"/>
        <v>4</v>
      </c>
      <c r="P198" s="71">
        <f t="shared" si="28"/>
        <v>4</v>
      </c>
      <c r="W198" s="71"/>
    </row>
    <row r="199" spans="1:23" x14ac:dyDescent="0.25">
      <c r="A199" s="16">
        <v>49034</v>
      </c>
      <c r="B199" s="61">
        <v>16.500000000000036</v>
      </c>
      <c r="C199" s="71">
        <v>1.7328710138888439</v>
      </c>
      <c r="D199" s="71">
        <f t="shared" si="27"/>
        <v>1.7328710138888439</v>
      </c>
      <c r="E199" s="46">
        <f t="shared" si="29"/>
        <v>1.9828710138888439</v>
      </c>
      <c r="F199" s="46">
        <f t="shared" si="30"/>
        <v>1.4828710138888439</v>
      </c>
      <c r="G199" s="72">
        <f t="shared" si="26"/>
        <v>2</v>
      </c>
      <c r="H199" s="72">
        <f t="shared" si="26"/>
        <v>2</v>
      </c>
      <c r="I199" s="72">
        <f t="shared" si="26"/>
        <v>2</v>
      </c>
      <c r="J199" s="72">
        <f t="shared" si="26"/>
        <v>2</v>
      </c>
      <c r="K199" s="72">
        <f t="shared" si="26"/>
        <v>2</v>
      </c>
      <c r="L199" s="46">
        <v>4</v>
      </c>
      <c r="M199" s="71">
        <f t="shared" si="31"/>
        <v>4</v>
      </c>
      <c r="N199" s="71">
        <f t="shared" si="28"/>
        <v>4</v>
      </c>
      <c r="O199" s="71">
        <f t="shared" si="28"/>
        <v>4</v>
      </c>
      <c r="P199" s="71">
        <f t="shared" si="28"/>
        <v>4</v>
      </c>
      <c r="W199" s="71"/>
    </row>
    <row r="200" spans="1:23" x14ac:dyDescent="0.25">
      <c r="A200" s="16">
        <v>49064</v>
      </c>
      <c r="B200" s="61">
        <v>16.583333333333368</v>
      </c>
      <c r="C200" s="71">
        <v>1.7301166765792613</v>
      </c>
      <c r="D200" s="71">
        <f t="shared" si="27"/>
        <v>1.7301166765792613</v>
      </c>
      <c r="E200" s="46">
        <f t="shared" si="29"/>
        <v>1.9801166765792613</v>
      </c>
      <c r="F200" s="46">
        <f t="shared" si="30"/>
        <v>1.4801166765792613</v>
      </c>
      <c r="G200" s="72">
        <f t="shared" si="26"/>
        <v>2</v>
      </c>
      <c r="H200" s="72">
        <f t="shared" si="26"/>
        <v>2</v>
      </c>
      <c r="I200" s="72">
        <f t="shared" si="26"/>
        <v>2</v>
      </c>
      <c r="J200" s="72">
        <f t="shared" si="26"/>
        <v>2</v>
      </c>
      <c r="K200" s="72">
        <f t="shared" si="26"/>
        <v>2</v>
      </c>
      <c r="L200" s="46">
        <v>4</v>
      </c>
      <c r="M200" s="71">
        <f t="shared" si="31"/>
        <v>4</v>
      </c>
      <c r="N200" s="71">
        <f t="shared" si="28"/>
        <v>4</v>
      </c>
      <c r="O200" s="71">
        <f t="shared" si="28"/>
        <v>4</v>
      </c>
      <c r="P200" s="71">
        <f t="shared" si="28"/>
        <v>4</v>
      </c>
      <c r="W200" s="71"/>
    </row>
    <row r="201" spans="1:23" x14ac:dyDescent="0.25">
      <c r="A201" s="16">
        <v>49095</v>
      </c>
      <c r="B201" s="61">
        <v>16.6666666666667</v>
      </c>
      <c r="C201" s="71">
        <v>1.7273372472829822</v>
      </c>
      <c r="D201" s="71">
        <f t="shared" si="27"/>
        <v>1.7273372472829822</v>
      </c>
      <c r="E201" s="46">
        <f t="shared" si="29"/>
        <v>1.9773372472829822</v>
      </c>
      <c r="F201" s="46">
        <f t="shared" si="30"/>
        <v>1.4773372472829822</v>
      </c>
      <c r="G201" s="72">
        <f t="shared" si="26"/>
        <v>2</v>
      </c>
      <c r="H201" s="72">
        <f t="shared" si="26"/>
        <v>2</v>
      </c>
      <c r="I201" s="72">
        <f t="shared" si="26"/>
        <v>2</v>
      </c>
      <c r="J201" s="72">
        <f t="shared" si="26"/>
        <v>2</v>
      </c>
      <c r="K201" s="72">
        <f t="shared" si="26"/>
        <v>2</v>
      </c>
      <c r="L201" s="46">
        <v>4</v>
      </c>
      <c r="M201" s="71">
        <f t="shared" si="31"/>
        <v>4</v>
      </c>
      <c r="N201" s="71">
        <f t="shared" si="28"/>
        <v>4</v>
      </c>
      <c r="O201" s="71">
        <f t="shared" si="28"/>
        <v>4</v>
      </c>
      <c r="P201" s="71">
        <f t="shared" si="28"/>
        <v>4</v>
      </c>
      <c r="W201" s="71"/>
    </row>
    <row r="202" spans="1:23" x14ac:dyDescent="0.25">
      <c r="A202" s="16">
        <v>49125</v>
      </c>
      <c r="B202" s="61">
        <v>16.750000000000032</v>
      </c>
      <c r="C202" s="71">
        <v>1.7245338033255793</v>
      </c>
      <c r="D202" s="71">
        <f t="shared" si="27"/>
        <v>1.7245338033255793</v>
      </c>
      <c r="E202" s="46">
        <f t="shared" si="29"/>
        <v>1.9745338033255793</v>
      </c>
      <c r="F202" s="46">
        <f t="shared" si="30"/>
        <v>1.4745338033255793</v>
      </c>
      <c r="G202" s="72">
        <f t="shared" si="26"/>
        <v>2</v>
      </c>
      <c r="H202" s="72">
        <f t="shared" si="26"/>
        <v>2</v>
      </c>
      <c r="I202" s="72">
        <f t="shared" si="26"/>
        <v>2</v>
      </c>
      <c r="J202" s="72">
        <f t="shared" si="26"/>
        <v>2</v>
      </c>
      <c r="K202" s="72">
        <f t="shared" si="26"/>
        <v>2</v>
      </c>
      <c r="L202" s="46">
        <v>4</v>
      </c>
      <c r="M202" s="71">
        <f t="shared" si="31"/>
        <v>4</v>
      </c>
      <c r="N202" s="71">
        <f t="shared" si="28"/>
        <v>4</v>
      </c>
      <c r="O202" s="71">
        <f t="shared" si="28"/>
        <v>4</v>
      </c>
      <c r="P202" s="71">
        <f t="shared" si="28"/>
        <v>4</v>
      </c>
      <c r="W202" s="71"/>
    </row>
    <row r="203" spans="1:23" x14ac:dyDescent="0.25">
      <c r="A203" s="16">
        <v>49156</v>
      </c>
      <c r="B203" s="61">
        <v>16.833333333333364</v>
      </c>
      <c r="C203" s="71">
        <v>1.7217074220326245</v>
      </c>
      <c r="D203" s="71">
        <f t="shared" si="27"/>
        <v>1.7217074220326245</v>
      </c>
      <c r="E203" s="46">
        <f t="shared" si="29"/>
        <v>1.9717074220326245</v>
      </c>
      <c r="F203" s="46">
        <f t="shared" si="30"/>
        <v>1.4717074220326245</v>
      </c>
      <c r="G203" s="72">
        <f t="shared" si="26"/>
        <v>2</v>
      </c>
      <c r="H203" s="72">
        <f t="shared" si="26"/>
        <v>2</v>
      </c>
      <c r="I203" s="72">
        <f t="shared" si="26"/>
        <v>2</v>
      </c>
      <c r="J203" s="72">
        <f t="shared" si="26"/>
        <v>2</v>
      </c>
      <c r="K203" s="72">
        <f t="shared" si="26"/>
        <v>2</v>
      </c>
      <c r="L203" s="46">
        <v>4</v>
      </c>
      <c r="M203" s="71">
        <f t="shared" si="31"/>
        <v>4</v>
      </c>
      <c r="N203" s="71">
        <f t="shared" si="28"/>
        <v>4</v>
      </c>
      <c r="O203" s="71">
        <f t="shared" si="28"/>
        <v>4</v>
      </c>
      <c r="P203" s="71">
        <f t="shared" si="28"/>
        <v>4</v>
      </c>
      <c r="W203" s="71"/>
    </row>
    <row r="204" spans="1:23" x14ac:dyDescent="0.25">
      <c r="A204" s="16">
        <v>49187</v>
      </c>
      <c r="B204" s="61">
        <v>16.916666666666696</v>
      </c>
      <c r="C204" s="71">
        <v>1.7188591807296909</v>
      </c>
      <c r="D204" s="71">
        <f t="shared" si="27"/>
        <v>1.7188591807296909</v>
      </c>
      <c r="E204" s="46">
        <f t="shared" si="29"/>
        <v>1.9688591807296909</v>
      </c>
      <c r="F204" s="46">
        <f t="shared" si="30"/>
        <v>1.4688591807296909</v>
      </c>
      <c r="G204" s="72">
        <f t="shared" si="26"/>
        <v>2</v>
      </c>
      <c r="H204" s="72">
        <f t="shared" si="26"/>
        <v>2</v>
      </c>
      <c r="I204" s="72">
        <f t="shared" si="26"/>
        <v>2</v>
      </c>
      <c r="J204" s="72">
        <f t="shared" si="26"/>
        <v>2</v>
      </c>
      <c r="K204" s="72">
        <f t="shared" si="26"/>
        <v>2</v>
      </c>
      <c r="L204" s="46">
        <v>4</v>
      </c>
      <c r="M204" s="71">
        <f t="shared" si="31"/>
        <v>4</v>
      </c>
      <c r="N204" s="71">
        <f t="shared" si="28"/>
        <v>4</v>
      </c>
      <c r="O204" s="71">
        <f t="shared" si="28"/>
        <v>4</v>
      </c>
      <c r="P204" s="71">
        <f t="shared" si="28"/>
        <v>4</v>
      </c>
      <c r="W204" s="71"/>
    </row>
    <row r="205" spans="1:23" x14ac:dyDescent="0.25">
      <c r="A205" s="16">
        <v>49217</v>
      </c>
      <c r="B205" s="61">
        <v>17.000000000000028</v>
      </c>
      <c r="C205" s="71">
        <v>1.7159901567423506</v>
      </c>
      <c r="D205" s="71">
        <f t="shared" si="27"/>
        <v>1.7159901567423506</v>
      </c>
      <c r="E205" s="46">
        <f t="shared" si="29"/>
        <v>1.9659901567423506</v>
      </c>
      <c r="F205" s="46">
        <f t="shared" si="30"/>
        <v>1.4659901567423506</v>
      </c>
      <c r="G205" s="72">
        <f t="shared" si="26"/>
        <v>2</v>
      </c>
      <c r="H205" s="72">
        <f t="shared" si="26"/>
        <v>2</v>
      </c>
      <c r="I205" s="72">
        <f t="shared" si="26"/>
        <v>2</v>
      </c>
      <c r="J205" s="72">
        <f t="shared" si="26"/>
        <v>2</v>
      </c>
      <c r="K205" s="72">
        <f t="shared" si="26"/>
        <v>2</v>
      </c>
      <c r="L205" s="46">
        <v>4</v>
      </c>
      <c r="M205" s="71">
        <f t="shared" si="31"/>
        <v>4</v>
      </c>
      <c r="N205" s="71">
        <f t="shared" si="28"/>
        <v>4</v>
      </c>
      <c r="O205" s="71">
        <f t="shared" si="28"/>
        <v>4</v>
      </c>
      <c r="P205" s="71">
        <f t="shared" si="28"/>
        <v>4</v>
      </c>
      <c r="W205" s="71"/>
    </row>
    <row r="206" spans="1:23" x14ac:dyDescent="0.25">
      <c r="A206" s="16">
        <v>49248</v>
      </c>
      <c r="B206" s="61">
        <v>17.083333333333361</v>
      </c>
      <c r="C206" s="71">
        <v>1.7131014273961747</v>
      </c>
      <c r="D206" s="71">
        <f t="shared" si="27"/>
        <v>1.7131014273961747</v>
      </c>
      <c r="E206" s="46">
        <f t="shared" si="29"/>
        <v>1.9631014273961747</v>
      </c>
      <c r="F206" s="46">
        <f t="shared" si="30"/>
        <v>1.4631014273961747</v>
      </c>
      <c r="G206" s="72">
        <f t="shared" si="26"/>
        <v>2</v>
      </c>
      <c r="H206" s="72">
        <f t="shared" si="26"/>
        <v>2</v>
      </c>
      <c r="I206" s="72">
        <f t="shared" si="26"/>
        <v>2</v>
      </c>
      <c r="J206" s="72">
        <f t="shared" si="26"/>
        <v>2</v>
      </c>
      <c r="K206" s="72">
        <f t="shared" si="26"/>
        <v>2</v>
      </c>
      <c r="L206" s="46">
        <v>4</v>
      </c>
      <c r="M206" s="71">
        <f t="shared" si="31"/>
        <v>4</v>
      </c>
      <c r="N206" s="71">
        <f t="shared" si="28"/>
        <v>4</v>
      </c>
      <c r="O206" s="71">
        <f t="shared" si="28"/>
        <v>4</v>
      </c>
      <c r="P206" s="71">
        <f t="shared" si="28"/>
        <v>4</v>
      </c>
      <c r="W206" s="71"/>
    </row>
    <row r="207" spans="1:23" x14ac:dyDescent="0.25">
      <c r="A207" s="16">
        <v>49278</v>
      </c>
      <c r="B207" s="61">
        <v>17.166666666666693</v>
      </c>
      <c r="C207" s="71">
        <v>1.7101940700167357</v>
      </c>
      <c r="D207" s="71">
        <f t="shared" si="27"/>
        <v>1.7101940700167357</v>
      </c>
      <c r="E207" s="46">
        <f t="shared" si="29"/>
        <v>1.9601940700167357</v>
      </c>
      <c r="F207" s="46">
        <f t="shared" si="30"/>
        <v>1.4601940700167357</v>
      </c>
      <c r="G207" s="72">
        <f t="shared" si="26"/>
        <v>2</v>
      </c>
      <c r="H207" s="72">
        <f t="shared" si="26"/>
        <v>2</v>
      </c>
      <c r="I207" s="72">
        <f t="shared" si="26"/>
        <v>2</v>
      </c>
      <c r="J207" s="72">
        <f t="shared" si="26"/>
        <v>2</v>
      </c>
      <c r="K207" s="72">
        <f t="shared" si="26"/>
        <v>2</v>
      </c>
      <c r="L207" s="46">
        <v>4</v>
      </c>
      <c r="M207" s="71">
        <f t="shared" si="31"/>
        <v>4</v>
      </c>
      <c r="N207" s="71">
        <f t="shared" si="28"/>
        <v>4</v>
      </c>
      <c r="O207" s="71">
        <f t="shared" si="28"/>
        <v>4</v>
      </c>
      <c r="P207" s="71">
        <f t="shared" si="28"/>
        <v>4</v>
      </c>
      <c r="W207" s="71"/>
    </row>
    <row r="208" spans="1:23" x14ac:dyDescent="0.25">
      <c r="A208" s="16">
        <v>49309</v>
      </c>
      <c r="B208" s="61">
        <v>17.250000000000025</v>
      </c>
      <c r="C208" s="71">
        <v>1.707269161929607</v>
      </c>
      <c r="D208" s="71">
        <f t="shared" si="27"/>
        <v>1.707269161929607</v>
      </c>
      <c r="E208" s="46">
        <f t="shared" si="29"/>
        <v>1.957269161929607</v>
      </c>
      <c r="F208" s="46">
        <f t="shared" si="30"/>
        <v>1.457269161929607</v>
      </c>
      <c r="G208" s="72">
        <f t="shared" si="26"/>
        <v>2</v>
      </c>
      <c r="H208" s="72">
        <f t="shared" si="26"/>
        <v>2</v>
      </c>
      <c r="I208" s="72">
        <f t="shared" si="26"/>
        <v>2</v>
      </c>
      <c r="J208" s="72">
        <f t="shared" si="26"/>
        <v>2</v>
      </c>
      <c r="K208" s="72">
        <f t="shared" si="26"/>
        <v>2</v>
      </c>
      <c r="L208" s="46">
        <v>4</v>
      </c>
      <c r="M208" s="71">
        <f t="shared" si="31"/>
        <v>4</v>
      </c>
      <c r="N208" s="71">
        <f t="shared" si="28"/>
        <v>4</v>
      </c>
      <c r="O208" s="71">
        <f t="shared" si="28"/>
        <v>4</v>
      </c>
      <c r="P208" s="71">
        <f t="shared" si="28"/>
        <v>4</v>
      </c>
      <c r="W208" s="71"/>
    </row>
    <row r="209" spans="1:23" x14ac:dyDescent="0.25">
      <c r="A209" s="16">
        <v>49340</v>
      </c>
      <c r="B209" s="61">
        <v>17.333333333333357</v>
      </c>
      <c r="C209" s="71">
        <v>1.7043277804603592</v>
      </c>
      <c r="D209" s="71">
        <f t="shared" si="27"/>
        <v>1.7043277804603592</v>
      </c>
      <c r="E209" s="46">
        <f t="shared" si="29"/>
        <v>1.9543277804603592</v>
      </c>
      <c r="F209" s="46">
        <f t="shared" si="30"/>
        <v>1.4543277804603592</v>
      </c>
      <c r="G209" s="72">
        <f t="shared" si="26"/>
        <v>2</v>
      </c>
      <c r="H209" s="72">
        <f t="shared" si="26"/>
        <v>2</v>
      </c>
      <c r="I209" s="72">
        <f t="shared" si="26"/>
        <v>2</v>
      </c>
      <c r="J209" s="72">
        <f t="shared" si="26"/>
        <v>2</v>
      </c>
      <c r="K209" s="72">
        <f t="shared" si="26"/>
        <v>2</v>
      </c>
      <c r="L209" s="46">
        <v>4</v>
      </c>
      <c r="M209" s="71">
        <f t="shared" si="31"/>
        <v>4</v>
      </c>
      <c r="N209" s="71">
        <f t="shared" ref="N209:P224" si="32">IF($C209+(0.5*$B209/2)&lt;=4,$C209+(0.5*$B209/2),4)</f>
        <v>4</v>
      </c>
      <c r="O209" s="71">
        <f t="shared" si="32"/>
        <v>4</v>
      </c>
      <c r="P209" s="71">
        <f t="shared" si="32"/>
        <v>4</v>
      </c>
      <c r="W209" s="71"/>
    </row>
    <row r="210" spans="1:23" x14ac:dyDescent="0.25">
      <c r="A210" s="16">
        <v>49368</v>
      </c>
      <c r="B210" s="61">
        <v>17.416666666666689</v>
      </c>
      <c r="C210" s="71">
        <v>1.7013710029345657</v>
      </c>
      <c r="D210" s="71">
        <f t="shared" si="27"/>
        <v>1.7013710029345657</v>
      </c>
      <c r="E210" s="46">
        <f t="shared" si="29"/>
        <v>1.9513710029345657</v>
      </c>
      <c r="F210" s="46">
        <f t="shared" si="30"/>
        <v>1.4513710029345657</v>
      </c>
      <c r="G210" s="72">
        <f t="shared" si="26"/>
        <v>2</v>
      </c>
      <c r="H210" s="72">
        <f t="shared" si="26"/>
        <v>2</v>
      </c>
      <c r="I210" s="72">
        <f t="shared" si="26"/>
        <v>2</v>
      </c>
      <c r="J210" s="72">
        <f t="shared" si="26"/>
        <v>2</v>
      </c>
      <c r="K210" s="72">
        <f t="shared" si="26"/>
        <v>2</v>
      </c>
      <c r="L210" s="46">
        <v>4</v>
      </c>
      <c r="M210" s="71">
        <f t="shared" si="31"/>
        <v>4</v>
      </c>
      <c r="N210" s="71">
        <f t="shared" si="32"/>
        <v>4</v>
      </c>
      <c r="O210" s="71">
        <f t="shared" si="32"/>
        <v>4</v>
      </c>
      <c r="P210" s="71">
        <f t="shared" si="32"/>
        <v>4</v>
      </c>
      <c r="W210" s="71"/>
    </row>
    <row r="211" spans="1:23" x14ac:dyDescent="0.25">
      <c r="A211" s="16">
        <v>49399</v>
      </c>
      <c r="B211" s="61">
        <v>17.500000000000021</v>
      </c>
      <c r="C211" s="71">
        <v>1.6983999066777979</v>
      </c>
      <c r="D211" s="71">
        <f t="shared" si="27"/>
        <v>1.6983999066777979</v>
      </c>
      <c r="E211" s="46">
        <f t="shared" si="29"/>
        <v>1.9483999066777979</v>
      </c>
      <c r="F211" s="46">
        <f t="shared" si="30"/>
        <v>1.4483999066777979</v>
      </c>
      <c r="G211" s="72">
        <f t="shared" si="26"/>
        <v>2</v>
      </c>
      <c r="H211" s="72">
        <f t="shared" si="26"/>
        <v>2</v>
      </c>
      <c r="I211" s="72">
        <f t="shared" si="26"/>
        <v>2</v>
      </c>
      <c r="J211" s="72">
        <f t="shared" si="26"/>
        <v>2</v>
      </c>
      <c r="K211" s="72">
        <f t="shared" si="26"/>
        <v>2</v>
      </c>
      <c r="L211" s="46">
        <v>4</v>
      </c>
      <c r="M211" s="71">
        <f t="shared" si="31"/>
        <v>4</v>
      </c>
      <c r="N211" s="71">
        <f t="shared" si="32"/>
        <v>4</v>
      </c>
      <c r="O211" s="71">
        <f t="shared" si="32"/>
        <v>4</v>
      </c>
      <c r="P211" s="71">
        <f t="shared" si="32"/>
        <v>4</v>
      </c>
      <c r="W211" s="71"/>
    </row>
    <row r="212" spans="1:23" x14ac:dyDescent="0.25">
      <c r="A212" s="16">
        <v>49429</v>
      </c>
      <c r="B212" s="61">
        <v>17.583333333333353</v>
      </c>
      <c r="C212" s="71">
        <v>1.6954155690156285</v>
      </c>
      <c r="D212" s="71">
        <f t="shared" si="27"/>
        <v>1.6954155690156285</v>
      </c>
      <c r="E212" s="46">
        <f t="shared" si="29"/>
        <v>1.9454155690156285</v>
      </c>
      <c r="F212" s="46">
        <f t="shared" si="30"/>
        <v>1.4454155690156285</v>
      </c>
      <c r="G212" s="72">
        <f t="shared" si="26"/>
        <v>2</v>
      </c>
      <c r="H212" s="72">
        <f t="shared" si="26"/>
        <v>2</v>
      </c>
      <c r="I212" s="72">
        <f t="shared" si="26"/>
        <v>2</v>
      </c>
      <c r="J212" s="72">
        <f t="shared" si="26"/>
        <v>2</v>
      </c>
      <c r="K212" s="72">
        <f t="shared" si="26"/>
        <v>2</v>
      </c>
      <c r="L212" s="46">
        <v>4</v>
      </c>
      <c r="M212" s="71">
        <f t="shared" si="31"/>
        <v>4</v>
      </c>
      <c r="N212" s="71">
        <f t="shared" si="32"/>
        <v>4</v>
      </c>
      <c r="O212" s="71">
        <f t="shared" si="32"/>
        <v>4</v>
      </c>
      <c r="P212" s="71">
        <f t="shared" si="32"/>
        <v>4</v>
      </c>
      <c r="W212" s="71"/>
    </row>
    <row r="213" spans="1:23" x14ac:dyDescent="0.25">
      <c r="A213" s="16">
        <v>49460</v>
      </c>
      <c r="B213" s="61">
        <v>17.666666666666686</v>
      </c>
      <c r="C213" s="71">
        <v>1.6924190672736292</v>
      </c>
      <c r="D213" s="71">
        <f t="shared" si="27"/>
        <v>1.6924190672736292</v>
      </c>
      <c r="E213" s="46">
        <f t="shared" si="29"/>
        <v>1.9424190672736292</v>
      </c>
      <c r="F213" s="46">
        <f t="shared" si="30"/>
        <v>1.4424190672736292</v>
      </c>
      <c r="G213" s="72">
        <f t="shared" si="26"/>
        <v>2</v>
      </c>
      <c r="H213" s="72">
        <f t="shared" si="26"/>
        <v>2</v>
      </c>
      <c r="I213" s="72">
        <f t="shared" si="26"/>
        <v>2</v>
      </c>
      <c r="J213" s="72">
        <f t="shared" si="26"/>
        <v>2</v>
      </c>
      <c r="K213" s="72">
        <f t="shared" si="26"/>
        <v>2</v>
      </c>
      <c r="L213" s="46">
        <v>4</v>
      </c>
      <c r="M213" s="71">
        <f t="shared" si="31"/>
        <v>4</v>
      </c>
      <c r="N213" s="71">
        <f t="shared" si="32"/>
        <v>4</v>
      </c>
      <c r="O213" s="71">
        <f t="shared" si="32"/>
        <v>4</v>
      </c>
      <c r="P213" s="71">
        <f t="shared" si="32"/>
        <v>4</v>
      </c>
      <c r="W213" s="71"/>
    </row>
    <row r="214" spans="1:23" x14ac:dyDescent="0.25">
      <c r="A214" s="16">
        <v>49490</v>
      </c>
      <c r="B214" s="61">
        <v>17.750000000000018</v>
      </c>
      <c r="C214" s="71">
        <v>1.6894114787773722</v>
      </c>
      <c r="D214" s="71">
        <f t="shared" si="27"/>
        <v>1.6894114787773722</v>
      </c>
      <c r="E214" s="46">
        <f t="shared" si="29"/>
        <v>1.9394114787773722</v>
      </c>
      <c r="F214" s="46">
        <f t="shared" si="30"/>
        <v>1.4394114787773722</v>
      </c>
      <c r="G214" s="72">
        <f t="shared" si="26"/>
        <v>2</v>
      </c>
      <c r="H214" s="72">
        <f t="shared" si="26"/>
        <v>2</v>
      </c>
      <c r="I214" s="72">
        <f t="shared" si="26"/>
        <v>2</v>
      </c>
      <c r="J214" s="72">
        <f t="shared" si="26"/>
        <v>2</v>
      </c>
      <c r="K214" s="72">
        <f t="shared" si="26"/>
        <v>2</v>
      </c>
      <c r="L214" s="46">
        <v>4</v>
      </c>
      <c r="M214" s="71">
        <f t="shared" si="31"/>
        <v>4</v>
      </c>
      <c r="N214" s="71">
        <f t="shared" si="32"/>
        <v>4</v>
      </c>
      <c r="O214" s="71">
        <f t="shared" si="32"/>
        <v>4</v>
      </c>
      <c r="P214" s="71">
        <f t="shared" si="32"/>
        <v>4</v>
      </c>
      <c r="W214" s="71"/>
    </row>
    <row r="215" spans="1:23" x14ac:dyDescent="0.25">
      <c r="A215" s="16">
        <v>49521</v>
      </c>
      <c r="B215" s="61">
        <v>17.83333333333335</v>
      </c>
      <c r="C215" s="71">
        <v>1.6863938808524299</v>
      </c>
      <c r="D215" s="71">
        <f t="shared" si="27"/>
        <v>1.6863938808524299</v>
      </c>
      <c r="E215" s="46">
        <f t="shared" si="29"/>
        <v>1.9363938808524299</v>
      </c>
      <c r="F215" s="46">
        <f t="shared" si="30"/>
        <v>1.4363938808524299</v>
      </c>
      <c r="G215" s="72">
        <f t="shared" si="26"/>
        <v>2</v>
      </c>
      <c r="H215" s="72">
        <f t="shared" si="26"/>
        <v>2</v>
      </c>
      <c r="I215" s="72">
        <f t="shared" si="26"/>
        <v>2</v>
      </c>
      <c r="J215" s="72">
        <f t="shared" si="26"/>
        <v>2</v>
      </c>
      <c r="K215" s="72">
        <f t="shared" si="26"/>
        <v>2</v>
      </c>
      <c r="L215" s="46">
        <v>4</v>
      </c>
      <c r="M215" s="71">
        <f t="shared" si="31"/>
        <v>4</v>
      </c>
      <c r="N215" s="71">
        <f t="shared" si="32"/>
        <v>4</v>
      </c>
      <c r="O215" s="71">
        <f t="shared" si="32"/>
        <v>4</v>
      </c>
      <c r="P215" s="71">
        <f t="shared" si="32"/>
        <v>4</v>
      </c>
      <c r="W215" s="71"/>
    </row>
    <row r="216" spans="1:23" x14ac:dyDescent="0.25">
      <c r="A216" s="16">
        <v>49552</v>
      </c>
      <c r="B216" s="61">
        <v>17.916666666666682</v>
      </c>
      <c r="C216" s="71">
        <v>1.6833673508243745</v>
      </c>
      <c r="D216" s="71">
        <f t="shared" si="27"/>
        <v>1.6833673508243745</v>
      </c>
      <c r="E216" s="46">
        <f t="shared" si="29"/>
        <v>1.9333673508243745</v>
      </c>
      <c r="F216" s="46">
        <f t="shared" si="30"/>
        <v>1.4333673508243745</v>
      </c>
      <c r="G216" s="72">
        <f t="shared" si="26"/>
        <v>2</v>
      </c>
      <c r="H216" s="72">
        <f t="shared" si="26"/>
        <v>2</v>
      </c>
      <c r="I216" s="72">
        <f t="shared" si="26"/>
        <v>2</v>
      </c>
      <c r="J216" s="72">
        <f t="shared" si="26"/>
        <v>2</v>
      </c>
      <c r="K216" s="72">
        <f t="shared" si="26"/>
        <v>2</v>
      </c>
      <c r="L216" s="46">
        <v>4</v>
      </c>
      <c r="M216" s="71">
        <f t="shared" si="31"/>
        <v>4</v>
      </c>
      <c r="N216" s="71">
        <f t="shared" si="32"/>
        <v>4</v>
      </c>
      <c r="O216" s="71">
        <f t="shared" si="32"/>
        <v>4</v>
      </c>
      <c r="P216" s="71">
        <f t="shared" si="32"/>
        <v>4</v>
      </c>
      <c r="W216" s="71"/>
    </row>
    <row r="217" spans="1:23" x14ac:dyDescent="0.25">
      <c r="A217" s="16">
        <v>49582</v>
      </c>
      <c r="B217" s="61">
        <v>18.000000000000014</v>
      </c>
      <c r="C217" s="71">
        <v>1.6803329660187785</v>
      </c>
      <c r="D217" s="71">
        <f t="shared" si="27"/>
        <v>1.6803329660187785</v>
      </c>
      <c r="E217" s="46">
        <f t="shared" si="29"/>
        <v>1.9303329660187785</v>
      </c>
      <c r="F217" s="46">
        <f t="shared" si="30"/>
        <v>1.4303329660187785</v>
      </c>
      <c r="G217" s="72">
        <f t="shared" si="26"/>
        <v>2</v>
      </c>
      <c r="H217" s="72">
        <f t="shared" si="26"/>
        <v>2</v>
      </c>
      <c r="I217" s="72">
        <f t="shared" si="26"/>
        <v>2</v>
      </c>
      <c r="J217" s="72">
        <f t="shared" si="26"/>
        <v>2</v>
      </c>
      <c r="K217" s="72">
        <f t="shared" si="26"/>
        <v>2</v>
      </c>
      <c r="L217" s="46">
        <v>4</v>
      </c>
      <c r="M217" s="71">
        <f t="shared" si="31"/>
        <v>4</v>
      </c>
      <c r="N217" s="71">
        <f t="shared" si="32"/>
        <v>4</v>
      </c>
      <c r="O217" s="71">
        <f t="shared" si="32"/>
        <v>4</v>
      </c>
      <c r="P217" s="71">
        <f t="shared" si="32"/>
        <v>4</v>
      </c>
      <c r="W217" s="71"/>
    </row>
    <row r="218" spans="1:23" x14ac:dyDescent="0.25">
      <c r="A218" s="16">
        <v>49613</v>
      </c>
      <c r="B218" s="61">
        <v>18.083333333333346</v>
      </c>
      <c r="C218" s="71">
        <v>1.6772918037612135</v>
      </c>
      <c r="D218" s="71">
        <f t="shared" si="27"/>
        <v>1.6772918037612135</v>
      </c>
      <c r="E218" s="46">
        <f t="shared" si="29"/>
        <v>1.9272918037612135</v>
      </c>
      <c r="F218" s="46">
        <f t="shared" si="30"/>
        <v>1.4272918037612135</v>
      </c>
      <c r="G218" s="72">
        <f t="shared" si="26"/>
        <v>2</v>
      </c>
      <c r="H218" s="72">
        <f t="shared" si="26"/>
        <v>2</v>
      </c>
      <c r="I218" s="72">
        <f t="shared" si="26"/>
        <v>2</v>
      </c>
      <c r="J218" s="72">
        <f t="shared" si="26"/>
        <v>2</v>
      </c>
      <c r="K218" s="72">
        <f t="shared" si="26"/>
        <v>2</v>
      </c>
      <c r="L218" s="46">
        <v>4</v>
      </c>
      <c r="M218" s="71">
        <f t="shared" si="31"/>
        <v>4</v>
      </c>
      <c r="N218" s="71">
        <f t="shared" si="32"/>
        <v>4</v>
      </c>
      <c r="O218" s="71">
        <f t="shared" si="32"/>
        <v>4</v>
      </c>
      <c r="P218" s="71">
        <f t="shared" si="32"/>
        <v>4</v>
      </c>
      <c r="W218" s="71"/>
    </row>
    <row r="219" spans="1:23" x14ac:dyDescent="0.25">
      <c r="A219" s="16">
        <v>49643</v>
      </c>
      <c r="B219" s="61">
        <v>18.166666666666679</v>
      </c>
      <c r="C219" s="71">
        <v>1.6742449413772513</v>
      </c>
      <c r="D219" s="71">
        <f t="shared" si="27"/>
        <v>1.6742449413772513</v>
      </c>
      <c r="E219" s="46">
        <f t="shared" si="29"/>
        <v>1.9242449413772513</v>
      </c>
      <c r="F219" s="46">
        <f t="shared" si="30"/>
        <v>1.4242449413772513</v>
      </c>
      <c r="G219" s="72">
        <f t="shared" ref="G219:K269" si="33">IF($C219+(0.5*$B219/2)&lt;=2,$C219+(0.5*$B219/2),2)</f>
        <v>2</v>
      </c>
      <c r="H219" s="72">
        <f t="shared" si="33"/>
        <v>2</v>
      </c>
      <c r="I219" s="72">
        <f t="shared" si="33"/>
        <v>2</v>
      </c>
      <c r="J219" s="72">
        <f t="shared" si="33"/>
        <v>2</v>
      </c>
      <c r="K219" s="72">
        <f t="shared" si="33"/>
        <v>2</v>
      </c>
      <c r="L219" s="46">
        <v>4</v>
      </c>
      <c r="M219" s="71">
        <f t="shared" si="31"/>
        <v>4</v>
      </c>
      <c r="N219" s="71">
        <f t="shared" si="32"/>
        <v>4</v>
      </c>
      <c r="O219" s="71">
        <f t="shared" si="32"/>
        <v>4</v>
      </c>
      <c r="P219" s="71">
        <f t="shared" si="32"/>
        <v>4</v>
      </c>
      <c r="W219" s="71"/>
    </row>
    <row r="220" spans="1:23" x14ac:dyDescent="0.25">
      <c r="A220" s="16">
        <v>49674</v>
      </c>
      <c r="B220" s="61">
        <v>18.250000000000011</v>
      </c>
      <c r="C220" s="71">
        <v>1.6711934561924644</v>
      </c>
      <c r="D220" s="71">
        <f t="shared" si="27"/>
        <v>1.6711934561924644</v>
      </c>
      <c r="E220" s="46">
        <f t="shared" si="29"/>
        <v>1.9211934561924644</v>
      </c>
      <c r="F220" s="46">
        <f t="shared" si="30"/>
        <v>1.4211934561924644</v>
      </c>
      <c r="G220" s="72">
        <f t="shared" si="33"/>
        <v>2</v>
      </c>
      <c r="H220" s="72">
        <f t="shared" si="33"/>
        <v>2</v>
      </c>
      <c r="I220" s="72">
        <f t="shared" si="33"/>
        <v>2</v>
      </c>
      <c r="J220" s="72">
        <f t="shared" si="33"/>
        <v>2</v>
      </c>
      <c r="K220" s="72">
        <f t="shared" si="33"/>
        <v>2</v>
      </c>
      <c r="L220" s="46">
        <v>4</v>
      </c>
      <c r="M220" s="71">
        <f t="shared" si="31"/>
        <v>4</v>
      </c>
      <c r="N220" s="71">
        <f t="shared" si="32"/>
        <v>4</v>
      </c>
      <c r="O220" s="71">
        <f t="shared" si="32"/>
        <v>4</v>
      </c>
      <c r="P220" s="71">
        <f t="shared" si="32"/>
        <v>4</v>
      </c>
      <c r="W220" s="71"/>
    </row>
    <row r="221" spans="1:23" x14ac:dyDescent="0.25">
      <c r="A221" s="16">
        <v>49705</v>
      </c>
      <c r="B221" s="61">
        <v>18.333333333333343</v>
      </c>
      <c r="C221" s="71">
        <v>1.6681384255324263</v>
      </c>
      <c r="D221" s="71">
        <f t="shared" si="27"/>
        <v>1.6681384255324263</v>
      </c>
      <c r="E221" s="46">
        <f t="shared" si="29"/>
        <v>1.9181384255324263</v>
      </c>
      <c r="F221" s="46">
        <f t="shared" si="30"/>
        <v>1.4181384255324263</v>
      </c>
      <c r="G221" s="72">
        <f t="shared" si="33"/>
        <v>2</v>
      </c>
      <c r="H221" s="72">
        <f t="shared" si="33"/>
        <v>2</v>
      </c>
      <c r="I221" s="72">
        <f t="shared" si="33"/>
        <v>2</v>
      </c>
      <c r="J221" s="72">
        <f t="shared" si="33"/>
        <v>2</v>
      </c>
      <c r="K221" s="72">
        <f t="shared" si="33"/>
        <v>2</v>
      </c>
      <c r="L221" s="46">
        <v>4</v>
      </c>
      <c r="M221" s="71">
        <f t="shared" si="31"/>
        <v>4</v>
      </c>
      <c r="N221" s="71">
        <f t="shared" si="32"/>
        <v>4</v>
      </c>
      <c r="O221" s="71">
        <f t="shared" si="32"/>
        <v>4</v>
      </c>
      <c r="P221" s="71">
        <f t="shared" si="32"/>
        <v>4</v>
      </c>
      <c r="W221" s="71"/>
    </row>
    <row r="222" spans="1:23" x14ac:dyDescent="0.25">
      <c r="A222" s="16">
        <v>49734</v>
      </c>
      <c r="B222" s="61">
        <v>18.416666666666675</v>
      </c>
      <c r="C222" s="71">
        <v>1.665080926722708</v>
      </c>
      <c r="D222" s="71">
        <f t="shared" si="27"/>
        <v>1.665080926722708</v>
      </c>
      <c r="E222" s="46">
        <f t="shared" si="29"/>
        <v>1.915080926722708</v>
      </c>
      <c r="F222" s="46">
        <f t="shared" si="30"/>
        <v>1.415080926722708</v>
      </c>
      <c r="G222" s="72">
        <f t="shared" si="33"/>
        <v>2</v>
      </c>
      <c r="H222" s="72">
        <f t="shared" si="33"/>
        <v>2</v>
      </c>
      <c r="I222" s="72">
        <f t="shared" si="33"/>
        <v>2</v>
      </c>
      <c r="J222" s="72">
        <f t="shared" si="33"/>
        <v>2</v>
      </c>
      <c r="K222" s="72">
        <f t="shared" si="33"/>
        <v>2</v>
      </c>
      <c r="L222" s="46">
        <v>4</v>
      </c>
      <c r="M222" s="71">
        <f t="shared" si="31"/>
        <v>4</v>
      </c>
      <c r="N222" s="71">
        <f t="shared" si="32"/>
        <v>4</v>
      </c>
      <c r="O222" s="71">
        <f t="shared" si="32"/>
        <v>4</v>
      </c>
      <c r="P222" s="71">
        <f t="shared" si="32"/>
        <v>4</v>
      </c>
      <c r="W222" s="71"/>
    </row>
    <row r="223" spans="1:23" x14ac:dyDescent="0.25">
      <c r="A223" s="16">
        <v>49765</v>
      </c>
      <c r="B223" s="61">
        <v>18.500000000000007</v>
      </c>
      <c r="C223" s="71">
        <v>1.6620220370888819</v>
      </c>
      <c r="D223" s="71">
        <f t="shared" si="27"/>
        <v>1.6620220370888819</v>
      </c>
      <c r="E223" s="46">
        <f t="shared" si="29"/>
        <v>1.9120220370888819</v>
      </c>
      <c r="F223" s="46">
        <f t="shared" si="30"/>
        <v>1.4120220370888819</v>
      </c>
      <c r="G223" s="72">
        <f t="shared" si="33"/>
        <v>2</v>
      </c>
      <c r="H223" s="72">
        <f t="shared" si="33"/>
        <v>2</v>
      </c>
      <c r="I223" s="72">
        <f t="shared" si="33"/>
        <v>2</v>
      </c>
      <c r="J223" s="72">
        <f t="shared" si="33"/>
        <v>2</v>
      </c>
      <c r="K223" s="72">
        <f t="shared" si="33"/>
        <v>2</v>
      </c>
      <c r="L223" s="46">
        <v>4</v>
      </c>
      <c r="M223" s="71">
        <f t="shared" si="31"/>
        <v>4</v>
      </c>
      <c r="N223" s="71">
        <f t="shared" si="32"/>
        <v>4</v>
      </c>
      <c r="O223" s="71">
        <f t="shared" si="32"/>
        <v>4</v>
      </c>
      <c r="P223" s="71">
        <f t="shared" si="32"/>
        <v>4</v>
      </c>
      <c r="W223" s="71"/>
    </row>
    <row r="224" spans="1:23" x14ac:dyDescent="0.25">
      <c r="A224" s="16">
        <v>49795</v>
      </c>
      <c r="B224" s="61">
        <v>18.583333333333339</v>
      </c>
      <c r="C224" s="71">
        <v>1.6589628339565188</v>
      </c>
      <c r="D224" s="71">
        <f t="shared" si="27"/>
        <v>1.6589628339565188</v>
      </c>
      <c r="E224" s="46">
        <f t="shared" si="29"/>
        <v>1.9089628339565188</v>
      </c>
      <c r="F224" s="46">
        <f t="shared" si="30"/>
        <v>1.4089628339565188</v>
      </c>
      <c r="G224" s="72">
        <f t="shared" si="33"/>
        <v>2</v>
      </c>
      <c r="H224" s="72">
        <f t="shared" si="33"/>
        <v>2</v>
      </c>
      <c r="I224" s="72">
        <f t="shared" si="33"/>
        <v>2</v>
      </c>
      <c r="J224" s="72">
        <f t="shared" si="33"/>
        <v>2</v>
      </c>
      <c r="K224" s="72">
        <f t="shared" si="33"/>
        <v>2</v>
      </c>
      <c r="L224" s="46">
        <v>4</v>
      </c>
      <c r="M224" s="71">
        <f t="shared" si="31"/>
        <v>4</v>
      </c>
      <c r="N224" s="71">
        <f t="shared" si="32"/>
        <v>4</v>
      </c>
      <c r="O224" s="71">
        <f t="shared" si="32"/>
        <v>4</v>
      </c>
      <c r="P224" s="71">
        <f t="shared" si="32"/>
        <v>4</v>
      </c>
      <c r="W224" s="71"/>
    </row>
    <row r="225" spans="1:23" x14ac:dyDescent="0.25">
      <c r="A225" s="16">
        <v>49826</v>
      </c>
      <c r="B225" s="61">
        <v>18.666666666666671</v>
      </c>
      <c r="C225" s="71">
        <v>1.6559043946511931</v>
      </c>
      <c r="D225" s="71">
        <f t="shared" si="27"/>
        <v>1.6559043946511931</v>
      </c>
      <c r="E225" s="46">
        <f t="shared" si="29"/>
        <v>1.9059043946511931</v>
      </c>
      <c r="F225" s="46">
        <f t="shared" si="30"/>
        <v>1.4059043946511931</v>
      </c>
      <c r="G225" s="72">
        <f t="shared" si="33"/>
        <v>2</v>
      </c>
      <c r="H225" s="72">
        <f t="shared" si="33"/>
        <v>2</v>
      </c>
      <c r="I225" s="72">
        <f t="shared" si="33"/>
        <v>2</v>
      </c>
      <c r="J225" s="72">
        <f t="shared" si="33"/>
        <v>2</v>
      </c>
      <c r="K225" s="72">
        <f t="shared" si="33"/>
        <v>2</v>
      </c>
      <c r="L225" s="46">
        <v>4</v>
      </c>
      <c r="M225" s="71">
        <f t="shared" si="31"/>
        <v>4</v>
      </c>
      <c r="N225" s="71">
        <f t="shared" ref="N225:P240" si="34">IF($C225+(0.5*$B225/2)&lt;=4,$C225+(0.5*$B225/2),4)</f>
        <v>4</v>
      </c>
      <c r="O225" s="71">
        <f t="shared" si="34"/>
        <v>4</v>
      </c>
      <c r="P225" s="71">
        <f t="shared" si="34"/>
        <v>4</v>
      </c>
      <c r="W225" s="71"/>
    </row>
    <row r="226" spans="1:23" x14ac:dyDescent="0.25">
      <c r="A226" s="16">
        <v>49856</v>
      </c>
      <c r="B226" s="61">
        <v>18.750000000000004</v>
      </c>
      <c r="C226" s="71">
        <v>1.6528477964984758</v>
      </c>
      <c r="D226" s="71">
        <f t="shared" si="27"/>
        <v>1.6528477964984758</v>
      </c>
      <c r="E226" s="46">
        <f t="shared" si="29"/>
        <v>1.9028477964984758</v>
      </c>
      <c r="F226" s="46">
        <f t="shared" si="30"/>
        <v>1.4028477964984758</v>
      </c>
      <c r="G226" s="72">
        <f t="shared" si="33"/>
        <v>2</v>
      </c>
      <c r="H226" s="72">
        <f t="shared" si="33"/>
        <v>2</v>
      </c>
      <c r="I226" s="72">
        <f t="shared" si="33"/>
        <v>2</v>
      </c>
      <c r="J226" s="72">
        <f t="shared" si="33"/>
        <v>2</v>
      </c>
      <c r="K226" s="72">
        <f t="shared" si="33"/>
        <v>2</v>
      </c>
      <c r="L226" s="46">
        <v>4</v>
      </c>
      <c r="M226" s="71">
        <f t="shared" si="31"/>
        <v>4</v>
      </c>
      <c r="N226" s="71">
        <f t="shared" si="34"/>
        <v>4</v>
      </c>
      <c r="O226" s="71">
        <f t="shared" si="34"/>
        <v>4</v>
      </c>
      <c r="P226" s="71">
        <f t="shared" si="34"/>
        <v>4</v>
      </c>
      <c r="W226" s="71"/>
    </row>
    <row r="227" spans="1:23" x14ac:dyDescent="0.25">
      <c r="A227" s="16">
        <v>49887</v>
      </c>
      <c r="B227" s="61">
        <v>18.833333333333336</v>
      </c>
      <c r="C227" s="71">
        <v>1.6497941168239394</v>
      </c>
      <c r="D227" s="71">
        <f t="shared" si="27"/>
        <v>1.6497941168239394</v>
      </c>
      <c r="E227" s="46">
        <f t="shared" si="29"/>
        <v>1.8997941168239394</v>
      </c>
      <c r="F227" s="46">
        <f t="shared" si="30"/>
        <v>1.3997941168239394</v>
      </c>
      <c r="G227" s="72">
        <f t="shared" si="33"/>
        <v>2</v>
      </c>
      <c r="H227" s="72">
        <f t="shared" si="33"/>
        <v>2</v>
      </c>
      <c r="I227" s="72">
        <f t="shared" si="33"/>
        <v>2</v>
      </c>
      <c r="J227" s="72">
        <f t="shared" si="33"/>
        <v>2</v>
      </c>
      <c r="K227" s="72">
        <f t="shared" si="33"/>
        <v>2</v>
      </c>
      <c r="L227" s="46">
        <v>4</v>
      </c>
      <c r="M227" s="71">
        <f t="shared" si="31"/>
        <v>4</v>
      </c>
      <c r="N227" s="71">
        <f t="shared" si="34"/>
        <v>4</v>
      </c>
      <c r="O227" s="71">
        <f t="shared" si="34"/>
        <v>4</v>
      </c>
      <c r="P227" s="71">
        <f t="shared" si="34"/>
        <v>4</v>
      </c>
      <c r="W227" s="71"/>
    </row>
    <row r="228" spans="1:23" x14ac:dyDescent="0.25">
      <c r="A228" s="16">
        <v>49918</v>
      </c>
      <c r="B228" s="61">
        <v>18.916666666666668</v>
      </c>
      <c r="C228" s="71">
        <v>1.6467444329531562</v>
      </c>
      <c r="D228" s="71">
        <f t="shared" si="27"/>
        <v>1.6467444329531562</v>
      </c>
      <c r="E228" s="46">
        <f t="shared" si="29"/>
        <v>1.8967444329531562</v>
      </c>
      <c r="F228" s="46">
        <f t="shared" si="30"/>
        <v>1.3967444329531562</v>
      </c>
      <c r="G228" s="72">
        <f t="shared" si="33"/>
        <v>2</v>
      </c>
      <c r="H228" s="72">
        <f t="shared" si="33"/>
        <v>2</v>
      </c>
      <c r="I228" s="72">
        <f t="shared" si="33"/>
        <v>2</v>
      </c>
      <c r="J228" s="72">
        <f t="shared" si="33"/>
        <v>2</v>
      </c>
      <c r="K228" s="72">
        <f t="shared" si="33"/>
        <v>2</v>
      </c>
      <c r="L228" s="46">
        <v>4</v>
      </c>
      <c r="M228" s="71">
        <f t="shared" si="31"/>
        <v>4</v>
      </c>
      <c r="N228" s="71">
        <f t="shared" si="34"/>
        <v>4</v>
      </c>
      <c r="O228" s="71">
        <f t="shared" si="34"/>
        <v>4</v>
      </c>
      <c r="P228" s="71">
        <f t="shared" si="34"/>
        <v>4</v>
      </c>
      <c r="W228" s="71"/>
    </row>
    <row r="229" spans="1:23" x14ac:dyDescent="0.25">
      <c r="A229" s="16">
        <v>49948</v>
      </c>
      <c r="B229" s="61">
        <v>19</v>
      </c>
      <c r="C229" s="71">
        <v>1.6436998222116979</v>
      </c>
      <c r="D229" s="71">
        <f t="shared" si="27"/>
        <v>1.6436998222116979</v>
      </c>
      <c r="E229" s="46">
        <f t="shared" si="29"/>
        <v>1.8936998222116979</v>
      </c>
      <c r="F229" s="46">
        <f t="shared" si="30"/>
        <v>1.3936998222116979</v>
      </c>
      <c r="G229" s="72">
        <f t="shared" si="33"/>
        <v>2</v>
      </c>
      <c r="H229" s="72">
        <f t="shared" si="33"/>
        <v>2</v>
      </c>
      <c r="I229" s="72">
        <f t="shared" si="33"/>
        <v>2</v>
      </c>
      <c r="J229" s="72">
        <f t="shared" si="33"/>
        <v>2</v>
      </c>
      <c r="K229" s="72">
        <f t="shared" si="33"/>
        <v>2</v>
      </c>
      <c r="L229" s="46">
        <v>4</v>
      </c>
      <c r="M229" s="71">
        <f t="shared" si="31"/>
        <v>4</v>
      </c>
      <c r="N229" s="71">
        <f t="shared" si="34"/>
        <v>4</v>
      </c>
      <c r="O229" s="71">
        <f t="shared" si="34"/>
        <v>4</v>
      </c>
      <c r="P229" s="71">
        <f t="shared" si="34"/>
        <v>4</v>
      </c>
      <c r="W229" s="71"/>
    </row>
    <row r="230" spans="1:23" x14ac:dyDescent="0.25">
      <c r="A230" s="16">
        <v>49979</v>
      </c>
      <c r="B230" s="61">
        <v>19.083333333333332</v>
      </c>
      <c r="C230" s="71">
        <v>1.6406613619251367</v>
      </c>
      <c r="D230" s="71">
        <f t="shared" si="27"/>
        <v>1.6406613619251367</v>
      </c>
      <c r="E230" s="46">
        <f t="shared" si="29"/>
        <v>1.8906613619251367</v>
      </c>
      <c r="F230" s="46">
        <f t="shared" si="30"/>
        <v>1.3906613619251367</v>
      </c>
      <c r="G230" s="72">
        <f t="shared" si="33"/>
        <v>2</v>
      </c>
      <c r="H230" s="72">
        <f t="shared" si="33"/>
        <v>2</v>
      </c>
      <c r="I230" s="72">
        <f t="shared" si="33"/>
        <v>2</v>
      </c>
      <c r="J230" s="72">
        <f t="shared" si="33"/>
        <v>2</v>
      </c>
      <c r="K230" s="72">
        <f t="shared" si="33"/>
        <v>2</v>
      </c>
      <c r="L230" s="46">
        <v>4</v>
      </c>
      <c r="M230" s="71">
        <f t="shared" si="31"/>
        <v>4</v>
      </c>
      <c r="N230" s="71">
        <f t="shared" si="34"/>
        <v>4</v>
      </c>
      <c r="O230" s="71">
        <f t="shared" si="34"/>
        <v>4</v>
      </c>
      <c r="P230" s="71">
        <f t="shared" si="34"/>
        <v>4</v>
      </c>
      <c r="W230" s="71"/>
    </row>
    <row r="231" spans="1:23" x14ac:dyDescent="0.25">
      <c r="A231" s="16">
        <v>50009</v>
      </c>
      <c r="B231" s="61">
        <v>19.166666666666664</v>
      </c>
      <c r="C231" s="71">
        <v>1.637630129419045</v>
      </c>
      <c r="D231" s="71">
        <f t="shared" si="27"/>
        <v>1.637630129419045</v>
      </c>
      <c r="E231" s="46">
        <f t="shared" si="29"/>
        <v>1.887630129419045</v>
      </c>
      <c r="F231" s="46">
        <f t="shared" si="30"/>
        <v>1.387630129419045</v>
      </c>
      <c r="G231" s="72">
        <f t="shared" si="33"/>
        <v>2</v>
      </c>
      <c r="H231" s="72">
        <f t="shared" si="33"/>
        <v>2</v>
      </c>
      <c r="I231" s="72">
        <f t="shared" si="33"/>
        <v>2</v>
      </c>
      <c r="J231" s="72">
        <f t="shared" si="33"/>
        <v>2</v>
      </c>
      <c r="K231" s="72">
        <f t="shared" si="33"/>
        <v>2</v>
      </c>
      <c r="L231" s="46">
        <v>4</v>
      </c>
      <c r="M231" s="71">
        <f t="shared" si="31"/>
        <v>4</v>
      </c>
      <c r="N231" s="71">
        <f t="shared" si="34"/>
        <v>4</v>
      </c>
      <c r="O231" s="71">
        <f t="shared" si="34"/>
        <v>4</v>
      </c>
      <c r="P231" s="71">
        <f t="shared" si="34"/>
        <v>4</v>
      </c>
      <c r="W231" s="71"/>
    </row>
    <row r="232" spans="1:23" x14ac:dyDescent="0.25">
      <c r="A232" s="16">
        <v>50040</v>
      </c>
      <c r="B232" s="61">
        <v>19.249999999999996</v>
      </c>
      <c r="C232" s="71">
        <v>1.6346072020189955</v>
      </c>
      <c r="D232" s="71">
        <f t="shared" si="27"/>
        <v>1.6346072020189955</v>
      </c>
      <c r="E232" s="46">
        <f t="shared" si="29"/>
        <v>1.8846072020189955</v>
      </c>
      <c r="F232" s="46">
        <f t="shared" si="30"/>
        <v>1.3846072020189955</v>
      </c>
      <c r="G232" s="72">
        <f t="shared" si="33"/>
        <v>2</v>
      </c>
      <c r="H232" s="72">
        <f t="shared" si="33"/>
        <v>2</v>
      </c>
      <c r="I232" s="72">
        <f t="shared" si="33"/>
        <v>2</v>
      </c>
      <c r="J232" s="72">
        <f t="shared" si="33"/>
        <v>2</v>
      </c>
      <c r="K232" s="72">
        <f t="shared" si="33"/>
        <v>2</v>
      </c>
      <c r="L232" s="46">
        <v>4</v>
      </c>
      <c r="M232" s="71">
        <f t="shared" si="31"/>
        <v>4</v>
      </c>
      <c r="N232" s="71">
        <f t="shared" si="34"/>
        <v>4</v>
      </c>
      <c r="O232" s="71">
        <f t="shared" si="34"/>
        <v>4</v>
      </c>
      <c r="P232" s="71">
        <f t="shared" si="34"/>
        <v>4</v>
      </c>
      <c r="W232" s="71"/>
    </row>
    <row r="233" spans="1:23" x14ac:dyDescent="0.25">
      <c r="A233" s="16">
        <v>50071</v>
      </c>
      <c r="B233" s="61">
        <v>19.333333333333329</v>
      </c>
      <c r="C233" s="71">
        <v>1.6315936570505598</v>
      </c>
      <c r="D233" s="71">
        <f t="shared" si="27"/>
        <v>1.6315936570505598</v>
      </c>
      <c r="E233" s="46">
        <f t="shared" si="29"/>
        <v>1.8815936570505598</v>
      </c>
      <c r="F233" s="46">
        <f t="shared" si="30"/>
        <v>1.3815936570505598</v>
      </c>
      <c r="G233" s="72">
        <f t="shared" si="33"/>
        <v>2</v>
      </c>
      <c r="H233" s="72">
        <f t="shared" si="33"/>
        <v>2</v>
      </c>
      <c r="I233" s="72">
        <f t="shared" si="33"/>
        <v>2</v>
      </c>
      <c r="J233" s="72">
        <f t="shared" si="33"/>
        <v>2</v>
      </c>
      <c r="K233" s="72">
        <f t="shared" si="33"/>
        <v>2</v>
      </c>
      <c r="L233" s="46">
        <v>4</v>
      </c>
      <c r="M233" s="71">
        <f t="shared" si="31"/>
        <v>4</v>
      </c>
      <c r="N233" s="71">
        <f t="shared" si="34"/>
        <v>4</v>
      </c>
      <c r="O233" s="71">
        <f t="shared" si="34"/>
        <v>4</v>
      </c>
      <c r="P233" s="71">
        <f t="shared" si="34"/>
        <v>4</v>
      </c>
      <c r="W233" s="71"/>
    </row>
    <row r="234" spans="1:23" x14ac:dyDescent="0.25">
      <c r="A234" s="16">
        <v>50099</v>
      </c>
      <c r="B234" s="61">
        <v>19.416666666666661</v>
      </c>
      <c r="C234" s="71">
        <v>1.6285905718393094</v>
      </c>
      <c r="D234" s="71">
        <f t="shared" si="27"/>
        <v>1.6285905718393094</v>
      </c>
      <c r="E234" s="46">
        <f t="shared" si="29"/>
        <v>1.8785905718393094</v>
      </c>
      <c r="F234" s="46">
        <f t="shared" si="30"/>
        <v>1.3785905718393094</v>
      </c>
      <c r="G234" s="72">
        <f t="shared" si="33"/>
        <v>2</v>
      </c>
      <c r="H234" s="72">
        <f t="shared" si="33"/>
        <v>2</v>
      </c>
      <c r="I234" s="72">
        <f t="shared" si="33"/>
        <v>2</v>
      </c>
      <c r="J234" s="72">
        <f t="shared" si="33"/>
        <v>2</v>
      </c>
      <c r="K234" s="72">
        <f t="shared" si="33"/>
        <v>2</v>
      </c>
      <c r="L234" s="46">
        <v>4</v>
      </c>
      <c r="M234" s="71">
        <f t="shared" si="31"/>
        <v>4</v>
      </c>
      <c r="N234" s="71">
        <f t="shared" si="34"/>
        <v>4</v>
      </c>
      <c r="O234" s="71">
        <f t="shared" si="34"/>
        <v>4</v>
      </c>
      <c r="P234" s="71">
        <f t="shared" si="34"/>
        <v>4</v>
      </c>
      <c r="W234" s="71"/>
    </row>
    <row r="235" spans="1:23" x14ac:dyDescent="0.25">
      <c r="A235" s="16">
        <v>50130</v>
      </c>
      <c r="B235" s="61">
        <v>19.499999999999993</v>
      </c>
      <c r="C235" s="71">
        <v>1.6255990237108171</v>
      </c>
      <c r="D235" s="71">
        <f t="shared" si="27"/>
        <v>1.6255990237108171</v>
      </c>
      <c r="E235" s="46">
        <f t="shared" si="29"/>
        <v>1.8755990237108171</v>
      </c>
      <c r="F235" s="46">
        <f t="shared" si="30"/>
        <v>1.3755990237108171</v>
      </c>
      <c r="G235" s="72">
        <f t="shared" si="33"/>
        <v>2</v>
      </c>
      <c r="H235" s="72">
        <f t="shared" si="33"/>
        <v>2</v>
      </c>
      <c r="I235" s="72">
        <f t="shared" si="33"/>
        <v>2</v>
      </c>
      <c r="J235" s="72">
        <f t="shared" si="33"/>
        <v>2</v>
      </c>
      <c r="K235" s="72">
        <f t="shared" si="33"/>
        <v>2</v>
      </c>
      <c r="L235" s="46">
        <v>4</v>
      </c>
      <c r="M235" s="71">
        <f t="shared" si="31"/>
        <v>4</v>
      </c>
      <c r="N235" s="71">
        <f t="shared" si="34"/>
        <v>4</v>
      </c>
      <c r="O235" s="71">
        <f t="shared" si="34"/>
        <v>4</v>
      </c>
      <c r="P235" s="71">
        <f t="shared" si="34"/>
        <v>4</v>
      </c>
      <c r="W235" s="71"/>
    </row>
    <row r="236" spans="1:23" x14ac:dyDescent="0.25">
      <c r="A236" s="16">
        <v>50160</v>
      </c>
      <c r="B236" s="61">
        <v>19.583333333333325</v>
      </c>
      <c r="C236" s="71">
        <v>1.6226200899906558</v>
      </c>
      <c r="D236" s="71">
        <f t="shared" si="27"/>
        <v>1.6226200899906558</v>
      </c>
      <c r="E236" s="46">
        <f t="shared" si="29"/>
        <v>1.8726200899906558</v>
      </c>
      <c r="F236" s="46">
        <f t="shared" si="30"/>
        <v>1.3726200899906558</v>
      </c>
      <c r="G236" s="72">
        <f t="shared" si="33"/>
        <v>2</v>
      </c>
      <c r="H236" s="72">
        <f t="shared" si="33"/>
        <v>2</v>
      </c>
      <c r="I236" s="72">
        <f t="shared" si="33"/>
        <v>2</v>
      </c>
      <c r="J236" s="72">
        <f t="shared" si="33"/>
        <v>2</v>
      </c>
      <c r="K236" s="72">
        <f t="shared" si="33"/>
        <v>2</v>
      </c>
      <c r="L236" s="46">
        <v>4</v>
      </c>
      <c r="M236" s="71">
        <f t="shared" si="31"/>
        <v>4</v>
      </c>
      <c r="N236" s="71">
        <f t="shared" si="34"/>
        <v>4</v>
      </c>
      <c r="O236" s="71">
        <f t="shared" si="34"/>
        <v>4</v>
      </c>
      <c r="P236" s="71">
        <f t="shared" si="34"/>
        <v>4</v>
      </c>
      <c r="W236" s="71"/>
    </row>
    <row r="237" spans="1:23" x14ac:dyDescent="0.25">
      <c r="A237" s="16">
        <v>50191</v>
      </c>
      <c r="B237" s="61">
        <v>19.666666666666657</v>
      </c>
      <c r="C237" s="71">
        <v>1.6196548480043971</v>
      </c>
      <c r="D237" s="71">
        <f t="shared" si="27"/>
        <v>1.6196548480043971</v>
      </c>
      <c r="E237" s="46">
        <f t="shared" si="29"/>
        <v>1.8696548480043971</v>
      </c>
      <c r="F237" s="46">
        <f t="shared" si="30"/>
        <v>1.3696548480043971</v>
      </c>
      <c r="G237" s="72">
        <f t="shared" si="33"/>
        <v>2</v>
      </c>
      <c r="H237" s="72">
        <f t="shared" si="33"/>
        <v>2</v>
      </c>
      <c r="I237" s="72">
        <f t="shared" si="33"/>
        <v>2</v>
      </c>
      <c r="J237" s="72">
        <f t="shared" si="33"/>
        <v>2</v>
      </c>
      <c r="K237" s="72">
        <f t="shared" si="33"/>
        <v>2</v>
      </c>
      <c r="L237" s="46">
        <v>4</v>
      </c>
      <c r="M237" s="71">
        <f t="shared" si="31"/>
        <v>4</v>
      </c>
      <c r="N237" s="71">
        <f t="shared" si="34"/>
        <v>4</v>
      </c>
      <c r="O237" s="71">
        <f t="shared" si="34"/>
        <v>4</v>
      </c>
      <c r="P237" s="71">
        <f t="shared" si="34"/>
        <v>4</v>
      </c>
      <c r="W237" s="71"/>
    </row>
    <row r="238" spans="1:23" x14ac:dyDescent="0.25">
      <c r="A238" s="16">
        <v>50221</v>
      </c>
      <c r="B238" s="61">
        <v>19.749999999999989</v>
      </c>
      <c r="C238" s="71">
        <v>1.6167043750776131</v>
      </c>
      <c r="D238" s="71">
        <f t="shared" si="27"/>
        <v>1.6167043750776131</v>
      </c>
      <c r="E238" s="46">
        <f t="shared" si="29"/>
        <v>1.8667043750776131</v>
      </c>
      <c r="F238" s="46">
        <f t="shared" si="30"/>
        <v>1.3667043750776131</v>
      </c>
      <c r="G238" s="72">
        <f t="shared" si="33"/>
        <v>2</v>
      </c>
      <c r="H238" s="72">
        <f t="shared" si="33"/>
        <v>2</v>
      </c>
      <c r="I238" s="72">
        <f t="shared" si="33"/>
        <v>2</v>
      </c>
      <c r="J238" s="72">
        <f t="shared" si="33"/>
        <v>2</v>
      </c>
      <c r="K238" s="72">
        <f t="shared" si="33"/>
        <v>2</v>
      </c>
      <c r="L238" s="46">
        <v>4</v>
      </c>
      <c r="M238" s="71">
        <f t="shared" si="31"/>
        <v>4</v>
      </c>
      <c r="N238" s="71">
        <f t="shared" si="34"/>
        <v>4</v>
      </c>
      <c r="O238" s="71">
        <f t="shared" si="34"/>
        <v>4</v>
      </c>
      <c r="P238" s="71">
        <f t="shared" si="34"/>
        <v>4</v>
      </c>
      <c r="W238" s="71"/>
    </row>
    <row r="239" spans="1:23" x14ac:dyDescent="0.25">
      <c r="A239" s="16">
        <v>50252</v>
      </c>
      <c r="B239" s="61">
        <v>19.833333333333321</v>
      </c>
      <c r="C239" s="71">
        <v>1.613769748535876</v>
      </c>
      <c r="D239" s="71">
        <f t="shared" si="27"/>
        <v>1.613769748535876</v>
      </c>
      <c r="E239" s="46">
        <f t="shared" si="29"/>
        <v>1.863769748535876</v>
      </c>
      <c r="F239" s="46">
        <f t="shared" si="30"/>
        <v>1.363769748535876</v>
      </c>
      <c r="G239" s="72">
        <f t="shared" si="33"/>
        <v>2</v>
      </c>
      <c r="H239" s="72">
        <f t="shared" si="33"/>
        <v>2</v>
      </c>
      <c r="I239" s="72">
        <f t="shared" si="33"/>
        <v>2</v>
      </c>
      <c r="J239" s="72">
        <f t="shared" si="33"/>
        <v>2</v>
      </c>
      <c r="K239" s="72">
        <f t="shared" si="33"/>
        <v>2</v>
      </c>
      <c r="L239" s="46">
        <v>4</v>
      </c>
      <c r="M239" s="71">
        <f t="shared" si="31"/>
        <v>4</v>
      </c>
      <c r="N239" s="71">
        <f t="shared" si="34"/>
        <v>4</v>
      </c>
      <c r="O239" s="71">
        <f t="shared" si="34"/>
        <v>4</v>
      </c>
      <c r="P239" s="71">
        <f t="shared" si="34"/>
        <v>4</v>
      </c>
      <c r="W239" s="71"/>
    </row>
    <row r="240" spans="1:23" x14ac:dyDescent="0.25">
      <c r="A240" s="16">
        <v>50283</v>
      </c>
      <c r="B240" s="61">
        <v>19.916666666666654</v>
      </c>
      <c r="C240" s="71">
        <v>1.6108520457047577</v>
      </c>
      <c r="D240" s="71">
        <f t="shared" si="27"/>
        <v>1.6108520457047577</v>
      </c>
      <c r="E240" s="46">
        <f t="shared" si="29"/>
        <v>1.8608520457047577</v>
      </c>
      <c r="F240" s="46">
        <f t="shared" si="30"/>
        <v>1.3608520457047577</v>
      </c>
      <c r="G240" s="72">
        <f t="shared" si="33"/>
        <v>2</v>
      </c>
      <c r="H240" s="72">
        <f t="shared" si="33"/>
        <v>2</v>
      </c>
      <c r="I240" s="72">
        <f t="shared" si="33"/>
        <v>2</v>
      </c>
      <c r="J240" s="72">
        <f t="shared" si="33"/>
        <v>2</v>
      </c>
      <c r="K240" s="72">
        <f t="shared" si="33"/>
        <v>2</v>
      </c>
      <c r="L240" s="46">
        <v>4</v>
      </c>
      <c r="M240" s="71">
        <f t="shared" si="31"/>
        <v>4</v>
      </c>
      <c r="N240" s="71">
        <f t="shared" si="34"/>
        <v>4</v>
      </c>
      <c r="O240" s="71">
        <f t="shared" si="34"/>
        <v>4</v>
      </c>
      <c r="P240" s="71">
        <f t="shared" si="34"/>
        <v>4</v>
      </c>
      <c r="W240" s="71"/>
    </row>
    <row r="241" spans="1:23" x14ac:dyDescent="0.25">
      <c r="A241" s="16">
        <v>50313</v>
      </c>
      <c r="B241" s="61">
        <v>19.999999999999986</v>
      </c>
      <c r="C241" s="71">
        <v>1.6079523439098311</v>
      </c>
      <c r="D241" s="71">
        <f t="shared" si="27"/>
        <v>1.6079523439098311</v>
      </c>
      <c r="E241" s="46">
        <f t="shared" si="29"/>
        <v>1.8579523439098311</v>
      </c>
      <c r="F241" s="46">
        <f t="shared" si="30"/>
        <v>1.3579523439098311</v>
      </c>
      <c r="G241" s="72">
        <f t="shared" si="33"/>
        <v>2</v>
      </c>
      <c r="H241" s="72">
        <f t="shared" si="33"/>
        <v>2</v>
      </c>
      <c r="I241" s="72">
        <f t="shared" si="33"/>
        <v>2</v>
      </c>
      <c r="J241" s="72">
        <f t="shared" si="33"/>
        <v>2</v>
      </c>
      <c r="K241" s="72">
        <f t="shared" si="33"/>
        <v>2</v>
      </c>
      <c r="L241" s="46">
        <v>4</v>
      </c>
      <c r="M241" s="71">
        <f t="shared" si="31"/>
        <v>4</v>
      </c>
      <c r="N241" s="71">
        <f t="shared" ref="N241:P256" si="35">IF($C241+(0.5*$B241/2)&lt;=4,$C241+(0.5*$B241/2),4)</f>
        <v>4</v>
      </c>
      <c r="O241" s="71">
        <f t="shared" si="35"/>
        <v>4</v>
      </c>
      <c r="P241" s="71">
        <f t="shared" si="35"/>
        <v>4</v>
      </c>
      <c r="W241" s="71"/>
    </row>
    <row r="242" spans="1:23" x14ac:dyDescent="0.25">
      <c r="A242" s="16">
        <v>50344</v>
      </c>
      <c r="B242" s="61">
        <v>20.083333333333318</v>
      </c>
      <c r="C242" s="71">
        <v>1.6050716200979718</v>
      </c>
      <c r="D242" s="71">
        <f t="shared" si="27"/>
        <v>1.6050716200979718</v>
      </c>
      <c r="E242" s="46">
        <f t="shared" si="29"/>
        <v>1.8550716200979718</v>
      </c>
      <c r="F242" s="46">
        <f t="shared" si="30"/>
        <v>1.3550716200979718</v>
      </c>
      <c r="G242" s="72">
        <f t="shared" si="33"/>
        <v>2</v>
      </c>
      <c r="H242" s="72">
        <f t="shared" si="33"/>
        <v>2</v>
      </c>
      <c r="I242" s="72">
        <f t="shared" si="33"/>
        <v>2</v>
      </c>
      <c r="J242" s="72">
        <f t="shared" si="33"/>
        <v>2</v>
      </c>
      <c r="K242" s="72">
        <f t="shared" si="33"/>
        <v>2</v>
      </c>
      <c r="L242" s="46">
        <v>4</v>
      </c>
      <c r="M242" s="71">
        <f t="shared" si="31"/>
        <v>4</v>
      </c>
      <c r="N242" s="71">
        <f t="shared" si="35"/>
        <v>4</v>
      </c>
      <c r="O242" s="71">
        <f t="shared" si="35"/>
        <v>4</v>
      </c>
      <c r="P242" s="71">
        <f t="shared" si="35"/>
        <v>4</v>
      </c>
      <c r="W242" s="71"/>
    </row>
    <row r="243" spans="1:23" x14ac:dyDescent="0.25">
      <c r="A243" s="16">
        <v>50374</v>
      </c>
      <c r="B243" s="61">
        <v>20.16666666666665</v>
      </c>
      <c r="C243" s="71">
        <v>1.6022101886698776</v>
      </c>
      <c r="D243" s="71">
        <f t="shared" si="27"/>
        <v>1.6022101886698776</v>
      </c>
      <c r="E243" s="46">
        <f t="shared" si="29"/>
        <v>1.8522101886698776</v>
      </c>
      <c r="F243" s="46">
        <f t="shared" si="30"/>
        <v>1.3522101886698776</v>
      </c>
      <c r="G243" s="72">
        <f t="shared" si="33"/>
        <v>2</v>
      </c>
      <c r="H243" s="72">
        <f t="shared" si="33"/>
        <v>2</v>
      </c>
      <c r="I243" s="72">
        <f t="shared" si="33"/>
        <v>2</v>
      </c>
      <c r="J243" s="72">
        <f t="shared" si="33"/>
        <v>2</v>
      </c>
      <c r="K243" s="72">
        <f t="shared" si="33"/>
        <v>2</v>
      </c>
      <c r="L243" s="46">
        <v>4</v>
      </c>
      <c r="M243" s="71">
        <f t="shared" si="31"/>
        <v>4</v>
      </c>
      <c r="N243" s="71">
        <f t="shared" si="35"/>
        <v>4</v>
      </c>
      <c r="O243" s="71">
        <f t="shared" si="35"/>
        <v>4</v>
      </c>
      <c r="P243" s="71">
        <f t="shared" si="35"/>
        <v>4</v>
      </c>
      <c r="W243" s="71"/>
    </row>
    <row r="244" spans="1:23" x14ac:dyDescent="0.25">
      <c r="A244" s="16">
        <v>50405</v>
      </c>
      <c r="B244" s="61">
        <v>20.249999999999982</v>
      </c>
      <c r="C244" s="71">
        <v>1.5993680954960552</v>
      </c>
      <c r="D244" s="71">
        <f t="shared" si="27"/>
        <v>1.5993680954960552</v>
      </c>
      <c r="E244" s="46">
        <f t="shared" si="29"/>
        <v>1.8493680954960552</v>
      </c>
      <c r="F244" s="46">
        <f t="shared" si="30"/>
        <v>1.3493680954960552</v>
      </c>
      <c r="G244" s="72">
        <f t="shared" si="33"/>
        <v>2</v>
      </c>
      <c r="H244" s="72">
        <f t="shared" si="33"/>
        <v>2</v>
      </c>
      <c r="I244" s="72">
        <f t="shared" si="33"/>
        <v>2</v>
      </c>
      <c r="J244" s="72">
        <f t="shared" si="33"/>
        <v>2</v>
      </c>
      <c r="K244" s="72">
        <f t="shared" si="33"/>
        <v>2</v>
      </c>
      <c r="L244" s="46">
        <v>4</v>
      </c>
      <c r="M244" s="71">
        <f t="shared" si="31"/>
        <v>4</v>
      </c>
      <c r="N244" s="71">
        <f t="shared" si="35"/>
        <v>4</v>
      </c>
      <c r="O244" s="71">
        <f t="shared" si="35"/>
        <v>4</v>
      </c>
      <c r="P244" s="71">
        <f t="shared" si="35"/>
        <v>4</v>
      </c>
      <c r="W244" s="71"/>
    </row>
    <row r="245" spans="1:23" x14ac:dyDescent="0.25">
      <c r="A245" s="16">
        <v>50436</v>
      </c>
      <c r="B245" s="61">
        <v>20.333333333333314</v>
      </c>
      <c r="C245" s="71">
        <v>1.596545385682814</v>
      </c>
      <c r="D245" s="71">
        <f t="shared" si="27"/>
        <v>1.596545385682814</v>
      </c>
      <c r="E245" s="46">
        <f t="shared" si="29"/>
        <v>1.846545385682814</v>
      </c>
      <c r="F245" s="46">
        <f t="shared" si="30"/>
        <v>1.346545385682814</v>
      </c>
      <c r="G245" s="72">
        <f t="shared" si="33"/>
        <v>2</v>
      </c>
      <c r="H245" s="72">
        <f t="shared" si="33"/>
        <v>2</v>
      </c>
      <c r="I245" s="72">
        <f t="shared" si="33"/>
        <v>2</v>
      </c>
      <c r="J245" s="72">
        <f t="shared" si="33"/>
        <v>2</v>
      </c>
      <c r="K245" s="72">
        <f t="shared" si="33"/>
        <v>2</v>
      </c>
      <c r="L245" s="46">
        <v>4</v>
      </c>
      <c r="M245" s="71">
        <f t="shared" si="31"/>
        <v>4</v>
      </c>
      <c r="N245" s="71">
        <f t="shared" si="35"/>
        <v>4</v>
      </c>
      <c r="O245" s="71">
        <f t="shared" si="35"/>
        <v>4</v>
      </c>
      <c r="P245" s="71">
        <f t="shared" si="35"/>
        <v>4</v>
      </c>
      <c r="W245" s="71"/>
    </row>
    <row r="246" spans="1:23" x14ac:dyDescent="0.25">
      <c r="A246" s="16">
        <v>50464</v>
      </c>
      <c r="B246" s="61">
        <v>20.416666666666647</v>
      </c>
      <c r="C246" s="71">
        <v>1.5937421043364639</v>
      </c>
      <c r="D246" s="71">
        <f t="shared" si="27"/>
        <v>1.5937421043364639</v>
      </c>
      <c r="E246" s="46">
        <f t="shared" si="29"/>
        <v>1.8437421043364639</v>
      </c>
      <c r="F246" s="46">
        <f t="shared" si="30"/>
        <v>1.3437421043364639</v>
      </c>
      <c r="G246" s="72">
        <f t="shared" si="33"/>
        <v>2</v>
      </c>
      <c r="H246" s="72">
        <f t="shared" si="33"/>
        <v>2</v>
      </c>
      <c r="I246" s="72">
        <f t="shared" si="33"/>
        <v>2</v>
      </c>
      <c r="J246" s="72">
        <f t="shared" si="33"/>
        <v>2</v>
      </c>
      <c r="K246" s="72">
        <f t="shared" si="33"/>
        <v>2</v>
      </c>
      <c r="L246" s="46">
        <v>4</v>
      </c>
      <c r="M246" s="71">
        <f t="shared" si="31"/>
        <v>4</v>
      </c>
      <c r="N246" s="71">
        <f t="shared" si="35"/>
        <v>4</v>
      </c>
      <c r="O246" s="71">
        <f t="shared" si="35"/>
        <v>4</v>
      </c>
      <c r="P246" s="71">
        <f t="shared" si="35"/>
        <v>4</v>
      </c>
      <c r="W246" s="71"/>
    </row>
    <row r="247" spans="1:23" x14ac:dyDescent="0.25">
      <c r="A247" s="16">
        <v>50495</v>
      </c>
      <c r="B247" s="61">
        <v>20.499999999999979</v>
      </c>
      <c r="C247" s="71">
        <v>1.5909582965633142</v>
      </c>
      <c r="D247" s="71">
        <f t="shared" si="27"/>
        <v>1.5909582965633142</v>
      </c>
      <c r="E247" s="46">
        <f t="shared" si="29"/>
        <v>1.8409582965633142</v>
      </c>
      <c r="F247" s="46">
        <f t="shared" si="30"/>
        <v>1.3409582965633142</v>
      </c>
      <c r="G247" s="72">
        <f t="shared" si="33"/>
        <v>2</v>
      </c>
      <c r="H247" s="72">
        <f t="shared" si="33"/>
        <v>2</v>
      </c>
      <c r="I247" s="72">
        <f t="shared" si="33"/>
        <v>2</v>
      </c>
      <c r="J247" s="72">
        <f t="shared" si="33"/>
        <v>2</v>
      </c>
      <c r="K247" s="72">
        <f t="shared" si="33"/>
        <v>2</v>
      </c>
      <c r="L247" s="46">
        <v>4</v>
      </c>
      <c r="M247" s="71">
        <f t="shared" si="31"/>
        <v>4</v>
      </c>
      <c r="N247" s="71">
        <f t="shared" si="35"/>
        <v>4</v>
      </c>
      <c r="O247" s="71">
        <f t="shared" si="35"/>
        <v>4</v>
      </c>
      <c r="P247" s="71">
        <f t="shared" si="35"/>
        <v>4</v>
      </c>
      <c r="W247" s="71"/>
    </row>
    <row r="248" spans="1:23" x14ac:dyDescent="0.25">
      <c r="A248" s="16">
        <v>50525</v>
      </c>
      <c r="B248" s="61">
        <v>20.583333333333311</v>
      </c>
      <c r="C248" s="71">
        <v>1.5881940074696745</v>
      </c>
      <c r="D248" s="71">
        <f t="shared" si="27"/>
        <v>1.5881940074696745</v>
      </c>
      <c r="E248" s="46">
        <f t="shared" si="29"/>
        <v>1.8381940074696745</v>
      </c>
      <c r="F248" s="46">
        <f t="shared" si="30"/>
        <v>1.3381940074696745</v>
      </c>
      <c r="G248" s="72">
        <f t="shared" si="33"/>
        <v>2</v>
      </c>
      <c r="H248" s="72">
        <f t="shared" si="33"/>
        <v>2</v>
      </c>
      <c r="I248" s="72">
        <f t="shared" si="33"/>
        <v>2</v>
      </c>
      <c r="J248" s="72">
        <f t="shared" si="33"/>
        <v>2</v>
      </c>
      <c r="K248" s="72">
        <f t="shared" si="33"/>
        <v>2</v>
      </c>
      <c r="L248" s="46">
        <v>4</v>
      </c>
      <c r="M248" s="71">
        <f t="shared" si="31"/>
        <v>4</v>
      </c>
      <c r="N248" s="71">
        <f t="shared" si="35"/>
        <v>4</v>
      </c>
      <c r="O248" s="71">
        <f t="shared" si="35"/>
        <v>4</v>
      </c>
      <c r="P248" s="71">
        <f t="shared" si="35"/>
        <v>4</v>
      </c>
      <c r="W248" s="71"/>
    </row>
    <row r="249" spans="1:23" x14ac:dyDescent="0.25">
      <c r="A249" s="16">
        <v>50556</v>
      </c>
      <c r="B249" s="61">
        <v>20.666666666666643</v>
      </c>
      <c r="C249" s="71">
        <v>1.5854492821618542</v>
      </c>
      <c r="D249" s="71">
        <f t="shared" si="27"/>
        <v>1.5854492821618542</v>
      </c>
      <c r="E249" s="46">
        <f t="shared" si="29"/>
        <v>1.8354492821618542</v>
      </c>
      <c r="F249" s="46">
        <f t="shared" si="30"/>
        <v>1.3354492821618542</v>
      </c>
      <c r="G249" s="72">
        <f t="shared" si="33"/>
        <v>2</v>
      </c>
      <c r="H249" s="72">
        <f t="shared" si="33"/>
        <v>2</v>
      </c>
      <c r="I249" s="72">
        <f t="shared" si="33"/>
        <v>2</v>
      </c>
      <c r="J249" s="72">
        <f t="shared" si="33"/>
        <v>2</v>
      </c>
      <c r="K249" s="72">
        <f t="shared" si="33"/>
        <v>2</v>
      </c>
      <c r="L249" s="46">
        <v>4</v>
      </c>
      <c r="M249" s="71">
        <f t="shared" si="31"/>
        <v>4</v>
      </c>
      <c r="N249" s="71">
        <f t="shared" si="35"/>
        <v>4</v>
      </c>
      <c r="O249" s="71">
        <f t="shared" si="35"/>
        <v>4</v>
      </c>
      <c r="P249" s="71">
        <f t="shared" si="35"/>
        <v>4</v>
      </c>
      <c r="W249" s="71"/>
    </row>
    <row r="250" spans="1:23" x14ac:dyDescent="0.25">
      <c r="A250" s="16">
        <v>50586</v>
      </c>
      <c r="B250" s="61">
        <v>20.749999999999975</v>
      </c>
      <c r="C250" s="71">
        <v>1.5827241657461644</v>
      </c>
      <c r="D250" s="71">
        <f t="shared" si="27"/>
        <v>1.5827241657461644</v>
      </c>
      <c r="E250" s="46">
        <f t="shared" si="29"/>
        <v>1.8327241657461644</v>
      </c>
      <c r="F250" s="46">
        <f t="shared" si="30"/>
        <v>1.3327241657461644</v>
      </c>
      <c r="G250" s="72">
        <f t="shared" si="33"/>
        <v>2</v>
      </c>
      <c r="H250" s="72">
        <f t="shared" si="33"/>
        <v>2</v>
      </c>
      <c r="I250" s="72">
        <f t="shared" si="33"/>
        <v>2</v>
      </c>
      <c r="J250" s="72">
        <f t="shared" si="33"/>
        <v>2</v>
      </c>
      <c r="K250" s="72">
        <f t="shared" si="33"/>
        <v>2</v>
      </c>
      <c r="L250" s="46">
        <v>4</v>
      </c>
      <c r="M250" s="71">
        <f t="shared" si="31"/>
        <v>4</v>
      </c>
      <c r="N250" s="71">
        <f t="shared" si="35"/>
        <v>4</v>
      </c>
      <c r="O250" s="71">
        <f t="shared" si="35"/>
        <v>4</v>
      </c>
      <c r="P250" s="71">
        <f t="shared" si="35"/>
        <v>4</v>
      </c>
      <c r="W250" s="71"/>
    </row>
    <row r="251" spans="1:23" x14ac:dyDescent="0.25">
      <c r="A251" s="16">
        <v>50617</v>
      </c>
      <c r="B251" s="61">
        <v>20.833333333333307</v>
      </c>
      <c r="C251" s="71">
        <v>1.5800187033289128</v>
      </c>
      <c r="D251" s="71">
        <f t="shared" si="27"/>
        <v>1.5800187033289128</v>
      </c>
      <c r="E251" s="46">
        <f t="shared" si="29"/>
        <v>1.8300187033289128</v>
      </c>
      <c r="F251" s="46">
        <f t="shared" si="30"/>
        <v>1.3300187033289128</v>
      </c>
      <c r="G251" s="72">
        <f t="shared" si="33"/>
        <v>2</v>
      </c>
      <c r="H251" s="72">
        <f t="shared" si="33"/>
        <v>2</v>
      </c>
      <c r="I251" s="72">
        <f t="shared" si="33"/>
        <v>2</v>
      </c>
      <c r="J251" s="72">
        <f t="shared" si="33"/>
        <v>2</v>
      </c>
      <c r="K251" s="72">
        <f t="shared" si="33"/>
        <v>2</v>
      </c>
      <c r="L251" s="46">
        <v>4</v>
      </c>
      <c r="M251" s="71">
        <f t="shared" si="31"/>
        <v>4</v>
      </c>
      <c r="N251" s="71">
        <f t="shared" si="35"/>
        <v>4</v>
      </c>
      <c r="O251" s="71">
        <f t="shared" si="35"/>
        <v>4</v>
      </c>
      <c r="P251" s="71">
        <f t="shared" si="35"/>
        <v>4</v>
      </c>
      <c r="W251" s="71"/>
    </row>
    <row r="252" spans="1:23" x14ac:dyDescent="0.25">
      <c r="A252" s="16">
        <v>50648</v>
      </c>
      <c r="B252" s="61">
        <v>20.916666666666639</v>
      </c>
      <c r="C252" s="71">
        <v>1.5773329400164107</v>
      </c>
      <c r="D252" s="71">
        <f t="shared" si="27"/>
        <v>1.5773329400164107</v>
      </c>
      <c r="E252" s="46">
        <f t="shared" si="29"/>
        <v>1.8273329400164107</v>
      </c>
      <c r="F252" s="46">
        <f t="shared" si="30"/>
        <v>1.3273329400164107</v>
      </c>
      <c r="G252" s="72">
        <f t="shared" si="33"/>
        <v>2</v>
      </c>
      <c r="H252" s="72">
        <f t="shared" si="33"/>
        <v>2</v>
      </c>
      <c r="I252" s="72">
        <f t="shared" si="33"/>
        <v>2</v>
      </c>
      <c r="J252" s="72">
        <f t="shared" si="33"/>
        <v>2</v>
      </c>
      <c r="K252" s="72">
        <f t="shared" si="33"/>
        <v>2</v>
      </c>
      <c r="L252" s="46">
        <v>4</v>
      </c>
      <c r="M252" s="71">
        <f t="shared" si="31"/>
        <v>4</v>
      </c>
      <c r="N252" s="71">
        <f t="shared" si="35"/>
        <v>4</v>
      </c>
      <c r="O252" s="71">
        <f t="shared" si="35"/>
        <v>4</v>
      </c>
      <c r="P252" s="71">
        <f t="shared" si="35"/>
        <v>4</v>
      </c>
      <c r="W252" s="71"/>
    </row>
    <row r="253" spans="1:23" x14ac:dyDescent="0.25">
      <c r="A253" s="16">
        <v>50678</v>
      </c>
      <c r="B253" s="61">
        <v>20.999999999999972</v>
      </c>
      <c r="C253" s="71">
        <v>1.5746669209149669</v>
      </c>
      <c r="D253" s="71">
        <f t="shared" si="27"/>
        <v>1.5746669209149669</v>
      </c>
      <c r="E253" s="46">
        <f t="shared" si="29"/>
        <v>1.8246669209149669</v>
      </c>
      <c r="F253" s="46">
        <f t="shared" si="30"/>
        <v>1.3246669209149669</v>
      </c>
      <c r="G253" s="72">
        <f t="shared" si="33"/>
        <v>2</v>
      </c>
      <c r="H253" s="72">
        <f t="shared" si="33"/>
        <v>2</v>
      </c>
      <c r="I253" s="72">
        <f t="shared" si="33"/>
        <v>2</v>
      </c>
      <c r="J253" s="72">
        <f t="shared" si="33"/>
        <v>2</v>
      </c>
      <c r="K253" s="72">
        <f t="shared" si="33"/>
        <v>2</v>
      </c>
      <c r="L253" s="46">
        <v>4</v>
      </c>
      <c r="M253" s="71">
        <f t="shared" si="31"/>
        <v>4</v>
      </c>
      <c r="N253" s="71">
        <f t="shared" si="35"/>
        <v>4</v>
      </c>
      <c r="O253" s="71">
        <f t="shared" si="35"/>
        <v>4</v>
      </c>
      <c r="P253" s="71">
        <f t="shared" si="35"/>
        <v>4</v>
      </c>
      <c r="W253" s="71"/>
    </row>
    <row r="254" spans="1:23" x14ac:dyDescent="0.25">
      <c r="A254" s="16">
        <v>50709</v>
      </c>
      <c r="B254" s="61">
        <v>21.083333333333304</v>
      </c>
      <c r="C254" s="71">
        <v>1.5720206911308914</v>
      </c>
      <c r="D254" s="71">
        <f t="shared" si="27"/>
        <v>1.5720206911308914</v>
      </c>
      <c r="E254" s="46">
        <f t="shared" si="29"/>
        <v>1.8220206911308914</v>
      </c>
      <c r="F254" s="46">
        <f t="shared" si="30"/>
        <v>1.3220206911308914</v>
      </c>
      <c r="G254" s="72">
        <f t="shared" si="33"/>
        <v>2</v>
      </c>
      <c r="H254" s="72">
        <f t="shared" si="33"/>
        <v>2</v>
      </c>
      <c r="I254" s="72">
        <f t="shared" si="33"/>
        <v>2</v>
      </c>
      <c r="J254" s="72">
        <f t="shared" si="33"/>
        <v>2</v>
      </c>
      <c r="K254" s="72">
        <f t="shared" si="33"/>
        <v>2</v>
      </c>
      <c r="L254" s="46">
        <v>4</v>
      </c>
      <c r="M254" s="71">
        <f t="shared" si="31"/>
        <v>4</v>
      </c>
      <c r="N254" s="71">
        <f t="shared" si="35"/>
        <v>4</v>
      </c>
      <c r="O254" s="71">
        <f t="shared" si="35"/>
        <v>4</v>
      </c>
      <c r="P254" s="71">
        <f t="shared" si="35"/>
        <v>4</v>
      </c>
      <c r="W254" s="71"/>
    </row>
    <row r="255" spans="1:23" x14ac:dyDescent="0.25">
      <c r="A255" s="16">
        <v>50739</v>
      </c>
      <c r="B255" s="61">
        <v>21.166666666666636</v>
      </c>
      <c r="C255" s="71">
        <v>1.5693942957704936</v>
      </c>
      <c r="D255" s="71">
        <f t="shared" ref="D255:D318" si="36">IF((D254+AVERAGE($T$49:$T$61))&lt;$C255,D254+AVERAGE($T$49:$T$61),$C255)</f>
        <v>1.5693942957704936</v>
      </c>
      <c r="E255" s="46">
        <f t="shared" si="29"/>
        <v>1.8193942957704936</v>
      </c>
      <c r="F255" s="46">
        <f t="shared" si="30"/>
        <v>1.3193942957704936</v>
      </c>
      <c r="G255" s="72">
        <f t="shared" si="33"/>
        <v>2</v>
      </c>
      <c r="H255" s="72">
        <f t="shared" si="33"/>
        <v>2</v>
      </c>
      <c r="I255" s="72">
        <f t="shared" si="33"/>
        <v>2</v>
      </c>
      <c r="J255" s="72">
        <f t="shared" si="33"/>
        <v>2</v>
      </c>
      <c r="K255" s="72">
        <f t="shared" si="33"/>
        <v>2</v>
      </c>
      <c r="L255" s="46">
        <v>4</v>
      </c>
      <c r="M255" s="71">
        <f t="shared" si="31"/>
        <v>4</v>
      </c>
      <c r="N255" s="71">
        <f t="shared" si="35"/>
        <v>4</v>
      </c>
      <c r="O255" s="71">
        <f t="shared" si="35"/>
        <v>4</v>
      </c>
      <c r="P255" s="71">
        <f t="shared" si="35"/>
        <v>4</v>
      </c>
      <c r="W255" s="71"/>
    </row>
    <row r="256" spans="1:23" x14ac:dyDescent="0.25">
      <c r="A256" s="16">
        <v>50770</v>
      </c>
      <c r="B256" s="61">
        <v>21.249999999999968</v>
      </c>
      <c r="C256" s="71">
        <v>1.5667877799400833</v>
      </c>
      <c r="D256" s="71">
        <f t="shared" si="36"/>
        <v>1.5667877799400833</v>
      </c>
      <c r="E256" s="46">
        <f t="shared" si="29"/>
        <v>1.8167877799400833</v>
      </c>
      <c r="F256" s="46">
        <f t="shared" si="30"/>
        <v>1.3167877799400833</v>
      </c>
      <c r="G256" s="72">
        <f t="shared" si="33"/>
        <v>2</v>
      </c>
      <c r="H256" s="72">
        <f t="shared" si="33"/>
        <v>2</v>
      </c>
      <c r="I256" s="72">
        <f t="shared" si="33"/>
        <v>2</v>
      </c>
      <c r="J256" s="72">
        <f t="shared" si="33"/>
        <v>2</v>
      </c>
      <c r="K256" s="72">
        <f t="shared" si="33"/>
        <v>2</v>
      </c>
      <c r="L256" s="46">
        <v>4</v>
      </c>
      <c r="M256" s="71">
        <f t="shared" si="31"/>
        <v>4</v>
      </c>
      <c r="N256" s="71">
        <f t="shared" si="35"/>
        <v>4</v>
      </c>
      <c r="O256" s="71">
        <f t="shared" si="35"/>
        <v>4</v>
      </c>
      <c r="P256" s="71">
        <f t="shared" si="35"/>
        <v>4</v>
      </c>
      <c r="W256" s="71"/>
    </row>
    <row r="257" spans="1:23" x14ac:dyDescent="0.25">
      <c r="A257" s="16">
        <v>50801</v>
      </c>
      <c r="B257" s="61">
        <v>21.3333333333333</v>
      </c>
      <c r="C257" s="71">
        <v>1.5642011887459708</v>
      </c>
      <c r="D257" s="71">
        <f t="shared" si="36"/>
        <v>1.5642011887459708</v>
      </c>
      <c r="E257" s="46">
        <f t="shared" si="29"/>
        <v>1.8142011887459708</v>
      </c>
      <c r="F257" s="46">
        <f t="shared" si="30"/>
        <v>1.3142011887459708</v>
      </c>
      <c r="G257" s="72">
        <f t="shared" si="33"/>
        <v>2</v>
      </c>
      <c r="H257" s="72">
        <f t="shared" si="33"/>
        <v>2</v>
      </c>
      <c r="I257" s="72">
        <f t="shared" si="33"/>
        <v>2</v>
      </c>
      <c r="J257" s="72">
        <f t="shared" si="33"/>
        <v>2</v>
      </c>
      <c r="K257" s="72">
        <f t="shared" si="33"/>
        <v>2</v>
      </c>
      <c r="L257" s="46">
        <v>4</v>
      </c>
      <c r="M257" s="71">
        <f t="shared" si="31"/>
        <v>4</v>
      </c>
      <c r="N257" s="71">
        <f t="shared" ref="N257:P258" si="37">IF($C257+(0.5*$B257/2)&lt;=4,$C257+(0.5*$B257/2),4)</f>
        <v>4</v>
      </c>
      <c r="O257" s="71">
        <f t="shared" si="37"/>
        <v>4</v>
      </c>
      <c r="P257" s="71">
        <f t="shared" si="37"/>
        <v>4</v>
      </c>
      <c r="W257" s="71"/>
    </row>
    <row r="258" spans="1:23" x14ac:dyDescent="0.25">
      <c r="A258" s="16">
        <v>50829</v>
      </c>
      <c r="B258" s="61">
        <v>21.416666666666632</v>
      </c>
      <c r="C258" s="71">
        <v>1.5616345672944645</v>
      </c>
      <c r="D258" s="71">
        <f t="shared" si="36"/>
        <v>1.5616345672944645</v>
      </c>
      <c r="E258" s="46">
        <f t="shared" ref="E258:E321" si="38">C258+0.25</f>
        <v>1.8116345672944645</v>
      </c>
      <c r="F258" s="46">
        <f t="shared" ref="F258:F321" si="39">IF(C258-0.25&lt;0,0,C258-0.25)</f>
        <v>1.3116345672944645</v>
      </c>
      <c r="G258" s="72">
        <f t="shared" si="33"/>
        <v>2</v>
      </c>
      <c r="H258" s="72">
        <f t="shared" si="33"/>
        <v>2</v>
      </c>
      <c r="I258" s="72">
        <f t="shared" si="33"/>
        <v>2</v>
      </c>
      <c r="J258" s="72">
        <f t="shared" si="33"/>
        <v>2</v>
      </c>
      <c r="K258" s="72">
        <f t="shared" si="33"/>
        <v>2</v>
      </c>
      <c r="L258" s="46">
        <v>4</v>
      </c>
      <c r="M258" s="71">
        <f t="shared" si="31"/>
        <v>4</v>
      </c>
      <c r="N258" s="71">
        <f t="shared" si="37"/>
        <v>4</v>
      </c>
      <c r="O258" s="71">
        <f t="shared" si="37"/>
        <v>4</v>
      </c>
      <c r="P258" s="71">
        <f t="shared" si="37"/>
        <v>4</v>
      </c>
      <c r="W258" s="71"/>
    </row>
    <row r="259" spans="1:23" x14ac:dyDescent="0.25">
      <c r="A259" s="16">
        <v>50860</v>
      </c>
      <c r="B259" s="61">
        <v>21.499999999999964</v>
      </c>
      <c r="C259" s="71">
        <v>1.5590879606918751</v>
      </c>
      <c r="D259" s="71">
        <f t="shared" si="36"/>
        <v>1.5590879606918751</v>
      </c>
      <c r="E259" s="46">
        <f t="shared" si="38"/>
        <v>1.8090879606918751</v>
      </c>
      <c r="F259" s="46">
        <f t="shared" si="39"/>
        <v>1.3090879606918751</v>
      </c>
      <c r="G259" s="72">
        <f t="shared" si="33"/>
        <v>2</v>
      </c>
      <c r="H259" s="72">
        <f t="shared" si="33"/>
        <v>2</v>
      </c>
      <c r="I259" s="72">
        <f t="shared" si="33"/>
        <v>2</v>
      </c>
      <c r="J259" s="72">
        <f t="shared" si="33"/>
        <v>2</v>
      </c>
      <c r="K259" s="72">
        <f t="shared" si="33"/>
        <v>2</v>
      </c>
      <c r="L259" s="46">
        <v>4</v>
      </c>
      <c r="M259" s="71">
        <f t="shared" ref="M259:P322" si="40">IF($C259+(0.5*$B259/2)&lt;=4,$C259+(0.5*$B259/2),4)</f>
        <v>4</v>
      </c>
      <c r="N259" s="71">
        <f t="shared" si="40"/>
        <v>4</v>
      </c>
      <c r="O259" s="71">
        <f t="shared" si="40"/>
        <v>4</v>
      </c>
      <c r="P259" s="71">
        <f t="shared" si="40"/>
        <v>4</v>
      </c>
      <c r="W259" s="71"/>
    </row>
    <row r="260" spans="1:23" x14ac:dyDescent="0.25">
      <c r="A260" s="16">
        <v>50890</v>
      </c>
      <c r="B260" s="61">
        <v>21.583333333333297</v>
      </c>
      <c r="C260" s="71">
        <v>1.5565614140445116</v>
      </c>
      <c r="D260" s="71">
        <f t="shared" si="36"/>
        <v>1.5565614140445116</v>
      </c>
      <c r="E260" s="46">
        <f t="shared" si="38"/>
        <v>1.8065614140445116</v>
      </c>
      <c r="F260" s="46">
        <f t="shared" si="39"/>
        <v>1.3065614140445116</v>
      </c>
      <c r="G260" s="72">
        <f t="shared" si="33"/>
        <v>2</v>
      </c>
      <c r="H260" s="72">
        <f t="shared" si="33"/>
        <v>2</v>
      </c>
      <c r="I260" s="72">
        <f t="shared" si="33"/>
        <v>2</v>
      </c>
      <c r="J260" s="72">
        <f t="shared" si="33"/>
        <v>2</v>
      </c>
      <c r="K260" s="72">
        <f t="shared" si="33"/>
        <v>2</v>
      </c>
      <c r="L260" s="46">
        <v>4</v>
      </c>
      <c r="M260" s="71">
        <f t="shared" si="40"/>
        <v>4</v>
      </c>
      <c r="N260" s="71">
        <f t="shared" si="40"/>
        <v>4</v>
      </c>
      <c r="O260" s="71">
        <f t="shared" si="40"/>
        <v>4</v>
      </c>
      <c r="P260" s="71">
        <f t="shared" si="40"/>
        <v>4</v>
      </c>
      <c r="W260" s="71"/>
    </row>
    <row r="261" spans="1:23" x14ac:dyDescent="0.25">
      <c r="A261" s="16">
        <v>50921</v>
      </c>
      <c r="B261" s="61">
        <v>21.666666666666629</v>
      </c>
      <c r="C261" s="71">
        <v>1.5540549724586845</v>
      </c>
      <c r="D261" s="71">
        <f t="shared" si="36"/>
        <v>1.5540549724586845</v>
      </c>
      <c r="E261" s="46">
        <f t="shared" si="38"/>
        <v>1.8040549724586845</v>
      </c>
      <c r="F261" s="46">
        <f t="shared" si="39"/>
        <v>1.3040549724586845</v>
      </c>
      <c r="G261" s="72">
        <f t="shared" si="33"/>
        <v>2</v>
      </c>
      <c r="H261" s="72">
        <f t="shared" si="33"/>
        <v>2</v>
      </c>
      <c r="I261" s="72">
        <f t="shared" si="33"/>
        <v>2</v>
      </c>
      <c r="J261" s="72">
        <f t="shared" si="33"/>
        <v>2</v>
      </c>
      <c r="K261" s="72">
        <f t="shared" si="33"/>
        <v>2</v>
      </c>
      <c r="L261" s="46">
        <v>4</v>
      </c>
      <c r="M261" s="71">
        <f t="shared" si="40"/>
        <v>4</v>
      </c>
      <c r="N261" s="71">
        <f t="shared" si="40"/>
        <v>4</v>
      </c>
      <c r="O261" s="71">
        <f t="shared" si="40"/>
        <v>4</v>
      </c>
      <c r="P261" s="71">
        <f t="shared" si="40"/>
        <v>4</v>
      </c>
      <c r="W261" s="71"/>
    </row>
    <row r="262" spans="1:23" x14ac:dyDescent="0.25">
      <c r="A262" s="16">
        <v>50951</v>
      </c>
      <c r="B262" s="61">
        <v>21.749999999999961</v>
      </c>
      <c r="C262" s="71">
        <v>1.5515686810407028</v>
      </c>
      <c r="D262" s="71">
        <f t="shared" si="36"/>
        <v>1.5515686810407028</v>
      </c>
      <c r="E262" s="46">
        <f t="shared" si="38"/>
        <v>1.8015686810407028</v>
      </c>
      <c r="F262" s="46">
        <f t="shared" si="39"/>
        <v>1.3015686810407028</v>
      </c>
      <c r="G262" s="72">
        <f t="shared" si="33"/>
        <v>2</v>
      </c>
      <c r="H262" s="72">
        <f t="shared" si="33"/>
        <v>2</v>
      </c>
      <c r="I262" s="72">
        <f t="shared" si="33"/>
        <v>2</v>
      </c>
      <c r="J262" s="72">
        <f t="shared" si="33"/>
        <v>2</v>
      </c>
      <c r="K262" s="72">
        <f t="shared" si="33"/>
        <v>2</v>
      </c>
      <c r="L262" s="46">
        <v>4</v>
      </c>
      <c r="M262" s="71">
        <f t="shared" si="40"/>
        <v>4</v>
      </c>
      <c r="N262" s="71">
        <f t="shared" si="40"/>
        <v>4</v>
      </c>
      <c r="O262" s="71">
        <f t="shared" si="40"/>
        <v>4</v>
      </c>
      <c r="P262" s="71">
        <f t="shared" si="40"/>
        <v>4</v>
      </c>
      <c r="W262" s="71"/>
    </row>
    <row r="263" spans="1:23" x14ac:dyDescent="0.25">
      <c r="A263" s="16">
        <v>50982</v>
      </c>
      <c r="B263" s="61">
        <v>21.833333333333293</v>
      </c>
      <c r="C263" s="71">
        <v>1.5491025848968765</v>
      </c>
      <c r="D263" s="71">
        <f t="shared" si="36"/>
        <v>1.5491025848968765</v>
      </c>
      <c r="E263" s="46">
        <f t="shared" si="38"/>
        <v>1.7991025848968765</v>
      </c>
      <c r="F263" s="46">
        <f t="shared" si="39"/>
        <v>1.2991025848968765</v>
      </c>
      <c r="G263" s="72">
        <f t="shared" si="33"/>
        <v>2</v>
      </c>
      <c r="H263" s="72">
        <f t="shared" si="33"/>
        <v>2</v>
      </c>
      <c r="I263" s="72">
        <f t="shared" si="33"/>
        <v>2</v>
      </c>
      <c r="J263" s="72">
        <f t="shared" si="33"/>
        <v>2</v>
      </c>
      <c r="K263" s="72">
        <f t="shared" si="33"/>
        <v>2</v>
      </c>
      <c r="L263" s="46">
        <v>4</v>
      </c>
      <c r="M263" s="71">
        <f t="shared" si="40"/>
        <v>4</v>
      </c>
      <c r="N263" s="71">
        <f t="shared" si="40"/>
        <v>4</v>
      </c>
      <c r="O263" s="71">
        <f t="shared" si="40"/>
        <v>4</v>
      </c>
      <c r="P263" s="71">
        <f t="shared" si="40"/>
        <v>4</v>
      </c>
      <c r="W263" s="71"/>
    </row>
    <row r="264" spans="1:23" x14ac:dyDescent="0.25">
      <c r="A264" s="16">
        <v>51013</v>
      </c>
      <c r="B264" s="61">
        <v>21.916666666666625</v>
      </c>
      <c r="C264" s="71">
        <v>1.5466567291335145</v>
      </c>
      <c r="D264" s="71">
        <f t="shared" si="36"/>
        <v>1.5466567291335145</v>
      </c>
      <c r="E264" s="46">
        <f t="shared" si="38"/>
        <v>1.7966567291335145</v>
      </c>
      <c r="F264" s="46">
        <f t="shared" si="39"/>
        <v>1.2966567291335145</v>
      </c>
      <c r="G264" s="72">
        <f t="shared" si="33"/>
        <v>2</v>
      </c>
      <c r="H264" s="72">
        <f t="shared" si="33"/>
        <v>2</v>
      </c>
      <c r="I264" s="72">
        <f t="shared" si="33"/>
        <v>2</v>
      </c>
      <c r="J264" s="72">
        <f t="shared" si="33"/>
        <v>2</v>
      </c>
      <c r="K264" s="72">
        <f t="shared" si="33"/>
        <v>2</v>
      </c>
      <c r="L264" s="46">
        <v>4</v>
      </c>
      <c r="M264" s="71">
        <f t="shared" si="40"/>
        <v>4</v>
      </c>
      <c r="N264" s="71">
        <f t="shared" si="40"/>
        <v>4</v>
      </c>
      <c r="O264" s="71">
        <f t="shared" si="40"/>
        <v>4</v>
      </c>
      <c r="P264" s="71">
        <f t="shared" si="40"/>
        <v>4</v>
      </c>
      <c r="W264" s="71"/>
    </row>
    <row r="265" spans="1:23" x14ac:dyDescent="0.25">
      <c r="A265" s="16">
        <v>51043</v>
      </c>
      <c r="B265" s="61">
        <v>21.999999999999957</v>
      </c>
      <c r="C265" s="71">
        <v>1.5442311588569275</v>
      </c>
      <c r="D265" s="71">
        <f t="shared" si="36"/>
        <v>1.5442311588569275</v>
      </c>
      <c r="E265" s="46">
        <f t="shared" si="38"/>
        <v>1.7942311588569275</v>
      </c>
      <c r="F265" s="46">
        <f t="shared" si="39"/>
        <v>1.2942311588569275</v>
      </c>
      <c r="G265" s="72">
        <f t="shared" si="33"/>
        <v>2</v>
      </c>
      <c r="H265" s="72">
        <f t="shared" si="33"/>
        <v>2</v>
      </c>
      <c r="I265" s="72">
        <f t="shared" si="33"/>
        <v>2</v>
      </c>
      <c r="J265" s="72">
        <f t="shared" si="33"/>
        <v>2</v>
      </c>
      <c r="K265" s="72">
        <f t="shared" si="33"/>
        <v>2</v>
      </c>
      <c r="L265" s="46">
        <v>4</v>
      </c>
      <c r="M265" s="71">
        <f t="shared" si="40"/>
        <v>4</v>
      </c>
      <c r="N265" s="71">
        <f t="shared" si="40"/>
        <v>4</v>
      </c>
      <c r="O265" s="71">
        <f t="shared" si="40"/>
        <v>4</v>
      </c>
      <c r="P265" s="71">
        <f t="shared" si="40"/>
        <v>4</v>
      </c>
      <c r="W265" s="71"/>
    </row>
    <row r="266" spans="1:23" x14ac:dyDescent="0.25">
      <c r="A266" s="16">
        <v>51074</v>
      </c>
      <c r="B266" s="61">
        <v>22.08333333333329</v>
      </c>
      <c r="C266" s="71">
        <v>1.5418259191734249</v>
      </c>
      <c r="D266" s="71">
        <f t="shared" si="36"/>
        <v>1.5418259191734249</v>
      </c>
      <c r="E266" s="46">
        <f t="shared" si="38"/>
        <v>1.7918259191734249</v>
      </c>
      <c r="F266" s="46">
        <f t="shared" si="39"/>
        <v>1.2918259191734249</v>
      </c>
      <c r="G266" s="72">
        <f t="shared" si="33"/>
        <v>2</v>
      </c>
      <c r="H266" s="72">
        <f t="shared" si="33"/>
        <v>2</v>
      </c>
      <c r="I266" s="72">
        <f t="shared" si="33"/>
        <v>2</v>
      </c>
      <c r="J266" s="72">
        <f t="shared" si="33"/>
        <v>2</v>
      </c>
      <c r="K266" s="72">
        <f t="shared" si="33"/>
        <v>2</v>
      </c>
      <c r="L266" s="46">
        <v>4</v>
      </c>
      <c r="M266" s="71">
        <f t="shared" si="40"/>
        <v>4</v>
      </c>
      <c r="N266" s="71">
        <f t="shared" si="40"/>
        <v>4</v>
      </c>
      <c r="O266" s="71">
        <f t="shared" si="40"/>
        <v>4</v>
      </c>
      <c r="P266" s="71">
        <f t="shared" si="40"/>
        <v>4</v>
      </c>
      <c r="W266" s="71"/>
    </row>
    <row r="267" spans="1:23" x14ac:dyDescent="0.25">
      <c r="A267" s="16">
        <v>51104</v>
      </c>
      <c r="B267" s="61">
        <v>22.166666666666622</v>
      </c>
      <c r="C267" s="71">
        <v>1.5394410551893163</v>
      </c>
      <c r="D267" s="71">
        <f t="shared" si="36"/>
        <v>1.5394410551893163</v>
      </c>
      <c r="E267" s="46">
        <f t="shared" si="38"/>
        <v>1.7894410551893163</v>
      </c>
      <c r="F267" s="46">
        <f t="shared" si="39"/>
        <v>1.2894410551893163</v>
      </c>
      <c r="G267" s="72">
        <f t="shared" si="33"/>
        <v>2</v>
      </c>
      <c r="H267" s="72">
        <f t="shared" si="33"/>
        <v>2</v>
      </c>
      <c r="I267" s="72">
        <f t="shared" si="33"/>
        <v>2</v>
      </c>
      <c r="J267" s="72">
        <f t="shared" si="33"/>
        <v>2</v>
      </c>
      <c r="K267" s="72">
        <f t="shared" si="33"/>
        <v>2</v>
      </c>
      <c r="L267" s="46">
        <v>4</v>
      </c>
      <c r="M267" s="71">
        <f t="shared" si="40"/>
        <v>4</v>
      </c>
      <c r="N267" s="71">
        <f t="shared" si="40"/>
        <v>4</v>
      </c>
      <c r="O267" s="71">
        <f t="shared" si="40"/>
        <v>4</v>
      </c>
      <c r="P267" s="71">
        <f t="shared" si="40"/>
        <v>4</v>
      </c>
      <c r="W267" s="71"/>
    </row>
    <row r="268" spans="1:23" x14ac:dyDescent="0.25">
      <c r="A268" s="16">
        <v>51135</v>
      </c>
      <c r="B268" s="61">
        <v>22.249999999999954</v>
      </c>
      <c r="C268" s="71">
        <v>1.5370766120109112</v>
      </c>
      <c r="D268" s="71">
        <f t="shared" si="36"/>
        <v>1.5370766120109112</v>
      </c>
      <c r="E268" s="46">
        <f t="shared" si="38"/>
        <v>1.7870766120109112</v>
      </c>
      <c r="F268" s="46">
        <f t="shared" si="39"/>
        <v>1.2870766120109112</v>
      </c>
      <c r="G268" s="72">
        <f t="shared" si="33"/>
        <v>2</v>
      </c>
      <c r="H268" s="72">
        <f t="shared" si="33"/>
        <v>2</v>
      </c>
      <c r="I268" s="72">
        <f t="shared" si="33"/>
        <v>2</v>
      </c>
      <c r="J268" s="72">
        <f t="shared" si="33"/>
        <v>2</v>
      </c>
      <c r="K268" s="72">
        <f t="shared" si="33"/>
        <v>2</v>
      </c>
      <c r="L268" s="46">
        <v>4</v>
      </c>
      <c r="M268" s="71">
        <f t="shared" si="40"/>
        <v>4</v>
      </c>
      <c r="N268" s="71">
        <f t="shared" si="40"/>
        <v>4</v>
      </c>
      <c r="O268" s="71">
        <f t="shared" si="40"/>
        <v>4</v>
      </c>
      <c r="P268" s="71">
        <f t="shared" si="40"/>
        <v>4</v>
      </c>
      <c r="W268" s="71"/>
    </row>
    <row r="269" spans="1:23" x14ac:dyDescent="0.25">
      <c r="A269" s="16">
        <v>51166</v>
      </c>
      <c r="B269" s="61">
        <v>22.333333333333286</v>
      </c>
      <c r="C269" s="71">
        <v>1.5347326347445192</v>
      </c>
      <c r="D269" s="71">
        <f t="shared" si="36"/>
        <v>1.5347326347445192</v>
      </c>
      <c r="E269" s="46">
        <f t="shared" si="38"/>
        <v>1.7847326347445192</v>
      </c>
      <c r="F269" s="46">
        <f t="shared" si="39"/>
        <v>1.2847326347445192</v>
      </c>
      <c r="G269" s="72">
        <f t="shared" si="33"/>
        <v>2</v>
      </c>
      <c r="H269" s="72">
        <f t="shared" si="33"/>
        <v>2</v>
      </c>
      <c r="I269" s="72">
        <f t="shared" si="33"/>
        <v>2</v>
      </c>
      <c r="J269" s="72">
        <f t="shared" si="33"/>
        <v>2</v>
      </c>
      <c r="K269" s="72">
        <f t="shared" si="33"/>
        <v>2</v>
      </c>
      <c r="L269" s="46">
        <v>4</v>
      </c>
      <c r="M269" s="71">
        <f t="shared" si="40"/>
        <v>4</v>
      </c>
      <c r="N269" s="71">
        <f t="shared" si="40"/>
        <v>4</v>
      </c>
      <c r="O269" s="71">
        <f t="shared" si="40"/>
        <v>4</v>
      </c>
      <c r="P269" s="71">
        <f t="shared" si="40"/>
        <v>4</v>
      </c>
      <c r="W269" s="71"/>
    </row>
    <row r="270" spans="1:23" x14ac:dyDescent="0.25">
      <c r="A270" s="16">
        <v>51195</v>
      </c>
      <c r="B270" s="61">
        <v>22.416666666666618</v>
      </c>
      <c r="C270" s="71">
        <v>1.5324091684964503</v>
      </c>
      <c r="D270" s="71">
        <f t="shared" si="36"/>
        <v>1.5324091684964503</v>
      </c>
      <c r="E270" s="46">
        <f t="shared" si="38"/>
        <v>1.7824091684964503</v>
      </c>
      <c r="F270" s="46">
        <f t="shared" si="39"/>
        <v>1.2824091684964503</v>
      </c>
      <c r="G270" s="72">
        <f t="shared" ref="G270:K320" si="41">IF($C270+(0.5*$B270/2)&lt;=2,$C270+(0.5*$B270/2),2)</f>
        <v>2</v>
      </c>
      <c r="H270" s="72">
        <f t="shared" si="41"/>
        <v>2</v>
      </c>
      <c r="I270" s="72">
        <f t="shared" si="41"/>
        <v>2</v>
      </c>
      <c r="J270" s="72">
        <f t="shared" si="41"/>
        <v>2</v>
      </c>
      <c r="K270" s="72">
        <f t="shared" si="41"/>
        <v>2</v>
      </c>
      <c r="L270" s="46">
        <v>4</v>
      </c>
      <c r="M270" s="71">
        <f t="shared" si="40"/>
        <v>4</v>
      </c>
      <c r="N270" s="71">
        <f t="shared" si="40"/>
        <v>4</v>
      </c>
      <c r="O270" s="71">
        <f t="shared" si="40"/>
        <v>4</v>
      </c>
      <c r="P270" s="71">
        <f t="shared" si="40"/>
        <v>4</v>
      </c>
      <c r="W270" s="71"/>
    </row>
    <row r="271" spans="1:23" x14ac:dyDescent="0.25">
      <c r="A271" s="16">
        <v>51226</v>
      </c>
      <c r="B271" s="61">
        <v>22.49999999999995</v>
      </c>
      <c r="C271" s="71">
        <v>1.5301062583730141</v>
      </c>
      <c r="D271" s="71">
        <f t="shared" si="36"/>
        <v>1.5301062583730141</v>
      </c>
      <c r="E271" s="46">
        <f t="shared" si="38"/>
        <v>1.7801062583730141</v>
      </c>
      <c r="F271" s="46">
        <f t="shared" si="39"/>
        <v>1.2801062583730141</v>
      </c>
      <c r="G271" s="72">
        <f t="shared" si="41"/>
        <v>2</v>
      </c>
      <c r="H271" s="72">
        <f t="shared" si="41"/>
        <v>2</v>
      </c>
      <c r="I271" s="72">
        <f t="shared" si="41"/>
        <v>2</v>
      </c>
      <c r="J271" s="72">
        <f t="shared" si="41"/>
        <v>2</v>
      </c>
      <c r="K271" s="72">
        <f t="shared" si="41"/>
        <v>2</v>
      </c>
      <c r="L271" s="46">
        <v>4</v>
      </c>
      <c r="M271" s="71">
        <f t="shared" si="40"/>
        <v>4</v>
      </c>
      <c r="N271" s="71">
        <f t="shared" si="40"/>
        <v>4</v>
      </c>
      <c r="O271" s="71">
        <f t="shared" si="40"/>
        <v>4</v>
      </c>
      <c r="P271" s="71">
        <f t="shared" si="40"/>
        <v>4</v>
      </c>
      <c r="W271" s="71"/>
    </row>
    <row r="272" spans="1:23" x14ac:dyDescent="0.25">
      <c r="A272" s="16">
        <v>51256</v>
      </c>
      <c r="B272" s="61">
        <v>22.583333333333282</v>
      </c>
      <c r="C272" s="71">
        <v>1.5278239494805201</v>
      </c>
      <c r="D272" s="71">
        <f t="shared" si="36"/>
        <v>1.5278239494805201</v>
      </c>
      <c r="E272" s="46">
        <f t="shared" si="38"/>
        <v>1.7778239494805201</v>
      </c>
      <c r="F272" s="46">
        <f t="shared" si="39"/>
        <v>1.2778239494805201</v>
      </c>
      <c r="G272" s="72">
        <f t="shared" si="41"/>
        <v>2</v>
      </c>
      <c r="H272" s="72">
        <f t="shared" si="41"/>
        <v>2</v>
      </c>
      <c r="I272" s="72">
        <f t="shared" si="41"/>
        <v>2</v>
      </c>
      <c r="J272" s="72">
        <f t="shared" si="41"/>
        <v>2</v>
      </c>
      <c r="K272" s="72">
        <f t="shared" si="41"/>
        <v>2</v>
      </c>
      <c r="L272" s="46">
        <v>4</v>
      </c>
      <c r="M272" s="71">
        <f t="shared" si="40"/>
        <v>4</v>
      </c>
      <c r="N272" s="71">
        <f t="shared" si="40"/>
        <v>4</v>
      </c>
      <c r="O272" s="71">
        <f t="shared" si="40"/>
        <v>4</v>
      </c>
      <c r="P272" s="71">
        <f t="shared" si="40"/>
        <v>4</v>
      </c>
      <c r="W272" s="71"/>
    </row>
    <row r="273" spans="1:23" x14ac:dyDescent="0.25">
      <c r="A273" s="16">
        <v>51287</v>
      </c>
      <c r="B273" s="61">
        <v>22.666666666666615</v>
      </c>
      <c r="C273" s="71">
        <v>1.5255622869252781</v>
      </c>
      <c r="D273" s="71">
        <f t="shared" si="36"/>
        <v>1.5255622869252781</v>
      </c>
      <c r="E273" s="46">
        <f t="shared" si="38"/>
        <v>1.7755622869252781</v>
      </c>
      <c r="F273" s="46">
        <f t="shared" si="39"/>
        <v>1.2755622869252781</v>
      </c>
      <c r="G273" s="72">
        <f t="shared" si="41"/>
        <v>2</v>
      </c>
      <c r="H273" s="72">
        <f t="shared" si="41"/>
        <v>2</v>
      </c>
      <c r="I273" s="72">
        <f t="shared" si="41"/>
        <v>2</v>
      </c>
      <c r="J273" s="72">
        <f t="shared" si="41"/>
        <v>2</v>
      </c>
      <c r="K273" s="72">
        <f t="shared" si="41"/>
        <v>2</v>
      </c>
      <c r="L273" s="46">
        <v>4</v>
      </c>
      <c r="M273" s="71">
        <f t="shared" si="40"/>
        <v>4</v>
      </c>
      <c r="N273" s="71">
        <f t="shared" si="40"/>
        <v>4</v>
      </c>
      <c r="O273" s="71">
        <f t="shared" si="40"/>
        <v>4</v>
      </c>
      <c r="P273" s="71">
        <f t="shared" si="40"/>
        <v>4</v>
      </c>
      <c r="W273" s="71"/>
    </row>
    <row r="274" spans="1:23" x14ac:dyDescent="0.25">
      <c r="A274" s="16">
        <v>51317</v>
      </c>
      <c r="B274" s="61">
        <v>22.749999999999947</v>
      </c>
      <c r="C274" s="71">
        <v>1.5233213158135979</v>
      </c>
      <c r="D274" s="71">
        <f t="shared" si="36"/>
        <v>1.5233213158135979</v>
      </c>
      <c r="E274" s="46">
        <f t="shared" si="38"/>
        <v>1.7733213158135979</v>
      </c>
      <c r="F274" s="46">
        <f t="shared" si="39"/>
        <v>1.2733213158135979</v>
      </c>
      <c r="G274" s="72">
        <f t="shared" si="41"/>
        <v>2</v>
      </c>
      <c r="H274" s="72">
        <f t="shared" si="41"/>
        <v>2</v>
      </c>
      <c r="I274" s="72">
        <f t="shared" si="41"/>
        <v>2</v>
      </c>
      <c r="J274" s="72">
        <f t="shared" si="41"/>
        <v>2</v>
      </c>
      <c r="K274" s="72">
        <f t="shared" si="41"/>
        <v>2</v>
      </c>
      <c r="L274" s="46">
        <v>4</v>
      </c>
      <c r="M274" s="71">
        <f t="shared" si="40"/>
        <v>4</v>
      </c>
      <c r="N274" s="71">
        <f t="shared" si="40"/>
        <v>4</v>
      </c>
      <c r="O274" s="71">
        <f t="shared" si="40"/>
        <v>4</v>
      </c>
      <c r="P274" s="71">
        <f t="shared" si="40"/>
        <v>4</v>
      </c>
      <c r="W274" s="71"/>
    </row>
    <row r="275" spans="1:23" x14ac:dyDescent="0.25">
      <c r="A275" s="16">
        <v>51348</v>
      </c>
      <c r="B275" s="61">
        <v>22.833333333333279</v>
      </c>
      <c r="C275" s="71">
        <v>1.5211010812517887</v>
      </c>
      <c r="D275" s="71">
        <f t="shared" si="36"/>
        <v>1.5211010812517887</v>
      </c>
      <c r="E275" s="46">
        <f t="shared" si="38"/>
        <v>1.7711010812517887</v>
      </c>
      <c r="F275" s="46">
        <f t="shared" si="39"/>
        <v>1.2711010812517887</v>
      </c>
      <c r="G275" s="72">
        <f t="shared" si="41"/>
        <v>2</v>
      </c>
      <c r="H275" s="72">
        <f t="shared" si="41"/>
        <v>2</v>
      </c>
      <c r="I275" s="72">
        <f t="shared" si="41"/>
        <v>2</v>
      </c>
      <c r="J275" s="72">
        <f t="shared" si="41"/>
        <v>2</v>
      </c>
      <c r="K275" s="72">
        <f t="shared" si="41"/>
        <v>2</v>
      </c>
      <c r="L275" s="46">
        <v>4</v>
      </c>
      <c r="M275" s="71">
        <f t="shared" si="40"/>
        <v>4</v>
      </c>
      <c r="N275" s="71">
        <f t="shared" si="40"/>
        <v>4</v>
      </c>
      <c r="O275" s="71">
        <f t="shared" si="40"/>
        <v>4</v>
      </c>
      <c r="P275" s="71">
        <f t="shared" si="40"/>
        <v>4</v>
      </c>
      <c r="W275" s="71"/>
    </row>
    <row r="276" spans="1:23" x14ac:dyDescent="0.25">
      <c r="A276" s="16">
        <v>51379</v>
      </c>
      <c r="B276" s="61">
        <v>22.916666666666611</v>
      </c>
      <c r="C276" s="71">
        <v>1.5189016283461607</v>
      </c>
      <c r="D276" s="71">
        <f t="shared" si="36"/>
        <v>1.5189016283461607</v>
      </c>
      <c r="E276" s="46">
        <f t="shared" si="38"/>
        <v>1.7689016283461607</v>
      </c>
      <c r="F276" s="46">
        <f t="shared" si="39"/>
        <v>1.2689016283461607</v>
      </c>
      <c r="G276" s="72">
        <f t="shared" si="41"/>
        <v>2</v>
      </c>
      <c r="H276" s="72">
        <f t="shared" si="41"/>
        <v>2</v>
      </c>
      <c r="I276" s="72">
        <f t="shared" si="41"/>
        <v>2</v>
      </c>
      <c r="J276" s="72">
        <f t="shared" si="41"/>
        <v>2</v>
      </c>
      <c r="K276" s="72">
        <f t="shared" si="41"/>
        <v>2</v>
      </c>
      <c r="L276" s="46">
        <v>4</v>
      </c>
      <c r="M276" s="71">
        <f t="shared" si="40"/>
        <v>4</v>
      </c>
      <c r="N276" s="71">
        <f t="shared" si="40"/>
        <v>4</v>
      </c>
      <c r="O276" s="71">
        <f t="shared" si="40"/>
        <v>4</v>
      </c>
      <c r="P276" s="71">
        <f t="shared" si="40"/>
        <v>4</v>
      </c>
      <c r="W276" s="71"/>
    </row>
    <row r="277" spans="1:23" x14ac:dyDescent="0.25">
      <c r="A277" s="16">
        <v>51409</v>
      </c>
      <c r="B277" s="61">
        <v>22.999999999999943</v>
      </c>
      <c r="C277" s="71">
        <v>1.5167230022030231</v>
      </c>
      <c r="D277" s="71">
        <f t="shared" si="36"/>
        <v>1.5167230022030231</v>
      </c>
      <c r="E277" s="46">
        <f t="shared" si="38"/>
        <v>1.7667230022030231</v>
      </c>
      <c r="F277" s="46">
        <f t="shared" si="39"/>
        <v>1.2667230022030231</v>
      </c>
      <c r="G277" s="72">
        <f t="shared" si="41"/>
        <v>2</v>
      </c>
      <c r="H277" s="72">
        <f t="shared" si="41"/>
        <v>2</v>
      </c>
      <c r="I277" s="72">
        <f t="shared" si="41"/>
        <v>2</v>
      </c>
      <c r="J277" s="72">
        <f t="shared" si="41"/>
        <v>2</v>
      </c>
      <c r="K277" s="72">
        <f t="shared" si="41"/>
        <v>2</v>
      </c>
      <c r="L277" s="46">
        <v>4</v>
      </c>
      <c r="M277" s="71">
        <f t="shared" si="40"/>
        <v>4</v>
      </c>
      <c r="N277" s="71">
        <f t="shared" si="40"/>
        <v>4</v>
      </c>
      <c r="O277" s="71">
        <f t="shared" si="40"/>
        <v>4</v>
      </c>
      <c r="P277" s="71">
        <f t="shared" si="40"/>
        <v>4</v>
      </c>
      <c r="W277" s="71"/>
    </row>
    <row r="278" spans="1:23" x14ac:dyDescent="0.25">
      <c r="A278" s="16">
        <v>51440</v>
      </c>
      <c r="B278" s="61">
        <v>23.083333333333275</v>
      </c>
      <c r="C278" s="71">
        <v>1.5145652479286862</v>
      </c>
      <c r="D278" s="71">
        <f t="shared" si="36"/>
        <v>1.5145652479286862</v>
      </c>
      <c r="E278" s="46">
        <f t="shared" si="38"/>
        <v>1.7645652479286862</v>
      </c>
      <c r="F278" s="46">
        <f t="shared" si="39"/>
        <v>1.2645652479286862</v>
      </c>
      <c r="G278" s="72">
        <f t="shared" si="41"/>
        <v>2</v>
      </c>
      <c r="H278" s="72">
        <f t="shared" si="41"/>
        <v>2</v>
      </c>
      <c r="I278" s="72">
        <f t="shared" si="41"/>
        <v>2</v>
      </c>
      <c r="J278" s="72">
        <f t="shared" si="41"/>
        <v>2</v>
      </c>
      <c r="K278" s="72">
        <f t="shared" si="41"/>
        <v>2</v>
      </c>
      <c r="L278" s="46">
        <v>4</v>
      </c>
      <c r="M278" s="71">
        <f t="shared" si="40"/>
        <v>4</v>
      </c>
      <c r="N278" s="71">
        <f t="shared" si="40"/>
        <v>4</v>
      </c>
      <c r="O278" s="71">
        <f t="shared" si="40"/>
        <v>4</v>
      </c>
      <c r="P278" s="71">
        <f t="shared" si="40"/>
        <v>4</v>
      </c>
      <c r="W278" s="71"/>
    </row>
    <row r="279" spans="1:23" x14ac:dyDescent="0.25">
      <c r="A279" s="16">
        <v>51470</v>
      </c>
      <c r="B279" s="61">
        <v>23.166666666666607</v>
      </c>
      <c r="C279" s="71">
        <v>1.5124284106294592</v>
      </c>
      <c r="D279" s="71">
        <f t="shared" si="36"/>
        <v>1.5124284106294592</v>
      </c>
      <c r="E279" s="46">
        <f t="shared" si="38"/>
        <v>1.7624284106294592</v>
      </c>
      <c r="F279" s="46">
        <f t="shared" si="39"/>
        <v>1.2624284106294592</v>
      </c>
      <c r="G279" s="72">
        <f t="shared" si="41"/>
        <v>2</v>
      </c>
      <c r="H279" s="72">
        <f t="shared" si="41"/>
        <v>2</v>
      </c>
      <c r="I279" s="72">
        <f t="shared" si="41"/>
        <v>2</v>
      </c>
      <c r="J279" s="72">
        <f t="shared" si="41"/>
        <v>2</v>
      </c>
      <c r="K279" s="72">
        <f t="shared" si="41"/>
        <v>2</v>
      </c>
      <c r="L279" s="46">
        <v>4</v>
      </c>
      <c r="M279" s="71">
        <f t="shared" si="40"/>
        <v>4</v>
      </c>
      <c r="N279" s="71">
        <f t="shared" si="40"/>
        <v>4</v>
      </c>
      <c r="O279" s="71">
        <f t="shared" si="40"/>
        <v>4</v>
      </c>
      <c r="P279" s="71">
        <f t="shared" si="40"/>
        <v>4</v>
      </c>
      <c r="W279" s="71"/>
    </row>
    <row r="280" spans="1:23" x14ac:dyDescent="0.25">
      <c r="A280" s="16">
        <v>51501</v>
      </c>
      <c r="B280" s="61">
        <v>23.24999999999994</v>
      </c>
      <c r="C280" s="71">
        <v>1.510312535411652</v>
      </c>
      <c r="D280" s="71">
        <f t="shared" si="36"/>
        <v>1.510312535411652</v>
      </c>
      <c r="E280" s="46">
        <f t="shared" si="38"/>
        <v>1.760312535411652</v>
      </c>
      <c r="F280" s="46">
        <f t="shared" si="39"/>
        <v>1.260312535411652</v>
      </c>
      <c r="G280" s="72">
        <f t="shared" si="41"/>
        <v>2</v>
      </c>
      <c r="H280" s="72">
        <f t="shared" si="41"/>
        <v>2</v>
      </c>
      <c r="I280" s="72">
        <f t="shared" si="41"/>
        <v>2</v>
      </c>
      <c r="J280" s="72">
        <f t="shared" si="41"/>
        <v>2</v>
      </c>
      <c r="K280" s="72">
        <f t="shared" si="41"/>
        <v>2</v>
      </c>
      <c r="L280" s="46">
        <v>4</v>
      </c>
      <c r="M280" s="71">
        <f t="shared" si="40"/>
        <v>4</v>
      </c>
      <c r="N280" s="71">
        <f t="shared" si="40"/>
        <v>4</v>
      </c>
      <c r="O280" s="71">
        <f t="shared" si="40"/>
        <v>4</v>
      </c>
      <c r="P280" s="71">
        <f t="shared" si="40"/>
        <v>4</v>
      </c>
      <c r="W280" s="71"/>
    </row>
    <row r="281" spans="1:23" x14ac:dyDescent="0.25">
      <c r="A281" s="16">
        <v>51532</v>
      </c>
      <c r="B281" s="61">
        <v>23.333333333333272</v>
      </c>
      <c r="C281" s="71">
        <v>1.5082176673815739</v>
      </c>
      <c r="D281" s="71">
        <f t="shared" si="36"/>
        <v>1.5082176673815739</v>
      </c>
      <c r="E281" s="46">
        <f t="shared" si="38"/>
        <v>1.7582176673815739</v>
      </c>
      <c r="F281" s="46">
        <f t="shared" si="39"/>
        <v>1.2582176673815739</v>
      </c>
      <c r="G281" s="72">
        <f t="shared" si="41"/>
        <v>2</v>
      </c>
      <c r="H281" s="72">
        <f t="shared" si="41"/>
        <v>2</v>
      </c>
      <c r="I281" s="72">
        <f t="shared" si="41"/>
        <v>2</v>
      </c>
      <c r="J281" s="72">
        <f t="shared" si="41"/>
        <v>2</v>
      </c>
      <c r="K281" s="72">
        <f t="shared" si="41"/>
        <v>2</v>
      </c>
      <c r="L281" s="46">
        <v>4</v>
      </c>
      <c r="M281" s="71">
        <f t="shared" si="40"/>
        <v>4</v>
      </c>
      <c r="N281" s="71">
        <f t="shared" si="40"/>
        <v>4</v>
      </c>
      <c r="O281" s="71">
        <f t="shared" si="40"/>
        <v>4</v>
      </c>
      <c r="P281" s="71">
        <f t="shared" si="40"/>
        <v>4</v>
      </c>
      <c r="W281" s="71"/>
    </row>
    <row r="282" spans="1:23" x14ac:dyDescent="0.25">
      <c r="A282" s="16">
        <v>51560</v>
      </c>
      <c r="B282" s="61">
        <v>23.416666666666604</v>
      </c>
      <c r="C282" s="71">
        <v>1.506143851645535</v>
      </c>
      <c r="D282" s="71">
        <f t="shared" si="36"/>
        <v>1.506143851645535</v>
      </c>
      <c r="E282" s="46">
        <f t="shared" si="38"/>
        <v>1.756143851645535</v>
      </c>
      <c r="F282" s="46">
        <f t="shared" si="39"/>
        <v>1.256143851645535</v>
      </c>
      <c r="G282" s="72">
        <f t="shared" si="41"/>
        <v>2</v>
      </c>
      <c r="H282" s="72">
        <f t="shared" si="41"/>
        <v>2</v>
      </c>
      <c r="I282" s="72">
        <f t="shared" si="41"/>
        <v>2</v>
      </c>
      <c r="J282" s="72">
        <f t="shared" si="41"/>
        <v>2</v>
      </c>
      <c r="K282" s="72">
        <f t="shared" si="41"/>
        <v>2</v>
      </c>
      <c r="L282" s="46">
        <v>4</v>
      </c>
      <c r="M282" s="71">
        <f t="shared" si="40"/>
        <v>4</v>
      </c>
      <c r="N282" s="71">
        <f t="shared" si="40"/>
        <v>4</v>
      </c>
      <c r="O282" s="71">
        <f t="shared" si="40"/>
        <v>4</v>
      </c>
      <c r="P282" s="71">
        <f t="shared" si="40"/>
        <v>4</v>
      </c>
      <c r="W282" s="71"/>
    </row>
    <row r="283" spans="1:23" x14ac:dyDescent="0.25">
      <c r="A283" s="16">
        <v>51591</v>
      </c>
      <c r="B283" s="61">
        <v>23.499999999999936</v>
      </c>
      <c r="C283" s="71">
        <v>1.5040911333098448</v>
      </c>
      <c r="D283" s="71">
        <f t="shared" si="36"/>
        <v>1.5040911333098448</v>
      </c>
      <c r="E283" s="46">
        <f t="shared" si="38"/>
        <v>1.7540911333098448</v>
      </c>
      <c r="F283" s="46">
        <f t="shared" si="39"/>
        <v>1.2540911333098448</v>
      </c>
      <c r="G283" s="72">
        <f t="shared" si="41"/>
        <v>2</v>
      </c>
      <c r="H283" s="72">
        <f t="shared" si="41"/>
        <v>2</v>
      </c>
      <c r="I283" s="72">
        <f t="shared" si="41"/>
        <v>2</v>
      </c>
      <c r="J283" s="72">
        <f t="shared" si="41"/>
        <v>2</v>
      </c>
      <c r="K283" s="72">
        <f t="shared" si="41"/>
        <v>2</v>
      </c>
      <c r="L283" s="46">
        <v>4</v>
      </c>
      <c r="M283" s="71">
        <f t="shared" si="40"/>
        <v>4</v>
      </c>
      <c r="N283" s="71">
        <f t="shared" si="40"/>
        <v>4</v>
      </c>
      <c r="O283" s="71">
        <f t="shared" si="40"/>
        <v>4</v>
      </c>
      <c r="P283" s="71">
        <f t="shared" si="40"/>
        <v>4</v>
      </c>
      <c r="W283" s="71"/>
    </row>
    <row r="284" spans="1:23" x14ac:dyDescent="0.25">
      <c r="A284" s="16">
        <v>51621</v>
      </c>
      <c r="B284" s="61">
        <v>23.583333333333268</v>
      </c>
      <c r="C284" s="71">
        <v>1.5020595574808127</v>
      </c>
      <c r="D284" s="71">
        <f t="shared" si="36"/>
        <v>1.5020595574808127</v>
      </c>
      <c r="E284" s="46">
        <f t="shared" si="38"/>
        <v>1.7520595574808127</v>
      </c>
      <c r="F284" s="46">
        <f t="shared" si="39"/>
        <v>1.2520595574808127</v>
      </c>
      <c r="G284" s="72">
        <f t="shared" si="41"/>
        <v>2</v>
      </c>
      <c r="H284" s="72">
        <f t="shared" si="41"/>
        <v>2</v>
      </c>
      <c r="I284" s="72">
        <f t="shared" si="41"/>
        <v>2</v>
      </c>
      <c r="J284" s="72">
        <f t="shared" si="41"/>
        <v>2</v>
      </c>
      <c r="K284" s="72">
        <f t="shared" si="41"/>
        <v>2</v>
      </c>
      <c r="L284" s="46">
        <v>4</v>
      </c>
      <c r="M284" s="71">
        <f t="shared" si="40"/>
        <v>4</v>
      </c>
      <c r="N284" s="71">
        <f t="shared" si="40"/>
        <v>4</v>
      </c>
      <c r="O284" s="71">
        <f t="shared" si="40"/>
        <v>4</v>
      </c>
      <c r="P284" s="71">
        <f t="shared" si="40"/>
        <v>4</v>
      </c>
      <c r="W284" s="71"/>
    </row>
    <row r="285" spans="1:23" x14ac:dyDescent="0.25">
      <c r="A285" s="16">
        <v>51652</v>
      </c>
      <c r="B285" s="61">
        <v>23.6666666666666</v>
      </c>
      <c r="C285" s="71">
        <v>1.5000491692647488</v>
      </c>
      <c r="D285" s="71">
        <f t="shared" si="36"/>
        <v>1.5000491692647488</v>
      </c>
      <c r="E285" s="46">
        <f t="shared" si="38"/>
        <v>1.7500491692647488</v>
      </c>
      <c r="F285" s="46">
        <f t="shared" si="39"/>
        <v>1.2500491692647488</v>
      </c>
      <c r="G285" s="72">
        <f t="shared" si="41"/>
        <v>2</v>
      </c>
      <c r="H285" s="72">
        <f t="shared" si="41"/>
        <v>2</v>
      </c>
      <c r="I285" s="72">
        <f t="shared" si="41"/>
        <v>2</v>
      </c>
      <c r="J285" s="72">
        <f t="shared" si="41"/>
        <v>2</v>
      </c>
      <c r="K285" s="72">
        <f t="shared" si="41"/>
        <v>2</v>
      </c>
      <c r="L285" s="46">
        <v>4</v>
      </c>
      <c r="M285" s="71">
        <f t="shared" si="40"/>
        <v>4</v>
      </c>
      <c r="N285" s="71">
        <f t="shared" si="40"/>
        <v>4</v>
      </c>
      <c r="O285" s="71">
        <f t="shared" si="40"/>
        <v>4</v>
      </c>
      <c r="P285" s="71">
        <f t="shared" si="40"/>
        <v>4</v>
      </c>
      <c r="W285" s="71"/>
    </row>
    <row r="286" spans="1:23" x14ac:dyDescent="0.25">
      <c r="A286" s="16">
        <v>51682</v>
      </c>
      <c r="B286" s="61">
        <v>23.749999999999932</v>
      </c>
      <c r="C286" s="71">
        <v>1.4980600137679629</v>
      </c>
      <c r="D286" s="71">
        <f t="shared" si="36"/>
        <v>1.4980600137679629</v>
      </c>
      <c r="E286" s="46">
        <f t="shared" si="38"/>
        <v>1.7480600137679629</v>
      </c>
      <c r="F286" s="46">
        <f t="shared" si="39"/>
        <v>1.2480600137679629</v>
      </c>
      <c r="G286" s="72">
        <f t="shared" si="41"/>
        <v>2</v>
      </c>
      <c r="H286" s="72">
        <f t="shared" si="41"/>
        <v>2</v>
      </c>
      <c r="I286" s="72">
        <f t="shared" si="41"/>
        <v>2</v>
      </c>
      <c r="J286" s="72">
        <f t="shared" si="41"/>
        <v>2</v>
      </c>
      <c r="K286" s="72">
        <f t="shared" si="41"/>
        <v>2</v>
      </c>
      <c r="L286" s="46">
        <v>4</v>
      </c>
      <c r="M286" s="71">
        <f t="shared" si="40"/>
        <v>4</v>
      </c>
      <c r="N286" s="71">
        <f t="shared" si="40"/>
        <v>4</v>
      </c>
      <c r="O286" s="71">
        <f t="shared" si="40"/>
        <v>4</v>
      </c>
      <c r="P286" s="71">
        <f t="shared" si="40"/>
        <v>4</v>
      </c>
      <c r="W286" s="71"/>
    </row>
    <row r="287" spans="1:23" x14ac:dyDescent="0.25">
      <c r="A287" s="16">
        <v>51713</v>
      </c>
      <c r="B287" s="61">
        <v>23.833333333333265</v>
      </c>
      <c r="C287" s="71">
        <v>1.4960921360967643</v>
      </c>
      <c r="D287" s="71">
        <f t="shared" si="36"/>
        <v>1.4960921360967643</v>
      </c>
      <c r="E287" s="46">
        <f t="shared" si="38"/>
        <v>1.7460921360967643</v>
      </c>
      <c r="F287" s="46">
        <f t="shared" si="39"/>
        <v>1.2460921360967643</v>
      </c>
      <c r="G287" s="72">
        <f t="shared" si="41"/>
        <v>2</v>
      </c>
      <c r="H287" s="72">
        <f t="shared" si="41"/>
        <v>2</v>
      </c>
      <c r="I287" s="72">
        <f t="shared" si="41"/>
        <v>2</v>
      </c>
      <c r="J287" s="72">
        <f t="shared" si="41"/>
        <v>2</v>
      </c>
      <c r="K287" s="72">
        <f t="shared" si="41"/>
        <v>2</v>
      </c>
      <c r="L287" s="46">
        <v>4</v>
      </c>
      <c r="M287" s="71">
        <f t="shared" si="40"/>
        <v>4</v>
      </c>
      <c r="N287" s="71">
        <f t="shared" si="40"/>
        <v>4</v>
      </c>
      <c r="O287" s="71">
        <f t="shared" si="40"/>
        <v>4</v>
      </c>
      <c r="P287" s="71">
        <f t="shared" si="40"/>
        <v>4</v>
      </c>
      <c r="W287" s="71"/>
    </row>
    <row r="288" spans="1:23" x14ac:dyDescent="0.25">
      <c r="A288" s="16">
        <v>51744</v>
      </c>
      <c r="B288" s="61">
        <v>23.916666666666597</v>
      </c>
      <c r="C288" s="71">
        <v>1.4941455813574624</v>
      </c>
      <c r="D288" s="71">
        <f t="shared" si="36"/>
        <v>1.4941455813574624</v>
      </c>
      <c r="E288" s="46">
        <f t="shared" si="38"/>
        <v>1.7441455813574624</v>
      </c>
      <c r="F288" s="46">
        <f t="shared" si="39"/>
        <v>1.2441455813574624</v>
      </c>
      <c r="G288" s="72">
        <f t="shared" si="41"/>
        <v>2</v>
      </c>
      <c r="H288" s="72">
        <f t="shared" si="41"/>
        <v>2</v>
      </c>
      <c r="I288" s="72">
        <f t="shared" si="41"/>
        <v>2</v>
      </c>
      <c r="J288" s="72">
        <f t="shared" si="41"/>
        <v>2</v>
      </c>
      <c r="K288" s="72">
        <f t="shared" si="41"/>
        <v>2</v>
      </c>
      <c r="L288" s="46">
        <v>4</v>
      </c>
      <c r="M288" s="71">
        <f t="shared" si="40"/>
        <v>4</v>
      </c>
      <c r="N288" s="71">
        <f t="shared" si="40"/>
        <v>4</v>
      </c>
      <c r="O288" s="71">
        <f t="shared" si="40"/>
        <v>4</v>
      </c>
      <c r="P288" s="71">
        <f t="shared" si="40"/>
        <v>4</v>
      </c>
      <c r="W288" s="71"/>
    </row>
    <row r="289" spans="1:23" x14ac:dyDescent="0.25">
      <c r="A289" s="16">
        <v>51774</v>
      </c>
      <c r="B289" s="61">
        <v>23.999999999999929</v>
      </c>
      <c r="C289" s="71">
        <v>1.4922203946563675</v>
      </c>
      <c r="D289" s="71">
        <f t="shared" si="36"/>
        <v>1.4922203946563675</v>
      </c>
      <c r="E289" s="46">
        <f t="shared" si="38"/>
        <v>1.7422203946563675</v>
      </c>
      <c r="F289" s="46">
        <f t="shared" si="39"/>
        <v>1.2422203946563675</v>
      </c>
      <c r="G289" s="72">
        <f t="shared" si="41"/>
        <v>2</v>
      </c>
      <c r="H289" s="72">
        <f t="shared" si="41"/>
        <v>2</v>
      </c>
      <c r="I289" s="72">
        <f t="shared" si="41"/>
        <v>2</v>
      </c>
      <c r="J289" s="72">
        <f t="shared" si="41"/>
        <v>2</v>
      </c>
      <c r="K289" s="72">
        <f t="shared" si="41"/>
        <v>2</v>
      </c>
      <c r="L289" s="46">
        <v>4</v>
      </c>
      <c r="M289" s="71">
        <f t="shared" si="40"/>
        <v>4</v>
      </c>
      <c r="N289" s="71">
        <f t="shared" si="40"/>
        <v>4</v>
      </c>
      <c r="O289" s="71">
        <f t="shared" si="40"/>
        <v>4</v>
      </c>
      <c r="P289" s="71">
        <f t="shared" si="40"/>
        <v>4</v>
      </c>
      <c r="W289" s="71"/>
    </row>
    <row r="290" spans="1:23" x14ac:dyDescent="0.25">
      <c r="A290" s="16">
        <v>51805</v>
      </c>
      <c r="B290" s="61">
        <v>24.083333333333261</v>
      </c>
      <c r="C290" s="71">
        <v>1.4903166210997889</v>
      </c>
      <c r="D290" s="71">
        <f t="shared" si="36"/>
        <v>1.4903166210997889</v>
      </c>
      <c r="E290" s="46">
        <f t="shared" si="38"/>
        <v>1.7403166210997889</v>
      </c>
      <c r="F290" s="46">
        <f t="shared" si="39"/>
        <v>1.2403166210997889</v>
      </c>
      <c r="G290" s="72">
        <f t="shared" si="41"/>
        <v>2</v>
      </c>
      <c r="H290" s="72">
        <f t="shared" si="41"/>
        <v>2</v>
      </c>
      <c r="I290" s="72">
        <f t="shared" si="41"/>
        <v>2</v>
      </c>
      <c r="J290" s="72">
        <f t="shared" si="41"/>
        <v>2</v>
      </c>
      <c r="K290" s="72">
        <f t="shared" si="41"/>
        <v>2</v>
      </c>
      <c r="L290" s="46">
        <v>4</v>
      </c>
      <c r="M290" s="71">
        <f t="shared" si="40"/>
        <v>4</v>
      </c>
      <c r="N290" s="71">
        <f t="shared" si="40"/>
        <v>4</v>
      </c>
      <c r="O290" s="71">
        <f t="shared" si="40"/>
        <v>4</v>
      </c>
      <c r="P290" s="71">
        <f t="shared" si="40"/>
        <v>4</v>
      </c>
      <c r="W290" s="71"/>
    </row>
    <row r="291" spans="1:23" x14ac:dyDescent="0.25">
      <c r="A291" s="16">
        <v>51835</v>
      </c>
      <c r="B291" s="61">
        <v>24.166666666666593</v>
      </c>
      <c r="C291" s="71">
        <v>1.4884343057940366</v>
      </c>
      <c r="D291" s="71">
        <f t="shared" si="36"/>
        <v>1.4884343057940366</v>
      </c>
      <c r="E291" s="46">
        <f t="shared" si="38"/>
        <v>1.7384343057940366</v>
      </c>
      <c r="F291" s="46">
        <f t="shared" si="39"/>
        <v>1.2384343057940366</v>
      </c>
      <c r="G291" s="72">
        <f t="shared" si="41"/>
        <v>2</v>
      </c>
      <c r="H291" s="72">
        <f t="shared" si="41"/>
        <v>2</v>
      </c>
      <c r="I291" s="72">
        <f t="shared" si="41"/>
        <v>2</v>
      </c>
      <c r="J291" s="72">
        <f t="shared" si="41"/>
        <v>2</v>
      </c>
      <c r="K291" s="72">
        <f t="shared" si="41"/>
        <v>2</v>
      </c>
      <c r="L291" s="46">
        <v>4</v>
      </c>
      <c r="M291" s="71">
        <f t="shared" si="40"/>
        <v>4</v>
      </c>
      <c r="N291" s="71">
        <f t="shared" si="40"/>
        <v>4</v>
      </c>
      <c r="O291" s="71">
        <f t="shared" si="40"/>
        <v>4</v>
      </c>
      <c r="P291" s="71">
        <f t="shared" si="40"/>
        <v>4</v>
      </c>
      <c r="W291" s="71"/>
    </row>
    <row r="292" spans="1:23" x14ac:dyDescent="0.25">
      <c r="A292" s="16">
        <v>51866</v>
      </c>
      <c r="B292" s="61">
        <v>24.249999999999925</v>
      </c>
      <c r="C292" s="71">
        <v>1.4865734938454198</v>
      </c>
      <c r="D292" s="71">
        <f t="shared" si="36"/>
        <v>1.4865734938454198</v>
      </c>
      <c r="E292" s="46">
        <f t="shared" si="38"/>
        <v>1.7365734938454198</v>
      </c>
      <c r="F292" s="46">
        <f t="shared" si="39"/>
        <v>1.2365734938454198</v>
      </c>
      <c r="G292" s="72">
        <f t="shared" si="41"/>
        <v>2</v>
      </c>
      <c r="H292" s="72">
        <f t="shared" si="41"/>
        <v>2</v>
      </c>
      <c r="I292" s="72">
        <f t="shared" si="41"/>
        <v>2</v>
      </c>
      <c r="J292" s="72">
        <f t="shared" si="41"/>
        <v>2</v>
      </c>
      <c r="K292" s="72">
        <f t="shared" si="41"/>
        <v>2</v>
      </c>
      <c r="L292" s="46">
        <v>4</v>
      </c>
      <c r="M292" s="71">
        <f t="shared" si="40"/>
        <v>4</v>
      </c>
      <c r="N292" s="71">
        <f t="shared" si="40"/>
        <v>4</v>
      </c>
      <c r="O292" s="71">
        <f t="shared" si="40"/>
        <v>4</v>
      </c>
      <c r="P292" s="71">
        <f t="shared" si="40"/>
        <v>4</v>
      </c>
      <c r="W292" s="71"/>
    </row>
    <row r="293" spans="1:23" x14ac:dyDescent="0.25">
      <c r="A293" s="16">
        <v>51897</v>
      </c>
      <c r="B293" s="61">
        <v>24.333333333333258</v>
      </c>
      <c r="C293" s="71">
        <v>1.4847342303602484</v>
      </c>
      <c r="D293" s="71">
        <f t="shared" si="36"/>
        <v>1.4847342303602484</v>
      </c>
      <c r="E293" s="46">
        <f t="shared" si="38"/>
        <v>1.7347342303602484</v>
      </c>
      <c r="F293" s="46">
        <f t="shared" si="39"/>
        <v>1.2347342303602484</v>
      </c>
      <c r="G293" s="72">
        <f t="shared" si="41"/>
        <v>2</v>
      </c>
      <c r="H293" s="72">
        <f t="shared" si="41"/>
        <v>2</v>
      </c>
      <c r="I293" s="72">
        <f t="shared" si="41"/>
        <v>2</v>
      </c>
      <c r="J293" s="72">
        <f t="shared" si="41"/>
        <v>2</v>
      </c>
      <c r="K293" s="72">
        <f t="shared" si="41"/>
        <v>2</v>
      </c>
      <c r="L293" s="46">
        <v>4</v>
      </c>
      <c r="M293" s="71">
        <f t="shared" si="40"/>
        <v>4</v>
      </c>
      <c r="N293" s="71">
        <f t="shared" si="40"/>
        <v>4</v>
      </c>
      <c r="O293" s="71">
        <f t="shared" si="40"/>
        <v>4</v>
      </c>
      <c r="P293" s="71">
        <f t="shared" si="40"/>
        <v>4</v>
      </c>
      <c r="W293" s="71"/>
    </row>
    <row r="294" spans="1:23" x14ac:dyDescent="0.25">
      <c r="A294" s="16">
        <v>51925</v>
      </c>
      <c r="B294" s="61">
        <v>24.41666666666659</v>
      </c>
      <c r="C294" s="71">
        <v>1.4829165604448324</v>
      </c>
      <c r="D294" s="71">
        <f t="shared" si="36"/>
        <v>1.4829165604448324</v>
      </c>
      <c r="E294" s="46">
        <f t="shared" si="38"/>
        <v>1.7329165604448324</v>
      </c>
      <c r="F294" s="46">
        <f t="shared" si="39"/>
        <v>1.2329165604448324</v>
      </c>
      <c r="G294" s="72">
        <f t="shared" si="41"/>
        <v>2</v>
      </c>
      <c r="H294" s="72">
        <f t="shared" si="41"/>
        <v>2</v>
      </c>
      <c r="I294" s="72">
        <f t="shared" si="41"/>
        <v>2</v>
      </c>
      <c r="J294" s="72">
        <f t="shared" si="41"/>
        <v>2</v>
      </c>
      <c r="K294" s="72">
        <f t="shared" si="41"/>
        <v>2</v>
      </c>
      <c r="L294" s="46">
        <v>4</v>
      </c>
      <c r="M294" s="71">
        <f t="shared" si="40"/>
        <v>4</v>
      </c>
      <c r="N294" s="71">
        <f t="shared" si="40"/>
        <v>4</v>
      </c>
      <c r="O294" s="71">
        <f t="shared" si="40"/>
        <v>4</v>
      </c>
      <c r="P294" s="71">
        <f t="shared" si="40"/>
        <v>4</v>
      </c>
      <c r="W294" s="71"/>
    </row>
    <row r="295" spans="1:23" x14ac:dyDescent="0.25">
      <c r="A295" s="16">
        <v>51956</v>
      </c>
      <c r="B295" s="61">
        <v>24.499999999999922</v>
      </c>
      <c r="C295" s="71">
        <v>1.481120529205481</v>
      </c>
      <c r="D295" s="71">
        <f t="shared" si="36"/>
        <v>1.481120529205481</v>
      </c>
      <c r="E295" s="46">
        <f t="shared" si="38"/>
        <v>1.731120529205481</v>
      </c>
      <c r="F295" s="46">
        <f t="shared" si="39"/>
        <v>1.231120529205481</v>
      </c>
      <c r="G295" s="72">
        <f t="shared" si="41"/>
        <v>2</v>
      </c>
      <c r="H295" s="72">
        <f t="shared" si="41"/>
        <v>2</v>
      </c>
      <c r="I295" s="72">
        <f t="shared" si="41"/>
        <v>2</v>
      </c>
      <c r="J295" s="72">
        <f t="shared" si="41"/>
        <v>2</v>
      </c>
      <c r="K295" s="72">
        <f t="shared" si="41"/>
        <v>2</v>
      </c>
      <c r="L295" s="46">
        <v>4</v>
      </c>
      <c r="M295" s="71">
        <f t="shared" si="40"/>
        <v>4</v>
      </c>
      <c r="N295" s="71">
        <f t="shared" si="40"/>
        <v>4</v>
      </c>
      <c r="O295" s="71">
        <f t="shared" si="40"/>
        <v>4</v>
      </c>
      <c r="P295" s="71">
        <f t="shared" si="40"/>
        <v>4</v>
      </c>
      <c r="W295" s="71"/>
    </row>
    <row r="296" spans="1:23" x14ac:dyDescent="0.25">
      <c r="A296" s="16">
        <v>51986</v>
      </c>
      <c r="B296" s="61">
        <v>24.583333333333254</v>
      </c>
      <c r="C296" s="71">
        <v>1.4793461817485041</v>
      </c>
      <c r="D296" s="71">
        <f t="shared" si="36"/>
        <v>1.4793461817485041</v>
      </c>
      <c r="E296" s="46">
        <f t="shared" si="38"/>
        <v>1.7293461817485041</v>
      </c>
      <c r="F296" s="46">
        <f t="shared" si="39"/>
        <v>1.2293461817485041</v>
      </c>
      <c r="G296" s="72">
        <f t="shared" si="41"/>
        <v>2</v>
      </c>
      <c r="H296" s="72">
        <f t="shared" si="41"/>
        <v>2</v>
      </c>
      <c r="I296" s="72">
        <f t="shared" si="41"/>
        <v>2</v>
      </c>
      <c r="J296" s="72">
        <f t="shared" si="41"/>
        <v>2</v>
      </c>
      <c r="K296" s="72">
        <f t="shared" si="41"/>
        <v>2</v>
      </c>
      <c r="L296" s="46">
        <v>4</v>
      </c>
      <c r="M296" s="71">
        <f t="shared" si="40"/>
        <v>4</v>
      </c>
      <c r="N296" s="71">
        <f t="shared" si="40"/>
        <v>4</v>
      </c>
      <c r="O296" s="71">
        <f t="shared" si="40"/>
        <v>4</v>
      </c>
      <c r="P296" s="71">
        <f t="shared" si="40"/>
        <v>4</v>
      </c>
      <c r="W296" s="71"/>
    </row>
    <row r="297" spans="1:23" x14ac:dyDescent="0.25">
      <c r="A297" s="16">
        <v>52017</v>
      </c>
      <c r="B297" s="61">
        <v>24.666666666666586</v>
      </c>
      <c r="C297" s="71">
        <v>1.4775935631802111</v>
      </c>
      <c r="D297" s="71">
        <f t="shared" si="36"/>
        <v>1.4775935631802111</v>
      </c>
      <c r="E297" s="46">
        <f t="shared" si="38"/>
        <v>1.7275935631802111</v>
      </c>
      <c r="F297" s="46">
        <f t="shared" si="39"/>
        <v>1.2275935631802111</v>
      </c>
      <c r="G297" s="72">
        <f t="shared" si="41"/>
        <v>2</v>
      </c>
      <c r="H297" s="72">
        <f t="shared" si="41"/>
        <v>2</v>
      </c>
      <c r="I297" s="72">
        <f t="shared" si="41"/>
        <v>2</v>
      </c>
      <c r="J297" s="72">
        <f t="shared" si="41"/>
        <v>2</v>
      </c>
      <c r="K297" s="72">
        <f t="shared" si="41"/>
        <v>2</v>
      </c>
      <c r="L297" s="46">
        <v>4</v>
      </c>
      <c r="M297" s="71">
        <f t="shared" si="40"/>
        <v>4</v>
      </c>
      <c r="N297" s="71">
        <f t="shared" si="40"/>
        <v>4</v>
      </c>
      <c r="O297" s="71">
        <f t="shared" si="40"/>
        <v>4</v>
      </c>
      <c r="P297" s="71">
        <f t="shared" si="40"/>
        <v>4</v>
      </c>
      <c r="W297" s="71"/>
    </row>
    <row r="298" spans="1:23" x14ac:dyDescent="0.25">
      <c r="A298" s="16">
        <v>52047</v>
      </c>
      <c r="B298" s="61">
        <v>24.749999999999918</v>
      </c>
      <c r="C298" s="71">
        <v>1.4758627186069118</v>
      </c>
      <c r="D298" s="71">
        <f t="shared" si="36"/>
        <v>1.4758627186069118</v>
      </c>
      <c r="E298" s="46">
        <f t="shared" si="38"/>
        <v>1.7258627186069118</v>
      </c>
      <c r="F298" s="46">
        <f t="shared" si="39"/>
        <v>1.2258627186069118</v>
      </c>
      <c r="G298" s="72">
        <f t="shared" si="41"/>
        <v>2</v>
      </c>
      <c r="H298" s="72">
        <f t="shared" si="41"/>
        <v>2</v>
      </c>
      <c r="I298" s="72">
        <f t="shared" si="41"/>
        <v>2</v>
      </c>
      <c r="J298" s="72">
        <f t="shared" si="41"/>
        <v>2</v>
      </c>
      <c r="K298" s="72">
        <f t="shared" si="41"/>
        <v>2</v>
      </c>
      <c r="L298" s="46">
        <v>4</v>
      </c>
      <c r="M298" s="71">
        <f t="shared" si="40"/>
        <v>4</v>
      </c>
      <c r="N298" s="71">
        <f t="shared" si="40"/>
        <v>4</v>
      </c>
      <c r="O298" s="71">
        <f t="shared" si="40"/>
        <v>4</v>
      </c>
      <c r="P298" s="71">
        <f t="shared" si="40"/>
        <v>4</v>
      </c>
      <c r="W298" s="71"/>
    </row>
    <row r="299" spans="1:23" x14ac:dyDescent="0.25">
      <c r="A299" s="16">
        <v>52078</v>
      </c>
      <c r="B299" s="61">
        <v>24.83333333333325</v>
      </c>
      <c r="C299" s="71">
        <v>1.4741536931349166</v>
      </c>
      <c r="D299" s="71">
        <f t="shared" si="36"/>
        <v>1.4741536931349166</v>
      </c>
      <c r="E299" s="46">
        <f t="shared" si="38"/>
        <v>1.7241536931349166</v>
      </c>
      <c r="F299" s="46">
        <f t="shared" si="39"/>
        <v>1.2241536931349166</v>
      </c>
      <c r="G299" s="72">
        <f t="shared" si="41"/>
        <v>2</v>
      </c>
      <c r="H299" s="72">
        <f t="shared" si="41"/>
        <v>2</v>
      </c>
      <c r="I299" s="72">
        <f t="shared" si="41"/>
        <v>2</v>
      </c>
      <c r="J299" s="72">
        <f t="shared" si="41"/>
        <v>2</v>
      </c>
      <c r="K299" s="72">
        <f t="shared" si="41"/>
        <v>2</v>
      </c>
      <c r="L299" s="46">
        <v>4</v>
      </c>
      <c r="M299" s="71">
        <f t="shared" si="40"/>
        <v>4</v>
      </c>
      <c r="N299" s="71">
        <f t="shared" si="40"/>
        <v>4</v>
      </c>
      <c r="O299" s="71">
        <f t="shared" si="40"/>
        <v>4</v>
      </c>
      <c r="P299" s="71">
        <f t="shared" si="40"/>
        <v>4</v>
      </c>
      <c r="W299" s="71"/>
    </row>
    <row r="300" spans="1:23" x14ac:dyDescent="0.25">
      <c r="A300" s="16">
        <v>52109</v>
      </c>
      <c r="B300" s="61">
        <v>24.916666666666583</v>
      </c>
      <c r="C300" s="71">
        <v>1.4724665318705337</v>
      </c>
      <c r="D300" s="71">
        <f t="shared" si="36"/>
        <v>1.4724665318705337</v>
      </c>
      <c r="E300" s="46">
        <f t="shared" si="38"/>
        <v>1.7224665318705337</v>
      </c>
      <c r="F300" s="46">
        <f t="shared" si="39"/>
        <v>1.2224665318705337</v>
      </c>
      <c r="G300" s="72">
        <f t="shared" si="41"/>
        <v>2</v>
      </c>
      <c r="H300" s="72">
        <f t="shared" si="41"/>
        <v>2</v>
      </c>
      <c r="I300" s="72">
        <f t="shared" si="41"/>
        <v>2</v>
      </c>
      <c r="J300" s="72">
        <f t="shared" si="41"/>
        <v>2</v>
      </c>
      <c r="K300" s="72">
        <f t="shared" si="41"/>
        <v>2</v>
      </c>
      <c r="L300" s="46">
        <v>4</v>
      </c>
      <c r="M300" s="71">
        <f t="shared" si="40"/>
        <v>4</v>
      </c>
      <c r="N300" s="71">
        <f t="shared" si="40"/>
        <v>4</v>
      </c>
      <c r="O300" s="71">
        <f t="shared" si="40"/>
        <v>4</v>
      </c>
      <c r="P300" s="71">
        <f t="shared" si="40"/>
        <v>4</v>
      </c>
      <c r="W300" s="71"/>
    </row>
    <row r="301" spans="1:23" x14ac:dyDescent="0.25">
      <c r="A301" s="16">
        <v>52139</v>
      </c>
      <c r="B301" s="61">
        <v>24.999999999999915</v>
      </c>
      <c r="C301" s="71">
        <v>1.4708012799200743</v>
      </c>
      <c r="D301" s="71">
        <f t="shared" si="36"/>
        <v>1.4708012799200743</v>
      </c>
      <c r="E301" s="46">
        <f t="shared" si="38"/>
        <v>1.7208012799200743</v>
      </c>
      <c r="F301" s="46">
        <f t="shared" si="39"/>
        <v>1.2208012799200743</v>
      </c>
      <c r="G301" s="72">
        <f t="shared" si="41"/>
        <v>2</v>
      </c>
      <c r="H301" s="72">
        <f t="shared" si="41"/>
        <v>2</v>
      </c>
      <c r="I301" s="72">
        <f t="shared" si="41"/>
        <v>2</v>
      </c>
      <c r="J301" s="72">
        <f t="shared" si="41"/>
        <v>2</v>
      </c>
      <c r="K301" s="72">
        <f t="shared" si="41"/>
        <v>2</v>
      </c>
      <c r="L301" s="46">
        <v>4</v>
      </c>
      <c r="M301" s="71">
        <f t="shared" si="40"/>
        <v>4</v>
      </c>
      <c r="N301" s="71">
        <f t="shared" si="40"/>
        <v>4</v>
      </c>
      <c r="O301" s="71">
        <f t="shared" si="40"/>
        <v>4</v>
      </c>
      <c r="P301" s="71">
        <f t="shared" si="40"/>
        <v>4</v>
      </c>
      <c r="W301" s="71"/>
    </row>
    <row r="302" spans="1:23" x14ac:dyDescent="0.25">
      <c r="A302" s="16">
        <v>52170</v>
      </c>
      <c r="B302" s="61">
        <v>25.083333333333247</v>
      </c>
      <c r="C302" s="71">
        <v>1.4691579379530708</v>
      </c>
      <c r="D302" s="71">
        <f t="shared" si="36"/>
        <v>1.4691579379530708</v>
      </c>
      <c r="E302" s="46">
        <f t="shared" si="38"/>
        <v>1.7191579379530708</v>
      </c>
      <c r="F302" s="46">
        <f t="shared" si="39"/>
        <v>1.2191579379530708</v>
      </c>
      <c r="G302" s="72">
        <f t="shared" si="41"/>
        <v>2</v>
      </c>
      <c r="H302" s="72">
        <f t="shared" si="41"/>
        <v>2</v>
      </c>
      <c r="I302" s="72">
        <f t="shared" si="41"/>
        <v>2</v>
      </c>
      <c r="J302" s="72">
        <f t="shared" si="41"/>
        <v>2</v>
      </c>
      <c r="K302" s="72">
        <f t="shared" si="41"/>
        <v>2</v>
      </c>
      <c r="L302" s="46">
        <v>4</v>
      </c>
      <c r="M302" s="71">
        <f t="shared" si="40"/>
        <v>4</v>
      </c>
      <c r="N302" s="71">
        <f t="shared" si="40"/>
        <v>4</v>
      </c>
      <c r="O302" s="71">
        <f t="shared" si="40"/>
        <v>4</v>
      </c>
      <c r="P302" s="71">
        <f t="shared" si="40"/>
        <v>4</v>
      </c>
      <c r="W302" s="71"/>
    </row>
    <row r="303" spans="1:23" x14ac:dyDescent="0.25">
      <c r="A303" s="16">
        <v>52200</v>
      </c>
      <c r="B303" s="61">
        <v>25.166666666666579</v>
      </c>
      <c r="C303" s="71">
        <v>1.467536181096847</v>
      </c>
      <c r="D303" s="71">
        <f t="shared" si="36"/>
        <v>1.467536181096847</v>
      </c>
      <c r="E303" s="46">
        <f t="shared" si="38"/>
        <v>1.717536181096847</v>
      </c>
      <c r="F303" s="46">
        <f t="shared" si="39"/>
        <v>1.217536181096847</v>
      </c>
      <c r="G303" s="72">
        <f t="shared" si="41"/>
        <v>2</v>
      </c>
      <c r="H303" s="72">
        <f t="shared" si="41"/>
        <v>2</v>
      </c>
      <c r="I303" s="72">
        <f t="shared" si="41"/>
        <v>2</v>
      </c>
      <c r="J303" s="72">
        <f t="shared" si="41"/>
        <v>2</v>
      </c>
      <c r="K303" s="72">
        <f t="shared" si="41"/>
        <v>2</v>
      </c>
      <c r="L303" s="46">
        <v>4</v>
      </c>
      <c r="M303" s="71">
        <f t="shared" si="40"/>
        <v>4</v>
      </c>
      <c r="N303" s="71">
        <f t="shared" si="40"/>
        <v>4</v>
      </c>
      <c r="O303" s="71">
        <f t="shared" si="40"/>
        <v>4</v>
      </c>
      <c r="P303" s="71">
        <f t="shared" si="40"/>
        <v>4</v>
      </c>
      <c r="W303" s="71"/>
    </row>
    <row r="304" spans="1:23" x14ac:dyDescent="0.25">
      <c r="A304" s="16">
        <v>52231</v>
      </c>
      <c r="B304" s="61">
        <v>25.249999999999911</v>
      </c>
      <c r="C304" s="71">
        <v>1.4659355396868738</v>
      </c>
      <c r="D304" s="71">
        <f t="shared" si="36"/>
        <v>1.4659355396868738</v>
      </c>
      <c r="E304" s="46">
        <f t="shared" si="38"/>
        <v>1.7159355396868738</v>
      </c>
      <c r="F304" s="46">
        <f t="shared" si="39"/>
        <v>1.2159355396868738</v>
      </c>
      <c r="G304" s="72">
        <f t="shared" si="41"/>
        <v>2</v>
      </c>
      <c r="H304" s="72">
        <f t="shared" si="41"/>
        <v>2</v>
      </c>
      <c r="I304" s="72">
        <f t="shared" si="41"/>
        <v>2</v>
      </c>
      <c r="J304" s="72">
        <f t="shared" si="41"/>
        <v>2</v>
      </c>
      <c r="K304" s="72">
        <f t="shared" si="41"/>
        <v>2</v>
      </c>
      <c r="L304" s="46">
        <v>4</v>
      </c>
      <c r="M304" s="71">
        <f t="shared" si="40"/>
        <v>4</v>
      </c>
      <c r="N304" s="71">
        <f t="shared" si="40"/>
        <v>4</v>
      </c>
      <c r="O304" s="71">
        <f t="shared" si="40"/>
        <v>4</v>
      </c>
      <c r="P304" s="71">
        <f t="shared" si="40"/>
        <v>4</v>
      </c>
      <c r="W304" s="71"/>
    </row>
    <row r="305" spans="1:23" x14ac:dyDescent="0.25">
      <c r="A305" s="16">
        <v>52262</v>
      </c>
      <c r="B305" s="61">
        <v>25.333333333333243</v>
      </c>
      <c r="C305" s="71">
        <v>1.4643555433991964</v>
      </c>
      <c r="D305" s="71">
        <f t="shared" si="36"/>
        <v>1.4643555433991964</v>
      </c>
      <c r="E305" s="46">
        <f t="shared" si="38"/>
        <v>1.7143555433991964</v>
      </c>
      <c r="F305" s="46">
        <f t="shared" si="39"/>
        <v>1.2143555433991964</v>
      </c>
      <c r="G305" s="72">
        <f t="shared" si="41"/>
        <v>2</v>
      </c>
      <c r="H305" s="72">
        <f t="shared" si="41"/>
        <v>2</v>
      </c>
      <c r="I305" s="72">
        <f t="shared" si="41"/>
        <v>2</v>
      </c>
      <c r="J305" s="72">
        <f t="shared" si="41"/>
        <v>2</v>
      </c>
      <c r="K305" s="72">
        <f t="shared" si="41"/>
        <v>2</v>
      </c>
      <c r="L305" s="46">
        <v>4</v>
      </c>
      <c r="M305" s="71">
        <f t="shared" si="40"/>
        <v>4</v>
      </c>
      <c r="N305" s="71">
        <f t="shared" si="40"/>
        <v>4</v>
      </c>
      <c r="O305" s="71">
        <f t="shared" si="40"/>
        <v>4</v>
      </c>
      <c r="P305" s="71">
        <f t="shared" si="40"/>
        <v>4</v>
      </c>
      <c r="W305" s="71"/>
    </row>
    <row r="306" spans="1:23" x14ac:dyDescent="0.25">
      <c r="A306" s="16">
        <v>52290</v>
      </c>
      <c r="B306" s="61">
        <v>25.416666666666575</v>
      </c>
      <c r="C306" s="71">
        <v>1.4627957219098646</v>
      </c>
      <c r="D306" s="71">
        <f t="shared" si="36"/>
        <v>1.4627957219098646</v>
      </c>
      <c r="E306" s="46">
        <f t="shared" si="38"/>
        <v>1.7127957219098646</v>
      </c>
      <c r="F306" s="46">
        <f t="shared" si="39"/>
        <v>1.2127957219098646</v>
      </c>
      <c r="G306" s="72">
        <f t="shared" si="41"/>
        <v>2</v>
      </c>
      <c r="H306" s="72">
        <f t="shared" si="41"/>
        <v>2</v>
      </c>
      <c r="I306" s="72">
        <f t="shared" si="41"/>
        <v>2</v>
      </c>
      <c r="J306" s="72">
        <f t="shared" si="41"/>
        <v>2</v>
      </c>
      <c r="K306" s="72">
        <f t="shared" si="41"/>
        <v>2</v>
      </c>
      <c r="L306" s="46">
        <v>4</v>
      </c>
      <c r="M306" s="71">
        <f t="shared" si="40"/>
        <v>4</v>
      </c>
      <c r="N306" s="71">
        <f t="shared" si="40"/>
        <v>4</v>
      </c>
      <c r="O306" s="71">
        <f t="shared" si="40"/>
        <v>4</v>
      </c>
      <c r="P306" s="71">
        <f t="shared" si="40"/>
        <v>4</v>
      </c>
      <c r="W306" s="71"/>
    </row>
    <row r="307" spans="1:23" x14ac:dyDescent="0.25">
      <c r="A307" s="16">
        <v>52321</v>
      </c>
      <c r="B307" s="61">
        <v>25.499999999999908</v>
      </c>
      <c r="C307" s="71">
        <v>1.4612556048949239</v>
      </c>
      <c r="D307" s="71">
        <f t="shared" si="36"/>
        <v>1.4612556048949239</v>
      </c>
      <c r="E307" s="46">
        <f t="shared" si="38"/>
        <v>1.7112556048949239</v>
      </c>
      <c r="F307" s="46">
        <f t="shared" si="39"/>
        <v>1.2112556048949239</v>
      </c>
      <c r="G307" s="72">
        <f t="shared" si="41"/>
        <v>2</v>
      </c>
      <c r="H307" s="72">
        <f t="shared" si="41"/>
        <v>2</v>
      </c>
      <c r="I307" s="72">
        <f t="shared" si="41"/>
        <v>2</v>
      </c>
      <c r="J307" s="72">
        <f t="shared" si="41"/>
        <v>2</v>
      </c>
      <c r="K307" s="72">
        <f t="shared" si="41"/>
        <v>2</v>
      </c>
      <c r="L307" s="46">
        <v>4</v>
      </c>
      <c r="M307" s="71">
        <f t="shared" si="40"/>
        <v>4</v>
      </c>
      <c r="N307" s="71">
        <f t="shared" si="40"/>
        <v>4</v>
      </c>
      <c r="O307" s="71">
        <f t="shared" si="40"/>
        <v>4</v>
      </c>
      <c r="P307" s="71">
        <f t="shared" si="40"/>
        <v>4</v>
      </c>
      <c r="W307" s="71"/>
    </row>
    <row r="308" spans="1:23" x14ac:dyDescent="0.25">
      <c r="A308" s="16">
        <v>52351</v>
      </c>
      <c r="B308" s="61">
        <v>25.58333333333324</v>
      </c>
      <c r="C308" s="71">
        <v>1.4597347220304238</v>
      </c>
      <c r="D308" s="71">
        <f t="shared" si="36"/>
        <v>1.4597347220304238</v>
      </c>
      <c r="E308" s="46">
        <f t="shared" si="38"/>
        <v>1.7097347220304238</v>
      </c>
      <c r="F308" s="46">
        <f t="shared" si="39"/>
        <v>1.2097347220304238</v>
      </c>
      <c r="G308" s="72">
        <f t="shared" si="41"/>
        <v>2</v>
      </c>
      <c r="H308" s="72">
        <f t="shared" si="41"/>
        <v>2</v>
      </c>
      <c r="I308" s="72">
        <f t="shared" si="41"/>
        <v>2</v>
      </c>
      <c r="J308" s="72">
        <f t="shared" si="41"/>
        <v>2</v>
      </c>
      <c r="K308" s="72">
        <f t="shared" si="41"/>
        <v>2</v>
      </c>
      <c r="L308" s="46">
        <v>4</v>
      </c>
      <c r="M308" s="71">
        <f t="shared" si="40"/>
        <v>4</v>
      </c>
      <c r="N308" s="71">
        <f t="shared" si="40"/>
        <v>4</v>
      </c>
      <c r="O308" s="71">
        <f t="shared" si="40"/>
        <v>4</v>
      </c>
      <c r="P308" s="71">
        <f t="shared" si="40"/>
        <v>4</v>
      </c>
      <c r="W308" s="71"/>
    </row>
    <row r="309" spans="1:23" x14ac:dyDescent="0.25">
      <c r="A309" s="16">
        <v>52382</v>
      </c>
      <c r="B309" s="61">
        <v>25.666666666666572</v>
      </c>
      <c r="C309" s="71">
        <v>1.4582326029924104</v>
      </c>
      <c r="D309" s="71">
        <f t="shared" si="36"/>
        <v>1.4582326029924104</v>
      </c>
      <c r="E309" s="46">
        <f t="shared" si="38"/>
        <v>1.7082326029924104</v>
      </c>
      <c r="F309" s="46">
        <f t="shared" si="39"/>
        <v>1.2082326029924104</v>
      </c>
      <c r="G309" s="72">
        <f t="shared" si="41"/>
        <v>2</v>
      </c>
      <c r="H309" s="72">
        <f t="shared" si="41"/>
        <v>2</v>
      </c>
      <c r="I309" s="72">
        <f t="shared" si="41"/>
        <v>2</v>
      </c>
      <c r="J309" s="72">
        <f t="shared" si="41"/>
        <v>2</v>
      </c>
      <c r="K309" s="72">
        <f t="shared" si="41"/>
        <v>2</v>
      </c>
      <c r="L309" s="46">
        <v>4</v>
      </c>
      <c r="M309" s="71">
        <f t="shared" si="40"/>
        <v>4</v>
      </c>
      <c r="N309" s="71">
        <f t="shared" si="40"/>
        <v>4</v>
      </c>
      <c r="O309" s="71">
        <f t="shared" si="40"/>
        <v>4</v>
      </c>
      <c r="P309" s="71">
        <f t="shared" si="40"/>
        <v>4</v>
      </c>
      <c r="W309" s="71"/>
    </row>
    <row r="310" spans="1:23" x14ac:dyDescent="0.25">
      <c r="A310" s="16">
        <v>52412</v>
      </c>
      <c r="B310" s="61">
        <v>25.749999999999904</v>
      </c>
      <c r="C310" s="71">
        <v>1.4567487774569343</v>
      </c>
      <c r="D310" s="71">
        <f t="shared" si="36"/>
        <v>1.4567487774569343</v>
      </c>
      <c r="E310" s="46">
        <f t="shared" si="38"/>
        <v>1.7067487774569343</v>
      </c>
      <c r="F310" s="46">
        <f t="shared" si="39"/>
        <v>1.2067487774569343</v>
      </c>
      <c r="G310" s="72">
        <f t="shared" si="41"/>
        <v>2</v>
      </c>
      <c r="H310" s="72">
        <f t="shared" si="41"/>
        <v>2</v>
      </c>
      <c r="I310" s="72">
        <f t="shared" si="41"/>
        <v>2</v>
      </c>
      <c r="J310" s="72">
        <f t="shared" si="41"/>
        <v>2</v>
      </c>
      <c r="K310" s="72">
        <f t="shared" si="41"/>
        <v>2</v>
      </c>
      <c r="L310" s="46">
        <v>4</v>
      </c>
      <c r="M310" s="71">
        <f t="shared" si="40"/>
        <v>4</v>
      </c>
      <c r="N310" s="71">
        <f t="shared" si="40"/>
        <v>4</v>
      </c>
      <c r="O310" s="71">
        <f t="shared" si="40"/>
        <v>4</v>
      </c>
      <c r="P310" s="71">
        <f t="shared" si="40"/>
        <v>4</v>
      </c>
      <c r="W310" s="71"/>
    </row>
    <row r="311" spans="1:23" x14ac:dyDescent="0.25">
      <c r="A311" s="16">
        <v>52443</v>
      </c>
      <c r="B311" s="61">
        <v>25.833333333333236</v>
      </c>
      <c r="C311" s="71">
        <v>1.4552827751000406</v>
      </c>
      <c r="D311" s="71">
        <f t="shared" si="36"/>
        <v>1.4552827751000406</v>
      </c>
      <c r="E311" s="46">
        <f t="shared" si="38"/>
        <v>1.7052827751000406</v>
      </c>
      <c r="F311" s="46">
        <f t="shared" si="39"/>
        <v>1.2052827751000406</v>
      </c>
      <c r="G311" s="72">
        <f t="shared" si="41"/>
        <v>2</v>
      </c>
      <c r="H311" s="72">
        <f t="shared" si="41"/>
        <v>2</v>
      </c>
      <c r="I311" s="72">
        <f t="shared" si="41"/>
        <v>2</v>
      </c>
      <c r="J311" s="72">
        <f t="shared" si="41"/>
        <v>2</v>
      </c>
      <c r="K311" s="72">
        <f t="shared" si="41"/>
        <v>2</v>
      </c>
      <c r="L311" s="46">
        <v>4</v>
      </c>
      <c r="M311" s="71">
        <f t="shared" si="40"/>
        <v>4</v>
      </c>
      <c r="N311" s="71">
        <f t="shared" si="40"/>
        <v>4</v>
      </c>
      <c r="O311" s="71">
        <f t="shared" si="40"/>
        <v>4</v>
      </c>
      <c r="P311" s="71">
        <f t="shared" si="40"/>
        <v>4</v>
      </c>
      <c r="W311" s="71"/>
    </row>
    <row r="312" spans="1:23" x14ac:dyDescent="0.25">
      <c r="A312" s="16">
        <v>52474</v>
      </c>
      <c r="B312" s="61">
        <v>25.916666666666568</v>
      </c>
      <c r="C312" s="71">
        <v>1.4538341255977776</v>
      </c>
      <c r="D312" s="71">
        <f t="shared" si="36"/>
        <v>1.4538341255977776</v>
      </c>
      <c r="E312" s="46">
        <f t="shared" si="38"/>
        <v>1.7038341255977776</v>
      </c>
      <c r="F312" s="46">
        <f t="shared" si="39"/>
        <v>1.2038341255977776</v>
      </c>
      <c r="G312" s="72">
        <f t="shared" si="41"/>
        <v>2</v>
      </c>
      <c r="H312" s="72">
        <f t="shared" si="41"/>
        <v>2</v>
      </c>
      <c r="I312" s="72">
        <f t="shared" si="41"/>
        <v>2</v>
      </c>
      <c r="J312" s="72">
        <f t="shared" si="41"/>
        <v>2</v>
      </c>
      <c r="K312" s="72">
        <f t="shared" si="41"/>
        <v>2</v>
      </c>
      <c r="L312" s="46">
        <v>4</v>
      </c>
      <c r="M312" s="71">
        <f t="shared" si="40"/>
        <v>4</v>
      </c>
      <c r="N312" s="71">
        <f t="shared" si="40"/>
        <v>4</v>
      </c>
      <c r="O312" s="71">
        <f t="shared" si="40"/>
        <v>4</v>
      </c>
      <c r="P312" s="71">
        <f t="shared" si="40"/>
        <v>4</v>
      </c>
      <c r="W312" s="71"/>
    </row>
    <row r="313" spans="1:23" x14ac:dyDescent="0.25">
      <c r="A313" s="16">
        <v>52504</v>
      </c>
      <c r="B313" s="61">
        <v>25.999999999999901</v>
      </c>
      <c r="C313" s="71">
        <v>1.4524023586261938</v>
      </c>
      <c r="D313" s="71">
        <f t="shared" si="36"/>
        <v>1.4524023586261938</v>
      </c>
      <c r="E313" s="46">
        <f t="shared" si="38"/>
        <v>1.7024023586261938</v>
      </c>
      <c r="F313" s="46">
        <f t="shared" si="39"/>
        <v>1.2024023586261938</v>
      </c>
      <c r="G313" s="72">
        <f t="shared" si="41"/>
        <v>2</v>
      </c>
      <c r="H313" s="72">
        <f t="shared" si="41"/>
        <v>2</v>
      </c>
      <c r="I313" s="72">
        <f t="shared" si="41"/>
        <v>2</v>
      </c>
      <c r="J313" s="72">
        <f t="shared" si="41"/>
        <v>2</v>
      </c>
      <c r="K313" s="72">
        <f t="shared" si="41"/>
        <v>2</v>
      </c>
      <c r="L313" s="46">
        <v>4</v>
      </c>
      <c r="M313" s="71">
        <f t="shared" si="40"/>
        <v>4</v>
      </c>
      <c r="N313" s="71">
        <f t="shared" si="40"/>
        <v>4</v>
      </c>
      <c r="O313" s="71">
        <f t="shared" si="40"/>
        <v>4</v>
      </c>
      <c r="P313" s="71">
        <f t="shared" si="40"/>
        <v>4</v>
      </c>
      <c r="W313" s="71"/>
    </row>
    <row r="314" spans="1:23" x14ac:dyDescent="0.25">
      <c r="A314" s="16">
        <v>52535</v>
      </c>
      <c r="B314" s="61">
        <v>26.083333333333233</v>
      </c>
      <c r="C314" s="71">
        <v>1.4509870038613357</v>
      </c>
      <c r="D314" s="71">
        <f t="shared" si="36"/>
        <v>1.4509870038613357</v>
      </c>
      <c r="E314" s="46">
        <f t="shared" si="38"/>
        <v>1.7009870038613357</v>
      </c>
      <c r="F314" s="46">
        <f t="shared" si="39"/>
        <v>1.2009870038613357</v>
      </c>
      <c r="G314" s="72">
        <f t="shared" si="41"/>
        <v>2</v>
      </c>
      <c r="H314" s="72">
        <f t="shared" si="41"/>
        <v>2</v>
      </c>
      <c r="I314" s="72">
        <f t="shared" si="41"/>
        <v>2</v>
      </c>
      <c r="J314" s="72">
        <f t="shared" si="41"/>
        <v>2</v>
      </c>
      <c r="K314" s="72">
        <f t="shared" si="41"/>
        <v>2</v>
      </c>
      <c r="L314" s="46">
        <v>4</v>
      </c>
      <c r="M314" s="71">
        <f t="shared" si="40"/>
        <v>4</v>
      </c>
      <c r="N314" s="71">
        <f t="shared" si="40"/>
        <v>4</v>
      </c>
      <c r="O314" s="71">
        <f t="shared" si="40"/>
        <v>4</v>
      </c>
      <c r="P314" s="71">
        <f t="shared" si="40"/>
        <v>4</v>
      </c>
      <c r="W314" s="71"/>
    </row>
    <row r="315" spans="1:23" x14ac:dyDescent="0.25">
      <c r="A315" s="16">
        <v>52565</v>
      </c>
      <c r="B315" s="61">
        <v>26.166666666666565</v>
      </c>
      <c r="C315" s="71">
        <v>1.4495875909792546</v>
      </c>
      <c r="D315" s="71">
        <f t="shared" si="36"/>
        <v>1.4495875909792546</v>
      </c>
      <c r="E315" s="46">
        <f t="shared" si="38"/>
        <v>1.6995875909792546</v>
      </c>
      <c r="F315" s="46">
        <f t="shared" si="39"/>
        <v>1.1995875909792546</v>
      </c>
      <c r="G315" s="72">
        <f t="shared" si="41"/>
        <v>2</v>
      </c>
      <c r="H315" s="72">
        <f t="shared" si="41"/>
        <v>2</v>
      </c>
      <c r="I315" s="72">
        <f t="shared" si="41"/>
        <v>2</v>
      </c>
      <c r="J315" s="72">
        <f t="shared" si="41"/>
        <v>2</v>
      </c>
      <c r="K315" s="72">
        <f t="shared" si="41"/>
        <v>2</v>
      </c>
      <c r="L315" s="46">
        <v>4</v>
      </c>
      <c r="M315" s="71">
        <f t="shared" si="40"/>
        <v>4</v>
      </c>
      <c r="N315" s="71">
        <f t="shared" si="40"/>
        <v>4</v>
      </c>
      <c r="O315" s="71">
        <f t="shared" si="40"/>
        <v>4</v>
      </c>
      <c r="P315" s="71">
        <f t="shared" si="40"/>
        <v>4</v>
      </c>
      <c r="W315" s="71"/>
    </row>
    <row r="316" spans="1:23" x14ac:dyDescent="0.25">
      <c r="A316" s="16">
        <v>52596</v>
      </c>
      <c r="B316" s="61">
        <v>26.249999999999897</v>
      </c>
      <c r="C316" s="71">
        <v>1.4482036496559929</v>
      </c>
      <c r="D316" s="71">
        <f t="shared" si="36"/>
        <v>1.4482036496559929</v>
      </c>
      <c r="E316" s="46">
        <f t="shared" si="38"/>
        <v>1.6982036496559929</v>
      </c>
      <c r="F316" s="46">
        <f t="shared" si="39"/>
        <v>1.1982036496559929</v>
      </c>
      <c r="G316" s="72">
        <f t="shared" si="41"/>
        <v>2</v>
      </c>
      <c r="H316" s="72">
        <f t="shared" si="41"/>
        <v>2</v>
      </c>
      <c r="I316" s="72">
        <f t="shared" si="41"/>
        <v>2</v>
      </c>
      <c r="J316" s="72">
        <f t="shared" si="41"/>
        <v>2</v>
      </c>
      <c r="K316" s="72">
        <f t="shared" si="41"/>
        <v>2</v>
      </c>
      <c r="L316" s="46">
        <v>4</v>
      </c>
      <c r="M316" s="71">
        <f t="shared" si="40"/>
        <v>4</v>
      </c>
      <c r="N316" s="71">
        <f t="shared" si="40"/>
        <v>4</v>
      </c>
      <c r="O316" s="71">
        <f t="shared" si="40"/>
        <v>4</v>
      </c>
      <c r="P316" s="71">
        <f t="shared" si="40"/>
        <v>4</v>
      </c>
      <c r="W316" s="71"/>
    </row>
    <row r="317" spans="1:23" x14ac:dyDescent="0.25">
      <c r="A317" s="16">
        <v>52627</v>
      </c>
      <c r="B317" s="61">
        <v>26.333333333333229</v>
      </c>
      <c r="C317" s="71">
        <v>1.4468347095676029</v>
      </c>
      <c r="D317" s="71">
        <f t="shared" si="36"/>
        <v>1.4468347095676029</v>
      </c>
      <c r="E317" s="46">
        <f t="shared" si="38"/>
        <v>1.6968347095676029</v>
      </c>
      <c r="F317" s="46">
        <f t="shared" si="39"/>
        <v>1.1968347095676029</v>
      </c>
      <c r="G317" s="72">
        <f t="shared" si="41"/>
        <v>2</v>
      </c>
      <c r="H317" s="72">
        <f t="shared" si="41"/>
        <v>2</v>
      </c>
      <c r="I317" s="72">
        <f t="shared" si="41"/>
        <v>2</v>
      </c>
      <c r="J317" s="72">
        <f t="shared" si="41"/>
        <v>2</v>
      </c>
      <c r="K317" s="72">
        <f t="shared" si="41"/>
        <v>2</v>
      </c>
      <c r="L317" s="46">
        <v>4</v>
      </c>
      <c r="M317" s="71">
        <f t="shared" si="40"/>
        <v>4</v>
      </c>
      <c r="N317" s="71">
        <f t="shared" si="40"/>
        <v>4</v>
      </c>
      <c r="O317" s="71">
        <f t="shared" si="40"/>
        <v>4</v>
      </c>
      <c r="P317" s="71">
        <f t="shared" si="40"/>
        <v>4</v>
      </c>
      <c r="W317" s="71"/>
    </row>
    <row r="318" spans="1:23" x14ac:dyDescent="0.25">
      <c r="A318" s="16">
        <v>52656</v>
      </c>
      <c r="B318" s="61">
        <v>26.416666666666561</v>
      </c>
      <c r="C318" s="71">
        <v>1.4454803003901298</v>
      </c>
      <c r="D318" s="71">
        <f t="shared" si="36"/>
        <v>1.4454803003901298</v>
      </c>
      <c r="E318" s="46">
        <f t="shared" si="38"/>
        <v>1.6954803003901298</v>
      </c>
      <c r="F318" s="46">
        <f t="shared" si="39"/>
        <v>1.1954803003901298</v>
      </c>
      <c r="G318" s="72">
        <f t="shared" si="41"/>
        <v>2</v>
      </c>
      <c r="H318" s="72">
        <f t="shared" si="41"/>
        <v>2</v>
      </c>
      <c r="I318" s="72">
        <f t="shared" si="41"/>
        <v>2</v>
      </c>
      <c r="J318" s="72">
        <f t="shared" si="41"/>
        <v>2</v>
      </c>
      <c r="K318" s="72">
        <f t="shared" si="41"/>
        <v>2</v>
      </c>
      <c r="L318" s="46">
        <v>4</v>
      </c>
      <c r="M318" s="71">
        <f t="shared" si="40"/>
        <v>4</v>
      </c>
      <c r="N318" s="71">
        <f t="shared" si="40"/>
        <v>4</v>
      </c>
      <c r="O318" s="71">
        <f t="shared" si="40"/>
        <v>4</v>
      </c>
      <c r="P318" s="71">
        <f t="shared" si="40"/>
        <v>4</v>
      </c>
      <c r="W318" s="71"/>
    </row>
    <row r="319" spans="1:23" x14ac:dyDescent="0.25">
      <c r="A319" s="16">
        <v>52687</v>
      </c>
      <c r="B319" s="61">
        <v>26.499999999999893</v>
      </c>
      <c r="C319" s="71">
        <v>1.4441399517996223</v>
      </c>
      <c r="D319" s="71">
        <f t="shared" ref="D319:D382" si="42">IF((D318+AVERAGE($T$49:$T$61))&lt;$C319,D318+AVERAGE($T$49:$T$61),$C319)</f>
        <v>1.4441399517996223</v>
      </c>
      <c r="E319" s="46">
        <f t="shared" si="38"/>
        <v>1.6941399517996223</v>
      </c>
      <c r="F319" s="46">
        <f t="shared" si="39"/>
        <v>1.1941399517996223</v>
      </c>
      <c r="G319" s="72">
        <f t="shared" si="41"/>
        <v>2</v>
      </c>
      <c r="H319" s="72">
        <f t="shared" si="41"/>
        <v>2</v>
      </c>
      <c r="I319" s="72">
        <f t="shared" si="41"/>
        <v>2</v>
      </c>
      <c r="J319" s="72">
        <f t="shared" si="41"/>
        <v>2</v>
      </c>
      <c r="K319" s="72">
        <f t="shared" si="41"/>
        <v>2</v>
      </c>
      <c r="L319" s="46">
        <v>4</v>
      </c>
      <c r="M319" s="71">
        <f t="shared" si="40"/>
        <v>4</v>
      </c>
      <c r="N319" s="71">
        <f t="shared" si="40"/>
        <v>4</v>
      </c>
      <c r="O319" s="71">
        <f t="shared" si="40"/>
        <v>4</v>
      </c>
      <c r="P319" s="71">
        <f t="shared" si="40"/>
        <v>4</v>
      </c>
      <c r="W319" s="71"/>
    </row>
    <row r="320" spans="1:23" x14ac:dyDescent="0.25">
      <c r="A320" s="16">
        <v>52717</v>
      </c>
      <c r="B320" s="61">
        <v>26.583333333333226</v>
      </c>
      <c r="C320" s="71">
        <v>1.4428131934721282</v>
      </c>
      <c r="D320" s="71">
        <f t="shared" si="42"/>
        <v>1.4428131934721282</v>
      </c>
      <c r="E320" s="46">
        <f t="shared" si="38"/>
        <v>1.6928131934721282</v>
      </c>
      <c r="F320" s="46">
        <f t="shared" si="39"/>
        <v>1.1928131934721282</v>
      </c>
      <c r="G320" s="72">
        <f t="shared" si="41"/>
        <v>2</v>
      </c>
      <c r="H320" s="72">
        <f t="shared" si="41"/>
        <v>2</v>
      </c>
      <c r="I320" s="72">
        <f t="shared" si="41"/>
        <v>2</v>
      </c>
      <c r="J320" s="72">
        <f t="shared" si="41"/>
        <v>2</v>
      </c>
      <c r="K320" s="72">
        <f t="shared" si="41"/>
        <v>2</v>
      </c>
      <c r="L320" s="46">
        <v>4</v>
      </c>
      <c r="M320" s="71">
        <f t="shared" si="40"/>
        <v>4</v>
      </c>
      <c r="N320" s="71">
        <f t="shared" si="40"/>
        <v>4</v>
      </c>
      <c r="O320" s="71">
        <f t="shared" si="40"/>
        <v>4</v>
      </c>
      <c r="P320" s="71">
        <f t="shared" si="40"/>
        <v>4</v>
      </c>
      <c r="W320" s="71"/>
    </row>
    <row r="321" spans="1:23" x14ac:dyDescent="0.25">
      <c r="A321" s="16">
        <v>52748</v>
      </c>
      <c r="B321" s="61">
        <v>26.666666666666558</v>
      </c>
      <c r="C321" s="71">
        <v>1.4414995550836953</v>
      </c>
      <c r="D321" s="71">
        <f t="shared" si="42"/>
        <v>1.4414995550836953</v>
      </c>
      <c r="E321" s="46">
        <f t="shared" si="38"/>
        <v>1.6914995550836953</v>
      </c>
      <c r="F321" s="46">
        <f t="shared" si="39"/>
        <v>1.1914995550836953</v>
      </c>
      <c r="G321" s="72">
        <f t="shared" ref="G321:K371" si="43">IF($C321+(0.5*$B321/2)&lt;=2,$C321+(0.5*$B321/2),2)</f>
        <v>2</v>
      </c>
      <c r="H321" s="72">
        <f t="shared" si="43"/>
        <v>2</v>
      </c>
      <c r="I321" s="72">
        <f t="shared" si="43"/>
        <v>2</v>
      </c>
      <c r="J321" s="72">
        <f t="shared" si="43"/>
        <v>2</v>
      </c>
      <c r="K321" s="72">
        <f t="shared" si="43"/>
        <v>2</v>
      </c>
      <c r="L321" s="46">
        <v>4</v>
      </c>
      <c r="M321" s="71">
        <f t="shared" si="40"/>
        <v>4</v>
      </c>
      <c r="N321" s="71">
        <f t="shared" si="40"/>
        <v>4</v>
      </c>
      <c r="O321" s="71">
        <f t="shared" si="40"/>
        <v>4</v>
      </c>
      <c r="P321" s="71">
        <f t="shared" ref="N321:P336" si="44">IF($C321+(0.5*$B321/2)&lt;=4,$C321+(0.5*$B321/2),4)</f>
        <v>4</v>
      </c>
      <c r="W321" s="71"/>
    </row>
    <row r="322" spans="1:23" x14ac:dyDescent="0.25">
      <c r="A322" s="16">
        <v>52778</v>
      </c>
      <c r="B322" s="61">
        <v>26.74999999999989</v>
      </c>
      <c r="C322" s="71">
        <v>1.4401985663103709</v>
      </c>
      <c r="D322" s="71">
        <f t="shared" si="42"/>
        <v>1.4401985663103709</v>
      </c>
      <c r="E322" s="46">
        <f t="shared" ref="E322:E385" si="45">C322+0.25</f>
        <v>1.6901985663103709</v>
      </c>
      <c r="F322" s="46">
        <f t="shared" ref="F322:F385" si="46">IF(C322-0.25&lt;0,0,C322-0.25)</f>
        <v>1.1901985663103709</v>
      </c>
      <c r="G322" s="72">
        <f t="shared" si="43"/>
        <v>2</v>
      </c>
      <c r="H322" s="72">
        <f t="shared" si="43"/>
        <v>2</v>
      </c>
      <c r="I322" s="72">
        <f t="shared" si="43"/>
        <v>2</v>
      </c>
      <c r="J322" s="72">
        <f t="shared" si="43"/>
        <v>2</v>
      </c>
      <c r="K322" s="72">
        <f t="shared" si="43"/>
        <v>2</v>
      </c>
      <c r="L322" s="46">
        <v>4</v>
      </c>
      <c r="M322" s="71">
        <f t="shared" si="40"/>
        <v>4</v>
      </c>
      <c r="N322" s="71">
        <f t="shared" si="44"/>
        <v>4</v>
      </c>
      <c r="O322" s="71">
        <f t="shared" si="44"/>
        <v>4</v>
      </c>
      <c r="P322" s="71">
        <f t="shared" si="44"/>
        <v>4</v>
      </c>
      <c r="W322" s="71"/>
    </row>
    <row r="323" spans="1:23" x14ac:dyDescent="0.25">
      <c r="A323" s="16">
        <v>52809</v>
      </c>
      <c r="B323" s="61">
        <v>26.833333333333222</v>
      </c>
      <c r="C323" s="71">
        <v>1.4389097568282021</v>
      </c>
      <c r="D323" s="71">
        <f t="shared" si="42"/>
        <v>1.4389097568282021</v>
      </c>
      <c r="E323" s="46">
        <f t="shared" si="45"/>
        <v>1.6889097568282021</v>
      </c>
      <c r="F323" s="46">
        <f t="shared" si="46"/>
        <v>1.1889097568282021</v>
      </c>
      <c r="G323" s="72">
        <f t="shared" si="43"/>
        <v>2</v>
      </c>
      <c r="H323" s="72">
        <f t="shared" si="43"/>
        <v>2</v>
      </c>
      <c r="I323" s="72">
        <f t="shared" si="43"/>
        <v>2</v>
      </c>
      <c r="J323" s="72">
        <f t="shared" si="43"/>
        <v>2</v>
      </c>
      <c r="K323" s="72">
        <f t="shared" si="43"/>
        <v>2</v>
      </c>
      <c r="L323" s="46">
        <v>4</v>
      </c>
      <c r="M323" s="71">
        <f t="shared" ref="M323:M386" si="47">IF($C323+(0.5*$B323/2)&lt;=4,$C323+(0.5*$B323/2),4)</f>
        <v>4</v>
      </c>
      <c r="N323" s="71">
        <f t="shared" si="44"/>
        <v>4</v>
      </c>
      <c r="O323" s="71">
        <f t="shared" si="44"/>
        <v>4</v>
      </c>
      <c r="P323" s="71">
        <f t="shared" si="44"/>
        <v>4</v>
      </c>
      <c r="W323" s="71"/>
    </row>
    <row r="324" spans="1:23" x14ac:dyDescent="0.25">
      <c r="A324" s="16">
        <v>52840</v>
      </c>
      <c r="B324" s="61">
        <v>26.916666666666554</v>
      </c>
      <c r="C324" s="71">
        <v>1.4376326563132404</v>
      </c>
      <c r="D324" s="71">
        <f t="shared" si="42"/>
        <v>1.4376326563132404</v>
      </c>
      <c r="E324" s="46">
        <f t="shared" si="45"/>
        <v>1.6876326563132404</v>
      </c>
      <c r="F324" s="46">
        <f t="shared" si="46"/>
        <v>1.1876326563132404</v>
      </c>
      <c r="G324" s="72">
        <f t="shared" si="43"/>
        <v>2</v>
      </c>
      <c r="H324" s="72">
        <f t="shared" si="43"/>
        <v>2</v>
      </c>
      <c r="I324" s="72">
        <f t="shared" si="43"/>
        <v>2</v>
      </c>
      <c r="J324" s="72">
        <f t="shared" si="43"/>
        <v>2</v>
      </c>
      <c r="K324" s="72">
        <f t="shared" si="43"/>
        <v>2</v>
      </c>
      <c r="L324" s="46">
        <v>4</v>
      </c>
      <c r="M324" s="71">
        <f t="shared" si="47"/>
        <v>4</v>
      </c>
      <c r="N324" s="71">
        <f t="shared" si="44"/>
        <v>4</v>
      </c>
      <c r="O324" s="71">
        <f t="shared" si="44"/>
        <v>4</v>
      </c>
      <c r="P324" s="71">
        <f t="shared" si="44"/>
        <v>4</v>
      </c>
      <c r="W324" s="71"/>
    </row>
    <row r="325" spans="1:23" x14ac:dyDescent="0.25">
      <c r="A325" s="16">
        <v>52870</v>
      </c>
      <c r="B325" s="61">
        <v>26.999999999999886</v>
      </c>
      <c r="C325" s="71">
        <v>1.4363667944415279</v>
      </c>
      <c r="D325" s="71">
        <f t="shared" si="42"/>
        <v>1.4363667944415279</v>
      </c>
      <c r="E325" s="46">
        <f t="shared" si="45"/>
        <v>1.6863667944415279</v>
      </c>
      <c r="F325" s="46">
        <f t="shared" si="46"/>
        <v>1.1863667944415279</v>
      </c>
      <c r="G325" s="72">
        <f t="shared" si="43"/>
        <v>2</v>
      </c>
      <c r="H325" s="72">
        <f t="shared" si="43"/>
        <v>2</v>
      </c>
      <c r="I325" s="72">
        <f t="shared" si="43"/>
        <v>2</v>
      </c>
      <c r="J325" s="72">
        <f t="shared" si="43"/>
        <v>2</v>
      </c>
      <c r="K325" s="72">
        <f t="shared" si="43"/>
        <v>2</v>
      </c>
      <c r="L325" s="46">
        <v>4</v>
      </c>
      <c r="M325" s="71">
        <f t="shared" si="47"/>
        <v>4</v>
      </c>
      <c r="N325" s="71">
        <f t="shared" si="44"/>
        <v>4</v>
      </c>
      <c r="O325" s="71">
        <f t="shared" si="44"/>
        <v>4</v>
      </c>
      <c r="P325" s="71">
        <f t="shared" si="44"/>
        <v>4</v>
      </c>
      <c r="W325" s="71"/>
    </row>
    <row r="326" spans="1:23" x14ac:dyDescent="0.25">
      <c r="A326" s="16">
        <v>52901</v>
      </c>
      <c r="B326" s="61">
        <v>27.083333333333218</v>
      </c>
      <c r="C326" s="71">
        <v>1.4351117008891177</v>
      </c>
      <c r="D326" s="71">
        <f t="shared" si="42"/>
        <v>1.4351117008891177</v>
      </c>
      <c r="E326" s="46">
        <f t="shared" si="45"/>
        <v>1.6851117008891177</v>
      </c>
      <c r="F326" s="46">
        <f t="shared" si="46"/>
        <v>1.1851117008891177</v>
      </c>
      <c r="G326" s="72">
        <f t="shared" si="43"/>
        <v>2</v>
      </c>
      <c r="H326" s="72">
        <f t="shared" si="43"/>
        <v>2</v>
      </c>
      <c r="I326" s="72">
        <f t="shared" si="43"/>
        <v>2</v>
      </c>
      <c r="J326" s="72">
        <f t="shared" si="43"/>
        <v>2</v>
      </c>
      <c r="K326" s="72">
        <f t="shared" si="43"/>
        <v>2</v>
      </c>
      <c r="L326" s="46">
        <v>4</v>
      </c>
      <c r="M326" s="71">
        <f t="shared" si="47"/>
        <v>4</v>
      </c>
      <c r="N326" s="71">
        <f t="shared" si="44"/>
        <v>4</v>
      </c>
      <c r="O326" s="71">
        <f t="shared" si="44"/>
        <v>4</v>
      </c>
      <c r="P326" s="71">
        <f t="shared" si="44"/>
        <v>4</v>
      </c>
      <c r="W326" s="71"/>
    </row>
    <row r="327" spans="1:23" x14ac:dyDescent="0.25">
      <c r="A327" s="16">
        <v>52931</v>
      </c>
      <c r="B327" s="61">
        <v>27.166666666666551</v>
      </c>
      <c r="C327" s="71">
        <v>1.4338669053320534</v>
      </c>
      <c r="D327" s="71">
        <f t="shared" si="42"/>
        <v>1.4338669053320534</v>
      </c>
      <c r="E327" s="46">
        <f t="shared" si="45"/>
        <v>1.6838669053320534</v>
      </c>
      <c r="F327" s="46">
        <f t="shared" si="46"/>
        <v>1.1838669053320534</v>
      </c>
      <c r="G327" s="72">
        <f t="shared" si="43"/>
        <v>2</v>
      </c>
      <c r="H327" s="72">
        <f t="shared" si="43"/>
        <v>2</v>
      </c>
      <c r="I327" s="72">
        <f t="shared" si="43"/>
        <v>2</v>
      </c>
      <c r="J327" s="72">
        <f t="shared" si="43"/>
        <v>2</v>
      </c>
      <c r="K327" s="72">
        <f t="shared" si="43"/>
        <v>2</v>
      </c>
      <c r="L327" s="46">
        <v>4</v>
      </c>
      <c r="M327" s="71">
        <f t="shared" si="47"/>
        <v>4</v>
      </c>
      <c r="N327" s="71">
        <f t="shared" si="44"/>
        <v>4</v>
      </c>
      <c r="O327" s="71">
        <f t="shared" si="44"/>
        <v>4</v>
      </c>
      <c r="P327" s="71">
        <f t="shared" si="44"/>
        <v>4</v>
      </c>
      <c r="W327" s="71"/>
    </row>
    <row r="328" spans="1:23" x14ac:dyDescent="0.25">
      <c r="A328" s="16">
        <v>52962</v>
      </c>
      <c r="B328" s="61">
        <v>27.249999999999883</v>
      </c>
      <c r="C328" s="71">
        <v>1.4326319374463852</v>
      </c>
      <c r="D328" s="71">
        <f t="shared" si="42"/>
        <v>1.4326319374463852</v>
      </c>
      <c r="E328" s="46">
        <f t="shared" si="45"/>
        <v>1.6826319374463852</v>
      </c>
      <c r="F328" s="46">
        <f t="shared" si="46"/>
        <v>1.1826319374463852</v>
      </c>
      <c r="G328" s="72">
        <f t="shared" si="43"/>
        <v>2</v>
      </c>
      <c r="H328" s="72">
        <f t="shared" si="43"/>
        <v>2</v>
      </c>
      <c r="I328" s="72">
        <f t="shared" si="43"/>
        <v>2</v>
      </c>
      <c r="J328" s="72">
        <f t="shared" si="43"/>
        <v>2</v>
      </c>
      <c r="K328" s="72">
        <f t="shared" si="43"/>
        <v>2</v>
      </c>
      <c r="L328" s="46">
        <v>4</v>
      </c>
      <c r="M328" s="71">
        <f t="shared" si="47"/>
        <v>4</v>
      </c>
      <c r="N328" s="71">
        <f t="shared" si="44"/>
        <v>4</v>
      </c>
      <c r="O328" s="71">
        <f t="shared" si="44"/>
        <v>4</v>
      </c>
      <c r="P328" s="71">
        <f t="shared" si="44"/>
        <v>4</v>
      </c>
      <c r="W328" s="71"/>
    </row>
    <row r="329" spans="1:23" x14ac:dyDescent="0.25">
      <c r="A329" s="16">
        <v>52993</v>
      </c>
      <c r="B329" s="61">
        <v>27.333333333333215</v>
      </c>
      <c r="C329" s="71">
        <v>1.4314063269081598</v>
      </c>
      <c r="D329" s="71">
        <f t="shared" si="42"/>
        <v>1.4314063269081598</v>
      </c>
      <c r="E329" s="46">
        <f t="shared" si="45"/>
        <v>1.6814063269081598</v>
      </c>
      <c r="F329" s="46">
        <f t="shared" si="46"/>
        <v>1.1814063269081598</v>
      </c>
      <c r="G329" s="72">
        <f t="shared" si="43"/>
        <v>2</v>
      </c>
      <c r="H329" s="72">
        <f t="shared" si="43"/>
        <v>2</v>
      </c>
      <c r="I329" s="72">
        <f t="shared" si="43"/>
        <v>2</v>
      </c>
      <c r="J329" s="72">
        <f t="shared" si="43"/>
        <v>2</v>
      </c>
      <c r="K329" s="72">
        <f t="shared" si="43"/>
        <v>2</v>
      </c>
      <c r="L329" s="46">
        <v>4</v>
      </c>
      <c r="M329" s="71">
        <f t="shared" si="47"/>
        <v>4</v>
      </c>
      <c r="N329" s="71">
        <f t="shared" si="44"/>
        <v>4</v>
      </c>
      <c r="O329" s="71">
        <f t="shared" si="44"/>
        <v>4</v>
      </c>
      <c r="P329" s="71">
        <f t="shared" si="44"/>
        <v>4</v>
      </c>
      <c r="W329" s="71"/>
    </row>
    <row r="330" spans="1:23" x14ac:dyDescent="0.25">
      <c r="A330" s="16">
        <v>53021</v>
      </c>
      <c r="B330" s="61">
        <v>27.416666666666547</v>
      </c>
      <c r="C330" s="71">
        <v>1.430189603393426</v>
      </c>
      <c r="D330" s="71">
        <f t="shared" si="42"/>
        <v>1.430189603393426</v>
      </c>
      <c r="E330" s="46">
        <f t="shared" si="45"/>
        <v>1.680189603393426</v>
      </c>
      <c r="F330" s="46">
        <f t="shared" si="46"/>
        <v>1.180189603393426</v>
      </c>
      <c r="G330" s="72">
        <f t="shared" si="43"/>
        <v>2</v>
      </c>
      <c r="H330" s="72">
        <f t="shared" si="43"/>
        <v>2</v>
      </c>
      <c r="I330" s="72">
        <f t="shared" si="43"/>
        <v>2</v>
      </c>
      <c r="J330" s="72">
        <f t="shared" si="43"/>
        <v>2</v>
      </c>
      <c r="K330" s="72">
        <f t="shared" si="43"/>
        <v>2</v>
      </c>
      <c r="L330" s="46">
        <v>4</v>
      </c>
      <c r="M330" s="71">
        <f t="shared" si="47"/>
        <v>4</v>
      </c>
      <c r="N330" s="71">
        <f t="shared" si="44"/>
        <v>4</v>
      </c>
      <c r="O330" s="71">
        <f t="shared" si="44"/>
        <v>4</v>
      </c>
      <c r="P330" s="71">
        <f t="shared" si="44"/>
        <v>4</v>
      </c>
      <c r="W330" s="71"/>
    </row>
    <row r="331" spans="1:23" x14ac:dyDescent="0.25">
      <c r="A331" s="16">
        <v>53052</v>
      </c>
      <c r="B331" s="61">
        <v>27.499999999999879</v>
      </c>
      <c r="C331" s="71">
        <v>1.428981296578232</v>
      </c>
      <c r="D331" s="71">
        <f t="shared" si="42"/>
        <v>1.428981296578232</v>
      </c>
      <c r="E331" s="46">
        <f t="shared" si="45"/>
        <v>1.678981296578232</v>
      </c>
      <c r="F331" s="46">
        <f t="shared" si="46"/>
        <v>1.178981296578232</v>
      </c>
      <c r="G331" s="72">
        <f t="shared" si="43"/>
        <v>2</v>
      </c>
      <c r="H331" s="72">
        <f t="shared" si="43"/>
        <v>2</v>
      </c>
      <c r="I331" s="72">
        <f t="shared" si="43"/>
        <v>2</v>
      </c>
      <c r="J331" s="72">
        <f t="shared" si="43"/>
        <v>2</v>
      </c>
      <c r="K331" s="72">
        <f t="shared" si="43"/>
        <v>2</v>
      </c>
      <c r="L331" s="46">
        <v>4</v>
      </c>
      <c r="M331" s="71">
        <f t="shared" si="47"/>
        <v>4</v>
      </c>
      <c r="N331" s="71">
        <f t="shared" si="44"/>
        <v>4</v>
      </c>
      <c r="O331" s="71">
        <f t="shared" si="44"/>
        <v>4</v>
      </c>
      <c r="P331" s="71">
        <f t="shared" si="44"/>
        <v>4</v>
      </c>
      <c r="W331" s="71"/>
    </row>
    <row r="332" spans="1:23" x14ac:dyDescent="0.25">
      <c r="A332" s="16">
        <v>53082</v>
      </c>
      <c r="B332" s="61">
        <v>27.583333333333211</v>
      </c>
      <c r="C332" s="71">
        <v>1.4277809361386229</v>
      </c>
      <c r="D332" s="71">
        <f t="shared" si="42"/>
        <v>1.4277809361386229</v>
      </c>
      <c r="E332" s="46">
        <f t="shared" si="45"/>
        <v>1.6777809361386229</v>
      </c>
      <c r="F332" s="46">
        <f t="shared" si="46"/>
        <v>1.1777809361386229</v>
      </c>
      <c r="G332" s="72">
        <f t="shared" si="43"/>
        <v>2</v>
      </c>
      <c r="H332" s="72">
        <f t="shared" si="43"/>
        <v>2</v>
      </c>
      <c r="I332" s="72">
        <f t="shared" si="43"/>
        <v>2</v>
      </c>
      <c r="J332" s="72">
        <f t="shared" si="43"/>
        <v>2</v>
      </c>
      <c r="K332" s="72">
        <f t="shared" si="43"/>
        <v>2</v>
      </c>
      <c r="L332" s="46">
        <v>4</v>
      </c>
      <c r="M332" s="71">
        <f t="shared" si="47"/>
        <v>4</v>
      </c>
      <c r="N332" s="71">
        <f t="shared" si="44"/>
        <v>4</v>
      </c>
      <c r="O332" s="71">
        <f t="shared" si="44"/>
        <v>4</v>
      </c>
      <c r="P332" s="71">
        <f t="shared" si="44"/>
        <v>4</v>
      </c>
      <c r="W332" s="71"/>
    </row>
    <row r="333" spans="1:23" x14ac:dyDescent="0.25">
      <c r="A333" s="16">
        <v>53113</v>
      </c>
      <c r="B333" s="61">
        <v>27.666666666666544</v>
      </c>
      <c r="C333" s="71">
        <v>1.4265880517506484</v>
      </c>
      <c r="D333" s="71">
        <f t="shared" si="42"/>
        <v>1.4265880517506484</v>
      </c>
      <c r="E333" s="46">
        <f t="shared" si="45"/>
        <v>1.6765880517506484</v>
      </c>
      <c r="F333" s="46">
        <f t="shared" si="46"/>
        <v>1.1765880517506484</v>
      </c>
      <c r="G333" s="72">
        <f t="shared" si="43"/>
        <v>2</v>
      </c>
      <c r="H333" s="72">
        <f t="shared" si="43"/>
        <v>2</v>
      </c>
      <c r="I333" s="72">
        <f t="shared" si="43"/>
        <v>2</v>
      </c>
      <c r="J333" s="72">
        <f t="shared" si="43"/>
        <v>2</v>
      </c>
      <c r="K333" s="72">
        <f t="shared" si="43"/>
        <v>2</v>
      </c>
      <c r="L333" s="46">
        <v>4</v>
      </c>
      <c r="M333" s="71">
        <f t="shared" si="47"/>
        <v>4</v>
      </c>
      <c r="N333" s="71">
        <f t="shared" si="44"/>
        <v>4</v>
      </c>
      <c r="O333" s="71">
        <f t="shared" si="44"/>
        <v>4</v>
      </c>
      <c r="P333" s="71">
        <f t="shared" si="44"/>
        <v>4</v>
      </c>
      <c r="W333" s="71"/>
    </row>
    <row r="334" spans="1:23" x14ac:dyDescent="0.25">
      <c r="A334" s="16">
        <v>53143</v>
      </c>
      <c r="B334" s="61">
        <v>27.749999999999876</v>
      </c>
      <c r="C334" s="71">
        <v>1.4254021730903559</v>
      </c>
      <c r="D334" s="71">
        <f t="shared" si="42"/>
        <v>1.4254021730903559</v>
      </c>
      <c r="E334" s="46">
        <f t="shared" si="45"/>
        <v>1.6754021730903559</v>
      </c>
      <c r="F334" s="46">
        <f t="shared" si="46"/>
        <v>1.1754021730903559</v>
      </c>
      <c r="G334" s="72">
        <f t="shared" si="43"/>
        <v>2</v>
      </c>
      <c r="H334" s="72">
        <f t="shared" si="43"/>
        <v>2</v>
      </c>
      <c r="I334" s="72">
        <f t="shared" si="43"/>
        <v>2</v>
      </c>
      <c r="J334" s="72">
        <f t="shared" si="43"/>
        <v>2</v>
      </c>
      <c r="K334" s="72">
        <f t="shared" si="43"/>
        <v>2</v>
      </c>
      <c r="L334" s="46">
        <v>4</v>
      </c>
      <c r="M334" s="71">
        <f t="shared" si="47"/>
        <v>4</v>
      </c>
      <c r="N334" s="71">
        <f t="shared" si="44"/>
        <v>4</v>
      </c>
      <c r="O334" s="71">
        <f t="shared" si="44"/>
        <v>4</v>
      </c>
      <c r="P334" s="71">
        <f t="shared" si="44"/>
        <v>4</v>
      </c>
      <c r="W334" s="71"/>
    </row>
    <row r="335" spans="1:23" x14ac:dyDescent="0.25">
      <c r="A335" s="16">
        <v>53174</v>
      </c>
      <c r="B335" s="61">
        <v>27.833333333333208</v>
      </c>
      <c r="C335" s="71">
        <v>1.4242228298337947</v>
      </c>
      <c r="D335" s="71">
        <f t="shared" si="42"/>
        <v>1.4242228298337947</v>
      </c>
      <c r="E335" s="46">
        <f t="shared" si="45"/>
        <v>1.6742228298337947</v>
      </c>
      <c r="F335" s="46">
        <f t="shared" si="46"/>
        <v>1.1742228298337947</v>
      </c>
      <c r="G335" s="72">
        <f t="shared" si="43"/>
        <v>2</v>
      </c>
      <c r="H335" s="72">
        <f t="shared" si="43"/>
        <v>2</v>
      </c>
      <c r="I335" s="72">
        <f t="shared" si="43"/>
        <v>2</v>
      </c>
      <c r="J335" s="72">
        <f t="shared" si="43"/>
        <v>2</v>
      </c>
      <c r="K335" s="72">
        <f t="shared" si="43"/>
        <v>2</v>
      </c>
      <c r="L335" s="46">
        <v>4</v>
      </c>
      <c r="M335" s="71">
        <f t="shared" si="47"/>
        <v>4</v>
      </c>
      <c r="N335" s="71">
        <f t="shared" si="44"/>
        <v>4</v>
      </c>
      <c r="O335" s="71">
        <f t="shared" si="44"/>
        <v>4</v>
      </c>
      <c r="P335" s="71">
        <f t="shared" si="44"/>
        <v>4</v>
      </c>
      <c r="W335" s="71"/>
    </row>
    <row r="336" spans="1:23" x14ac:dyDescent="0.25">
      <c r="A336" s="16">
        <v>53205</v>
      </c>
      <c r="B336" s="61">
        <v>27.91666666666654</v>
      </c>
      <c r="C336" s="71">
        <v>1.4230495516570094</v>
      </c>
      <c r="D336" s="71">
        <f t="shared" si="42"/>
        <v>1.4230495516570094</v>
      </c>
      <c r="E336" s="46">
        <f t="shared" si="45"/>
        <v>1.6730495516570094</v>
      </c>
      <c r="F336" s="46">
        <f t="shared" si="46"/>
        <v>1.1730495516570094</v>
      </c>
      <c r="G336" s="72">
        <f t="shared" si="43"/>
        <v>2</v>
      </c>
      <c r="H336" s="72">
        <f t="shared" si="43"/>
        <v>2</v>
      </c>
      <c r="I336" s="72">
        <f t="shared" si="43"/>
        <v>2</v>
      </c>
      <c r="J336" s="72">
        <f t="shared" si="43"/>
        <v>2</v>
      </c>
      <c r="K336" s="72">
        <f t="shared" si="43"/>
        <v>2</v>
      </c>
      <c r="L336" s="46">
        <v>4</v>
      </c>
      <c r="M336" s="71">
        <f t="shared" si="47"/>
        <v>4</v>
      </c>
      <c r="N336" s="71">
        <f t="shared" si="44"/>
        <v>4</v>
      </c>
      <c r="O336" s="71">
        <f t="shared" si="44"/>
        <v>4</v>
      </c>
      <c r="P336" s="71">
        <f t="shared" si="44"/>
        <v>4</v>
      </c>
      <c r="W336" s="71"/>
    </row>
    <row r="337" spans="1:23" x14ac:dyDescent="0.25">
      <c r="A337" s="16">
        <v>53235</v>
      </c>
      <c r="B337" s="61">
        <v>27.999999999999872</v>
      </c>
      <c r="C337" s="71">
        <v>1.421881868236051</v>
      </c>
      <c r="D337" s="71">
        <f t="shared" si="42"/>
        <v>1.421881868236051</v>
      </c>
      <c r="E337" s="46">
        <f t="shared" si="45"/>
        <v>1.671881868236051</v>
      </c>
      <c r="F337" s="46">
        <f t="shared" si="46"/>
        <v>1.171881868236051</v>
      </c>
      <c r="G337" s="72">
        <f t="shared" si="43"/>
        <v>2</v>
      </c>
      <c r="H337" s="72">
        <f t="shared" si="43"/>
        <v>2</v>
      </c>
      <c r="I337" s="72">
        <f t="shared" si="43"/>
        <v>2</v>
      </c>
      <c r="J337" s="72">
        <f t="shared" si="43"/>
        <v>2</v>
      </c>
      <c r="K337" s="72">
        <f t="shared" si="43"/>
        <v>2</v>
      </c>
      <c r="L337" s="46">
        <v>4</v>
      </c>
      <c r="M337" s="71">
        <f t="shared" si="47"/>
        <v>4</v>
      </c>
      <c r="N337" s="71">
        <f t="shared" ref="N337:P352" si="48">IF($C337+(0.5*$B337/2)&lt;=4,$C337+(0.5*$B337/2),4)</f>
        <v>4</v>
      </c>
      <c r="O337" s="71">
        <f t="shared" si="48"/>
        <v>4</v>
      </c>
      <c r="P337" s="71">
        <f t="shared" si="48"/>
        <v>4</v>
      </c>
      <c r="W337" s="71"/>
    </row>
    <row r="338" spans="1:23" x14ac:dyDescent="0.25">
      <c r="A338" s="16">
        <v>53266</v>
      </c>
      <c r="B338" s="61">
        <v>28.083333333333204</v>
      </c>
      <c r="C338" s="71">
        <v>1.4207193092469643</v>
      </c>
      <c r="D338" s="71">
        <f t="shared" si="42"/>
        <v>1.4207193092469643</v>
      </c>
      <c r="E338" s="46">
        <f t="shared" si="45"/>
        <v>1.6707193092469643</v>
      </c>
      <c r="F338" s="46">
        <f t="shared" si="46"/>
        <v>1.1707193092469643</v>
      </c>
      <c r="G338" s="72">
        <f t="shared" si="43"/>
        <v>2</v>
      </c>
      <c r="H338" s="72">
        <f t="shared" si="43"/>
        <v>2</v>
      </c>
      <c r="I338" s="72">
        <f t="shared" si="43"/>
        <v>2</v>
      </c>
      <c r="J338" s="72">
        <f t="shared" si="43"/>
        <v>2</v>
      </c>
      <c r="K338" s="72">
        <f t="shared" si="43"/>
        <v>2</v>
      </c>
      <c r="L338" s="46">
        <v>4</v>
      </c>
      <c r="M338" s="71">
        <f t="shared" si="47"/>
        <v>4</v>
      </c>
      <c r="N338" s="71">
        <f t="shared" si="48"/>
        <v>4</v>
      </c>
      <c r="O338" s="71">
        <f t="shared" si="48"/>
        <v>4</v>
      </c>
      <c r="P338" s="71">
        <f t="shared" si="48"/>
        <v>4</v>
      </c>
      <c r="W338" s="71"/>
    </row>
    <row r="339" spans="1:23" x14ac:dyDescent="0.25">
      <c r="A339" s="16">
        <v>53296</v>
      </c>
      <c r="B339" s="61">
        <v>28.166666666666536</v>
      </c>
      <c r="C339" s="71">
        <v>1.4195614043658003</v>
      </c>
      <c r="D339" s="71">
        <f t="shared" si="42"/>
        <v>1.4195614043658003</v>
      </c>
      <c r="E339" s="46">
        <f t="shared" si="45"/>
        <v>1.6695614043658003</v>
      </c>
      <c r="F339" s="46">
        <f t="shared" si="46"/>
        <v>1.1695614043658003</v>
      </c>
      <c r="G339" s="72">
        <f t="shared" si="43"/>
        <v>2</v>
      </c>
      <c r="H339" s="72">
        <f t="shared" si="43"/>
        <v>2</v>
      </c>
      <c r="I339" s="72">
        <f t="shared" si="43"/>
        <v>2</v>
      </c>
      <c r="J339" s="72">
        <f t="shared" si="43"/>
        <v>2</v>
      </c>
      <c r="K339" s="72">
        <f t="shared" si="43"/>
        <v>2</v>
      </c>
      <c r="L339" s="46">
        <v>4</v>
      </c>
      <c r="M339" s="71">
        <f t="shared" si="47"/>
        <v>4</v>
      </c>
      <c r="N339" s="71">
        <f t="shared" si="48"/>
        <v>4</v>
      </c>
      <c r="O339" s="71">
        <f t="shared" si="48"/>
        <v>4</v>
      </c>
      <c r="P339" s="71">
        <f t="shared" si="48"/>
        <v>4</v>
      </c>
      <c r="W339" s="71"/>
    </row>
    <row r="340" spans="1:23" x14ac:dyDescent="0.25">
      <c r="A340" s="16">
        <v>53327</v>
      </c>
      <c r="B340" s="61">
        <v>28.249999999999869</v>
      </c>
      <c r="C340" s="71">
        <v>1.4184076832686034</v>
      </c>
      <c r="D340" s="71">
        <f t="shared" si="42"/>
        <v>1.4184076832686034</v>
      </c>
      <c r="E340" s="46">
        <f t="shared" si="45"/>
        <v>1.6684076832686034</v>
      </c>
      <c r="F340" s="46">
        <f t="shared" si="46"/>
        <v>1.1684076832686034</v>
      </c>
      <c r="G340" s="72">
        <f t="shared" si="43"/>
        <v>2</v>
      </c>
      <c r="H340" s="72">
        <f t="shared" si="43"/>
        <v>2</v>
      </c>
      <c r="I340" s="72">
        <f t="shared" si="43"/>
        <v>2</v>
      </c>
      <c r="J340" s="72">
        <f t="shared" si="43"/>
        <v>2</v>
      </c>
      <c r="K340" s="72">
        <f t="shared" si="43"/>
        <v>2</v>
      </c>
      <c r="L340" s="46">
        <v>4</v>
      </c>
      <c r="M340" s="71">
        <f t="shared" si="47"/>
        <v>4</v>
      </c>
      <c r="N340" s="71">
        <f t="shared" si="48"/>
        <v>4</v>
      </c>
      <c r="O340" s="71">
        <f t="shared" si="48"/>
        <v>4</v>
      </c>
      <c r="P340" s="71">
        <f t="shared" si="48"/>
        <v>4</v>
      </c>
      <c r="W340" s="71"/>
    </row>
    <row r="341" spans="1:23" x14ac:dyDescent="0.25">
      <c r="A341" s="16">
        <v>53358</v>
      </c>
      <c r="B341" s="61">
        <v>28.333333333333201</v>
      </c>
      <c r="C341" s="71">
        <v>1.4172576756314239</v>
      </c>
      <c r="D341" s="71">
        <f t="shared" si="42"/>
        <v>1.4172576756314239</v>
      </c>
      <c r="E341" s="46">
        <f t="shared" si="45"/>
        <v>1.6672576756314239</v>
      </c>
      <c r="F341" s="46">
        <f t="shared" si="46"/>
        <v>1.1672576756314239</v>
      </c>
      <c r="G341" s="72">
        <f t="shared" si="43"/>
        <v>2</v>
      </c>
      <c r="H341" s="72">
        <f t="shared" si="43"/>
        <v>2</v>
      </c>
      <c r="I341" s="72">
        <f t="shared" si="43"/>
        <v>2</v>
      </c>
      <c r="J341" s="72">
        <f t="shared" si="43"/>
        <v>2</v>
      </c>
      <c r="K341" s="72">
        <f t="shared" si="43"/>
        <v>2</v>
      </c>
      <c r="L341" s="46">
        <v>4</v>
      </c>
      <c r="M341" s="71">
        <f t="shared" si="47"/>
        <v>4</v>
      </c>
      <c r="N341" s="71">
        <f t="shared" si="48"/>
        <v>4</v>
      </c>
      <c r="O341" s="71">
        <f t="shared" si="48"/>
        <v>4</v>
      </c>
      <c r="P341" s="71">
        <f t="shared" si="48"/>
        <v>4</v>
      </c>
      <c r="W341" s="71"/>
    </row>
    <row r="342" spans="1:23" x14ac:dyDescent="0.25">
      <c r="A342" s="16">
        <v>53386</v>
      </c>
      <c r="B342" s="61">
        <v>28.416666666666533</v>
      </c>
      <c r="C342" s="71">
        <v>1.4161109111303096</v>
      </c>
      <c r="D342" s="71">
        <f t="shared" si="42"/>
        <v>1.4161109111303096</v>
      </c>
      <c r="E342" s="46">
        <f t="shared" si="45"/>
        <v>1.6661109111303096</v>
      </c>
      <c r="F342" s="46">
        <f t="shared" si="46"/>
        <v>1.1661109111303096</v>
      </c>
      <c r="G342" s="72">
        <f t="shared" si="43"/>
        <v>2</v>
      </c>
      <c r="H342" s="72">
        <f t="shared" si="43"/>
        <v>2</v>
      </c>
      <c r="I342" s="72">
        <f t="shared" si="43"/>
        <v>2</v>
      </c>
      <c r="J342" s="72">
        <f t="shared" si="43"/>
        <v>2</v>
      </c>
      <c r="K342" s="72">
        <f t="shared" si="43"/>
        <v>2</v>
      </c>
      <c r="L342" s="46">
        <v>4</v>
      </c>
      <c r="M342" s="71">
        <f t="shared" si="47"/>
        <v>4</v>
      </c>
      <c r="N342" s="71">
        <f t="shared" si="48"/>
        <v>4</v>
      </c>
      <c r="O342" s="71">
        <f t="shared" si="48"/>
        <v>4</v>
      </c>
      <c r="P342" s="71">
        <f t="shared" si="48"/>
        <v>4</v>
      </c>
      <c r="W342" s="71"/>
    </row>
    <row r="343" spans="1:23" x14ac:dyDescent="0.25">
      <c r="A343" s="16">
        <v>53417</v>
      </c>
      <c r="B343" s="61">
        <v>28.499999999999865</v>
      </c>
      <c r="C343" s="71">
        <v>1.4149669194413053</v>
      </c>
      <c r="D343" s="71">
        <f t="shared" si="42"/>
        <v>1.4149669194413053</v>
      </c>
      <c r="E343" s="46">
        <f t="shared" si="45"/>
        <v>1.6649669194413053</v>
      </c>
      <c r="F343" s="46">
        <f t="shared" si="46"/>
        <v>1.1649669194413053</v>
      </c>
      <c r="G343" s="72">
        <f t="shared" si="43"/>
        <v>2</v>
      </c>
      <c r="H343" s="72">
        <f t="shared" si="43"/>
        <v>2</v>
      </c>
      <c r="I343" s="72">
        <f t="shared" si="43"/>
        <v>2</v>
      </c>
      <c r="J343" s="72">
        <f t="shared" si="43"/>
        <v>2</v>
      </c>
      <c r="K343" s="72">
        <f t="shared" si="43"/>
        <v>2</v>
      </c>
      <c r="L343" s="46">
        <v>4</v>
      </c>
      <c r="M343" s="71">
        <f t="shared" si="47"/>
        <v>4</v>
      </c>
      <c r="N343" s="71">
        <f t="shared" si="48"/>
        <v>4</v>
      </c>
      <c r="O343" s="71">
        <f t="shared" si="48"/>
        <v>4</v>
      </c>
      <c r="P343" s="71">
        <f t="shared" si="48"/>
        <v>4</v>
      </c>
      <c r="W343" s="71"/>
    </row>
    <row r="344" spans="1:23" x14ac:dyDescent="0.25">
      <c r="A344" s="16">
        <v>53447</v>
      </c>
      <c r="B344" s="61">
        <v>28.583333333333197</v>
      </c>
      <c r="C344" s="71">
        <v>1.4138252302404626</v>
      </c>
      <c r="D344" s="71">
        <f t="shared" si="42"/>
        <v>1.4138252302404626</v>
      </c>
      <c r="E344" s="46">
        <f t="shared" si="45"/>
        <v>1.6638252302404626</v>
      </c>
      <c r="F344" s="46">
        <f t="shared" si="46"/>
        <v>1.1638252302404626</v>
      </c>
      <c r="G344" s="72">
        <f t="shared" si="43"/>
        <v>2</v>
      </c>
      <c r="H344" s="72">
        <f t="shared" si="43"/>
        <v>2</v>
      </c>
      <c r="I344" s="72">
        <f t="shared" si="43"/>
        <v>2</v>
      </c>
      <c r="J344" s="72">
        <f t="shared" si="43"/>
        <v>2</v>
      </c>
      <c r="K344" s="72">
        <f t="shared" si="43"/>
        <v>2</v>
      </c>
      <c r="L344" s="46">
        <v>4</v>
      </c>
      <c r="M344" s="71">
        <f t="shared" si="47"/>
        <v>4</v>
      </c>
      <c r="N344" s="71">
        <f t="shared" si="48"/>
        <v>4</v>
      </c>
      <c r="O344" s="71">
        <f t="shared" si="48"/>
        <v>4</v>
      </c>
      <c r="P344" s="71">
        <f t="shared" si="48"/>
        <v>4</v>
      </c>
      <c r="W344" s="71"/>
    </row>
    <row r="345" spans="1:23" x14ac:dyDescent="0.25">
      <c r="A345" s="16">
        <v>53478</v>
      </c>
      <c r="B345" s="61">
        <v>28.666666666666529</v>
      </c>
      <c r="C345" s="71">
        <v>1.4126853732038258</v>
      </c>
      <c r="D345" s="71">
        <f t="shared" si="42"/>
        <v>1.4126853732038258</v>
      </c>
      <c r="E345" s="46">
        <f t="shared" si="45"/>
        <v>1.6626853732038258</v>
      </c>
      <c r="F345" s="46">
        <f t="shared" si="46"/>
        <v>1.1626853732038258</v>
      </c>
      <c r="G345" s="72">
        <f t="shared" si="43"/>
        <v>2</v>
      </c>
      <c r="H345" s="72">
        <f t="shared" si="43"/>
        <v>2</v>
      </c>
      <c r="I345" s="72">
        <f t="shared" si="43"/>
        <v>2</v>
      </c>
      <c r="J345" s="72">
        <f t="shared" si="43"/>
        <v>2</v>
      </c>
      <c r="K345" s="72">
        <f t="shared" si="43"/>
        <v>2</v>
      </c>
      <c r="L345" s="46">
        <v>4</v>
      </c>
      <c r="M345" s="71">
        <f t="shared" si="47"/>
        <v>4</v>
      </c>
      <c r="N345" s="71">
        <f t="shared" si="48"/>
        <v>4</v>
      </c>
      <c r="O345" s="71">
        <f t="shared" si="48"/>
        <v>4</v>
      </c>
      <c r="P345" s="71">
        <f t="shared" si="48"/>
        <v>4</v>
      </c>
      <c r="W345" s="71"/>
    </row>
    <row r="346" spans="1:23" x14ac:dyDescent="0.25">
      <c r="A346" s="16">
        <v>53508</v>
      </c>
      <c r="B346" s="61">
        <v>28.749999999999861</v>
      </c>
      <c r="C346" s="71">
        <v>1.4115468780074469</v>
      </c>
      <c r="D346" s="71">
        <f t="shared" si="42"/>
        <v>1.4115468780074469</v>
      </c>
      <c r="E346" s="46">
        <f t="shared" si="45"/>
        <v>1.6615468780074469</v>
      </c>
      <c r="F346" s="46">
        <f t="shared" si="46"/>
        <v>1.1615468780074469</v>
      </c>
      <c r="G346" s="72">
        <f t="shared" si="43"/>
        <v>2</v>
      </c>
      <c r="H346" s="72">
        <f t="shared" si="43"/>
        <v>2</v>
      </c>
      <c r="I346" s="72">
        <f t="shared" si="43"/>
        <v>2</v>
      </c>
      <c r="J346" s="72">
        <f t="shared" si="43"/>
        <v>2</v>
      </c>
      <c r="K346" s="72">
        <f t="shared" si="43"/>
        <v>2</v>
      </c>
      <c r="L346" s="46">
        <v>4</v>
      </c>
      <c r="M346" s="71">
        <f t="shared" si="47"/>
        <v>4</v>
      </c>
      <c r="N346" s="71">
        <f t="shared" si="48"/>
        <v>4</v>
      </c>
      <c r="O346" s="71">
        <f t="shared" si="48"/>
        <v>4</v>
      </c>
      <c r="P346" s="71">
        <f t="shared" si="48"/>
        <v>4</v>
      </c>
      <c r="W346" s="71"/>
    </row>
    <row r="347" spans="1:23" x14ac:dyDescent="0.25">
      <c r="A347" s="16">
        <v>53539</v>
      </c>
      <c r="B347" s="61">
        <v>28.833333333333194</v>
      </c>
      <c r="C347" s="71">
        <v>1.4104092743273684</v>
      </c>
      <c r="D347" s="71">
        <f t="shared" si="42"/>
        <v>1.4104092743273684</v>
      </c>
      <c r="E347" s="46">
        <f t="shared" si="45"/>
        <v>1.6604092743273684</v>
      </c>
      <c r="F347" s="46">
        <f t="shared" si="46"/>
        <v>1.1604092743273684</v>
      </c>
      <c r="G347" s="72">
        <f t="shared" si="43"/>
        <v>2</v>
      </c>
      <c r="H347" s="72">
        <f t="shared" si="43"/>
        <v>2</v>
      </c>
      <c r="I347" s="72">
        <f t="shared" si="43"/>
        <v>2</v>
      </c>
      <c r="J347" s="72">
        <f t="shared" si="43"/>
        <v>2</v>
      </c>
      <c r="K347" s="72">
        <f t="shared" si="43"/>
        <v>2</v>
      </c>
      <c r="L347" s="46">
        <v>4</v>
      </c>
      <c r="M347" s="71">
        <f t="shared" si="47"/>
        <v>4</v>
      </c>
      <c r="N347" s="71">
        <f t="shared" si="48"/>
        <v>4</v>
      </c>
      <c r="O347" s="71">
        <f t="shared" si="48"/>
        <v>4</v>
      </c>
      <c r="P347" s="71">
        <f t="shared" si="48"/>
        <v>4</v>
      </c>
      <c r="W347" s="71"/>
    </row>
    <row r="348" spans="1:23" x14ac:dyDescent="0.25">
      <c r="A348" s="16">
        <v>53570</v>
      </c>
      <c r="B348" s="61">
        <v>28.916666666666526</v>
      </c>
      <c r="C348" s="71">
        <v>1.4092720918396424</v>
      </c>
      <c r="D348" s="71">
        <f t="shared" si="42"/>
        <v>1.4092720918396424</v>
      </c>
      <c r="E348" s="46">
        <f t="shared" si="45"/>
        <v>1.6592720918396424</v>
      </c>
      <c r="F348" s="46">
        <f t="shared" si="46"/>
        <v>1.1592720918396424</v>
      </c>
      <c r="G348" s="72">
        <f t="shared" si="43"/>
        <v>2</v>
      </c>
      <c r="H348" s="72">
        <f t="shared" si="43"/>
        <v>2</v>
      </c>
      <c r="I348" s="72">
        <f t="shared" si="43"/>
        <v>2</v>
      </c>
      <c r="J348" s="72">
        <f t="shared" si="43"/>
        <v>2</v>
      </c>
      <c r="K348" s="72">
        <f t="shared" si="43"/>
        <v>2</v>
      </c>
      <c r="L348" s="46">
        <v>4</v>
      </c>
      <c r="M348" s="71">
        <f t="shared" si="47"/>
        <v>4</v>
      </c>
      <c r="N348" s="71">
        <f t="shared" si="48"/>
        <v>4</v>
      </c>
      <c r="O348" s="71">
        <f t="shared" si="48"/>
        <v>4</v>
      </c>
      <c r="P348" s="71">
        <f t="shared" si="48"/>
        <v>4</v>
      </c>
      <c r="W348" s="71"/>
    </row>
    <row r="349" spans="1:23" x14ac:dyDescent="0.25">
      <c r="A349" s="16">
        <v>53600</v>
      </c>
      <c r="B349" s="61">
        <v>28.999999999999858</v>
      </c>
      <c r="C349" s="71">
        <v>1.4081348602203141</v>
      </c>
      <c r="D349" s="71">
        <f t="shared" si="42"/>
        <v>1.4081348602203141</v>
      </c>
      <c r="E349" s="46">
        <f t="shared" si="45"/>
        <v>1.6581348602203141</v>
      </c>
      <c r="F349" s="46">
        <f t="shared" si="46"/>
        <v>1.1581348602203141</v>
      </c>
      <c r="G349" s="72">
        <f t="shared" si="43"/>
        <v>2</v>
      </c>
      <c r="H349" s="72">
        <f t="shared" si="43"/>
        <v>2</v>
      </c>
      <c r="I349" s="72">
        <f t="shared" si="43"/>
        <v>2</v>
      </c>
      <c r="J349" s="72">
        <f t="shared" si="43"/>
        <v>2</v>
      </c>
      <c r="K349" s="72">
        <f t="shared" si="43"/>
        <v>2</v>
      </c>
      <c r="L349" s="46">
        <v>4</v>
      </c>
      <c r="M349" s="71">
        <f t="shared" si="47"/>
        <v>4</v>
      </c>
      <c r="N349" s="71">
        <f t="shared" si="48"/>
        <v>4</v>
      </c>
      <c r="O349" s="71">
        <f t="shared" si="48"/>
        <v>4</v>
      </c>
      <c r="P349" s="71">
        <f t="shared" si="48"/>
        <v>4</v>
      </c>
      <c r="W349" s="71"/>
    </row>
    <row r="350" spans="1:23" x14ac:dyDescent="0.25">
      <c r="A350" s="16">
        <v>53631</v>
      </c>
      <c r="B350" s="61">
        <v>29.08333333333319</v>
      </c>
      <c r="C350" s="71">
        <v>1.4069971091454332</v>
      </c>
      <c r="D350" s="71">
        <f t="shared" si="42"/>
        <v>1.4069971091454332</v>
      </c>
      <c r="E350" s="46">
        <f t="shared" si="45"/>
        <v>1.6569971091454332</v>
      </c>
      <c r="F350" s="46">
        <f t="shared" si="46"/>
        <v>1.1569971091454332</v>
      </c>
      <c r="G350" s="72">
        <f t="shared" si="43"/>
        <v>2</v>
      </c>
      <c r="H350" s="72">
        <f t="shared" si="43"/>
        <v>2</v>
      </c>
      <c r="I350" s="72">
        <f t="shared" si="43"/>
        <v>2</v>
      </c>
      <c r="J350" s="72">
        <f t="shared" si="43"/>
        <v>2</v>
      </c>
      <c r="K350" s="72">
        <f t="shared" si="43"/>
        <v>2</v>
      </c>
      <c r="L350" s="46">
        <v>4</v>
      </c>
      <c r="M350" s="71">
        <f t="shared" si="47"/>
        <v>4</v>
      </c>
      <c r="N350" s="71">
        <f t="shared" si="48"/>
        <v>4</v>
      </c>
      <c r="O350" s="71">
        <f t="shared" si="48"/>
        <v>4</v>
      </c>
      <c r="P350" s="71">
        <f t="shared" si="48"/>
        <v>4</v>
      </c>
      <c r="W350" s="71"/>
    </row>
    <row r="351" spans="1:23" x14ac:dyDescent="0.25">
      <c r="A351" s="16">
        <v>53661</v>
      </c>
      <c r="B351" s="61">
        <v>29.166666666666522</v>
      </c>
      <c r="C351" s="71">
        <v>1.4058583682910464</v>
      </c>
      <c r="D351" s="71">
        <f t="shared" si="42"/>
        <v>1.4058583682910464</v>
      </c>
      <c r="E351" s="46">
        <f t="shared" si="45"/>
        <v>1.6558583682910464</v>
      </c>
      <c r="F351" s="46">
        <f t="shared" si="46"/>
        <v>1.1558583682910464</v>
      </c>
      <c r="G351" s="72">
        <f t="shared" si="43"/>
        <v>2</v>
      </c>
      <c r="H351" s="72">
        <f t="shared" si="43"/>
        <v>2</v>
      </c>
      <c r="I351" s="72">
        <f t="shared" si="43"/>
        <v>2</v>
      </c>
      <c r="J351" s="72">
        <f t="shared" si="43"/>
        <v>2</v>
      </c>
      <c r="K351" s="72">
        <f t="shared" si="43"/>
        <v>2</v>
      </c>
      <c r="L351" s="46">
        <v>4</v>
      </c>
      <c r="M351" s="71">
        <f t="shared" si="47"/>
        <v>4</v>
      </c>
      <c r="N351" s="71">
        <f t="shared" si="48"/>
        <v>4</v>
      </c>
      <c r="O351" s="71">
        <f t="shared" si="48"/>
        <v>4</v>
      </c>
      <c r="P351" s="71">
        <f t="shared" si="48"/>
        <v>4</v>
      </c>
      <c r="W351" s="71"/>
    </row>
    <row r="352" spans="1:23" x14ac:dyDescent="0.25">
      <c r="A352" s="16">
        <v>53692</v>
      </c>
      <c r="B352" s="61">
        <v>29.249999999999854</v>
      </c>
      <c r="C352" s="71">
        <v>1.4047181673332021</v>
      </c>
      <c r="D352" s="71">
        <f t="shared" si="42"/>
        <v>1.4047181673332021</v>
      </c>
      <c r="E352" s="46">
        <f t="shared" si="45"/>
        <v>1.6547181673332021</v>
      </c>
      <c r="F352" s="46">
        <f t="shared" si="46"/>
        <v>1.1547181673332021</v>
      </c>
      <c r="G352" s="72">
        <f t="shared" si="43"/>
        <v>2</v>
      </c>
      <c r="H352" s="72">
        <f t="shared" si="43"/>
        <v>2</v>
      </c>
      <c r="I352" s="72">
        <f t="shared" si="43"/>
        <v>2</v>
      </c>
      <c r="J352" s="72">
        <f t="shared" si="43"/>
        <v>2</v>
      </c>
      <c r="K352" s="72">
        <f t="shared" si="43"/>
        <v>2</v>
      </c>
      <c r="L352" s="46">
        <v>4</v>
      </c>
      <c r="M352" s="71">
        <f t="shared" si="47"/>
        <v>4</v>
      </c>
      <c r="N352" s="71">
        <f t="shared" si="48"/>
        <v>4</v>
      </c>
      <c r="O352" s="71">
        <f t="shared" si="48"/>
        <v>4</v>
      </c>
      <c r="P352" s="71">
        <f t="shared" si="48"/>
        <v>4</v>
      </c>
      <c r="W352" s="71"/>
    </row>
    <row r="353" spans="1:23" x14ac:dyDescent="0.25">
      <c r="A353" s="16">
        <v>53723</v>
      </c>
      <c r="B353" s="61">
        <v>29.333333333333186</v>
      </c>
      <c r="C353" s="71">
        <v>1.4035760359479468</v>
      </c>
      <c r="D353" s="71">
        <f t="shared" si="42"/>
        <v>1.4035760359479468</v>
      </c>
      <c r="E353" s="46">
        <f t="shared" si="45"/>
        <v>1.6535760359479468</v>
      </c>
      <c r="F353" s="46">
        <f t="shared" si="46"/>
        <v>1.1535760359479468</v>
      </c>
      <c r="G353" s="72">
        <f t="shared" si="43"/>
        <v>2</v>
      </c>
      <c r="H353" s="72">
        <f t="shared" si="43"/>
        <v>2</v>
      </c>
      <c r="I353" s="72">
        <f t="shared" si="43"/>
        <v>2</v>
      </c>
      <c r="J353" s="72">
        <f t="shared" si="43"/>
        <v>2</v>
      </c>
      <c r="K353" s="72">
        <f t="shared" si="43"/>
        <v>2</v>
      </c>
      <c r="L353" s="46">
        <v>4</v>
      </c>
      <c r="M353" s="71">
        <f t="shared" si="47"/>
        <v>4</v>
      </c>
      <c r="N353" s="71">
        <f t="shared" ref="N353:P368" si="49">IF($C353+(0.5*$B353/2)&lt;=4,$C353+(0.5*$B353/2),4)</f>
        <v>4</v>
      </c>
      <c r="O353" s="71">
        <f t="shared" si="49"/>
        <v>4</v>
      </c>
      <c r="P353" s="71">
        <f t="shared" si="49"/>
        <v>4</v>
      </c>
      <c r="W353" s="71"/>
    </row>
    <row r="354" spans="1:23" x14ac:dyDescent="0.25">
      <c r="A354" s="16">
        <v>53751</v>
      </c>
      <c r="B354" s="61">
        <v>29.416666666666519</v>
      </c>
      <c r="C354" s="71">
        <v>1.40243150381133</v>
      </c>
      <c r="D354" s="71">
        <f t="shared" si="42"/>
        <v>1.40243150381133</v>
      </c>
      <c r="E354" s="46">
        <f t="shared" si="45"/>
        <v>1.65243150381133</v>
      </c>
      <c r="F354" s="46">
        <f t="shared" si="46"/>
        <v>1.15243150381133</v>
      </c>
      <c r="G354" s="72">
        <f t="shared" si="43"/>
        <v>2</v>
      </c>
      <c r="H354" s="72">
        <f t="shared" si="43"/>
        <v>2</v>
      </c>
      <c r="I354" s="72">
        <f t="shared" si="43"/>
        <v>2</v>
      </c>
      <c r="J354" s="72">
        <f t="shared" si="43"/>
        <v>2</v>
      </c>
      <c r="K354" s="72">
        <f t="shared" si="43"/>
        <v>2</v>
      </c>
      <c r="L354" s="46">
        <v>4</v>
      </c>
      <c r="M354" s="71">
        <f t="shared" si="47"/>
        <v>4</v>
      </c>
      <c r="N354" s="71">
        <f t="shared" si="49"/>
        <v>4</v>
      </c>
      <c r="O354" s="71">
        <f t="shared" si="49"/>
        <v>4</v>
      </c>
      <c r="P354" s="71">
        <f t="shared" si="49"/>
        <v>4</v>
      </c>
      <c r="W354" s="71"/>
    </row>
    <row r="355" spans="1:23" x14ac:dyDescent="0.25">
      <c r="A355" s="16">
        <v>53782</v>
      </c>
      <c r="B355" s="61">
        <v>29.499999999999851</v>
      </c>
      <c r="C355" s="71">
        <v>1.4012841005993981</v>
      </c>
      <c r="D355" s="71">
        <f t="shared" si="42"/>
        <v>1.4012841005993981</v>
      </c>
      <c r="E355" s="46">
        <f t="shared" si="45"/>
        <v>1.6512841005993981</v>
      </c>
      <c r="F355" s="46">
        <f t="shared" si="46"/>
        <v>1.1512841005993981</v>
      </c>
      <c r="G355" s="72">
        <f t="shared" si="43"/>
        <v>2</v>
      </c>
      <c r="H355" s="72">
        <f t="shared" si="43"/>
        <v>2</v>
      </c>
      <c r="I355" s="72">
        <f t="shared" si="43"/>
        <v>2</v>
      </c>
      <c r="J355" s="72">
        <f t="shared" si="43"/>
        <v>2</v>
      </c>
      <c r="K355" s="72">
        <f t="shared" si="43"/>
        <v>2</v>
      </c>
      <c r="L355" s="46">
        <v>4</v>
      </c>
      <c r="M355" s="71">
        <f t="shared" si="47"/>
        <v>4</v>
      </c>
      <c r="N355" s="71">
        <f t="shared" si="49"/>
        <v>4</v>
      </c>
      <c r="O355" s="71">
        <f t="shared" si="49"/>
        <v>4</v>
      </c>
      <c r="P355" s="71">
        <f t="shared" si="49"/>
        <v>4</v>
      </c>
      <c r="W355" s="71"/>
    </row>
    <row r="356" spans="1:23" x14ac:dyDescent="0.25">
      <c r="A356" s="16">
        <v>53812</v>
      </c>
      <c r="B356" s="61">
        <v>29.583333333333183</v>
      </c>
      <c r="C356" s="71">
        <v>1.4001333559881985</v>
      </c>
      <c r="D356" s="71">
        <f t="shared" si="42"/>
        <v>1.4001333559881985</v>
      </c>
      <c r="E356" s="46">
        <f t="shared" si="45"/>
        <v>1.6501333559881985</v>
      </c>
      <c r="F356" s="46">
        <f t="shared" si="46"/>
        <v>1.1501333559881985</v>
      </c>
      <c r="G356" s="72">
        <f t="shared" si="43"/>
        <v>2</v>
      </c>
      <c r="H356" s="72">
        <f t="shared" si="43"/>
        <v>2</v>
      </c>
      <c r="I356" s="72">
        <f t="shared" si="43"/>
        <v>2</v>
      </c>
      <c r="J356" s="72">
        <f t="shared" si="43"/>
        <v>2</v>
      </c>
      <c r="K356" s="72">
        <f t="shared" si="43"/>
        <v>2</v>
      </c>
      <c r="L356" s="46">
        <v>4</v>
      </c>
      <c r="M356" s="71">
        <f t="shared" si="47"/>
        <v>4</v>
      </c>
      <c r="N356" s="71">
        <f t="shared" si="49"/>
        <v>4</v>
      </c>
      <c r="O356" s="71">
        <f t="shared" si="49"/>
        <v>4</v>
      </c>
      <c r="P356" s="71">
        <f t="shared" si="49"/>
        <v>4</v>
      </c>
      <c r="W356" s="71"/>
    </row>
    <row r="357" spans="1:23" x14ac:dyDescent="0.25">
      <c r="A357" s="16">
        <v>53843</v>
      </c>
      <c r="B357" s="61">
        <v>29.666666666666515</v>
      </c>
      <c r="C357" s="71">
        <v>1.3989787996537821</v>
      </c>
      <c r="D357" s="71">
        <f t="shared" si="42"/>
        <v>1.3989787996537821</v>
      </c>
      <c r="E357" s="46">
        <f t="shared" si="45"/>
        <v>1.6489787996537821</v>
      </c>
      <c r="F357" s="46">
        <f t="shared" si="46"/>
        <v>1.1489787996537821</v>
      </c>
      <c r="G357" s="72">
        <f t="shared" si="43"/>
        <v>2</v>
      </c>
      <c r="H357" s="72">
        <f t="shared" si="43"/>
        <v>2</v>
      </c>
      <c r="I357" s="72">
        <f t="shared" si="43"/>
        <v>2</v>
      </c>
      <c r="J357" s="72">
        <f t="shared" si="43"/>
        <v>2</v>
      </c>
      <c r="K357" s="72">
        <f t="shared" si="43"/>
        <v>2</v>
      </c>
      <c r="L357" s="46">
        <v>4</v>
      </c>
      <c r="M357" s="71">
        <f t="shared" si="47"/>
        <v>4</v>
      </c>
      <c r="N357" s="71">
        <f t="shared" si="49"/>
        <v>4</v>
      </c>
      <c r="O357" s="71">
        <f t="shared" si="49"/>
        <v>4</v>
      </c>
      <c r="P357" s="71">
        <f t="shared" si="49"/>
        <v>4</v>
      </c>
      <c r="W357" s="71"/>
    </row>
    <row r="358" spans="1:23" x14ac:dyDescent="0.25">
      <c r="A358" s="16">
        <v>53873</v>
      </c>
      <c r="B358" s="61">
        <v>29.749999999999847</v>
      </c>
      <c r="C358" s="71">
        <v>1.3978199612721918</v>
      </c>
      <c r="D358" s="71">
        <f t="shared" si="42"/>
        <v>1.3978199612721918</v>
      </c>
      <c r="E358" s="46">
        <f t="shared" si="45"/>
        <v>1.6478199612721918</v>
      </c>
      <c r="F358" s="46">
        <f t="shared" si="46"/>
        <v>1.1478199612721918</v>
      </c>
      <c r="G358" s="72">
        <f t="shared" si="43"/>
        <v>2</v>
      </c>
      <c r="H358" s="72">
        <f t="shared" si="43"/>
        <v>2</v>
      </c>
      <c r="I358" s="72">
        <f t="shared" si="43"/>
        <v>2</v>
      </c>
      <c r="J358" s="72">
        <f t="shared" si="43"/>
        <v>2</v>
      </c>
      <c r="K358" s="72">
        <f t="shared" si="43"/>
        <v>2</v>
      </c>
      <c r="L358" s="46">
        <v>4</v>
      </c>
      <c r="M358" s="71">
        <f t="shared" si="47"/>
        <v>4</v>
      </c>
      <c r="N358" s="71">
        <f t="shared" si="49"/>
        <v>4</v>
      </c>
      <c r="O358" s="71">
        <f t="shared" si="49"/>
        <v>4</v>
      </c>
      <c r="P358" s="71">
        <f t="shared" si="49"/>
        <v>4</v>
      </c>
      <c r="W358" s="71"/>
    </row>
    <row r="359" spans="1:23" x14ac:dyDescent="0.25">
      <c r="A359" s="16">
        <v>53904</v>
      </c>
      <c r="B359" s="61">
        <v>29.833333333333179</v>
      </c>
      <c r="C359" s="71">
        <v>1.3966563705194799</v>
      </c>
      <c r="D359" s="71">
        <f t="shared" si="42"/>
        <v>1.3966563705194799</v>
      </c>
      <c r="E359" s="46">
        <f t="shared" si="45"/>
        <v>1.6466563705194799</v>
      </c>
      <c r="F359" s="46">
        <f t="shared" si="46"/>
        <v>1.1466563705194799</v>
      </c>
      <c r="G359" s="72">
        <f t="shared" si="43"/>
        <v>2</v>
      </c>
      <c r="H359" s="72">
        <f t="shared" si="43"/>
        <v>2</v>
      </c>
      <c r="I359" s="72">
        <f t="shared" si="43"/>
        <v>2</v>
      </c>
      <c r="J359" s="72">
        <f t="shared" si="43"/>
        <v>2</v>
      </c>
      <c r="K359" s="72">
        <f t="shared" si="43"/>
        <v>2</v>
      </c>
      <c r="L359" s="46">
        <v>4</v>
      </c>
      <c r="M359" s="71">
        <f t="shared" si="47"/>
        <v>4</v>
      </c>
      <c r="N359" s="71">
        <f t="shared" si="49"/>
        <v>4</v>
      </c>
      <c r="O359" s="71">
        <f t="shared" si="49"/>
        <v>4</v>
      </c>
      <c r="P359" s="71">
        <f t="shared" si="49"/>
        <v>4</v>
      </c>
      <c r="W359" s="71"/>
    </row>
    <row r="360" spans="1:23" x14ac:dyDescent="0.25">
      <c r="A360" s="16">
        <v>53935</v>
      </c>
      <c r="B360" s="61">
        <v>29.916666666666512</v>
      </c>
      <c r="C360" s="71">
        <v>1.3954875570716896</v>
      </c>
      <c r="D360" s="71">
        <f t="shared" si="42"/>
        <v>1.3954875570716896</v>
      </c>
      <c r="E360" s="46">
        <f t="shared" si="45"/>
        <v>1.6454875570716896</v>
      </c>
      <c r="F360" s="46">
        <f t="shared" si="46"/>
        <v>1.1454875570716896</v>
      </c>
      <c r="G360" s="72">
        <f t="shared" si="43"/>
        <v>2</v>
      </c>
      <c r="H360" s="72">
        <f t="shared" si="43"/>
        <v>2</v>
      </c>
      <c r="I360" s="72">
        <f t="shared" si="43"/>
        <v>2</v>
      </c>
      <c r="J360" s="72">
        <f t="shared" si="43"/>
        <v>2</v>
      </c>
      <c r="K360" s="72">
        <f t="shared" si="43"/>
        <v>2</v>
      </c>
      <c r="L360" s="46">
        <v>4</v>
      </c>
      <c r="M360" s="71">
        <f t="shared" si="47"/>
        <v>4</v>
      </c>
      <c r="N360" s="71">
        <f t="shared" si="49"/>
        <v>4</v>
      </c>
      <c r="O360" s="71">
        <f t="shared" si="49"/>
        <v>4</v>
      </c>
      <c r="P360" s="71">
        <f t="shared" si="49"/>
        <v>4</v>
      </c>
      <c r="W360" s="71"/>
    </row>
    <row r="361" spans="1:23" x14ac:dyDescent="0.25">
      <c r="A361" s="16">
        <v>53965</v>
      </c>
      <c r="B361" s="61">
        <v>29.999999999999844</v>
      </c>
      <c r="C361" s="71">
        <v>1.3943130506048758</v>
      </c>
      <c r="D361" s="71">
        <f t="shared" si="42"/>
        <v>1.3943130506048758</v>
      </c>
      <c r="E361" s="46">
        <f t="shared" si="45"/>
        <v>1.6443130506048758</v>
      </c>
      <c r="F361" s="46">
        <f t="shared" si="46"/>
        <v>1.1443130506048758</v>
      </c>
      <c r="G361" s="72">
        <f t="shared" si="43"/>
        <v>2</v>
      </c>
      <c r="H361" s="72">
        <f t="shared" si="43"/>
        <v>2</v>
      </c>
      <c r="I361" s="72">
        <f t="shared" si="43"/>
        <v>2</v>
      </c>
      <c r="J361" s="72">
        <f t="shared" si="43"/>
        <v>2</v>
      </c>
      <c r="K361" s="72">
        <f t="shared" si="43"/>
        <v>2</v>
      </c>
      <c r="L361" s="46">
        <v>4</v>
      </c>
      <c r="M361" s="71">
        <f t="shared" si="47"/>
        <v>4</v>
      </c>
      <c r="N361" s="71">
        <f t="shared" si="49"/>
        <v>4</v>
      </c>
      <c r="O361" s="71">
        <f t="shared" si="49"/>
        <v>4</v>
      </c>
      <c r="P361" s="71">
        <f t="shared" si="49"/>
        <v>4</v>
      </c>
      <c r="W361" s="71"/>
    </row>
    <row r="362" spans="1:23" x14ac:dyDescent="0.25">
      <c r="A362" s="16">
        <v>53996</v>
      </c>
      <c r="B362" s="61">
        <v>30.083333333333176</v>
      </c>
      <c r="C362" s="71">
        <v>1.3943130506048758</v>
      </c>
      <c r="D362" s="71">
        <f t="shared" si="42"/>
        <v>1.3943130506048758</v>
      </c>
      <c r="E362" s="46">
        <f t="shared" si="45"/>
        <v>1.6443130506048758</v>
      </c>
      <c r="F362" s="46">
        <f t="shared" si="46"/>
        <v>1.1443130506048758</v>
      </c>
      <c r="G362" s="72">
        <f t="shared" si="43"/>
        <v>2</v>
      </c>
      <c r="H362" s="72">
        <f t="shared" si="43"/>
        <v>2</v>
      </c>
      <c r="I362" s="72">
        <f t="shared" si="43"/>
        <v>2</v>
      </c>
      <c r="J362" s="72">
        <f t="shared" si="43"/>
        <v>2</v>
      </c>
      <c r="K362" s="72">
        <f t="shared" si="43"/>
        <v>2</v>
      </c>
      <c r="L362" s="46">
        <v>4</v>
      </c>
      <c r="M362" s="71">
        <f t="shared" si="47"/>
        <v>4</v>
      </c>
      <c r="N362" s="71">
        <f t="shared" si="49"/>
        <v>4</v>
      </c>
      <c r="O362" s="71">
        <f t="shared" si="49"/>
        <v>4</v>
      </c>
      <c r="P362" s="71">
        <f t="shared" si="49"/>
        <v>4</v>
      </c>
      <c r="W362" s="71"/>
    </row>
    <row r="363" spans="1:23" x14ac:dyDescent="0.25">
      <c r="A363" s="16">
        <v>54026</v>
      </c>
      <c r="B363" s="61">
        <v>30.166666666666508</v>
      </c>
      <c r="C363" s="71">
        <v>1.3943130506048758</v>
      </c>
      <c r="D363" s="71">
        <f t="shared" si="42"/>
        <v>1.3943130506048758</v>
      </c>
      <c r="E363" s="46">
        <f t="shared" si="45"/>
        <v>1.6443130506048758</v>
      </c>
      <c r="F363" s="46">
        <f t="shared" si="46"/>
        <v>1.1443130506048758</v>
      </c>
      <c r="G363" s="72">
        <f t="shared" si="43"/>
        <v>2</v>
      </c>
      <c r="H363" s="72">
        <f t="shared" si="43"/>
        <v>2</v>
      </c>
      <c r="I363" s="72">
        <f t="shared" si="43"/>
        <v>2</v>
      </c>
      <c r="J363" s="72">
        <f t="shared" si="43"/>
        <v>2</v>
      </c>
      <c r="K363" s="72">
        <f t="shared" si="43"/>
        <v>2</v>
      </c>
      <c r="L363" s="46">
        <v>4</v>
      </c>
      <c r="M363" s="71">
        <f t="shared" si="47"/>
        <v>4</v>
      </c>
      <c r="N363" s="71">
        <f t="shared" si="49"/>
        <v>4</v>
      </c>
      <c r="O363" s="71">
        <f t="shared" si="49"/>
        <v>4</v>
      </c>
      <c r="P363" s="71">
        <f t="shared" si="49"/>
        <v>4</v>
      </c>
      <c r="W363" s="71"/>
    </row>
    <row r="364" spans="1:23" x14ac:dyDescent="0.25">
      <c r="A364" s="16">
        <v>54057</v>
      </c>
      <c r="B364" s="61">
        <v>30.24999999999984</v>
      </c>
      <c r="C364" s="71">
        <v>1.3943130506048758</v>
      </c>
      <c r="D364" s="71">
        <f t="shared" si="42"/>
        <v>1.3943130506048758</v>
      </c>
      <c r="E364" s="46">
        <f t="shared" si="45"/>
        <v>1.6443130506048758</v>
      </c>
      <c r="F364" s="46">
        <f t="shared" si="46"/>
        <v>1.1443130506048758</v>
      </c>
      <c r="G364" s="72">
        <f t="shared" si="43"/>
        <v>2</v>
      </c>
      <c r="H364" s="72">
        <f t="shared" si="43"/>
        <v>2</v>
      </c>
      <c r="I364" s="72">
        <f t="shared" si="43"/>
        <v>2</v>
      </c>
      <c r="J364" s="72">
        <f t="shared" si="43"/>
        <v>2</v>
      </c>
      <c r="K364" s="72">
        <f t="shared" si="43"/>
        <v>2</v>
      </c>
      <c r="L364" s="46">
        <v>4</v>
      </c>
      <c r="M364" s="71">
        <f t="shared" si="47"/>
        <v>4</v>
      </c>
      <c r="N364" s="71">
        <f t="shared" si="49"/>
        <v>4</v>
      </c>
      <c r="O364" s="71">
        <f t="shared" si="49"/>
        <v>4</v>
      </c>
      <c r="P364" s="71">
        <f t="shared" si="49"/>
        <v>4</v>
      </c>
      <c r="W364" s="71"/>
    </row>
    <row r="365" spans="1:23" x14ac:dyDescent="0.25">
      <c r="A365" s="16">
        <v>54088</v>
      </c>
      <c r="B365" s="61">
        <v>30.333333333333172</v>
      </c>
      <c r="C365" s="71">
        <v>1.3943130506048758</v>
      </c>
      <c r="D365" s="71">
        <f t="shared" si="42"/>
        <v>1.3943130506048758</v>
      </c>
      <c r="E365" s="46">
        <f t="shared" si="45"/>
        <v>1.6443130506048758</v>
      </c>
      <c r="F365" s="46">
        <f t="shared" si="46"/>
        <v>1.1443130506048758</v>
      </c>
      <c r="G365" s="72">
        <f t="shared" si="43"/>
        <v>2</v>
      </c>
      <c r="H365" s="72">
        <f t="shared" si="43"/>
        <v>2</v>
      </c>
      <c r="I365" s="72">
        <f t="shared" si="43"/>
        <v>2</v>
      </c>
      <c r="J365" s="72">
        <f t="shared" si="43"/>
        <v>2</v>
      </c>
      <c r="K365" s="72">
        <f t="shared" si="43"/>
        <v>2</v>
      </c>
      <c r="L365" s="46">
        <v>4</v>
      </c>
      <c r="M365" s="71">
        <f t="shared" si="47"/>
        <v>4</v>
      </c>
      <c r="N365" s="71">
        <f t="shared" si="49"/>
        <v>4</v>
      </c>
      <c r="O365" s="71">
        <f t="shared" si="49"/>
        <v>4</v>
      </c>
      <c r="P365" s="71">
        <f t="shared" si="49"/>
        <v>4</v>
      </c>
      <c r="W365" s="71"/>
    </row>
    <row r="366" spans="1:23" x14ac:dyDescent="0.25">
      <c r="A366" s="16">
        <v>54117</v>
      </c>
      <c r="B366" s="61">
        <v>30.416666666666504</v>
      </c>
      <c r="C366" s="71">
        <v>1.3943130506048758</v>
      </c>
      <c r="D366" s="71">
        <f t="shared" si="42"/>
        <v>1.3943130506048758</v>
      </c>
      <c r="E366" s="46">
        <f t="shared" si="45"/>
        <v>1.6443130506048758</v>
      </c>
      <c r="F366" s="46">
        <f t="shared" si="46"/>
        <v>1.1443130506048758</v>
      </c>
      <c r="G366" s="72">
        <f t="shared" si="43"/>
        <v>2</v>
      </c>
      <c r="H366" s="72">
        <f t="shared" si="43"/>
        <v>2</v>
      </c>
      <c r="I366" s="72">
        <f t="shared" si="43"/>
        <v>2</v>
      </c>
      <c r="J366" s="72">
        <f t="shared" si="43"/>
        <v>2</v>
      </c>
      <c r="K366" s="72">
        <f t="shared" si="43"/>
        <v>2</v>
      </c>
      <c r="L366" s="46">
        <v>4</v>
      </c>
      <c r="M366" s="71">
        <f t="shared" si="47"/>
        <v>4</v>
      </c>
      <c r="N366" s="71">
        <f t="shared" si="49"/>
        <v>4</v>
      </c>
      <c r="O366" s="71">
        <f t="shared" si="49"/>
        <v>4</v>
      </c>
      <c r="P366" s="71">
        <f t="shared" si="49"/>
        <v>4</v>
      </c>
      <c r="W366" s="71"/>
    </row>
    <row r="367" spans="1:23" x14ac:dyDescent="0.25">
      <c r="A367" s="16">
        <v>54148</v>
      </c>
      <c r="B367" s="61">
        <v>30.499999999999837</v>
      </c>
      <c r="C367" s="71">
        <v>1.39431305060488</v>
      </c>
      <c r="D367" s="71">
        <f t="shared" si="42"/>
        <v>1.39431305060488</v>
      </c>
      <c r="E367" s="46">
        <f t="shared" si="45"/>
        <v>1.64431305060488</v>
      </c>
      <c r="F367" s="46">
        <f t="shared" si="46"/>
        <v>1.14431305060488</v>
      </c>
      <c r="G367" s="72">
        <f t="shared" si="43"/>
        <v>2</v>
      </c>
      <c r="H367" s="72">
        <f t="shared" si="43"/>
        <v>2</v>
      </c>
      <c r="I367" s="72">
        <f t="shared" si="43"/>
        <v>2</v>
      </c>
      <c r="J367" s="72">
        <f t="shared" si="43"/>
        <v>2</v>
      </c>
      <c r="K367" s="72">
        <f t="shared" si="43"/>
        <v>2</v>
      </c>
      <c r="L367" s="46">
        <v>4</v>
      </c>
      <c r="M367" s="71">
        <f t="shared" si="47"/>
        <v>4</v>
      </c>
      <c r="N367" s="71">
        <f t="shared" si="49"/>
        <v>4</v>
      </c>
      <c r="O367" s="71">
        <f t="shared" si="49"/>
        <v>4</v>
      </c>
      <c r="P367" s="71">
        <f t="shared" si="49"/>
        <v>4</v>
      </c>
      <c r="W367" s="71"/>
    </row>
    <row r="368" spans="1:23" x14ac:dyDescent="0.25">
      <c r="A368" s="16">
        <v>54178</v>
      </c>
      <c r="B368" s="61">
        <v>30.583333333333169</v>
      </c>
      <c r="C368" s="71">
        <v>1.39431305060488</v>
      </c>
      <c r="D368" s="71">
        <f t="shared" si="42"/>
        <v>1.39431305060488</v>
      </c>
      <c r="E368" s="46">
        <f t="shared" si="45"/>
        <v>1.64431305060488</v>
      </c>
      <c r="F368" s="46">
        <f t="shared" si="46"/>
        <v>1.14431305060488</v>
      </c>
      <c r="G368" s="72">
        <f t="shared" si="43"/>
        <v>2</v>
      </c>
      <c r="H368" s="72">
        <f t="shared" si="43"/>
        <v>2</v>
      </c>
      <c r="I368" s="72">
        <f t="shared" si="43"/>
        <v>2</v>
      </c>
      <c r="J368" s="72">
        <f t="shared" si="43"/>
        <v>2</v>
      </c>
      <c r="K368" s="72">
        <f t="shared" si="43"/>
        <v>2</v>
      </c>
      <c r="L368" s="46">
        <v>4</v>
      </c>
      <c r="M368" s="71">
        <f t="shared" si="47"/>
        <v>4</v>
      </c>
      <c r="N368" s="71">
        <f t="shared" si="49"/>
        <v>4</v>
      </c>
      <c r="O368" s="71">
        <f t="shared" si="49"/>
        <v>4</v>
      </c>
      <c r="P368" s="71">
        <f t="shared" si="49"/>
        <v>4</v>
      </c>
      <c r="W368" s="71"/>
    </row>
    <row r="369" spans="1:23" x14ac:dyDescent="0.25">
      <c r="A369" s="16">
        <v>54209</v>
      </c>
      <c r="B369" s="61">
        <v>30.666666666666501</v>
      </c>
      <c r="C369" s="71">
        <v>1.39431305060488</v>
      </c>
      <c r="D369" s="71">
        <f t="shared" si="42"/>
        <v>1.39431305060488</v>
      </c>
      <c r="E369" s="46">
        <f t="shared" si="45"/>
        <v>1.64431305060488</v>
      </c>
      <c r="F369" s="46">
        <f t="shared" si="46"/>
        <v>1.14431305060488</v>
      </c>
      <c r="G369" s="72">
        <f t="shared" si="43"/>
        <v>2</v>
      </c>
      <c r="H369" s="72">
        <f t="shared" si="43"/>
        <v>2</v>
      </c>
      <c r="I369" s="72">
        <f t="shared" si="43"/>
        <v>2</v>
      </c>
      <c r="J369" s="72">
        <f t="shared" si="43"/>
        <v>2</v>
      </c>
      <c r="K369" s="72">
        <f t="shared" si="43"/>
        <v>2</v>
      </c>
      <c r="L369" s="46">
        <v>4</v>
      </c>
      <c r="M369" s="71">
        <f t="shared" si="47"/>
        <v>4</v>
      </c>
      <c r="N369" s="71">
        <f t="shared" ref="N369:P384" si="50">IF($C369+(0.5*$B369/2)&lt;=4,$C369+(0.5*$B369/2),4)</f>
        <v>4</v>
      </c>
      <c r="O369" s="71">
        <f t="shared" si="50"/>
        <v>4</v>
      </c>
      <c r="P369" s="71">
        <f t="shared" si="50"/>
        <v>4</v>
      </c>
      <c r="W369" s="71"/>
    </row>
    <row r="370" spans="1:23" x14ac:dyDescent="0.25">
      <c r="A370" s="16">
        <v>54239</v>
      </c>
      <c r="B370" s="61">
        <v>30.749999999999833</v>
      </c>
      <c r="C370" s="71">
        <v>1.39431305060488</v>
      </c>
      <c r="D370" s="71">
        <f t="shared" si="42"/>
        <v>1.39431305060488</v>
      </c>
      <c r="E370" s="46">
        <f t="shared" si="45"/>
        <v>1.64431305060488</v>
      </c>
      <c r="F370" s="46">
        <f t="shared" si="46"/>
        <v>1.14431305060488</v>
      </c>
      <c r="G370" s="72">
        <f t="shared" si="43"/>
        <v>2</v>
      </c>
      <c r="H370" s="72">
        <f t="shared" si="43"/>
        <v>2</v>
      </c>
      <c r="I370" s="72">
        <f t="shared" si="43"/>
        <v>2</v>
      </c>
      <c r="J370" s="72">
        <f t="shared" si="43"/>
        <v>2</v>
      </c>
      <c r="K370" s="72">
        <f t="shared" si="43"/>
        <v>2</v>
      </c>
      <c r="L370" s="46">
        <v>4</v>
      </c>
      <c r="M370" s="71">
        <f t="shared" si="47"/>
        <v>4</v>
      </c>
      <c r="N370" s="71">
        <f t="shared" si="50"/>
        <v>4</v>
      </c>
      <c r="O370" s="71">
        <f t="shared" si="50"/>
        <v>4</v>
      </c>
      <c r="P370" s="71">
        <f t="shared" si="50"/>
        <v>4</v>
      </c>
      <c r="W370" s="71"/>
    </row>
    <row r="371" spans="1:23" x14ac:dyDescent="0.25">
      <c r="A371" s="16">
        <v>54270</v>
      </c>
      <c r="B371" s="61">
        <v>30.833333333333165</v>
      </c>
      <c r="C371" s="71">
        <v>1.39431305060488</v>
      </c>
      <c r="D371" s="71">
        <f t="shared" si="42"/>
        <v>1.39431305060488</v>
      </c>
      <c r="E371" s="46">
        <f t="shared" si="45"/>
        <v>1.64431305060488</v>
      </c>
      <c r="F371" s="46">
        <f t="shared" si="46"/>
        <v>1.14431305060488</v>
      </c>
      <c r="G371" s="72">
        <f t="shared" si="43"/>
        <v>2</v>
      </c>
      <c r="H371" s="72">
        <f t="shared" si="43"/>
        <v>2</v>
      </c>
      <c r="I371" s="72">
        <f t="shared" si="43"/>
        <v>2</v>
      </c>
      <c r="J371" s="72">
        <f t="shared" si="43"/>
        <v>2</v>
      </c>
      <c r="K371" s="72">
        <f t="shared" si="43"/>
        <v>2</v>
      </c>
      <c r="L371" s="46">
        <v>4</v>
      </c>
      <c r="M371" s="71">
        <f t="shared" si="47"/>
        <v>4</v>
      </c>
      <c r="N371" s="71">
        <f t="shared" si="50"/>
        <v>4</v>
      </c>
      <c r="O371" s="71">
        <f t="shared" si="50"/>
        <v>4</v>
      </c>
      <c r="P371" s="71">
        <f t="shared" si="50"/>
        <v>4</v>
      </c>
      <c r="W371" s="71"/>
    </row>
    <row r="372" spans="1:23" x14ac:dyDescent="0.25">
      <c r="A372" s="16">
        <v>54301</v>
      </c>
      <c r="B372" s="61">
        <v>30.916666666666497</v>
      </c>
      <c r="C372" s="71">
        <v>1.39431305060488</v>
      </c>
      <c r="D372" s="71">
        <f t="shared" si="42"/>
        <v>1.39431305060488</v>
      </c>
      <c r="E372" s="46">
        <f t="shared" si="45"/>
        <v>1.64431305060488</v>
      </c>
      <c r="F372" s="46">
        <f t="shared" si="46"/>
        <v>1.14431305060488</v>
      </c>
      <c r="G372" s="72">
        <f t="shared" ref="G372:K422" si="51">IF($C372+(0.5*$B372/2)&lt;=2,$C372+(0.5*$B372/2),2)</f>
        <v>2</v>
      </c>
      <c r="H372" s="72">
        <f t="shared" si="51"/>
        <v>2</v>
      </c>
      <c r="I372" s="72">
        <f t="shared" si="51"/>
        <v>2</v>
      </c>
      <c r="J372" s="72">
        <f t="shared" si="51"/>
        <v>2</v>
      </c>
      <c r="K372" s="72">
        <f t="shared" si="51"/>
        <v>2</v>
      </c>
      <c r="L372" s="46">
        <v>4</v>
      </c>
      <c r="M372" s="71">
        <f t="shared" si="47"/>
        <v>4</v>
      </c>
      <c r="N372" s="71">
        <f t="shared" si="50"/>
        <v>4</v>
      </c>
      <c r="O372" s="71">
        <f t="shared" si="50"/>
        <v>4</v>
      </c>
      <c r="P372" s="71">
        <f t="shared" si="50"/>
        <v>4</v>
      </c>
      <c r="W372" s="71"/>
    </row>
    <row r="373" spans="1:23" x14ac:dyDescent="0.25">
      <c r="A373" s="16">
        <v>54331</v>
      </c>
      <c r="B373" s="61">
        <v>30.999999999999829</v>
      </c>
      <c r="C373" s="71">
        <v>1.39431305060488</v>
      </c>
      <c r="D373" s="71">
        <f t="shared" si="42"/>
        <v>1.39431305060488</v>
      </c>
      <c r="E373" s="46">
        <f t="shared" si="45"/>
        <v>1.64431305060488</v>
      </c>
      <c r="F373" s="46">
        <f t="shared" si="46"/>
        <v>1.14431305060488</v>
      </c>
      <c r="G373" s="72">
        <f t="shared" si="51"/>
        <v>2</v>
      </c>
      <c r="H373" s="72">
        <f t="shared" si="51"/>
        <v>2</v>
      </c>
      <c r="I373" s="72">
        <f t="shared" si="51"/>
        <v>2</v>
      </c>
      <c r="J373" s="72">
        <f t="shared" si="51"/>
        <v>2</v>
      </c>
      <c r="K373" s="72">
        <f t="shared" si="51"/>
        <v>2</v>
      </c>
      <c r="L373" s="46">
        <v>4</v>
      </c>
      <c r="M373" s="71">
        <f t="shared" si="47"/>
        <v>4</v>
      </c>
      <c r="N373" s="71">
        <f t="shared" si="50"/>
        <v>4</v>
      </c>
      <c r="O373" s="71">
        <f t="shared" si="50"/>
        <v>4</v>
      </c>
      <c r="P373" s="71">
        <f t="shared" si="50"/>
        <v>4</v>
      </c>
      <c r="W373" s="71"/>
    </row>
    <row r="374" spans="1:23" x14ac:dyDescent="0.25">
      <c r="A374" s="16">
        <v>54362</v>
      </c>
      <c r="B374" s="61">
        <v>31.083333333333162</v>
      </c>
      <c r="C374" s="71">
        <v>1.39431305060488</v>
      </c>
      <c r="D374" s="71">
        <f t="shared" si="42"/>
        <v>1.39431305060488</v>
      </c>
      <c r="E374" s="46">
        <f t="shared" si="45"/>
        <v>1.64431305060488</v>
      </c>
      <c r="F374" s="46">
        <f t="shared" si="46"/>
        <v>1.14431305060488</v>
      </c>
      <c r="G374" s="72">
        <f t="shared" si="51"/>
        <v>2</v>
      </c>
      <c r="H374" s="72">
        <f t="shared" si="51"/>
        <v>2</v>
      </c>
      <c r="I374" s="72">
        <f t="shared" si="51"/>
        <v>2</v>
      </c>
      <c r="J374" s="72">
        <f t="shared" si="51"/>
        <v>2</v>
      </c>
      <c r="K374" s="72">
        <f t="shared" si="51"/>
        <v>2</v>
      </c>
      <c r="L374" s="46">
        <v>4</v>
      </c>
      <c r="M374" s="71">
        <f t="shared" si="47"/>
        <v>4</v>
      </c>
      <c r="N374" s="71">
        <f t="shared" si="50"/>
        <v>4</v>
      </c>
      <c r="O374" s="71">
        <f t="shared" si="50"/>
        <v>4</v>
      </c>
      <c r="P374" s="71">
        <f t="shared" si="50"/>
        <v>4</v>
      </c>
      <c r="W374" s="71"/>
    </row>
    <row r="375" spans="1:23" x14ac:dyDescent="0.25">
      <c r="A375" s="16">
        <v>54392</v>
      </c>
      <c r="B375" s="61">
        <v>31.166666666666494</v>
      </c>
      <c r="C375" s="71">
        <v>1.39431305060488</v>
      </c>
      <c r="D375" s="71">
        <f t="shared" si="42"/>
        <v>1.39431305060488</v>
      </c>
      <c r="E375" s="46">
        <f t="shared" si="45"/>
        <v>1.64431305060488</v>
      </c>
      <c r="F375" s="46">
        <f t="shared" si="46"/>
        <v>1.14431305060488</v>
      </c>
      <c r="G375" s="72">
        <f t="shared" si="51"/>
        <v>2</v>
      </c>
      <c r="H375" s="72">
        <f t="shared" si="51"/>
        <v>2</v>
      </c>
      <c r="I375" s="72">
        <f t="shared" si="51"/>
        <v>2</v>
      </c>
      <c r="J375" s="72">
        <f t="shared" si="51"/>
        <v>2</v>
      </c>
      <c r="K375" s="72">
        <f t="shared" si="51"/>
        <v>2</v>
      </c>
      <c r="L375" s="46">
        <v>4</v>
      </c>
      <c r="M375" s="71">
        <f t="shared" si="47"/>
        <v>4</v>
      </c>
      <c r="N375" s="71">
        <f t="shared" si="50"/>
        <v>4</v>
      </c>
      <c r="O375" s="71">
        <f t="shared" si="50"/>
        <v>4</v>
      </c>
      <c r="P375" s="71">
        <f t="shared" si="50"/>
        <v>4</v>
      </c>
      <c r="W375" s="71"/>
    </row>
    <row r="376" spans="1:23" x14ac:dyDescent="0.25">
      <c r="A376" s="16">
        <v>54423</v>
      </c>
      <c r="B376" s="61">
        <v>31.249999999999826</v>
      </c>
      <c r="C376" s="71">
        <v>1.39431305060488</v>
      </c>
      <c r="D376" s="71">
        <f t="shared" si="42"/>
        <v>1.39431305060488</v>
      </c>
      <c r="E376" s="46">
        <f t="shared" si="45"/>
        <v>1.64431305060488</v>
      </c>
      <c r="F376" s="46">
        <f t="shared" si="46"/>
        <v>1.14431305060488</v>
      </c>
      <c r="G376" s="72">
        <f t="shared" si="51"/>
        <v>2</v>
      </c>
      <c r="H376" s="72">
        <f t="shared" si="51"/>
        <v>2</v>
      </c>
      <c r="I376" s="72">
        <f t="shared" si="51"/>
        <v>2</v>
      </c>
      <c r="J376" s="72">
        <f t="shared" si="51"/>
        <v>2</v>
      </c>
      <c r="K376" s="72">
        <f t="shared" si="51"/>
        <v>2</v>
      </c>
      <c r="L376" s="46">
        <v>4</v>
      </c>
      <c r="M376" s="71">
        <f t="shared" si="47"/>
        <v>4</v>
      </c>
      <c r="N376" s="71">
        <f t="shared" si="50"/>
        <v>4</v>
      </c>
      <c r="O376" s="71">
        <f t="shared" si="50"/>
        <v>4</v>
      </c>
      <c r="P376" s="71">
        <f t="shared" si="50"/>
        <v>4</v>
      </c>
      <c r="W376" s="71"/>
    </row>
    <row r="377" spans="1:23" x14ac:dyDescent="0.25">
      <c r="A377" s="16">
        <v>54454</v>
      </c>
      <c r="B377" s="61">
        <v>31.333333333333158</v>
      </c>
      <c r="C377" s="71">
        <v>1.39431305060488</v>
      </c>
      <c r="D377" s="71">
        <f t="shared" si="42"/>
        <v>1.39431305060488</v>
      </c>
      <c r="E377" s="46">
        <f t="shared" si="45"/>
        <v>1.64431305060488</v>
      </c>
      <c r="F377" s="46">
        <f t="shared" si="46"/>
        <v>1.14431305060488</v>
      </c>
      <c r="G377" s="72">
        <f t="shared" si="51"/>
        <v>2</v>
      </c>
      <c r="H377" s="72">
        <f t="shared" si="51"/>
        <v>2</v>
      </c>
      <c r="I377" s="72">
        <f t="shared" si="51"/>
        <v>2</v>
      </c>
      <c r="J377" s="72">
        <f t="shared" si="51"/>
        <v>2</v>
      </c>
      <c r="K377" s="72">
        <f t="shared" si="51"/>
        <v>2</v>
      </c>
      <c r="L377" s="46">
        <v>4</v>
      </c>
      <c r="M377" s="71">
        <f t="shared" si="47"/>
        <v>4</v>
      </c>
      <c r="N377" s="71">
        <f t="shared" si="50"/>
        <v>4</v>
      </c>
      <c r="O377" s="71">
        <f t="shared" si="50"/>
        <v>4</v>
      </c>
      <c r="P377" s="71">
        <f t="shared" si="50"/>
        <v>4</v>
      </c>
      <c r="W377" s="71"/>
    </row>
    <row r="378" spans="1:23" x14ac:dyDescent="0.25">
      <c r="A378" s="16">
        <v>54482</v>
      </c>
      <c r="B378" s="61">
        <v>31.41666666666649</v>
      </c>
      <c r="C378" s="71">
        <v>1.39431305060488</v>
      </c>
      <c r="D378" s="71">
        <f t="shared" si="42"/>
        <v>1.39431305060488</v>
      </c>
      <c r="E378" s="46">
        <f t="shared" si="45"/>
        <v>1.64431305060488</v>
      </c>
      <c r="F378" s="46">
        <f t="shared" si="46"/>
        <v>1.14431305060488</v>
      </c>
      <c r="G378" s="72">
        <f t="shared" si="51"/>
        <v>2</v>
      </c>
      <c r="H378" s="72">
        <f t="shared" si="51"/>
        <v>2</v>
      </c>
      <c r="I378" s="72">
        <f t="shared" si="51"/>
        <v>2</v>
      </c>
      <c r="J378" s="72">
        <f t="shared" si="51"/>
        <v>2</v>
      </c>
      <c r="K378" s="72">
        <f t="shared" si="51"/>
        <v>2</v>
      </c>
      <c r="L378" s="46">
        <v>4</v>
      </c>
      <c r="M378" s="71">
        <f t="shared" si="47"/>
        <v>4</v>
      </c>
      <c r="N378" s="71">
        <f t="shared" si="50"/>
        <v>4</v>
      </c>
      <c r="O378" s="71">
        <f t="shared" si="50"/>
        <v>4</v>
      </c>
      <c r="P378" s="71">
        <f t="shared" si="50"/>
        <v>4</v>
      </c>
      <c r="W378" s="71"/>
    </row>
    <row r="379" spans="1:23" x14ac:dyDescent="0.25">
      <c r="A379" s="16">
        <v>54513</v>
      </c>
      <c r="B379" s="61">
        <v>31.499999999999822</v>
      </c>
      <c r="C379" s="71">
        <v>1.39431305060488</v>
      </c>
      <c r="D379" s="71">
        <f t="shared" si="42"/>
        <v>1.39431305060488</v>
      </c>
      <c r="E379" s="46">
        <f t="shared" si="45"/>
        <v>1.64431305060488</v>
      </c>
      <c r="F379" s="46">
        <f t="shared" si="46"/>
        <v>1.14431305060488</v>
      </c>
      <c r="G379" s="72">
        <f t="shared" si="51"/>
        <v>2</v>
      </c>
      <c r="H379" s="72">
        <f t="shared" si="51"/>
        <v>2</v>
      </c>
      <c r="I379" s="72">
        <f t="shared" si="51"/>
        <v>2</v>
      </c>
      <c r="J379" s="72">
        <f t="shared" si="51"/>
        <v>2</v>
      </c>
      <c r="K379" s="72">
        <f t="shared" si="51"/>
        <v>2</v>
      </c>
      <c r="L379" s="46">
        <v>4</v>
      </c>
      <c r="M379" s="71">
        <f t="shared" si="47"/>
        <v>4</v>
      </c>
      <c r="N379" s="71">
        <f t="shared" si="50"/>
        <v>4</v>
      </c>
      <c r="O379" s="71">
        <f t="shared" si="50"/>
        <v>4</v>
      </c>
      <c r="P379" s="71">
        <f t="shared" si="50"/>
        <v>4</v>
      </c>
      <c r="W379" s="71"/>
    </row>
    <row r="380" spans="1:23" x14ac:dyDescent="0.25">
      <c r="A380" s="16">
        <v>54543</v>
      </c>
      <c r="B380" s="61">
        <v>31.583333333333155</v>
      </c>
      <c r="C380" s="71">
        <v>1.39431305060488</v>
      </c>
      <c r="D380" s="71">
        <f t="shared" si="42"/>
        <v>1.39431305060488</v>
      </c>
      <c r="E380" s="46">
        <f t="shared" si="45"/>
        <v>1.64431305060488</v>
      </c>
      <c r="F380" s="46">
        <f t="shared" si="46"/>
        <v>1.14431305060488</v>
      </c>
      <c r="G380" s="72">
        <f t="shared" si="51"/>
        <v>2</v>
      </c>
      <c r="H380" s="72">
        <f t="shared" si="51"/>
        <v>2</v>
      </c>
      <c r="I380" s="72">
        <f t="shared" si="51"/>
        <v>2</v>
      </c>
      <c r="J380" s="72">
        <f t="shared" si="51"/>
        <v>2</v>
      </c>
      <c r="K380" s="72">
        <f t="shared" si="51"/>
        <v>2</v>
      </c>
      <c r="L380" s="46">
        <v>4</v>
      </c>
      <c r="M380" s="71">
        <f t="shared" si="47"/>
        <v>4</v>
      </c>
      <c r="N380" s="71">
        <f t="shared" si="50"/>
        <v>4</v>
      </c>
      <c r="O380" s="71">
        <f t="shared" si="50"/>
        <v>4</v>
      </c>
      <c r="P380" s="71">
        <f t="shared" si="50"/>
        <v>4</v>
      </c>
      <c r="W380" s="71"/>
    </row>
    <row r="381" spans="1:23" x14ac:dyDescent="0.25">
      <c r="A381" s="16">
        <v>54574</v>
      </c>
      <c r="B381" s="61">
        <v>31.666666666666487</v>
      </c>
      <c r="C381" s="71">
        <v>1.39431305060488</v>
      </c>
      <c r="D381" s="71">
        <f t="shared" si="42"/>
        <v>1.39431305060488</v>
      </c>
      <c r="E381" s="46">
        <f t="shared" si="45"/>
        <v>1.64431305060488</v>
      </c>
      <c r="F381" s="46">
        <f t="shared" si="46"/>
        <v>1.14431305060488</v>
      </c>
      <c r="G381" s="72">
        <f t="shared" si="51"/>
        <v>2</v>
      </c>
      <c r="H381" s="72">
        <f t="shared" si="51"/>
        <v>2</v>
      </c>
      <c r="I381" s="72">
        <f t="shared" si="51"/>
        <v>2</v>
      </c>
      <c r="J381" s="72">
        <f t="shared" si="51"/>
        <v>2</v>
      </c>
      <c r="K381" s="72">
        <f t="shared" si="51"/>
        <v>2</v>
      </c>
      <c r="L381" s="46">
        <v>4</v>
      </c>
      <c r="M381" s="71">
        <f t="shared" si="47"/>
        <v>4</v>
      </c>
      <c r="N381" s="71">
        <f t="shared" si="50"/>
        <v>4</v>
      </c>
      <c r="O381" s="71">
        <f t="shared" si="50"/>
        <v>4</v>
      </c>
      <c r="P381" s="71">
        <f t="shared" si="50"/>
        <v>4</v>
      </c>
      <c r="W381" s="71"/>
    </row>
    <row r="382" spans="1:23" x14ac:dyDescent="0.25">
      <c r="A382" s="16">
        <v>54604</v>
      </c>
      <c r="B382" s="61">
        <v>31.749999999999819</v>
      </c>
      <c r="C382" s="71">
        <v>1.39431305060488</v>
      </c>
      <c r="D382" s="71">
        <f t="shared" si="42"/>
        <v>1.39431305060488</v>
      </c>
      <c r="E382" s="46">
        <f t="shared" si="45"/>
        <v>1.64431305060488</v>
      </c>
      <c r="F382" s="46">
        <f t="shared" si="46"/>
        <v>1.14431305060488</v>
      </c>
      <c r="G382" s="72">
        <f t="shared" si="51"/>
        <v>2</v>
      </c>
      <c r="H382" s="72">
        <f t="shared" si="51"/>
        <v>2</v>
      </c>
      <c r="I382" s="72">
        <f t="shared" si="51"/>
        <v>2</v>
      </c>
      <c r="J382" s="72">
        <f t="shared" si="51"/>
        <v>2</v>
      </c>
      <c r="K382" s="72">
        <f t="shared" si="51"/>
        <v>2</v>
      </c>
      <c r="L382" s="46">
        <v>4</v>
      </c>
      <c r="M382" s="71">
        <f t="shared" si="47"/>
        <v>4</v>
      </c>
      <c r="N382" s="71">
        <f t="shared" si="50"/>
        <v>4</v>
      </c>
      <c r="O382" s="71">
        <f t="shared" si="50"/>
        <v>4</v>
      </c>
      <c r="P382" s="71">
        <f t="shared" si="50"/>
        <v>4</v>
      </c>
      <c r="W382" s="71"/>
    </row>
    <row r="383" spans="1:23" x14ac:dyDescent="0.25">
      <c r="A383" s="16">
        <v>54635</v>
      </c>
      <c r="B383" s="61">
        <v>31.833333333333151</v>
      </c>
      <c r="C383" s="71">
        <v>1.39431305060488</v>
      </c>
      <c r="D383" s="71">
        <f t="shared" ref="D383:D446" si="52">IF((D382+AVERAGE($T$49:$T$61))&lt;$C383,D382+AVERAGE($T$49:$T$61),$C383)</f>
        <v>1.39431305060488</v>
      </c>
      <c r="E383" s="46">
        <f t="shared" si="45"/>
        <v>1.64431305060488</v>
      </c>
      <c r="F383" s="46">
        <f t="shared" si="46"/>
        <v>1.14431305060488</v>
      </c>
      <c r="G383" s="72">
        <f t="shared" si="51"/>
        <v>2</v>
      </c>
      <c r="H383" s="72">
        <f t="shared" si="51"/>
        <v>2</v>
      </c>
      <c r="I383" s="72">
        <f t="shared" si="51"/>
        <v>2</v>
      </c>
      <c r="J383" s="72">
        <f t="shared" si="51"/>
        <v>2</v>
      </c>
      <c r="K383" s="72">
        <f t="shared" si="51"/>
        <v>2</v>
      </c>
      <c r="L383" s="46">
        <v>4</v>
      </c>
      <c r="M383" s="71">
        <f t="shared" si="47"/>
        <v>4</v>
      </c>
      <c r="N383" s="71">
        <f t="shared" si="50"/>
        <v>4</v>
      </c>
      <c r="O383" s="71">
        <f t="shared" si="50"/>
        <v>4</v>
      </c>
      <c r="P383" s="71">
        <f t="shared" si="50"/>
        <v>4</v>
      </c>
      <c r="W383" s="71"/>
    </row>
    <row r="384" spans="1:23" x14ac:dyDescent="0.25">
      <c r="A384" s="16">
        <v>54666</v>
      </c>
      <c r="B384" s="61">
        <v>31.916666666666483</v>
      </c>
      <c r="C384" s="71">
        <v>1.39431305060488</v>
      </c>
      <c r="D384" s="71">
        <f t="shared" si="52"/>
        <v>1.39431305060488</v>
      </c>
      <c r="E384" s="46">
        <f t="shared" si="45"/>
        <v>1.64431305060488</v>
      </c>
      <c r="F384" s="46">
        <f t="shared" si="46"/>
        <v>1.14431305060488</v>
      </c>
      <c r="G384" s="72">
        <f t="shared" si="51"/>
        <v>2</v>
      </c>
      <c r="H384" s="72">
        <f t="shared" si="51"/>
        <v>2</v>
      </c>
      <c r="I384" s="72">
        <f t="shared" si="51"/>
        <v>2</v>
      </c>
      <c r="J384" s="72">
        <f t="shared" si="51"/>
        <v>2</v>
      </c>
      <c r="K384" s="72">
        <f t="shared" si="51"/>
        <v>2</v>
      </c>
      <c r="L384" s="46">
        <v>4</v>
      </c>
      <c r="M384" s="71">
        <f t="shared" si="47"/>
        <v>4</v>
      </c>
      <c r="N384" s="71">
        <f t="shared" si="50"/>
        <v>4</v>
      </c>
      <c r="O384" s="71">
        <f t="shared" si="50"/>
        <v>4</v>
      </c>
      <c r="P384" s="71">
        <f t="shared" si="50"/>
        <v>4</v>
      </c>
      <c r="W384" s="71"/>
    </row>
    <row r="385" spans="1:23" x14ac:dyDescent="0.25">
      <c r="A385" s="16">
        <v>54696</v>
      </c>
      <c r="B385" s="61">
        <v>31.999999999999815</v>
      </c>
      <c r="C385" s="71">
        <v>1.39431305060488</v>
      </c>
      <c r="D385" s="71">
        <f t="shared" si="52"/>
        <v>1.39431305060488</v>
      </c>
      <c r="E385" s="46">
        <f t="shared" si="45"/>
        <v>1.64431305060488</v>
      </c>
      <c r="F385" s="46">
        <f t="shared" si="46"/>
        <v>1.14431305060488</v>
      </c>
      <c r="G385" s="72">
        <f t="shared" si="51"/>
        <v>2</v>
      </c>
      <c r="H385" s="72">
        <f t="shared" si="51"/>
        <v>2</v>
      </c>
      <c r="I385" s="72">
        <f t="shared" si="51"/>
        <v>2</v>
      </c>
      <c r="J385" s="72">
        <f t="shared" si="51"/>
        <v>2</v>
      </c>
      <c r="K385" s="72">
        <f t="shared" si="51"/>
        <v>2</v>
      </c>
      <c r="L385" s="46">
        <v>4</v>
      </c>
      <c r="M385" s="71">
        <f t="shared" si="47"/>
        <v>4</v>
      </c>
      <c r="N385" s="71">
        <f t="shared" ref="N385:P386" si="53">IF($C385+(0.5*$B385/2)&lt;=4,$C385+(0.5*$B385/2),4)</f>
        <v>4</v>
      </c>
      <c r="O385" s="71">
        <f t="shared" si="53"/>
        <v>4</v>
      </c>
      <c r="P385" s="71">
        <f t="shared" si="53"/>
        <v>4</v>
      </c>
      <c r="W385" s="71"/>
    </row>
    <row r="386" spans="1:23" x14ac:dyDescent="0.25">
      <c r="A386" s="16">
        <v>54727</v>
      </c>
      <c r="B386" s="61">
        <v>32.083333333333151</v>
      </c>
      <c r="C386" s="71">
        <v>1.39431305060488</v>
      </c>
      <c r="D386" s="71">
        <f t="shared" si="52"/>
        <v>1.39431305060488</v>
      </c>
      <c r="E386" s="46">
        <f t="shared" ref="E386:E449" si="54">C386+0.25</f>
        <v>1.64431305060488</v>
      </c>
      <c r="F386" s="46">
        <f t="shared" ref="F386:F449" si="55">IF(C386-0.25&lt;0,0,C386-0.25)</f>
        <v>1.14431305060488</v>
      </c>
      <c r="G386" s="72">
        <f t="shared" si="51"/>
        <v>2</v>
      </c>
      <c r="H386" s="72">
        <f t="shared" si="51"/>
        <v>2</v>
      </c>
      <c r="I386" s="72">
        <f t="shared" si="51"/>
        <v>2</v>
      </c>
      <c r="J386" s="72">
        <f t="shared" si="51"/>
        <v>2</v>
      </c>
      <c r="K386" s="72">
        <f t="shared" si="51"/>
        <v>2</v>
      </c>
      <c r="L386" s="46">
        <v>4</v>
      </c>
      <c r="M386" s="71">
        <f t="shared" si="47"/>
        <v>4</v>
      </c>
      <c r="N386" s="71">
        <f t="shared" si="53"/>
        <v>4</v>
      </c>
      <c r="O386" s="71">
        <f t="shared" si="53"/>
        <v>4</v>
      </c>
      <c r="P386" s="71">
        <f t="shared" si="53"/>
        <v>4</v>
      </c>
      <c r="W386" s="71"/>
    </row>
    <row r="387" spans="1:23" x14ac:dyDescent="0.25">
      <c r="A387" s="16">
        <v>54757</v>
      </c>
      <c r="B387" s="61">
        <v>32.166666666666487</v>
      </c>
      <c r="C387" s="71">
        <v>1.39431305060488</v>
      </c>
      <c r="D387" s="71">
        <f t="shared" si="52"/>
        <v>1.39431305060488</v>
      </c>
      <c r="E387" s="46">
        <f t="shared" si="54"/>
        <v>1.64431305060488</v>
      </c>
      <c r="F387" s="46">
        <f t="shared" si="55"/>
        <v>1.14431305060488</v>
      </c>
      <c r="G387" s="72">
        <f t="shared" si="51"/>
        <v>2</v>
      </c>
      <c r="H387" s="72">
        <f t="shared" si="51"/>
        <v>2</v>
      </c>
      <c r="I387" s="72">
        <f t="shared" si="51"/>
        <v>2</v>
      </c>
      <c r="J387" s="72">
        <f t="shared" si="51"/>
        <v>2</v>
      </c>
      <c r="K387" s="72">
        <f t="shared" si="51"/>
        <v>2</v>
      </c>
      <c r="L387" s="46">
        <v>4</v>
      </c>
      <c r="M387" s="71">
        <f t="shared" ref="M387:P450" si="56">IF($C387+(0.5*$B387/2)&lt;=4,$C387+(0.5*$B387/2),4)</f>
        <v>4</v>
      </c>
      <c r="N387" s="71">
        <f t="shared" si="56"/>
        <v>4</v>
      </c>
      <c r="O387" s="71">
        <f t="shared" si="56"/>
        <v>4</v>
      </c>
      <c r="P387" s="71">
        <f t="shared" si="56"/>
        <v>4</v>
      </c>
      <c r="W387" s="71"/>
    </row>
    <row r="388" spans="1:23" x14ac:dyDescent="0.25">
      <c r="A388" s="16">
        <v>54788</v>
      </c>
      <c r="B388" s="61">
        <v>32.249999999999822</v>
      </c>
      <c r="C388" s="71">
        <v>1.39431305060488</v>
      </c>
      <c r="D388" s="71">
        <f t="shared" si="52"/>
        <v>1.39431305060488</v>
      </c>
      <c r="E388" s="46">
        <f t="shared" si="54"/>
        <v>1.64431305060488</v>
      </c>
      <c r="F388" s="46">
        <f t="shared" si="55"/>
        <v>1.14431305060488</v>
      </c>
      <c r="G388" s="72">
        <f t="shared" si="51"/>
        <v>2</v>
      </c>
      <c r="H388" s="72">
        <f t="shared" si="51"/>
        <v>2</v>
      </c>
      <c r="I388" s="72">
        <f t="shared" si="51"/>
        <v>2</v>
      </c>
      <c r="J388" s="72">
        <f t="shared" si="51"/>
        <v>2</v>
      </c>
      <c r="K388" s="72">
        <f t="shared" si="51"/>
        <v>2</v>
      </c>
      <c r="L388" s="46">
        <v>4</v>
      </c>
      <c r="M388" s="71">
        <f t="shared" si="56"/>
        <v>4</v>
      </c>
      <c r="N388" s="71">
        <f t="shared" si="56"/>
        <v>4</v>
      </c>
      <c r="O388" s="71">
        <f t="shared" si="56"/>
        <v>4</v>
      </c>
      <c r="P388" s="71">
        <f t="shared" si="56"/>
        <v>4</v>
      </c>
      <c r="W388" s="71"/>
    </row>
    <row r="389" spans="1:23" x14ac:dyDescent="0.25">
      <c r="A389" s="16">
        <v>54819</v>
      </c>
      <c r="B389" s="61">
        <v>32.333333333333158</v>
      </c>
      <c r="C389" s="71">
        <v>1.39431305060488</v>
      </c>
      <c r="D389" s="71">
        <f t="shared" si="52"/>
        <v>1.39431305060488</v>
      </c>
      <c r="E389" s="46">
        <f t="shared" si="54"/>
        <v>1.64431305060488</v>
      </c>
      <c r="F389" s="46">
        <f t="shared" si="55"/>
        <v>1.14431305060488</v>
      </c>
      <c r="G389" s="72">
        <f t="shared" si="51"/>
        <v>2</v>
      </c>
      <c r="H389" s="72">
        <f t="shared" si="51"/>
        <v>2</v>
      </c>
      <c r="I389" s="72">
        <f t="shared" si="51"/>
        <v>2</v>
      </c>
      <c r="J389" s="72">
        <f t="shared" si="51"/>
        <v>2</v>
      </c>
      <c r="K389" s="72">
        <f t="shared" si="51"/>
        <v>2</v>
      </c>
      <c r="L389" s="46">
        <v>4</v>
      </c>
      <c r="M389" s="71">
        <f t="shared" si="56"/>
        <v>4</v>
      </c>
      <c r="N389" s="71">
        <f t="shared" si="56"/>
        <v>4</v>
      </c>
      <c r="O389" s="71">
        <f t="shared" si="56"/>
        <v>4</v>
      </c>
      <c r="P389" s="71">
        <f t="shared" si="56"/>
        <v>4</v>
      </c>
      <c r="W389" s="71"/>
    </row>
    <row r="390" spans="1:23" x14ac:dyDescent="0.25">
      <c r="A390" s="16">
        <v>54847</v>
      </c>
      <c r="B390" s="61">
        <v>32.416666666666494</v>
      </c>
      <c r="C390" s="71">
        <v>1.39431305060488</v>
      </c>
      <c r="D390" s="71">
        <f t="shared" si="52"/>
        <v>1.39431305060488</v>
      </c>
      <c r="E390" s="46">
        <f t="shared" si="54"/>
        <v>1.64431305060488</v>
      </c>
      <c r="F390" s="46">
        <f t="shared" si="55"/>
        <v>1.14431305060488</v>
      </c>
      <c r="G390" s="72">
        <f t="shared" si="51"/>
        <v>2</v>
      </c>
      <c r="H390" s="72">
        <f t="shared" si="51"/>
        <v>2</v>
      </c>
      <c r="I390" s="72">
        <f t="shared" si="51"/>
        <v>2</v>
      </c>
      <c r="J390" s="72">
        <f t="shared" si="51"/>
        <v>2</v>
      </c>
      <c r="K390" s="72">
        <f t="shared" si="51"/>
        <v>2</v>
      </c>
      <c r="L390" s="46">
        <v>4</v>
      </c>
      <c r="M390" s="71">
        <f t="shared" si="56"/>
        <v>4</v>
      </c>
      <c r="N390" s="71">
        <f t="shared" si="56"/>
        <v>4</v>
      </c>
      <c r="O390" s="71">
        <f t="shared" si="56"/>
        <v>4</v>
      </c>
      <c r="P390" s="71">
        <f t="shared" si="56"/>
        <v>4</v>
      </c>
      <c r="W390" s="71"/>
    </row>
    <row r="391" spans="1:23" x14ac:dyDescent="0.25">
      <c r="A391" s="16">
        <v>54878</v>
      </c>
      <c r="B391" s="61">
        <v>32.499999999999829</v>
      </c>
      <c r="C391" s="71">
        <v>1.39431305060488</v>
      </c>
      <c r="D391" s="71">
        <f t="shared" si="52"/>
        <v>1.39431305060488</v>
      </c>
      <c r="E391" s="46">
        <f t="shared" si="54"/>
        <v>1.64431305060488</v>
      </c>
      <c r="F391" s="46">
        <f t="shared" si="55"/>
        <v>1.14431305060488</v>
      </c>
      <c r="G391" s="72">
        <f t="shared" si="51"/>
        <v>2</v>
      </c>
      <c r="H391" s="72">
        <f t="shared" si="51"/>
        <v>2</v>
      </c>
      <c r="I391" s="72">
        <f t="shared" si="51"/>
        <v>2</v>
      </c>
      <c r="J391" s="72">
        <f t="shared" si="51"/>
        <v>2</v>
      </c>
      <c r="K391" s="72">
        <f t="shared" si="51"/>
        <v>2</v>
      </c>
      <c r="L391" s="46">
        <v>4</v>
      </c>
      <c r="M391" s="71">
        <f t="shared" si="56"/>
        <v>4</v>
      </c>
      <c r="N391" s="71">
        <f t="shared" si="56"/>
        <v>4</v>
      </c>
      <c r="O391" s="71">
        <f t="shared" si="56"/>
        <v>4</v>
      </c>
      <c r="P391" s="71">
        <f t="shared" si="56"/>
        <v>4</v>
      </c>
      <c r="W391" s="71"/>
    </row>
    <row r="392" spans="1:23" x14ac:dyDescent="0.25">
      <c r="A392" s="16">
        <v>54908</v>
      </c>
      <c r="B392" s="61">
        <v>32.583333333333165</v>
      </c>
      <c r="C392" s="71">
        <v>1.39431305060488</v>
      </c>
      <c r="D392" s="71">
        <f t="shared" si="52"/>
        <v>1.39431305060488</v>
      </c>
      <c r="E392" s="46">
        <f t="shared" si="54"/>
        <v>1.64431305060488</v>
      </c>
      <c r="F392" s="46">
        <f t="shared" si="55"/>
        <v>1.14431305060488</v>
      </c>
      <c r="G392" s="72">
        <f t="shared" si="51"/>
        <v>2</v>
      </c>
      <c r="H392" s="72">
        <f t="shared" si="51"/>
        <v>2</v>
      </c>
      <c r="I392" s="72">
        <f t="shared" si="51"/>
        <v>2</v>
      </c>
      <c r="J392" s="72">
        <f t="shared" si="51"/>
        <v>2</v>
      </c>
      <c r="K392" s="72">
        <f t="shared" si="51"/>
        <v>2</v>
      </c>
      <c r="L392" s="46">
        <v>4</v>
      </c>
      <c r="M392" s="71">
        <f t="shared" si="56"/>
        <v>4</v>
      </c>
      <c r="N392" s="71">
        <f t="shared" si="56"/>
        <v>4</v>
      </c>
      <c r="O392" s="71">
        <f t="shared" si="56"/>
        <v>4</v>
      </c>
      <c r="P392" s="71">
        <f t="shared" si="56"/>
        <v>4</v>
      </c>
      <c r="W392" s="71"/>
    </row>
    <row r="393" spans="1:23" x14ac:dyDescent="0.25">
      <c r="A393" s="16">
        <v>54939</v>
      </c>
      <c r="B393" s="61">
        <v>32.666666666666501</v>
      </c>
      <c r="C393" s="71">
        <v>1.39431305060488</v>
      </c>
      <c r="D393" s="71">
        <f t="shared" si="52"/>
        <v>1.39431305060488</v>
      </c>
      <c r="E393" s="46">
        <f t="shared" si="54"/>
        <v>1.64431305060488</v>
      </c>
      <c r="F393" s="46">
        <f t="shared" si="55"/>
        <v>1.14431305060488</v>
      </c>
      <c r="G393" s="72">
        <f t="shared" si="51"/>
        <v>2</v>
      </c>
      <c r="H393" s="72">
        <f t="shared" si="51"/>
        <v>2</v>
      </c>
      <c r="I393" s="72">
        <f t="shared" si="51"/>
        <v>2</v>
      </c>
      <c r="J393" s="72">
        <f t="shared" si="51"/>
        <v>2</v>
      </c>
      <c r="K393" s="72">
        <f t="shared" si="51"/>
        <v>2</v>
      </c>
      <c r="L393" s="46">
        <v>4</v>
      </c>
      <c r="M393" s="71">
        <f t="shared" si="56"/>
        <v>4</v>
      </c>
      <c r="N393" s="71">
        <f t="shared" si="56"/>
        <v>4</v>
      </c>
      <c r="O393" s="71">
        <f t="shared" si="56"/>
        <v>4</v>
      </c>
      <c r="P393" s="71">
        <f t="shared" si="56"/>
        <v>4</v>
      </c>
      <c r="W393" s="71"/>
    </row>
    <row r="394" spans="1:23" x14ac:dyDescent="0.25">
      <c r="A394" s="16">
        <v>54969</v>
      </c>
      <c r="B394" s="61">
        <v>32.749999999999837</v>
      </c>
      <c r="C394" s="71">
        <v>1.39431305060488</v>
      </c>
      <c r="D394" s="71">
        <f t="shared" si="52"/>
        <v>1.39431305060488</v>
      </c>
      <c r="E394" s="46">
        <f t="shared" si="54"/>
        <v>1.64431305060488</v>
      </c>
      <c r="F394" s="46">
        <f t="shared" si="55"/>
        <v>1.14431305060488</v>
      </c>
      <c r="G394" s="72">
        <f t="shared" si="51"/>
        <v>2</v>
      </c>
      <c r="H394" s="72">
        <f t="shared" si="51"/>
        <v>2</v>
      </c>
      <c r="I394" s="72">
        <f t="shared" si="51"/>
        <v>2</v>
      </c>
      <c r="J394" s="72">
        <f t="shared" si="51"/>
        <v>2</v>
      </c>
      <c r="K394" s="72">
        <f t="shared" si="51"/>
        <v>2</v>
      </c>
      <c r="L394" s="46">
        <v>4</v>
      </c>
      <c r="M394" s="71">
        <f t="shared" si="56"/>
        <v>4</v>
      </c>
      <c r="N394" s="71">
        <f t="shared" si="56"/>
        <v>4</v>
      </c>
      <c r="O394" s="71">
        <f t="shared" si="56"/>
        <v>4</v>
      </c>
      <c r="P394" s="71">
        <f t="shared" si="56"/>
        <v>4</v>
      </c>
      <c r="W394" s="71"/>
    </row>
    <row r="395" spans="1:23" x14ac:dyDescent="0.25">
      <c r="A395" s="16">
        <v>55000</v>
      </c>
      <c r="B395" s="61">
        <v>32.833333333333172</v>
      </c>
      <c r="C395" s="71">
        <v>1.39431305060488</v>
      </c>
      <c r="D395" s="71">
        <f t="shared" si="52"/>
        <v>1.39431305060488</v>
      </c>
      <c r="E395" s="46">
        <f t="shared" si="54"/>
        <v>1.64431305060488</v>
      </c>
      <c r="F395" s="46">
        <f t="shared" si="55"/>
        <v>1.14431305060488</v>
      </c>
      <c r="G395" s="72">
        <f t="shared" si="51"/>
        <v>2</v>
      </c>
      <c r="H395" s="72">
        <f t="shared" si="51"/>
        <v>2</v>
      </c>
      <c r="I395" s="72">
        <f t="shared" si="51"/>
        <v>2</v>
      </c>
      <c r="J395" s="72">
        <f t="shared" si="51"/>
        <v>2</v>
      </c>
      <c r="K395" s="72">
        <f t="shared" si="51"/>
        <v>2</v>
      </c>
      <c r="L395" s="46">
        <v>4</v>
      </c>
      <c r="M395" s="71">
        <f t="shared" si="56"/>
        <v>4</v>
      </c>
      <c r="N395" s="71">
        <f t="shared" si="56"/>
        <v>4</v>
      </c>
      <c r="O395" s="71">
        <f t="shared" si="56"/>
        <v>4</v>
      </c>
      <c r="P395" s="71">
        <f t="shared" si="56"/>
        <v>4</v>
      </c>
      <c r="W395" s="71"/>
    </row>
    <row r="396" spans="1:23" x14ac:dyDescent="0.25">
      <c r="A396" s="16">
        <v>55031</v>
      </c>
      <c r="B396" s="61">
        <v>32.916666666666508</v>
      </c>
      <c r="C396" s="71">
        <v>1.39431305060488</v>
      </c>
      <c r="D396" s="71">
        <f t="shared" si="52"/>
        <v>1.39431305060488</v>
      </c>
      <c r="E396" s="46">
        <f t="shared" si="54"/>
        <v>1.64431305060488</v>
      </c>
      <c r="F396" s="46">
        <f t="shared" si="55"/>
        <v>1.14431305060488</v>
      </c>
      <c r="G396" s="72">
        <f t="shared" si="51"/>
        <v>2</v>
      </c>
      <c r="H396" s="72">
        <f t="shared" si="51"/>
        <v>2</v>
      </c>
      <c r="I396" s="72">
        <f t="shared" si="51"/>
        <v>2</v>
      </c>
      <c r="J396" s="72">
        <f t="shared" si="51"/>
        <v>2</v>
      </c>
      <c r="K396" s="72">
        <f t="shared" si="51"/>
        <v>2</v>
      </c>
      <c r="L396" s="46">
        <v>4</v>
      </c>
      <c r="M396" s="71">
        <f t="shared" si="56"/>
        <v>4</v>
      </c>
      <c r="N396" s="71">
        <f t="shared" si="56"/>
        <v>4</v>
      </c>
      <c r="O396" s="71">
        <f t="shared" si="56"/>
        <v>4</v>
      </c>
      <c r="P396" s="71">
        <f t="shared" si="56"/>
        <v>4</v>
      </c>
      <c r="W396" s="71"/>
    </row>
    <row r="397" spans="1:23" x14ac:dyDescent="0.25">
      <c r="A397" s="16">
        <v>55061</v>
      </c>
      <c r="B397" s="61">
        <v>32.999999999999844</v>
      </c>
      <c r="C397" s="71">
        <v>1.39431305060488</v>
      </c>
      <c r="D397" s="71">
        <f t="shared" si="52"/>
        <v>1.39431305060488</v>
      </c>
      <c r="E397" s="46">
        <f t="shared" si="54"/>
        <v>1.64431305060488</v>
      </c>
      <c r="F397" s="46">
        <f t="shared" si="55"/>
        <v>1.14431305060488</v>
      </c>
      <c r="G397" s="72">
        <f t="shared" si="51"/>
        <v>2</v>
      </c>
      <c r="H397" s="72">
        <f t="shared" si="51"/>
        <v>2</v>
      </c>
      <c r="I397" s="72">
        <f t="shared" si="51"/>
        <v>2</v>
      </c>
      <c r="J397" s="72">
        <f t="shared" si="51"/>
        <v>2</v>
      </c>
      <c r="K397" s="72">
        <f t="shared" si="51"/>
        <v>2</v>
      </c>
      <c r="L397" s="46">
        <v>4</v>
      </c>
      <c r="M397" s="71">
        <f t="shared" si="56"/>
        <v>4</v>
      </c>
      <c r="N397" s="71">
        <f t="shared" si="56"/>
        <v>4</v>
      </c>
      <c r="O397" s="71">
        <f t="shared" si="56"/>
        <v>4</v>
      </c>
      <c r="P397" s="71">
        <f t="shared" si="56"/>
        <v>4</v>
      </c>
      <c r="W397" s="71"/>
    </row>
    <row r="398" spans="1:23" x14ac:dyDescent="0.25">
      <c r="A398" s="16">
        <v>55092</v>
      </c>
      <c r="B398" s="61">
        <v>33.083333333333179</v>
      </c>
      <c r="C398" s="71">
        <v>1.39431305060488</v>
      </c>
      <c r="D398" s="71">
        <f t="shared" si="52"/>
        <v>1.39431305060488</v>
      </c>
      <c r="E398" s="46">
        <f t="shared" si="54"/>
        <v>1.64431305060488</v>
      </c>
      <c r="F398" s="46">
        <f t="shared" si="55"/>
        <v>1.14431305060488</v>
      </c>
      <c r="G398" s="72">
        <f t="shared" si="51"/>
        <v>2</v>
      </c>
      <c r="H398" s="72">
        <f t="shared" si="51"/>
        <v>2</v>
      </c>
      <c r="I398" s="72">
        <f t="shared" si="51"/>
        <v>2</v>
      </c>
      <c r="J398" s="72">
        <f t="shared" si="51"/>
        <v>2</v>
      </c>
      <c r="K398" s="72">
        <f t="shared" si="51"/>
        <v>2</v>
      </c>
      <c r="L398" s="46">
        <v>4</v>
      </c>
      <c r="M398" s="71">
        <f t="shared" si="56"/>
        <v>4</v>
      </c>
      <c r="N398" s="71">
        <f t="shared" si="56"/>
        <v>4</v>
      </c>
      <c r="O398" s="71">
        <f t="shared" si="56"/>
        <v>4</v>
      </c>
      <c r="P398" s="71">
        <f t="shared" si="56"/>
        <v>4</v>
      </c>
      <c r="W398" s="71"/>
    </row>
    <row r="399" spans="1:23" x14ac:dyDescent="0.25">
      <c r="A399" s="16">
        <v>55122</v>
      </c>
      <c r="B399" s="61">
        <v>33.166666666666515</v>
      </c>
      <c r="C399" s="71">
        <v>1.39431305060488</v>
      </c>
      <c r="D399" s="71">
        <f t="shared" si="52"/>
        <v>1.39431305060488</v>
      </c>
      <c r="E399" s="46">
        <f t="shared" si="54"/>
        <v>1.64431305060488</v>
      </c>
      <c r="F399" s="46">
        <f t="shared" si="55"/>
        <v>1.14431305060488</v>
      </c>
      <c r="G399" s="72">
        <f t="shared" si="51"/>
        <v>2</v>
      </c>
      <c r="H399" s="72">
        <f t="shared" si="51"/>
        <v>2</v>
      </c>
      <c r="I399" s="72">
        <f t="shared" si="51"/>
        <v>2</v>
      </c>
      <c r="J399" s="72">
        <f t="shared" si="51"/>
        <v>2</v>
      </c>
      <c r="K399" s="72">
        <f t="shared" si="51"/>
        <v>2</v>
      </c>
      <c r="L399" s="46">
        <v>4</v>
      </c>
      <c r="M399" s="71">
        <f t="shared" si="56"/>
        <v>4</v>
      </c>
      <c r="N399" s="71">
        <f t="shared" si="56"/>
        <v>4</v>
      </c>
      <c r="O399" s="71">
        <f t="shared" si="56"/>
        <v>4</v>
      </c>
      <c r="P399" s="71">
        <f t="shared" si="56"/>
        <v>4</v>
      </c>
      <c r="W399" s="71"/>
    </row>
    <row r="400" spans="1:23" x14ac:dyDescent="0.25">
      <c r="A400" s="16">
        <v>55153</v>
      </c>
      <c r="B400" s="61">
        <v>33.249999999999851</v>
      </c>
      <c r="C400" s="71">
        <v>1.39431305060488</v>
      </c>
      <c r="D400" s="71">
        <f t="shared" si="52"/>
        <v>1.39431305060488</v>
      </c>
      <c r="E400" s="46">
        <f t="shared" si="54"/>
        <v>1.64431305060488</v>
      </c>
      <c r="F400" s="46">
        <f t="shared" si="55"/>
        <v>1.14431305060488</v>
      </c>
      <c r="G400" s="72">
        <f t="shared" si="51"/>
        <v>2</v>
      </c>
      <c r="H400" s="72">
        <f t="shared" si="51"/>
        <v>2</v>
      </c>
      <c r="I400" s="72">
        <f t="shared" si="51"/>
        <v>2</v>
      </c>
      <c r="J400" s="72">
        <f t="shared" si="51"/>
        <v>2</v>
      </c>
      <c r="K400" s="72">
        <f t="shared" si="51"/>
        <v>2</v>
      </c>
      <c r="L400" s="46">
        <v>4</v>
      </c>
      <c r="M400" s="71">
        <f t="shared" si="56"/>
        <v>4</v>
      </c>
      <c r="N400" s="71">
        <f t="shared" si="56"/>
        <v>4</v>
      </c>
      <c r="O400" s="71">
        <f t="shared" si="56"/>
        <v>4</v>
      </c>
      <c r="P400" s="71">
        <f t="shared" si="56"/>
        <v>4</v>
      </c>
      <c r="W400" s="71"/>
    </row>
    <row r="401" spans="1:23" x14ac:dyDescent="0.25">
      <c r="A401" s="16">
        <v>55184</v>
      </c>
      <c r="B401" s="61">
        <v>33.333333333333186</v>
      </c>
      <c r="C401" s="71">
        <v>1.39431305060488</v>
      </c>
      <c r="D401" s="71">
        <f t="shared" si="52"/>
        <v>1.39431305060488</v>
      </c>
      <c r="E401" s="46">
        <f t="shared" si="54"/>
        <v>1.64431305060488</v>
      </c>
      <c r="F401" s="46">
        <f t="shared" si="55"/>
        <v>1.14431305060488</v>
      </c>
      <c r="G401" s="72">
        <f t="shared" si="51"/>
        <v>2</v>
      </c>
      <c r="H401" s="72">
        <f t="shared" si="51"/>
        <v>2</v>
      </c>
      <c r="I401" s="72">
        <f t="shared" si="51"/>
        <v>2</v>
      </c>
      <c r="J401" s="72">
        <f t="shared" si="51"/>
        <v>2</v>
      </c>
      <c r="K401" s="72">
        <f t="shared" si="51"/>
        <v>2</v>
      </c>
      <c r="L401" s="46">
        <v>4</v>
      </c>
      <c r="M401" s="71">
        <f t="shared" si="56"/>
        <v>4</v>
      </c>
      <c r="N401" s="71">
        <f t="shared" si="56"/>
        <v>4</v>
      </c>
      <c r="O401" s="71">
        <f t="shared" si="56"/>
        <v>4</v>
      </c>
      <c r="P401" s="71">
        <f t="shared" si="56"/>
        <v>4</v>
      </c>
      <c r="W401" s="71"/>
    </row>
    <row r="402" spans="1:23" x14ac:dyDescent="0.25">
      <c r="A402" s="16">
        <v>55212</v>
      </c>
      <c r="B402" s="61">
        <v>33.416666666666522</v>
      </c>
      <c r="C402" s="71">
        <v>1.39431305060488</v>
      </c>
      <c r="D402" s="71">
        <f t="shared" si="52"/>
        <v>1.39431305060488</v>
      </c>
      <c r="E402" s="46">
        <f t="shared" si="54"/>
        <v>1.64431305060488</v>
      </c>
      <c r="F402" s="46">
        <f t="shared" si="55"/>
        <v>1.14431305060488</v>
      </c>
      <c r="G402" s="72">
        <f t="shared" si="51"/>
        <v>2</v>
      </c>
      <c r="H402" s="72">
        <f t="shared" si="51"/>
        <v>2</v>
      </c>
      <c r="I402" s="72">
        <f t="shared" si="51"/>
        <v>2</v>
      </c>
      <c r="J402" s="72">
        <f t="shared" si="51"/>
        <v>2</v>
      </c>
      <c r="K402" s="72">
        <f t="shared" si="51"/>
        <v>2</v>
      </c>
      <c r="L402" s="46">
        <v>4</v>
      </c>
      <c r="M402" s="71">
        <f t="shared" si="56"/>
        <v>4</v>
      </c>
      <c r="N402" s="71">
        <f t="shared" si="56"/>
        <v>4</v>
      </c>
      <c r="O402" s="71">
        <f t="shared" si="56"/>
        <v>4</v>
      </c>
      <c r="P402" s="71">
        <f t="shared" si="56"/>
        <v>4</v>
      </c>
      <c r="W402" s="71"/>
    </row>
    <row r="403" spans="1:23" x14ac:dyDescent="0.25">
      <c r="A403" s="16">
        <v>55243</v>
      </c>
      <c r="B403" s="61">
        <v>33.499999999999858</v>
      </c>
      <c r="C403" s="71">
        <v>1.39431305060488</v>
      </c>
      <c r="D403" s="71">
        <f t="shared" si="52"/>
        <v>1.39431305060488</v>
      </c>
      <c r="E403" s="46">
        <f t="shared" si="54"/>
        <v>1.64431305060488</v>
      </c>
      <c r="F403" s="46">
        <f t="shared" si="55"/>
        <v>1.14431305060488</v>
      </c>
      <c r="G403" s="72">
        <f t="shared" si="51"/>
        <v>2</v>
      </c>
      <c r="H403" s="72">
        <f t="shared" si="51"/>
        <v>2</v>
      </c>
      <c r="I403" s="72">
        <f t="shared" si="51"/>
        <v>2</v>
      </c>
      <c r="J403" s="72">
        <f t="shared" si="51"/>
        <v>2</v>
      </c>
      <c r="K403" s="72">
        <f t="shared" si="51"/>
        <v>2</v>
      </c>
      <c r="L403" s="46">
        <v>4</v>
      </c>
      <c r="M403" s="71">
        <f t="shared" si="56"/>
        <v>4</v>
      </c>
      <c r="N403" s="71">
        <f t="shared" si="56"/>
        <v>4</v>
      </c>
      <c r="O403" s="71">
        <f t="shared" si="56"/>
        <v>4</v>
      </c>
      <c r="P403" s="71">
        <f t="shared" si="56"/>
        <v>4</v>
      </c>
      <c r="W403" s="71"/>
    </row>
    <row r="404" spans="1:23" x14ac:dyDescent="0.25">
      <c r="A404" s="16">
        <v>55273</v>
      </c>
      <c r="B404" s="61">
        <v>33.583333333333194</v>
      </c>
      <c r="C404" s="71">
        <v>1.39431305060488</v>
      </c>
      <c r="D404" s="71">
        <f t="shared" si="52"/>
        <v>1.39431305060488</v>
      </c>
      <c r="E404" s="46">
        <f t="shared" si="54"/>
        <v>1.64431305060488</v>
      </c>
      <c r="F404" s="46">
        <f t="shared" si="55"/>
        <v>1.14431305060488</v>
      </c>
      <c r="G404" s="72">
        <f t="shared" si="51"/>
        <v>2</v>
      </c>
      <c r="H404" s="72">
        <f t="shared" si="51"/>
        <v>2</v>
      </c>
      <c r="I404" s="72">
        <f t="shared" si="51"/>
        <v>2</v>
      </c>
      <c r="J404" s="72">
        <f t="shared" si="51"/>
        <v>2</v>
      </c>
      <c r="K404" s="72">
        <f t="shared" si="51"/>
        <v>2</v>
      </c>
      <c r="L404" s="46">
        <v>4</v>
      </c>
      <c r="M404" s="71">
        <f t="shared" si="56"/>
        <v>4</v>
      </c>
      <c r="N404" s="71">
        <f t="shared" si="56"/>
        <v>4</v>
      </c>
      <c r="O404" s="71">
        <f t="shared" si="56"/>
        <v>4</v>
      </c>
      <c r="P404" s="71">
        <f t="shared" si="56"/>
        <v>4</v>
      </c>
      <c r="W404" s="71"/>
    </row>
    <row r="405" spans="1:23" x14ac:dyDescent="0.25">
      <c r="A405" s="16">
        <v>55304</v>
      </c>
      <c r="B405" s="61">
        <v>33.666666666666529</v>
      </c>
      <c r="C405" s="71">
        <v>1.39431305060488</v>
      </c>
      <c r="D405" s="71">
        <f t="shared" si="52"/>
        <v>1.39431305060488</v>
      </c>
      <c r="E405" s="46">
        <f t="shared" si="54"/>
        <v>1.64431305060488</v>
      </c>
      <c r="F405" s="46">
        <f t="shared" si="55"/>
        <v>1.14431305060488</v>
      </c>
      <c r="G405" s="72">
        <f t="shared" si="51"/>
        <v>2</v>
      </c>
      <c r="H405" s="72">
        <f t="shared" si="51"/>
        <v>2</v>
      </c>
      <c r="I405" s="72">
        <f t="shared" si="51"/>
        <v>2</v>
      </c>
      <c r="J405" s="72">
        <f t="shared" si="51"/>
        <v>2</v>
      </c>
      <c r="K405" s="72">
        <f t="shared" si="51"/>
        <v>2</v>
      </c>
      <c r="L405" s="46">
        <v>4</v>
      </c>
      <c r="M405" s="71">
        <f t="shared" si="56"/>
        <v>4</v>
      </c>
      <c r="N405" s="71">
        <f t="shared" si="56"/>
        <v>4</v>
      </c>
      <c r="O405" s="71">
        <f t="shared" si="56"/>
        <v>4</v>
      </c>
      <c r="P405" s="71">
        <f t="shared" si="56"/>
        <v>4</v>
      </c>
      <c r="W405" s="71"/>
    </row>
    <row r="406" spans="1:23" x14ac:dyDescent="0.25">
      <c r="A406" s="16">
        <v>55334</v>
      </c>
      <c r="B406" s="61">
        <v>33.749999999999865</v>
      </c>
      <c r="C406" s="71">
        <v>1.39431305060488</v>
      </c>
      <c r="D406" s="71">
        <f t="shared" si="52"/>
        <v>1.39431305060488</v>
      </c>
      <c r="E406" s="46">
        <f t="shared" si="54"/>
        <v>1.64431305060488</v>
      </c>
      <c r="F406" s="46">
        <f t="shared" si="55"/>
        <v>1.14431305060488</v>
      </c>
      <c r="G406" s="72">
        <f t="shared" si="51"/>
        <v>2</v>
      </c>
      <c r="H406" s="72">
        <f t="shared" si="51"/>
        <v>2</v>
      </c>
      <c r="I406" s="72">
        <f t="shared" si="51"/>
        <v>2</v>
      </c>
      <c r="J406" s="72">
        <f t="shared" si="51"/>
        <v>2</v>
      </c>
      <c r="K406" s="72">
        <f t="shared" si="51"/>
        <v>2</v>
      </c>
      <c r="L406" s="46">
        <v>4</v>
      </c>
      <c r="M406" s="71">
        <f t="shared" si="56"/>
        <v>4</v>
      </c>
      <c r="N406" s="71">
        <f t="shared" si="56"/>
        <v>4</v>
      </c>
      <c r="O406" s="71">
        <f t="shared" si="56"/>
        <v>4</v>
      </c>
      <c r="P406" s="71">
        <f t="shared" si="56"/>
        <v>4</v>
      </c>
      <c r="W406" s="71"/>
    </row>
    <row r="407" spans="1:23" x14ac:dyDescent="0.25">
      <c r="A407" s="16">
        <v>55365</v>
      </c>
      <c r="B407" s="61">
        <v>33.833333333333201</v>
      </c>
      <c r="C407" s="71">
        <v>1.39431305060488</v>
      </c>
      <c r="D407" s="71">
        <f t="shared" si="52"/>
        <v>1.39431305060488</v>
      </c>
      <c r="E407" s="46">
        <f t="shared" si="54"/>
        <v>1.64431305060488</v>
      </c>
      <c r="F407" s="46">
        <f t="shared" si="55"/>
        <v>1.14431305060488</v>
      </c>
      <c r="G407" s="72">
        <f t="shared" si="51"/>
        <v>2</v>
      </c>
      <c r="H407" s="72">
        <f t="shared" si="51"/>
        <v>2</v>
      </c>
      <c r="I407" s="72">
        <f t="shared" si="51"/>
        <v>2</v>
      </c>
      <c r="J407" s="72">
        <f t="shared" si="51"/>
        <v>2</v>
      </c>
      <c r="K407" s="72">
        <f t="shared" si="51"/>
        <v>2</v>
      </c>
      <c r="L407" s="46">
        <v>4</v>
      </c>
      <c r="M407" s="71">
        <f t="shared" si="56"/>
        <v>4</v>
      </c>
      <c r="N407" s="71">
        <f t="shared" si="56"/>
        <v>4</v>
      </c>
      <c r="O407" s="71">
        <f t="shared" si="56"/>
        <v>4</v>
      </c>
      <c r="P407" s="71">
        <f t="shared" si="56"/>
        <v>4</v>
      </c>
      <c r="W407" s="71"/>
    </row>
    <row r="408" spans="1:23" x14ac:dyDescent="0.25">
      <c r="A408" s="16">
        <v>55396</v>
      </c>
      <c r="B408" s="61">
        <v>33.916666666666536</v>
      </c>
      <c r="C408" s="71">
        <v>1.39431305060488</v>
      </c>
      <c r="D408" s="71">
        <f t="shared" si="52"/>
        <v>1.39431305060488</v>
      </c>
      <c r="E408" s="46">
        <f t="shared" si="54"/>
        <v>1.64431305060488</v>
      </c>
      <c r="F408" s="46">
        <f t="shared" si="55"/>
        <v>1.14431305060488</v>
      </c>
      <c r="G408" s="72">
        <f t="shared" si="51"/>
        <v>2</v>
      </c>
      <c r="H408" s="72">
        <f t="shared" si="51"/>
        <v>2</v>
      </c>
      <c r="I408" s="72">
        <f t="shared" si="51"/>
        <v>2</v>
      </c>
      <c r="J408" s="72">
        <f t="shared" si="51"/>
        <v>2</v>
      </c>
      <c r="K408" s="72">
        <f t="shared" si="51"/>
        <v>2</v>
      </c>
      <c r="L408" s="46">
        <v>4</v>
      </c>
      <c r="M408" s="71">
        <f t="shared" si="56"/>
        <v>4</v>
      </c>
      <c r="N408" s="71">
        <f t="shared" si="56"/>
        <v>4</v>
      </c>
      <c r="O408" s="71">
        <f t="shared" si="56"/>
        <v>4</v>
      </c>
      <c r="P408" s="71">
        <f t="shared" si="56"/>
        <v>4</v>
      </c>
      <c r="W408" s="71"/>
    </row>
    <row r="409" spans="1:23" x14ac:dyDescent="0.25">
      <c r="A409" s="16">
        <v>55426</v>
      </c>
      <c r="B409" s="61">
        <v>33.999999999999872</v>
      </c>
      <c r="C409" s="71">
        <v>1.39431305060488</v>
      </c>
      <c r="D409" s="71">
        <f t="shared" si="52"/>
        <v>1.39431305060488</v>
      </c>
      <c r="E409" s="46">
        <f t="shared" si="54"/>
        <v>1.64431305060488</v>
      </c>
      <c r="F409" s="46">
        <f t="shared" si="55"/>
        <v>1.14431305060488</v>
      </c>
      <c r="G409" s="72">
        <f t="shared" si="51"/>
        <v>2</v>
      </c>
      <c r="H409" s="72">
        <f t="shared" si="51"/>
        <v>2</v>
      </c>
      <c r="I409" s="72">
        <f t="shared" si="51"/>
        <v>2</v>
      </c>
      <c r="J409" s="72">
        <f t="shared" si="51"/>
        <v>2</v>
      </c>
      <c r="K409" s="72">
        <f t="shared" si="51"/>
        <v>2</v>
      </c>
      <c r="L409" s="46">
        <v>4</v>
      </c>
      <c r="M409" s="71">
        <f t="shared" si="56"/>
        <v>4</v>
      </c>
      <c r="N409" s="71">
        <f t="shared" si="56"/>
        <v>4</v>
      </c>
      <c r="O409" s="71">
        <f t="shared" si="56"/>
        <v>4</v>
      </c>
      <c r="P409" s="71">
        <f t="shared" si="56"/>
        <v>4</v>
      </c>
      <c r="W409" s="71"/>
    </row>
    <row r="410" spans="1:23" x14ac:dyDescent="0.25">
      <c r="A410" s="16">
        <v>55457</v>
      </c>
      <c r="B410" s="61">
        <v>34.083333333333208</v>
      </c>
      <c r="C410" s="71">
        <v>1.39431305060488</v>
      </c>
      <c r="D410" s="71">
        <f t="shared" si="52"/>
        <v>1.39431305060488</v>
      </c>
      <c r="E410" s="46">
        <f t="shared" si="54"/>
        <v>1.64431305060488</v>
      </c>
      <c r="F410" s="46">
        <f t="shared" si="55"/>
        <v>1.14431305060488</v>
      </c>
      <c r="G410" s="72">
        <f t="shared" si="51"/>
        <v>2</v>
      </c>
      <c r="H410" s="72">
        <f t="shared" si="51"/>
        <v>2</v>
      </c>
      <c r="I410" s="72">
        <f t="shared" si="51"/>
        <v>2</v>
      </c>
      <c r="J410" s="72">
        <f t="shared" si="51"/>
        <v>2</v>
      </c>
      <c r="K410" s="72">
        <f t="shared" si="51"/>
        <v>2</v>
      </c>
      <c r="L410" s="46">
        <v>4</v>
      </c>
      <c r="M410" s="71">
        <f t="shared" si="56"/>
        <v>4</v>
      </c>
      <c r="N410" s="71">
        <f t="shared" si="56"/>
        <v>4</v>
      </c>
      <c r="O410" s="71">
        <f t="shared" si="56"/>
        <v>4</v>
      </c>
      <c r="P410" s="71">
        <f t="shared" si="56"/>
        <v>4</v>
      </c>
      <c r="W410" s="71"/>
    </row>
    <row r="411" spans="1:23" x14ac:dyDescent="0.25">
      <c r="A411" s="16">
        <v>55487</v>
      </c>
      <c r="B411" s="61">
        <v>34.166666666666544</v>
      </c>
      <c r="C411" s="71">
        <v>1.39431305060488</v>
      </c>
      <c r="D411" s="71">
        <f t="shared" si="52"/>
        <v>1.39431305060488</v>
      </c>
      <c r="E411" s="46">
        <f t="shared" si="54"/>
        <v>1.64431305060488</v>
      </c>
      <c r="F411" s="46">
        <f t="shared" si="55"/>
        <v>1.14431305060488</v>
      </c>
      <c r="G411" s="72">
        <f t="shared" si="51"/>
        <v>2</v>
      </c>
      <c r="H411" s="72">
        <f t="shared" si="51"/>
        <v>2</v>
      </c>
      <c r="I411" s="72">
        <f t="shared" si="51"/>
        <v>2</v>
      </c>
      <c r="J411" s="72">
        <f t="shared" si="51"/>
        <v>2</v>
      </c>
      <c r="K411" s="72">
        <f t="shared" si="51"/>
        <v>2</v>
      </c>
      <c r="L411" s="46">
        <v>4</v>
      </c>
      <c r="M411" s="71">
        <f t="shared" si="56"/>
        <v>4</v>
      </c>
      <c r="N411" s="71">
        <f t="shared" si="56"/>
        <v>4</v>
      </c>
      <c r="O411" s="71">
        <f t="shared" si="56"/>
        <v>4</v>
      </c>
      <c r="P411" s="71">
        <f t="shared" si="56"/>
        <v>4</v>
      </c>
      <c r="W411" s="71"/>
    </row>
    <row r="412" spans="1:23" x14ac:dyDescent="0.25">
      <c r="A412" s="16">
        <v>55518</v>
      </c>
      <c r="B412" s="61">
        <v>34.249999999999879</v>
      </c>
      <c r="C412" s="71">
        <v>1.39431305060488</v>
      </c>
      <c r="D412" s="71">
        <f t="shared" si="52"/>
        <v>1.39431305060488</v>
      </c>
      <c r="E412" s="46">
        <f t="shared" si="54"/>
        <v>1.64431305060488</v>
      </c>
      <c r="F412" s="46">
        <f t="shared" si="55"/>
        <v>1.14431305060488</v>
      </c>
      <c r="G412" s="72">
        <f t="shared" si="51"/>
        <v>2</v>
      </c>
      <c r="H412" s="72">
        <f t="shared" si="51"/>
        <v>2</v>
      </c>
      <c r="I412" s="72">
        <f t="shared" si="51"/>
        <v>2</v>
      </c>
      <c r="J412" s="72">
        <f t="shared" si="51"/>
        <v>2</v>
      </c>
      <c r="K412" s="72">
        <f t="shared" si="51"/>
        <v>2</v>
      </c>
      <c r="L412" s="46">
        <v>4</v>
      </c>
      <c r="M412" s="71">
        <f t="shared" si="56"/>
        <v>4</v>
      </c>
      <c r="N412" s="71">
        <f t="shared" si="56"/>
        <v>4</v>
      </c>
      <c r="O412" s="71">
        <f t="shared" si="56"/>
        <v>4</v>
      </c>
      <c r="P412" s="71">
        <f t="shared" si="56"/>
        <v>4</v>
      </c>
      <c r="W412" s="71"/>
    </row>
    <row r="413" spans="1:23" x14ac:dyDescent="0.25">
      <c r="A413" s="16">
        <v>55549</v>
      </c>
      <c r="B413" s="61">
        <v>34.333333333333215</v>
      </c>
      <c r="C413" s="71">
        <v>1.39431305060488</v>
      </c>
      <c r="D413" s="71">
        <f t="shared" si="52"/>
        <v>1.39431305060488</v>
      </c>
      <c r="E413" s="46">
        <f t="shared" si="54"/>
        <v>1.64431305060488</v>
      </c>
      <c r="F413" s="46">
        <f t="shared" si="55"/>
        <v>1.14431305060488</v>
      </c>
      <c r="G413" s="72">
        <f t="shared" si="51"/>
        <v>2</v>
      </c>
      <c r="H413" s="72">
        <f t="shared" si="51"/>
        <v>2</v>
      </c>
      <c r="I413" s="72">
        <f t="shared" si="51"/>
        <v>2</v>
      </c>
      <c r="J413" s="72">
        <f t="shared" si="51"/>
        <v>2</v>
      </c>
      <c r="K413" s="72">
        <f t="shared" si="51"/>
        <v>2</v>
      </c>
      <c r="L413" s="46">
        <v>4</v>
      </c>
      <c r="M413" s="71">
        <f t="shared" si="56"/>
        <v>4</v>
      </c>
      <c r="N413" s="71">
        <f t="shared" si="56"/>
        <v>4</v>
      </c>
      <c r="O413" s="71">
        <f t="shared" si="56"/>
        <v>4</v>
      </c>
      <c r="P413" s="71">
        <f t="shared" si="56"/>
        <v>4</v>
      </c>
      <c r="W413" s="71"/>
    </row>
    <row r="414" spans="1:23" x14ac:dyDescent="0.25">
      <c r="A414" s="16">
        <v>55578</v>
      </c>
      <c r="B414" s="61">
        <v>34.416666666666551</v>
      </c>
      <c r="C414" s="71">
        <v>1.39431305060488</v>
      </c>
      <c r="D414" s="71">
        <f t="shared" si="52"/>
        <v>1.39431305060488</v>
      </c>
      <c r="E414" s="46">
        <f t="shared" si="54"/>
        <v>1.64431305060488</v>
      </c>
      <c r="F414" s="46">
        <f t="shared" si="55"/>
        <v>1.14431305060488</v>
      </c>
      <c r="G414" s="72">
        <f t="shared" si="51"/>
        <v>2</v>
      </c>
      <c r="H414" s="72">
        <f t="shared" si="51"/>
        <v>2</v>
      </c>
      <c r="I414" s="72">
        <f t="shared" si="51"/>
        <v>2</v>
      </c>
      <c r="J414" s="72">
        <f t="shared" si="51"/>
        <v>2</v>
      </c>
      <c r="K414" s="72">
        <f t="shared" si="51"/>
        <v>2</v>
      </c>
      <c r="L414" s="46">
        <v>4</v>
      </c>
      <c r="M414" s="71">
        <f t="shared" si="56"/>
        <v>4</v>
      </c>
      <c r="N414" s="71">
        <f t="shared" si="56"/>
        <v>4</v>
      </c>
      <c r="O414" s="71">
        <f t="shared" si="56"/>
        <v>4</v>
      </c>
      <c r="P414" s="71">
        <f t="shared" si="56"/>
        <v>4</v>
      </c>
      <c r="W414" s="71"/>
    </row>
    <row r="415" spans="1:23" x14ac:dyDescent="0.25">
      <c r="A415" s="16">
        <v>55609</v>
      </c>
      <c r="B415" s="61">
        <v>34.499999999999886</v>
      </c>
      <c r="C415" s="71">
        <v>1.39431305060488</v>
      </c>
      <c r="D415" s="71">
        <f t="shared" si="52"/>
        <v>1.39431305060488</v>
      </c>
      <c r="E415" s="46">
        <f t="shared" si="54"/>
        <v>1.64431305060488</v>
      </c>
      <c r="F415" s="46">
        <f t="shared" si="55"/>
        <v>1.14431305060488</v>
      </c>
      <c r="G415" s="72">
        <f t="shared" si="51"/>
        <v>2</v>
      </c>
      <c r="H415" s="72">
        <f t="shared" si="51"/>
        <v>2</v>
      </c>
      <c r="I415" s="72">
        <f t="shared" si="51"/>
        <v>2</v>
      </c>
      <c r="J415" s="72">
        <f t="shared" si="51"/>
        <v>2</v>
      </c>
      <c r="K415" s="72">
        <f t="shared" si="51"/>
        <v>2</v>
      </c>
      <c r="L415" s="46">
        <v>4</v>
      </c>
      <c r="M415" s="71">
        <f t="shared" si="56"/>
        <v>4</v>
      </c>
      <c r="N415" s="71">
        <f t="shared" si="56"/>
        <v>4</v>
      </c>
      <c r="O415" s="71">
        <f t="shared" si="56"/>
        <v>4</v>
      </c>
      <c r="P415" s="71">
        <f t="shared" si="56"/>
        <v>4</v>
      </c>
      <c r="W415" s="71"/>
    </row>
    <row r="416" spans="1:23" x14ac:dyDescent="0.25">
      <c r="A416" s="16">
        <v>55639</v>
      </c>
      <c r="B416" s="61">
        <v>34.583333333333222</v>
      </c>
      <c r="C416" s="71">
        <v>1.39431305060488</v>
      </c>
      <c r="D416" s="71">
        <f t="shared" si="52"/>
        <v>1.39431305060488</v>
      </c>
      <c r="E416" s="46">
        <f t="shared" si="54"/>
        <v>1.64431305060488</v>
      </c>
      <c r="F416" s="46">
        <f t="shared" si="55"/>
        <v>1.14431305060488</v>
      </c>
      <c r="G416" s="72">
        <f t="shared" si="51"/>
        <v>2</v>
      </c>
      <c r="H416" s="72">
        <f t="shared" si="51"/>
        <v>2</v>
      </c>
      <c r="I416" s="72">
        <f t="shared" si="51"/>
        <v>2</v>
      </c>
      <c r="J416" s="72">
        <f t="shared" si="51"/>
        <v>2</v>
      </c>
      <c r="K416" s="72">
        <f t="shared" si="51"/>
        <v>2</v>
      </c>
      <c r="L416" s="46">
        <v>4</v>
      </c>
      <c r="M416" s="71">
        <f t="shared" si="56"/>
        <v>4</v>
      </c>
      <c r="N416" s="71">
        <f t="shared" si="56"/>
        <v>4</v>
      </c>
      <c r="O416" s="71">
        <f t="shared" si="56"/>
        <v>4</v>
      </c>
      <c r="P416" s="71">
        <f t="shared" si="56"/>
        <v>4</v>
      </c>
      <c r="W416" s="71"/>
    </row>
    <row r="417" spans="1:23" x14ac:dyDescent="0.25">
      <c r="A417" s="16">
        <v>55670</v>
      </c>
      <c r="B417" s="61">
        <v>34.666666666666558</v>
      </c>
      <c r="C417" s="71">
        <v>1.39431305060488</v>
      </c>
      <c r="D417" s="71">
        <f t="shared" si="52"/>
        <v>1.39431305060488</v>
      </c>
      <c r="E417" s="46">
        <f t="shared" si="54"/>
        <v>1.64431305060488</v>
      </c>
      <c r="F417" s="46">
        <f t="shared" si="55"/>
        <v>1.14431305060488</v>
      </c>
      <c r="G417" s="72">
        <f t="shared" si="51"/>
        <v>2</v>
      </c>
      <c r="H417" s="72">
        <f t="shared" si="51"/>
        <v>2</v>
      </c>
      <c r="I417" s="72">
        <f t="shared" si="51"/>
        <v>2</v>
      </c>
      <c r="J417" s="72">
        <f t="shared" si="51"/>
        <v>2</v>
      </c>
      <c r="K417" s="72">
        <f t="shared" si="51"/>
        <v>2</v>
      </c>
      <c r="L417" s="46">
        <v>4</v>
      </c>
      <c r="M417" s="71">
        <f t="shared" si="56"/>
        <v>4</v>
      </c>
      <c r="N417" s="71">
        <f t="shared" si="56"/>
        <v>4</v>
      </c>
      <c r="O417" s="71">
        <f t="shared" si="56"/>
        <v>4</v>
      </c>
      <c r="P417" s="71">
        <f t="shared" si="56"/>
        <v>4</v>
      </c>
      <c r="W417" s="71"/>
    </row>
    <row r="418" spans="1:23" x14ac:dyDescent="0.25">
      <c r="A418" s="16">
        <v>55700</v>
      </c>
      <c r="B418" s="61">
        <v>34.749999999999893</v>
      </c>
      <c r="C418" s="71">
        <v>1.39431305060488</v>
      </c>
      <c r="D418" s="71">
        <f t="shared" si="52"/>
        <v>1.39431305060488</v>
      </c>
      <c r="E418" s="46">
        <f t="shared" si="54"/>
        <v>1.64431305060488</v>
      </c>
      <c r="F418" s="46">
        <f t="shared" si="55"/>
        <v>1.14431305060488</v>
      </c>
      <c r="G418" s="72">
        <f t="shared" si="51"/>
        <v>2</v>
      </c>
      <c r="H418" s="72">
        <f t="shared" si="51"/>
        <v>2</v>
      </c>
      <c r="I418" s="72">
        <f t="shared" si="51"/>
        <v>2</v>
      </c>
      <c r="J418" s="72">
        <f t="shared" si="51"/>
        <v>2</v>
      </c>
      <c r="K418" s="72">
        <f t="shared" si="51"/>
        <v>2</v>
      </c>
      <c r="L418" s="46">
        <v>4</v>
      </c>
      <c r="M418" s="71">
        <f t="shared" si="56"/>
        <v>4</v>
      </c>
      <c r="N418" s="71">
        <f t="shared" si="56"/>
        <v>4</v>
      </c>
      <c r="O418" s="71">
        <f t="shared" si="56"/>
        <v>4</v>
      </c>
      <c r="P418" s="71">
        <f t="shared" si="56"/>
        <v>4</v>
      </c>
      <c r="W418" s="71"/>
    </row>
    <row r="419" spans="1:23" x14ac:dyDescent="0.25">
      <c r="A419" s="16">
        <v>55731</v>
      </c>
      <c r="B419" s="61">
        <v>34.833333333333229</v>
      </c>
      <c r="C419" s="71">
        <v>1.39431305060488</v>
      </c>
      <c r="D419" s="71">
        <f t="shared" si="52"/>
        <v>1.39431305060488</v>
      </c>
      <c r="E419" s="46">
        <f t="shared" si="54"/>
        <v>1.64431305060488</v>
      </c>
      <c r="F419" s="46">
        <f t="shared" si="55"/>
        <v>1.14431305060488</v>
      </c>
      <c r="G419" s="72">
        <f t="shared" si="51"/>
        <v>2</v>
      </c>
      <c r="H419" s="72">
        <f t="shared" si="51"/>
        <v>2</v>
      </c>
      <c r="I419" s="72">
        <f t="shared" si="51"/>
        <v>2</v>
      </c>
      <c r="J419" s="72">
        <f t="shared" si="51"/>
        <v>2</v>
      </c>
      <c r="K419" s="72">
        <f t="shared" si="51"/>
        <v>2</v>
      </c>
      <c r="L419" s="46">
        <v>4</v>
      </c>
      <c r="M419" s="71">
        <f t="shared" si="56"/>
        <v>4</v>
      </c>
      <c r="N419" s="71">
        <f t="shared" si="56"/>
        <v>4</v>
      </c>
      <c r="O419" s="71">
        <f t="shared" si="56"/>
        <v>4</v>
      </c>
      <c r="P419" s="71">
        <f t="shared" si="56"/>
        <v>4</v>
      </c>
      <c r="W419" s="71"/>
    </row>
    <row r="420" spans="1:23" x14ac:dyDescent="0.25">
      <c r="A420" s="16">
        <v>55762</v>
      </c>
      <c r="B420" s="61">
        <v>34.916666666666565</v>
      </c>
      <c r="C420" s="71">
        <v>1.39431305060488</v>
      </c>
      <c r="D420" s="71">
        <f t="shared" si="52"/>
        <v>1.39431305060488</v>
      </c>
      <c r="E420" s="46">
        <f t="shared" si="54"/>
        <v>1.64431305060488</v>
      </c>
      <c r="F420" s="46">
        <f t="shared" si="55"/>
        <v>1.14431305060488</v>
      </c>
      <c r="G420" s="72">
        <f t="shared" si="51"/>
        <v>2</v>
      </c>
      <c r="H420" s="72">
        <f t="shared" si="51"/>
        <v>2</v>
      </c>
      <c r="I420" s="72">
        <f t="shared" si="51"/>
        <v>2</v>
      </c>
      <c r="J420" s="72">
        <f t="shared" si="51"/>
        <v>2</v>
      </c>
      <c r="K420" s="72">
        <f t="shared" si="51"/>
        <v>2</v>
      </c>
      <c r="L420" s="46">
        <v>4</v>
      </c>
      <c r="M420" s="71">
        <f t="shared" si="56"/>
        <v>4</v>
      </c>
      <c r="N420" s="71">
        <f t="shared" si="56"/>
        <v>4</v>
      </c>
      <c r="O420" s="71">
        <f t="shared" si="56"/>
        <v>4</v>
      </c>
      <c r="P420" s="71">
        <f t="shared" si="56"/>
        <v>4</v>
      </c>
      <c r="W420" s="71"/>
    </row>
    <row r="421" spans="1:23" x14ac:dyDescent="0.25">
      <c r="A421" s="16">
        <v>55792</v>
      </c>
      <c r="B421" s="61">
        <v>34.999999999999901</v>
      </c>
      <c r="C421" s="71">
        <v>1.39431305060488</v>
      </c>
      <c r="D421" s="71">
        <f t="shared" si="52"/>
        <v>1.39431305060488</v>
      </c>
      <c r="E421" s="46">
        <f t="shared" si="54"/>
        <v>1.64431305060488</v>
      </c>
      <c r="F421" s="46">
        <f t="shared" si="55"/>
        <v>1.14431305060488</v>
      </c>
      <c r="G421" s="72">
        <f t="shared" si="51"/>
        <v>2</v>
      </c>
      <c r="H421" s="72">
        <f t="shared" si="51"/>
        <v>2</v>
      </c>
      <c r="I421" s="72">
        <f t="shared" si="51"/>
        <v>2</v>
      </c>
      <c r="J421" s="72">
        <f t="shared" si="51"/>
        <v>2</v>
      </c>
      <c r="K421" s="72">
        <f t="shared" si="51"/>
        <v>2</v>
      </c>
      <c r="L421" s="46">
        <v>4</v>
      </c>
      <c r="M421" s="71">
        <f t="shared" si="56"/>
        <v>4</v>
      </c>
      <c r="N421" s="71">
        <f t="shared" si="56"/>
        <v>4</v>
      </c>
      <c r="O421" s="71">
        <f t="shared" si="56"/>
        <v>4</v>
      </c>
      <c r="P421" s="71">
        <f t="shared" si="56"/>
        <v>4</v>
      </c>
      <c r="W421" s="71"/>
    </row>
    <row r="422" spans="1:23" x14ac:dyDescent="0.25">
      <c r="A422" s="16">
        <v>55823</v>
      </c>
      <c r="B422" s="61">
        <v>35.083333333333236</v>
      </c>
      <c r="C422" s="71">
        <v>1.39431305060488</v>
      </c>
      <c r="D422" s="71">
        <f t="shared" si="52"/>
        <v>1.39431305060488</v>
      </c>
      <c r="E422" s="46">
        <f t="shared" si="54"/>
        <v>1.64431305060488</v>
      </c>
      <c r="F422" s="46">
        <f t="shared" si="55"/>
        <v>1.14431305060488</v>
      </c>
      <c r="G422" s="72">
        <f t="shared" si="51"/>
        <v>2</v>
      </c>
      <c r="H422" s="72">
        <f t="shared" si="51"/>
        <v>2</v>
      </c>
      <c r="I422" s="72">
        <f t="shared" si="51"/>
        <v>2</v>
      </c>
      <c r="J422" s="72">
        <f t="shared" si="51"/>
        <v>2</v>
      </c>
      <c r="K422" s="72">
        <f t="shared" si="51"/>
        <v>2</v>
      </c>
      <c r="L422" s="46">
        <v>4</v>
      </c>
      <c r="M422" s="71">
        <f t="shared" si="56"/>
        <v>4</v>
      </c>
      <c r="N422" s="71">
        <f t="shared" si="56"/>
        <v>4</v>
      </c>
      <c r="O422" s="71">
        <f t="shared" si="56"/>
        <v>4</v>
      </c>
      <c r="P422" s="71">
        <f t="shared" si="56"/>
        <v>4</v>
      </c>
      <c r="W422" s="71"/>
    </row>
    <row r="423" spans="1:23" x14ac:dyDescent="0.25">
      <c r="A423" s="16">
        <v>55853</v>
      </c>
      <c r="B423" s="61">
        <v>35.166666666666572</v>
      </c>
      <c r="C423" s="71">
        <v>1.39431305060488</v>
      </c>
      <c r="D423" s="71">
        <f t="shared" si="52"/>
        <v>1.39431305060488</v>
      </c>
      <c r="E423" s="46">
        <f t="shared" si="54"/>
        <v>1.64431305060488</v>
      </c>
      <c r="F423" s="46">
        <f t="shared" si="55"/>
        <v>1.14431305060488</v>
      </c>
      <c r="G423" s="72">
        <f t="shared" ref="G423:K473" si="57">IF($C423+(0.5*$B423/2)&lt;=2,$C423+(0.5*$B423/2),2)</f>
        <v>2</v>
      </c>
      <c r="H423" s="72">
        <f t="shared" si="57"/>
        <v>2</v>
      </c>
      <c r="I423" s="72">
        <f t="shared" si="57"/>
        <v>2</v>
      </c>
      <c r="J423" s="72">
        <f t="shared" si="57"/>
        <v>2</v>
      </c>
      <c r="K423" s="72">
        <f t="shared" si="57"/>
        <v>2</v>
      </c>
      <c r="L423" s="46">
        <v>4</v>
      </c>
      <c r="M423" s="71">
        <f t="shared" si="56"/>
        <v>4</v>
      </c>
      <c r="N423" s="71">
        <f t="shared" si="56"/>
        <v>4</v>
      </c>
      <c r="O423" s="71">
        <f t="shared" si="56"/>
        <v>4</v>
      </c>
      <c r="P423" s="71">
        <f t="shared" si="56"/>
        <v>4</v>
      </c>
      <c r="W423" s="71"/>
    </row>
    <row r="424" spans="1:23" x14ac:dyDescent="0.25">
      <c r="A424" s="16">
        <v>55884</v>
      </c>
      <c r="B424" s="61">
        <v>35.249999999999908</v>
      </c>
      <c r="C424" s="71">
        <v>1.39431305060488</v>
      </c>
      <c r="D424" s="71">
        <f t="shared" si="52"/>
        <v>1.39431305060488</v>
      </c>
      <c r="E424" s="46">
        <f t="shared" si="54"/>
        <v>1.64431305060488</v>
      </c>
      <c r="F424" s="46">
        <f t="shared" si="55"/>
        <v>1.14431305060488</v>
      </c>
      <c r="G424" s="72">
        <f t="shared" si="57"/>
        <v>2</v>
      </c>
      <c r="H424" s="72">
        <f t="shared" si="57"/>
        <v>2</v>
      </c>
      <c r="I424" s="72">
        <f t="shared" si="57"/>
        <v>2</v>
      </c>
      <c r="J424" s="72">
        <f t="shared" si="57"/>
        <v>2</v>
      </c>
      <c r="K424" s="72">
        <f t="shared" si="57"/>
        <v>2</v>
      </c>
      <c r="L424" s="46">
        <v>4</v>
      </c>
      <c r="M424" s="71">
        <f t="shared" si="56"/>
        <v>4</v>
      </c>
      <c r="N424" s="71">
        <f t="shared" si="56"/>
        <v>4</v>
      </c>
      <c r="O424" s="71">
        <f t="shared" si="56"/>
        <v>4</v>
      </c>
      <c r="P424" s="71">
        <f t="shared" si="56"/>
        <v>4</v>
      </c>
      <c r="W424" s="71"/>
    </row>
    <row r="425" spans="1:23" x14ac:dyDescent="0.25">
      <c r="A425" s="16">
        <v>55915</v>
      </c>
      <c r="B425" s="61">
        <v>35.333333333333243</v>
      </c>
      <c r="C425" s="71">
        <v>1.39431305060488</v>
      </c>
      <c r="D425" s="71">
        <f t="shared" si="52"/>
        <v>1.39431305060488</v>
      </c>
      <c r="E425" s="46">
        <f t="shared" si="54"/>
        <v>1.64431305060488</v>
      </c>
      <c r="F425" s="46">
        <f t="shared" si="55"/>
        <v>1.14431305060488</v>
      </c>
      <c r="G425" s="72">
        <f t="shared" si="57"/>
        <v>2</v>
      </c>
      <c r="H425" s="72">
        <f t="shared" si="57"/>
        <v>2</v>
      </c>
      <c r="I425" s="72">
        <f t="shared" si="57"/>
        <v>2</v>
      </c>
      <c r="J425" s="72">
        <f t="shared" si="57"/>
        <v>2</v>
      </c>
      <c r="K425" s="72">
        <f t="shared" si="57"/>
        <v>2</v>
      </c>
      <c r="L425" s="46">
        <v>4</v>
      </c>
      <c r="M425" s="71">
        <f t="shared" si="56"/>
        <v>4</v>
      </c>
      <c r="N425" s="71">
        <f t="shared" si="56"/>
        <v>4</v>
      </c>
      <c r="O425" s="71">
        <f t="shared" si="56"/>
        <v>4</v>
      </c>
      <c r="P425" s="71">
        <f t="shared" si="56"/>
        <v>4</v>
      </c>
      <c r="W425" s="71"/>
    </row>
    <row r="426" spans="1:23" x14ac:dyDescent="0.25">
      <c r="A426" s="16">
        <v>55943</v>
      </c>
      <c r="B426" s="61">
        <v>35.416666666666579</v>
      </c>
      <c r="C426" s="71">
        <v>1.39431305060488</v>
      </c>
      <c r="D426" s="71">
        <f t="shared" si="52"/>
        <v>1.39431305060488</v>
      </c>
      <c r="E426" s="46">
        <f t="shared" si="54"/>
        <v>1.64431305060488</v>
      </c>
      <c r="F426" s="46">
        <f t="shared" si="55"/>
        <v>1.14431305060488</v>
      </c>
      <c r="G426" s="72">
        <f t="shared" si="57"/>
        <v>2</v>
      </c>
      <c r="H426" s="72">
        <f t="shared" si="57"/>
        <v>2</v>
      </c>
      <c r="I426" s="72">
        <f t="shared" si="57"/>
        <v>2</v>
      </c>
      <c r="J426" s="72">
        <f t="shared" si="57"/>
        <v>2</v>
      </c>
      <c r="K426" s="72">
        <f t="shared" si="57"/>
        <v>2</v>
      </c>
      <c r="L426" s="46">
        <v>4</v>
      </c>
      <c r="M426" s="71">
        <f t="shared" si="56"/>
        <v>4</v>
      </c>
      <c r="N426" s="71">
        <f t="shared" si="56"/>
        <v>4</v>
      </c>
      <c r="O426" s="71">
        <f t="shared" si="56"/>
        <v>4</v>
      </c>
      <c r="P426" s="71">
        <f t="shared" si="56"/>
        <v>4</v>
      </c>
      <c r="W426" s="71"/>
    </row>
    <row r="427" spans="1:23" x14ac:dyDescent="0.25">
      <c r="A427" s="16">
        <v>55974</v>
      </c>
      <c r="B427" s="61">
        <v>35.499999999999915</v>
      </c>
      <c r="C427" s="71">
        <v>1.39431305060488</v>
      </c>
      <c r="D427" s="71">
        <f t="shared" si="52"/>
        <v>1.39431305060488</v>
      </c>
      <c r="E427" s="46">
        <f t="shared" si="54"/>
        <v>1.64431305060488</v>
      </c>
      <c r="F427" s="46">
        <f t="shared" si="55"/>
        <v>1.14431305060488</v>
      </c>
      <c r="G427" s="72">
        <f t="shared" si="57"/>
        <v>2</v>
      </c>
      <c r="H427" s="72">
        <f t="shared" si="57"/>
        <v>2</v>
      </c>
      <c r="I427" s="72">
        <f t="shared" si="57"/>
        <v>2</v>
      </c>
      <c r="J427" s="72">
        <f t="shared" si="57"/>
        <v>2</v>
      </c>
      <c r="K427" s="72">
        <f t="shared" si="57"/>
        <v>2</v>
      </c>
      <c r="L427" s="46">
        <v>4</v>
      </c>
      <c r="M427" s="71">
        <f t="shared" si="56"/>
        <v>4</v>
      </c>
      <c r="N427" s="71">
        <f t="shared" si="56"/>
        <v>4</v>
      </c>
      <c r="O427" s="71">
        <f t="shared" si="56"/>
        <v>4</v>
      </c>
      <c r="P427" s="71">
        <f t="shared" si="56"/>
        <v>4</v>
      </c>
      <c r="W427" s="71"/>
    </row>
    <row r="428" spans="1:23" x14ac:dyDescent="0.25">
      <c r="A428" s="16">
        <v>56004</v>
      </c>
      <c r="B428" s="61">
        <v>35.58333333333325</v>
      </c>
      <c r="C428" s="71">
        <v>1.39431305060488</v>
      </c>
      <c r="D428" s="71">
        <f t="shared" si="52"/>
        <v>1.39431305060488</v>
      </c>
      <c r="E428" s="46">
        <f t="shared" si="54"/>
        <v>1.64431305060488</v>
      </c>
      <c r="F428" s="46">
        <f t="shared" si="55"/>
        <v>1.14431305060488</v>
      </c>
      <c r="G428" s="72">
        <f t="shared" si="57"/>
        <v>2</v>
      </c>
      <c r="H428" s="72">
        <f t="shared" si="57"/>
        <v>2</v>
      </c>
      <c r="I428" s="72">
        <f t="shared" si="57"/>
        <v>2</v>
      </c>
      <c r="J428" s="72">
        <f t="shared" si="57"/>
        <v>2</v>
      </c>
      <c r="K428" s="72">
        <f t="shared" si="57"/>
        <v>2</v>
      </c>
      <c r="L428" s="46">
        <v>4</v>
      </c>
      <c r="M428" s="71">
        <f t="shared" si="56"/>
        <v>4</v>
      </c>
      <c r="N428" s="71">
        <f t="shared" si="56"/>
        <v>4</v>
      </c>
      <c r="O428" s="71">
        <f t="shared" si="56"/>
        <v>4</v>
      </c>
      <c r="P428" s="71">
        <f t="shared" si="56"/>
        <v>4</v>
      </c>
      <c r="W428" s="71"/>
    </row>
    <row r="429" spans="1:23" x14ac:dyDescent="0.25">
      <c r="A429" s="16">
        <v>56035</v>
      </c>
      <c r="B429" s="61">
        <v>35.666666666666586</v>
      </c>
      <c r="C429" s="71">
        <v>1.39431305060488</v>
      </c>
      <c r="D429" s="71">
        <f t="shared" si="52"/>
        <v>1.39431305060488</v>
      </c>
      <c r="E429" s="46">
        <f t="shared" si="54"/>
        <v>1.64431305060488</v>
      </c>
      <c r="F429" s="46">
        <f t="shared" si="55"/>
        <v>1.14431305060488</v>
      </c>
      <c r="G429" s="72">
        <f t="shared" si="57"/>
        <v>2</v>
      </c>
      <c r="H429" s="72">
        <f t="shared" si="57"/>
        <v>2</v>
      </c>
      <c r="I429" s="72">
        <f t="shared" si="57"/>
        <v>2</v>
      </c>
      <c r="J429" s="72">
        <f t="shared" si="57"/>
        <v>2</v>
      </c>
      <c r="K429" s="72">
        <f t="shared" si="57"/>
        <v>2</v>
      </c>
      <c r="L429" s="46">
        <v>4</v>
      </c>
      <c r="M429" s="71">
        <f t="shared" si="56"/>
        <v>4</v>
      </c>
      <c r="N429" s="71">
        <f t="shared" si="56"/>
        <v>4</v>
      </c>
      <c r="O429" s="71">
        <f t="shared" si="56"/>
        <v>4</v>
      </c>
      <c r="P429" s="71">
        <f t="shared" si="56"/>
        <v>4</v>
      </c>
      <c r="W429" s="71"/>
    </row>
    <row r="430" spans="1:23" x14ac:dyDescent="0.25">
      <c r="A430" s="16">
        <v>56065</v>
      </c>
      <c r="B430" s="61">
        <v>35.749999999999922</v>
      </c>
      <c r="C430" s="71">
        <v>1.39431305060488</v>
      </c>
      <c r="D430" s="71">
        <f t="shared" si="52"/>
        <v>1.39431305060488</v>
      </c>
      <c r="E430" s="46">
        <f t="shared" si="54"/>
        <v>1.64431305060488</v>
      </c>
      <c r="F430" s="46">
        <f t="shared" si="55"/>
        <v>1.14431305060488</v>
      </c>
      <c r="G430" s="72">
        <f t="shared" si="57"/>
        <v>2</v>
      </c>
      <c r="H430" s="72">
        <f t="shared" si="57"/>
        <v>2</v>
      </c>
      <c r="I430" s="72">
        <f t="shared" si="57"/>
        <v>2</v>
      </c>
      <c r="J430" s="72">
        <f t="shared" si="57"/>
        <v>2</v>
      </c>
      <c r="K430" s="72">
        <f t="shared" si="57"/>
        <v>2</v>
      </c>
      <c r="L430" s="46">
        <v>4</v>
      </c>
      <c r="M430" s="71">
        <f t="shared" si="56"/>
        <v>4</v>
      </c>
      <c r="N430" s="71">
        <f t="shared" si="56"/>
        <v>4</v>
      </c>
      <c r="O430" s="71">
        <f t="shared" si="56"/>
        <v>4</v>
      </c>
      <c r="P430" s="71">
        <f t="shared" si="56"/>
        <v>4</v>
      </c>
      <c r="W430" s="71"/>
    </row>
    <row r="431" spans="1:23" x14ac:dyDescent="0.25">
      <c r="A431" s="16">
        <v>56096</v>
      </c>
      <c r="B431" s="61">
        <v>35.833333333333258</v>
      </c>
      <c r="C431" s="71">
        <v>1.39431305060488</v>
      </c>
      <c r="D431" s="71">
        <f t="shared" si="52"/>
        <v>1.39431305060488</v>
      </c>
      <c r="E431" s="46">
        <f t="shared" si="54"/>
        <v>1.64431305060488</v>
      </c>
      <c r="F431" s="46">
        <f t="shared" si="55"/>
        <v>1.14431305060488</v>
      </c>
      <c r="G431" s="72">
        <f t="shared" si="57"/>
        <v>2</v>
      </c>
      <c r="H431" s="72">
        <f t="shared" si="57"/>
        <v>2</v>
      </c>
      <c r="I431" s="72">
        <f t="shared" si="57"/>
        <v>2</v>
      </c>
      <c r="J431" s="72">
        <f t="shared" si="57"/>
        <v>2</v>
      </c>
      <c r="K431" s="72">
        <f t="shared" si="57"/>
        <v>2</v>
      </c>
      <c r="L431" s="46">
        <v>4</v>
      </c>
      <c r="M431" s="71">
        <f t="shared" si="56"/>
        <v>4</v>
      </c>
      <c r="N431" s="71">
        <f t="shared" si="56"/>
        <v>4</v>
      </c>
      <c r="O431" s="71">
        <f t="shared" si="56"/>
        <v>4</v>
      </c>
      <c r="P431" s="71">
        <f t="shared" si="56"/>
        <v>4</v>
      </c>
      <c r="W431" s="71"/>
    </row>
    <row r="432" spans="1:23" x14ac:dyDescent="0.25">
      <c r="A432" s="16">
        <v>56127</v>
      </c>
      <c r="B432" s="61">
        <v>35.916666666666593</v>
      </c>
      <c r="C432" s="71">
        <v>1.39431305060488</v>
      </c>
      <c r="D432" s="71">
        <f t="shared" si="52"/>
        <v>1.39431305060488</v>
      </c>
      <c r="E432" s="46">
        <f t="shared" si="54"/>
        <v>1.64431305060488</v>
      </c>
      <c r="F432" s="46">
        <f t="shared" si="55"/>
        <v>1.14431305060488</v>
      </c>
      <c r="G432" s="72">
        <f t="shared" si="57"/>
        <v>2</v>
      </c>
      <c r="H432" s="72">
        <f t="shared" si="57"/>
        <v>2</v>
      </c>
      <c r="I432" s="72">
        <f t="shared" si="57"/>
        <v>2</v>
      </c>
      <c r="J432" s="72">
        <f t="shared" si="57"/>
        <v>2</v>
      </c>
      <c r="K432" s="72">
        <f t="shared" si="57"/>
        <v>2</v>
      </c>
      <c r="L432" s="46">
        <v>4</v>
      </c>
      <c r="M432" s="71">
        <f t="shared" si="56"/>
        <v>4</v>
      </c>
      <c r="N432" s="71">
        <f t="shared" si="56"/>
        <v>4</v>
      </c>
      <c r="O432" s="71">
        <f t="shared" si="56"/>
        <v>4</v>
      </c>
      <c r="P432" s="71">
        <f t="shared" si="56"/>
        <v>4</v>
      </c>
      <c r="W432" s="71"/>
    </row>
    <row r="433" spans="1:23" x14ac:dyDescent="0.25">
      <c r="A433" s="16">
        <v>56157</v>
      </c>
      <c r="B433" s="61">
        <v>35.999999999999929</v>
      </c>
      <c r="C433" s="71">
        <v>1.39431305060488</v>
      </c>
      <c r="D433" s="71">
        <f t="shared" si="52"/>
        <v>1.39431305060488</v>
      </c>
      <c r="E433" s="46">
        <f t="shared" si="54"/>
        <v>1.64431305060488</v>
      </c>
      <c r="F433" s="46">
        <f t="shared" si="55"/>
        <v>1.14431305060488</v>
      </c>
      <c r="G433" s="72">
        <f t="shared" si="57"/>
        <v>2</v>
      </c>
      <c r="H433" s="72">
        <f t="shared" si="57"/>
        <v>2</v>
      </c>
      <c r="I433" s="72">
        <f t="shared" si="57"/>
        <v>2</v>
      </c>
      <c r="J433" s="72">
        <f t="shared" si="57"/>
        <v>2</v>
      </c>
      <c r="K433" s="72">
        <f t="shared" si="57"/>
        <v>2</v>
      </c>
      <c r="L433" s="46">
        <v>4</v>
      </c>
      <c r="M433" s="71">
        <f t="shared" si="56"/>
        <v>4</v>
      </c>
      <c r="N433" s="71">
        <f t="shared" si="56"/>
        <v>4</v>
      </c>
      <c r="O433" s="71">
        <f t="shared" si="56"/>
        <v>4</v>
      </c>
      <c r="P433" s="71">
        <f t="shared" si="56"/>
        <v>4</v>
      </c>
      <c r="W433" s="71"/>
    </row>
    <row r="434" spans="1:23" x14ac:dyDescent="0.25">
      <c r="A434" s="16">
        <v>56188</v>
      </c>
      <c r="B434" s="61">
        <v>36.083333333333265</v>
      </c>
      <c r="C434" s="71">
        <v>1.39431305060488</v>
      </c>
      <c r="D434" s="71">
        <f t="shared" si="52"/>
        <v>1.39431305060488</v>
      </c>
      <c r="E434" s="46">
        <f t="shared" si="54"/>
        <v>1.64431305060488</v>
      </c>
      <c r="F434" s="46">
        <f t="shared" si="55"/>
        <v>1.14431305060488</v>
      </c>
      <c r="G434" s="72">
        <f t="shared" si="57"/>
        <v>2</v>
      </c>
      <c r="H434" s="72">
        <f t="shared" si="57"/>
        <v>2</v>
      </c>
      <c r="I434" s="72">
        <f t="shared" si="57"/>
        <v>2</v>
      </c>
      <c r="J434" s="72">
        <f t="shared" si="57"/>
        <v>2</v>
      </c>
      <c r="K434" s="72">
        <f t="shared" si="57"/>
        <v>2</v>
      </c>
      <c r="L434" s="46">
        <v>4</v>
      </c>
      <c r="M434" s="71">
        <f t="shared" si="56"/>
        <v>4</v>
      </c>
      <c r="N434" s="71">
        <f t="shared" si="56"/>
        <v>4</v>
      </c>
      <c r="O434" s="71">
        <f t="shared" si="56"/>
        <v>4</v>
      </c>
      <c r="P434" s="71">
        <f t="shared" si="56"/>
        <v>4</v>
      </c>
      <c r="W434" s="71"/>
    </row>
    <row r="435" spans="1:23" x14ac:dyDescent="0.25">
      <c r="A435" s="16">
        <v>56218</v>
      </c>
      <c r="B435" s="61">
        <v>36.1666666666666</v>
      </c>
      <c r="C435" s="71">
        <v>1.39431305060488</v>
      </c>
      <c r="D435" s="71">
        <f t="shared" si="52"/>
        <v>1.39431305060488</v>
      </c>
      <c r="E435" s="46">
        <f t="shared" si="54"/>
        <v>1.64431305060488</v>
      </c>
      <c r="F435" s="46">
        <f t="shared" si="55"/>
        <v>1.14431305060488</v>
      </c>
      <c r="G435" s="72">
        <f t="shared" si="57"/>
        <v>2</v>
      </c>
      <c r="H435" s="72">
        <f t="shared" si="57"/>
        <v>2</v>
      </c>
      <c r="I435" s="72">
        <f t="shared" si="57"/>
        <v>2</v>
      </c>
      <c r="J435" s="72">
        <f t="shared" si="57"/>
        <v>2</v>
      </c>
      <c r="K435" s="72">
        <f t="shared" si="57"/>
        <v>2</v>
      </c>
      <c r="L435" s="46">
        <v>4</v>
      </c>
      <c r="M435" s="71">
        <f t="shared" si="56"/>
        <v>4</v>
      </c>
      <c r="N435" s="71">
        <f t="shared" si="56"/>
        <v>4</v>
      </c>
      <c r="O435" s="71">
        <f t="shared" si="56"/>
        <v>4</v>
      </c>
      <c r="P435" s="71">
        <f t="shared" si="56"/>
        <v>4</v>
      </c>
      <c r="W435" s="71"/>
    </row>
    <row r="436" spans="1:23" x14ac:dyDescent="0.25">
      <c r="A436" s="16">
        <v>56249</v>
      </c>
      <c r="B436" s="61">
        <v>36.249999999999936</v>
      </c>
      <c r="C436" s="71">
        <v>1.39431305060488</v>
      </c>
      <c r="D436" s="71">
        <f t="shared" si="52"/>
        <v>1.39431305060488</v>
      </c>
      <c r="E436" s="46">
        <f t="shared" si="54"/>
        <v>1.64431305060488</v>
      </c>
      <c r="F436" s="46">
        <f t="shared" si="55"/>
        <v>1.14431305060488</v>
      </c>
      <c r="G436" s="72">
        <f t="shared" si="57"/>
        <v>2</v>
      </c>
      <c r="H436" s="72">
        <f t="shared" si="57"/>
        <v>2</v>
      </c>
      <c r="I436" s="72">
        <f t="shared" si="57"/>
        <v>2</v>
      </c>
      <c r="J436" s="72">
        <f t="shared" si="57"/>
        <v>2</v>
      </c>
      <c r="K436" s="72">
        <f t="shared" si="57"/>
        <v>2</v>
      </c>
      <c r="L436" s="46">
        <v>4</v>
      </c>
      <c r="M436" s="71">
        <f t="shared" si="56"/>
        <v>4</v>
      </c>
      <c r="N436" s="71">
        <f t="shared" si="56"/>
        <v>4</v>
      </c>
      <c r="O436" s="71">
        <f t="shared" si="56"/>
        <v>4</v>
      </c>
      <c r="P436" s="71">
        <f t="shared" si="56"/>
        <v>4</v>
      </c>
      <c r="W436" s="71"/>
    </row>
    <row r="437" spans="1:23" x14ac:dyDescent="0.25">
      <c r="A437" s="16">
        <v>56280</v>
      </c>
      <c r="B437" s="61">
        <v>36.333333333333272</v>
      </c>
      <c r="C437" s="71">
        <v>1.39431305060488</v>
      </c>
      <c r="D437" s="71">
        <f t="shared" si="52"/>
        <v>1.39431305060488</v>
      </c>
      <c r="E437" s="46">
        <f t="shared" si="54"/>
        <v>1.64431305060488</v>
      </c>
      <c r="F437" s="46">
        <f t="shared" si="55"/>
        <v>1.14431305060488</v>
      </c>
      <c r="G437" s="72">
        <f t="shared" si="57"/>
        <v>2</v>
      </c>
      <c r="H437" s="72">
        <f t="shared" si="57"/>
        <v>2</v>
      </c>
      <c r="I437" s="72">
        <f t="shared" si="57"/>
        <v>2</v>
      </c>
      <c r="J437" s="72">
        <f t="shared" si="57"/>
        <v>2</v>
      </c>
      <c r="K437" s="72">
        <f t="shared" si="57"/>
        <v>2</v>
      </c>
      <c r="L437" s="46">
        <v>4</v>
      </c>
      <c r="M437" s="71">
        <f t="shared" si="56"/>
        <v>4</v>
      </c>
      <c r="N437" s="71">
        <f t="shared" si="56"/>
        <v>4</v>
      </c>
      <c r="O437" s="71">
        <f t="shared" si="56"/>
        <v>4</v>
      </c>
      <c r="P437" s="71">
        <f t="shared" si="56"/>
        <v>4</v>
      </c>
      <c r="W437" s="71"/>
    </row>
    <row r="438" spans="1:23" x14ac:dyDescent="0.25">
      <c r="A438" s="16">
        <v>56308</v>
      </c>
      <c r="B438" s="61">
        <v>36.416666666666607</v>
      </c>
      <c r="C438" s="71">
        <v>1.39431305060488</v>
      </c>
      <c r="D438" s="71">
        <f t="shared" si="52"/>
        <v>1.39431305060488</v>
      </c>
      <c r="E438" s="46">
        <f t="shared" si="54"/>
        <v>1.64431305060488</v>
      </c>
      <c r="F438" s="46">
        <f t="shared" si="55"/>
        <v>1.14431305060488</v>
      </c>
      <c r="G438" s="72">
        <f t="shared" si="57"/>
        <v>2</v>
      </c>
      <c r="H438" s="72">
        <f t="shared" si="57"/>
        <v>2</v>
      </c>
      <c r="I438" s="72">
        <f t="shared" si="57"/>
        <v>2</v>
      </c>
      <c r="J438" s="72">
        <f t="shared" si="57"/>
        <v>2</v>
      </c>
      <c r="K438" s="72">
        <f t="shared" si="57"/>
        <v>2</v>
      </c>
      <c r="L438" s="46">
        <v>4</v>
      </c>
      <c r="M438" s="71">
        <f t="shared" si="56"/>
        <v>4</v>
      </c>
      <c r="N438" s="71">
        <f t="shared" si="56"/>
        <v>4</v>
      </c>
      <c r="O438" s="71">
        <f t="shared" si="56"/>
        <v>4</v>
      </c>
      <c r="P438" s="71">
        <f t="shared" si="56"/>
        <v>4</v>
      </c>
      <c r="W438" s="71"/>
    </row>
    <row r="439" spans="1:23" x14ac:dyDescent="0.25">
      <c r="A439" s="16">
        <v>56339</v>
      </c>
      <c r="B439" s="61">
        <v>36.499999999999943</v>
      </c>
      <c r="C439" s="71">
        <v>1.39431305060488</v>
      </c>
      <c r="D439" s="71">
        <f t="shared" si="52"/>
        <v>1.39431305060488</v>
      </c>
      <c r="E439" s="46">
        <f t="shared" si="54"/>
        <v>1.64431305060488</v>
      </c>
      <c r="F439" s="46">
        <f t="shared" si="55"/>
        <v>1.14431305060488</v>
      </c>
      <c r="G439" s="72">
        <f t="shared" si="57"/>
        <v>2</v>
      </c>
      <c r="H439" s="72">
        <f t="shared" si="57"/>
        <v>2</v>
      </c>
      <c r="I439" s="72">
        <f t="shared" si="57"/>
        <v>2</v>
      </c>
      <c r="J439" s="72">
        <f t="shared" si="57"/>
        <v>2</v>
      </c>
      <c r="K439" s="72">
        <f t="shared" si="57"/>
        <v>2</v>
      </c>
      <c r="L439" s="46">
        <v>4</v>
      </c>
      <c r="M439" s="71">
        <f t="shared" si="56"/>
        <v>4</v>
      </c>
      <c r="N439" s="71">
        <f t="shared" si="56"/>
        <v>4</v>
      </c>
      <c r="O439" s="71">
        <f t="shared" si="56"/>
        <v>4</v>
      </c>
      <c r="P439" s="71">
        <f t="shared" si="56"/>
        <v>4</v>
      </c>
      <c r="W439" s="71"/>
    </row>
    <row r="440" spans="1:23" x14ac:dyDescent="0.25">
      <c r="A440" s="16">
        <v>56369</v>
      </c>
      <c r="B440" s="61">
        <v>36.583333333333279</v>
      </c>
      <c r="C440" s="71">
        <v>1.39431305060488</v>
      </c>
      <c r="D440" s="71">
        <f t="shared" si="52"/>
        <v>1.39431305060488</v>
      </c>
      <c r="E440" s="46">
        <f t="shared" si="54"/>
        <v>1.64431305060488</v>
      </c>
      <c r="F440" s="46">
        <f t="shared" si="55"/>
        <v>1.14431305060488</v>
      </c>
      <c r="G440" s="72">
        <f t="shared" si="57"/>
        <v>2</v>
      </c>
      <c r="H440" s="72">
        <f t="shared" si="57"/>
        <v>2</v>
      </c>
      <c r="I440" s="72">
        <f t="shared" si="57"/>
        <v>2</v>
      </c>
      <c r="J440" s="72">
        <f t="shared" si="57"/>
        <v>2</v>
      </c>
      <c r="K440" s="72">
        <f t="shared" si="57"/>
        <v>2</v>
      </c>
      <c r="L440" s="46">
        <v>4</v>
      </c>
      <c r="M440" s="71">
        <f t="shared" si="56"/>
        <v>4</v>
      </c>
      <c r="N440" s="71">
        <f t="shared" si="56"/>
        <v>4</v>
      </c>
      <c r="O440" s="71">
        <f t="shared" si="56"/>
        <v>4</v>
      </c>
      <c r="P440" s="71">
        <f t="shared" si="56"/>
        <v>4</v>
      </c>
      <c r="W440" s="71"/>
    </row>
    <row r="441" spans="1:23" x14ac:dyDescent="0.25">
      <c r="A441" s="16">
        <v>56400</v>
      </c>
      <c r="B441" s="61">
        <v>36.666666666666615</v>
      </c>
      <c r="C441" s="71">
        <v>1.39431305060488</v>
      </c>
      <c r="D441" s="71">
        <f t="shared" si="52"/>
        <v>1.39431305060488</v>
      </c>
      <c r="E441" s="46">
        <f t="shared" si="54"/>
        <v>1.64431305060488</v>
      </c>
      <c r="F441" s="46">
        <f t="shared" si="55"/>
        <v>1.14431305060488</v>
      </c>
      <c r="G441" s="72">
        <f t="shared" si="57"/>
        <v>2</v>
      </c>
      <c r="H441" s="72">
        <f t="shared" si="57"/>
        <v>2</v>
      </c>
      <c r="I441" s="72">
        <f t="shared" si="57"/>
        <v>2</v>
      </c>
      <c r="J441" s="72">
        <f t="shared" si="57"/>
        <v>2</v>
      </c>
      <c r="K441" s="72">
        <f t="shared" si="57"/>
        <v>2</v>
      </c>
      <c r="L441" s="46">
        <v>4</v>
      </c>
      <c r="M441" s="71">
        <f t="shared" si="56"/>
        <v>4</v>
      </c>
      <c r="N441" s="71">
        <f t="shared" si="56"/>
        <v>4</v>
      </c>
      <c r="O441" s="71">
        <f t="shared" si="56"/>
        <v>4</v>
      </c>
      <c r="P441" s="71">
        <f t="shared" si="56"/>
        <v>4</v>
      </c>
      <c r="W441" s="71"/>
    </row>
    <row r="442" spans="1:23" x14ac:dyDescent="0.25">
      <c r="A442" s="16">
        <v>56430</v>
      </c>
      <c r="B442" s="61">
        <v>36.74999999999995</v>
      </c>
      <c r="C442" s="71">
        <v>1.39431305060488</v>
      </c>
      <c r="D442" s="71">
        <f t="shared" si="52"/>
        <v>1.39431305060488</v>
      </c>
      <c r="E442" s="46">
        <f t="shared" si="54"/>
        <v>1.64431305060488</v>
      </c>
      <c r="F442" s="46">
        <f t="shared" si="55"/>
        <v>1.14431305060488</v>
      </c>
      <c r="G442" s="72">
        <f t="shared" si="57"/>
        <v>2</v>
      </c>
      <c r="H442" s="72">
        <f t="shared" si="57"/>
        <v>2</v>
      </c>
      <c r="I442" s="72">
        <f t="shared" si="57"/>
        <v>2</v>
      </c>
      <c r="J442" s="72">
        <f t="shared" si="57"/>
        <v>2</v>
      </c>
      <c r="K442" s="72">
        <f t="shared" si="57"/>
        <v>2</v>
      </c>
      <c r="L442" s="46">
        <v>4</v>
      </c>
      <c r="M442" s="71">
        <f t="shared" si="56"/>
        <v>4</v>
      </c>
      <c r="N442" s="71">
        <f t="shared" si="56"/>
        <v>4</v>
      </c>
      <c r="O442" s="71">
        <f t="shared" si="56"/>
        <v>4</v>
      </c>
      <c r="P442" s="71">
        <f t="shared" si="56"/>
        <v>4</v>
      </c>
      <c r="W442" s="71"/>
    </row>
    <row r="443" spans="1:23" x14ac:dyDescent="0.25">
      <c r="A443" s="16">
        <v>56461</v>
      </c>
      <c r="B443" s="61">
        <v>36.833333333333286</v>
      </c>
      <c r="C443" s="71">
        <v>1.39431305060488</v>
      </c>
      <c r="D443" s="71">
        <f t="shared" si="52"/>
        <v>1.39431305060488</v>
      </c>
      <c r="E443" s="46">
        <f t="shared" si="54"/>
        <v>1.64431305060488</v>
      </c>
      <c r="F443" s="46">
        <f t="shared" si="55"/>
        <v>1.14431305060488</v>
      </c>
      <c r="G443" s="72">
        <f t="shared" si="57"/>
        <v>2</v>
      </c>
      <c r="H443" s="72">
        <f t="shared" si="57"/>
        <v>2</v>
      </c>
      <c r="I443" s="72">
        <f t="shared" si="57"/>
        <v>2</v>
      </c>
      <c r="J443" s="72">
        <f t="shared" si="57"/>
        <v>2</v>
      </c>
      <c r="K443" s="72">
        <f t="shared" si="57"/>
        <v>2</v>
      </c>
      <c r="L443" s="46">
        <v>4</v>
      </c>
      <c r="M443" s="71">
        <f t="shared" si="56"/>
        <v>4</v>
      </c>
      <c r="N443" s="71">
        <f t="shared" si="56"/>
        <v>4</v>
      </c>
      <c r="O443" s="71">
        <f t="shared" si="56"/>
        <v>4</v>
      </c>
      <c r="P443" s="71">
        <f t="shared" si="56"/>
        <v>4</v>
      </c>
      <c r="W443" s="71"/>
    </row>
    <row r="444" spans="1:23" x14ac:dyDescent="0.25">
      <c r="A444" s="16">
        <v>56492</v>
      </c>
      <c r="B444" s="61">
        <v>36.916666666666622</v>
      </c>
      <c r="C444" s="71">
        <v>1.39431305060488</v>
      </c>
      <c r="D444" s="71">
        <f t="shared" si="52"/>
        <v>1.39431305060488</v>
      </c>
      <c r="E444" s="46">
        <f t="shared" si="54"/>
        <v>1.64431305060488</v>
      </c>
      <c r="F444" s="46">
        <f t="shared" si="55"/>
        <v>1.14431305060488</v>
      </c>
      <c r="G444" s="72">
        <f t="shared" si="57"/>
        <v>2</v>
      </c>
      <c r="H444" s="72">
        <f t="shared" si="57"/>
        <v>2</v>
      </c>
      <c r="I444" s="72">
        <f t="shared" si="57"/>
        <v>2</v>
      </c>
      <c r="J444" s="72">
        <f t="shared" si="57"/>
        <v>2</v>
      </c>
      <c r="K444" s="72">
        <f t="shared" si="57"/>
        <v>2</v>
      </c>
      <c r="L444" s="46">
        <v>4</v>
      </c>
      <c r="M444" s="71">
        <f t="shared" si="56"/>
        <v>4</v>
      </c>
      <c r="N444" s="71">
        <f t="shared" si="56"/>
        <v>4</v>
      </c>
      <c r="O444" s="71">
        <f t="shared" si="56"/>
        <v>4</v>
      </c>
      <c r="P444" s="71">
        <f t="shared" si="56"/>
        <v>4</v>
      </c>
      <c r="W444" s="71"/>
    </row>
    <row r="445" spans="1:23" x14ac:dyDescent="0.25">
      <c r="A445" s="16">
        <v>56522</v>
      </c>
      <c r="B445" s="61">
        <v>36.999999999999957</v>
      </c>
      <c r="C445" s="71">
        <v>1.39431305060488</v>
      </c>
      <c r="D445" s="71">
        <f t="shared" si="52"/>
        <v>1.39431305060488</v>
      </c>
      <c r="E445" s="46">
        <f t="shared" si="54"/>
        <v>1.64431305060488</v>
      </c>
      <c r="F445" s="46">
        <f t="shared" si="55"/>
        <v>1.14431305060488</v>
      </c>
      <c r="G445" s="72">
        <f t="shared" si="57"/>
        <v>2</v>
      </c>
      <c r="H445" s="72">
        <f t="shared" si="57"/>
        <v>2</v>
      </c>
      <c r="I445" s="72">
        <f t="shared" si="57"/>
        <v>2</v>
      </c>
      <c r="J445" s="72">
        <f t="shared" si="57"/>
        <v>2</v>
      </c>
      <c r="K445" s="72">
        <f t="shared" si="57"/>
        <v>2</v>
      </c>
      <c r="L445" s="46">
        <v>4</v>
      </c>
      <c r="M445" s="71">
        <f t="shared" si="56"/>
        <v>4</v>
      </c>
      <c r="N445" s="71">
        <f t="shared" si="56"/>
        <v>4</v>
      </c>
      <c r="O445" s="71">
        <f t="shared" si="56"/>
        <v>4</v>
      </c>
      <c r="P445" s="71">
        <f t="shared" si="56"/>
        <v>4</v>
      </c>
      <c r="W445" s="71"/>
    </row>
    <row r="446" spans="1:23" x14ac:dyDescent="0.25">
      <c r="A446" s="16">
        <v>56553</v>
      </c>
      <c r="B446" s="61">
        <v>37.083333333333293</v>
      </c>
      <c r="C446" s="71">
        <v>1.39431305060488</v>
      </c>
      <c r="D446" s="71">
        <f t="shared" si="52"/>
        <v>1.39431305060488</v>
      </c>
      <c r="E446" s="46">
        <f t="shared" si="54"/>
        <v>1.64431305060488</v>
      </c>
      <c r="F446" s="46">
        <f t="shared" si="55"/>
        <v>1.14431305060488</v>
      </c>
      <c r="G446" s="72">
        <f t="shared" si="57"/>
        <v>2</v>
      </c>
      <c r="H446" s="72">
        <f t="shared" si="57"/>
        <v>2</v>
      </c>
      <c r="I446" s="72">
        <f t="shared" si="57"/>
        <v>2</v>
      </c>
      <c r="J446" s="72">
        <f t="shared" si="57"/>
        <v>2</v>
      </c>
      <c r="K446" s="72">
        <f t="shared" si="57"/>
        <v>2</v>
      </c>
      <c r="L446" s="46">
        <v>4</v>
      </c>
      <c r="M446" s="71">
        <f t="shared" si="56"/>
        <v>4</v>
      </c>
      <c r="N446" s="71">
        <f t="shared" si="56"/>
        <v>4</v>
      </c>
      <c r="O446" s="71">
        <f t="shared" si="56"/>
        <v>4</v>
      </c>
      <c r="P446" s="71">
        <f t="shared" si="56"/>
        <v>4</v>
      </c>
      <c r="W446" s="71"/>
    </row>
    <row r="447" spans="1:23" x14ac:dyDescent="0.25">
      <c r="A447" s="16">
        <v>56583</v>
      </c>
      <c r="B447" s="61">
        <v>37.166666666666629</v>
      </c>
      <c r="C447" s="71">
        <v>1.39431305060488</v>
      </c>
      <c r="D447" s="71">
        <f t="shared" ref="D447:D510" si="58">IF((D446+AVERAGE($T$49:$T$61))&lt;$C447,D446+AVERAGE($T$49:$T$61),$C447)</f>
        <v>1.39431305060488</v>
      </c>
      <c r="E447" s="46">
        <f t="shared" si="54"/>
        <v>1.64431305060488</v>
      </c>
      <c r="F447" s="46">
        <f t="shared" si="55"/>
        <v>1.14431305060488</v>
      </c>
      <c r="G447" s="72">
        <f t="shared" si="57"/>
        <v>2</v>
      </c>
      <c r="H447" s="72">
        <f t="shared" si="57"/>
        <v>2</v>
      </c>
      <c r="I447" s="72">
        <f t="shared" si="57"/>
        <v>2</v>
      </c>
      <c r="J447" s="72">
        <f t="shared" si="57"/>
        <v>2</v>
      </c>
      <c r="K447" s="72">
        <f t="shared" si="57"/>
        <v>2</v>
      </c>
      <c r="L447" s="46">
        <v>4</v>
      </c>
      <c r="M447" s="71">
        <f t="shared" si="56"/>
        <v>4</v>
      </c>
      <c r="N447" s="71">
        <f t="shared" si="56"/>
        <v>4</v>
      </c>
      <c r="O447" s="71">
        <f t="shared" si="56"/>
        <v>4</v>
      </c>
      <c r="P447" s="71">
        <f t="shared" si="56"/>
        <v>4</v>
      </c>
      <c r="W447" s="71"/>
    </row>
    <row r="448" spans="1:23" x14ac:dyDescent="0.25">
      <c r="A448" s="16">
        <v>56614</v>
      </c>
      <c r="B448" s="61">
        <v>37.249999999999964</v>
      </c>
      <c r="C448" s="71">
        <v>1.39431305060488</v>
      </c>
      <c r="D448" s="71">
        <f t="shared" si="58"/>
        <v>1.39431305060488</v>
      </c>
      <c r="E448" s="46">
        <f t="shared" si="54"/>
        <v>1.64431305060488</v>
      </c>
      <c r="F448" s="46">
        <f t="shared" si="55"/>
        <v>1.14431305060488</v>
      </c>
      <c r="G448" s="72">
        <f t="shared" si="57"/>
        <v>2</v>
      </c>
      <c r="H448" s="72">
        <f t="shared" si="57"/>
        <v>2</v>
      </c>
      <c r="I448" s="72">
        <f t="shared" si="57"/>
        <v>2</v>
      </c>
      <c r="J448" s="72">
        <f t="shared" si="57"/>
        <v>2</v>
      </c>
      <c r="K448" s="72">
        <f t="shared" si="57"/>
        <v>2</v>
      </c>
      <c r="L448" s="46">
        <v>4</v>
      </c>
      <c r="M448" s="71">
        <f t="shared" si="56"/>
        <v>4</v>
      </c>
      <c r="N448" s="71">
        <f t="shared" si="56"/>
        <v>4</v>
      </c>
      <c r="O448" s="71">
        <f t="shared" si="56"/>
        <v>4</v>
      </c>
      <c r="P448" s="71">
        <f t="shared" si="56"/>
        <v>4</v>
      </c>
      <c r="W448" s="71"/>
    </row>
    <row r="449" spans="1:23" x14ac:dyDescent="0.25">
      <c r="A449" s="16">
        <v>56645</v>
      </c>
      <c r="B449" s="61">
        <v>37.3333333333333</v>
      </c>
      <c r="C449" s="71">
        <v>1.39431305060488</v>
      </c>
      <c r="D449" s="71">
        <f t="shared" si="58"/>
        <v>1.39431305060488</v>
      </c>
      <c r="E449" s="46">
        <f t="shared" si="54"/>
        <v>1.64431305060488</v>
      </c>
      <c r="F449" s="46">
        <f t="shared" si="55"/>
        <v>1.14431305060488</v>
      </c>
      <c r="G449" s="72">
        <f t="shared" si="57"/>
        <v>2</v>
      </c>
      <c r="H449" s="72">
        <f t="shared" si="57"/>
        <v>2</v>
      </c>
      <c r="I449" s="72">
        <f t="shared" si="57"/>
        <v>2</v>
      </c>
      <c r="J449" s="72">
        <f t="shared" si="57"/>
        <v>2</v>
      </c>
      <c r="K449" s="72">
        <f t="shared" si="57"/>
        <v>2</v>
      </c>
      <c r="L449" s="46">
        <v>4</v>
      </c>
      <c r="M449" s="71">
        <f t="shared" si="56"/>
        <v>4</v>
      </c>
      <c r="N449" s="71">
        <f t="shared" si="56"/>
        <v>4</v>
      </c>
      <c r="O449" s="71">
        <f t="shared" si="56"/>
        <v>4</v>
      </c>
      <c r="P449" s="71">
        <f t="shared" ref="N449:P464" si="59">IF($C449+(0.5*$B449/2)&lt;=4,$C449+(0.5*$B449/2),4)</f>
        <v>4</v>
      </c>
      <c r="W449" s="71"/>
    </row>
    <row r="450" spans="1:23" x14ac:dyDescent="0.25">
      <c r="A450" s="16">
        <v>56673</v>
      </c>
      <c r="B450" s="61">
        <v>37.416666666666636</v>
      </c>
      <c r="C450" s="71">
        <v>1.39431305060488</v>
      </c>
      <c r="D450" s="71">
        <f t="shared" si="58"/>
        <v>1.39431305060488</v>
      </c>
      <c r="E450" s="46">
        <f t="shared" ref="E450:E513" si="60">C450+0.25</f>
        <v>1.64431305060488</v>
      </c>
      <c r="F450" s="46">
        <f t="shared" ref="F450:F513" si="61">IF(C450-0.25&lt;0,0,C450-0.25)</f>
        <v>1.14431305060488</v>
      </c>
      <c r="G450" s="72">
        <f t="shared" si="57"/>
        <v>2</v>
      </c>
      <c r="H450" s="72">
        <f t="shared" si="57"/>
        <v>2</v>
      </c>
      <c r="I450" s="72">
        <f t="shared" si="57"/>
        <v>2</v>
      </c>
      <c r="J450" s="72">
        <f t="shared" si="57"/>
        <v>2</v>
      </c>
      <c r="K450" s="72">
        <f t="shared" si="57"/>
        <v>2</v>
      </c>
      <c r="L450" s="46">
        <v>4</v>
      </c>
      <c r="M450" s="71">
        <f t="shared" si="56"/>
        <v>4</v>
      </c>
      <c r="N450" s="71">
        <f t="shared" si="59"/>
        <v>4</v>
      </c>
      <c r="O450" s="71">
        <f t="shared" si="59"/>
        <v>4</v>
      </c>
      <c r="P450" s="71">
        <f t="shared" si="59"/>
        <v>4</v>
      </c>
      <c r="W450" s="71"/>
    </row>
    <row r="451" spans="1:23" x14ac:dyDescent="0.25">
      <c r="A451" s="16">
        <v>56704</v>
      </c>
      <c r="B451" s="61">
        <v>37.499999999999972</v>
      </c>
      <c r="C451" s="71">
        <v>1.39431305060488</v>
      </c>
      <c r="D451" s="71">
        <f t="shared" si="58"/>
        <v>1.39431305060488</v>
      </c>
      <c r="E451" s="46">
        <f t="shared" si="60"/>
        <v>1.64431305060488</v>
      </c>
      <c r="F451" s="46">
        <f t="shared" si="61"/>
        <v>1.14431305060488</v>
      </c>
      <c r="G451" s="72">
        <f t="shared" si="57"/>
        <v>2</v>
      </c>
      <c r="H451" s="72">
        <f t="shared" si="57"/>
        <v>2</v>
      </c>
      <c r="I451" s="72">
        <f t="shared" si="57"/>
        <v>2</v>
      </c>
      <c r="J451" s="72">
        <f t="shared" si="57"/>
        <v>2</v>
      </c>
      <c r="K451" s="72">
        <f t="shared" si="57"/>
        <v>2</v>
      </c>
      <c r="L451" s="46">
        <v>4</v>
      </c>
      <c r="M451" s="71">
        <f t="shared" ref="M451:M514" si="62">IF($C451+(0.5*$B451/2)&lt;=4,$C451+(0.5*$B451/2),4)</f>
        <v>4</v>
      </c>
      <c r="N451" s="71">
        <f t="shared" si="59"/>
        <v>4</v>
      </c>
      <c r="O451" s="71">
        <f t="shared" si="59"/>
        <v>4</v>
      </c>
      <c r="P451" s="71">
        <f t="shared" si="59"/>
        <v>4</v>
      </c>
      <c r="W451" s="71"/>
    </row>
    <row r="452" spans="1:23" x14ac:dyDescent="0.25">
      <c r="A452" s="16">
        <v>56734</v>
      </c>
      <c r="B452" s="61">
        <v>37.583333333333307</v>
      </c>
      <c r="C452" s="71">
        <v>1.39431305060488</v>
      </c>
      <c r="D452" s="71">
        <f t="shared" si="58"/>
        <v>1.39431305060488</v>
      </c>
      <c r="E452" s="46">
        <f t="shared" si="60"/>
        <v>1.64431305060488</v>
      </c>
      <c r="F452" s="46">
        <f t="shared" si="61"/>
        <v>1.14431305060488</v>
      </c>
      <c r="G452" s="72">
        <f t="shared" si="57"/>
        <v>2</v>
      </c>
      <c r="H452" s="72">
        <f t="shared" si="57"/>
        <v>2</v>
      </c>
      <c r="I452" s="72">
        <f t="shared" si="57"/>
        <v>2</v>
      </c>
      <c r="J452" s="72">
        <f t="shared" si="57"/>
        <v>2</v>
      </c>
      <c r="K452" s="72">
        <f t="shared" si="57"/>
        <v>2</v>
      </c>
      <c r="L452" s="46">
        <v>4</v>
      </c>
      <c r="M452" s="71">
        <f t="shared" si="62"/>
        <v>4</v>
      </c>
      <c r="N452" s="71">
        <f t="shared" si="59"/>
        <v>4</v>
      </c>
      <c r="O452" s="71">
        <f t="shared" si="59"/>
        <v>4</v>
      </c>
      <c r="P452" s="71">
        <f t="shared" si="59"/>
        <v>4</v>
      </c>
      <c r="W452" s="71"/>
    </row>
    <row r="453" spans="1:23" x14ac:dyDescent="0.25">
      <c r="A453" s="16">
        <v>56765</v>
      </c>
      <c r="B453" s="61">
        <v>37.666666666666643</v>
      </c>
      <c r="C453" s="71">
        <v>1.39431305060488</v>
      </c>
      <c r="D453" s="71">
        <f t="shared" si="58"/>
        <v>1.39431305060488</v>
      </c>
      <c r="E453" s="46">
        <f t="shared" si="60"/>
        <v>1.64431305060488</v>
      </c>
      <c r="F453" s="46">
        <f t="shared" si="61"/>
        <v>1.14431305060488</v>
      </c>
      <c r="G453" s="72">
        <f t="shared" si="57"/>
        <v>2</v>
      </c>
      <c r="H453" s="72">
        <f t="shared" si="57"/>
        <v>2</v>
      </c>
      <c r="I453" s="72">
        <f t="shared" si="57"/>
        <v>2</v>
      </c>
      <c r="J453" s="72">
        <f t="shared" si="57"/>
        <v>2</v>
      </c>
      <c r="K453" s="72">
        <f t="shared" si="57"/>
        <v>2</v>
      </c>
      <c r="L453" s="46">
        <v>4</v>
      </c>
      <c r="M453" s="71">
        <f t="shared" si="62"/>
        <v>4</v>
      </c>
      <c r="N453" s="71">
        <f t="shared" si="59"/>
        <v>4</v>
      </c>
      <c r="O453" s="71">
        <f t="shared" si="59"/>
        <v>4</v>
      </c>
      <c r="P453" s="71">
        <f t="shared" si="59"/>
        <v>4</v>
      </c>
      <c r="W453" s="71"/>
    </row>
    <row r="454" spans="1:23" x14ac:dyDescent="0.25">
      <c r="A454" s="16">
        <v>56795</v>
      </c>
      <c r="B454" s="61">
        <v>37.749999999999979</v>
      </c>
      <c r="C454" s="71">
        <v>1.39431305060488</v>
      </c>
      <c r="D454" s="71">
        <f t="shared" si="58"/>
        <v>1.39431305060488</v>
      </c>
      <c r="E454" s="46">
        <f t="shared" si="60"/>
        <v>1.64431305060488</v>
      </c>
      <c r="F454" s="46">
        <f t="shared" si="61"/>
        <v>1.14431305060488</v>
      </c>
      <c r="G454" s="72">
        <f t="shared" si="57"/>
        <v>2</v>
      </c>
      <c r="H454" s="72">
        <f t="shared" si="57"/>
        <v>2</v>
      </c>
      <c r="I454" s="72">
        <f t="shared" si="57"/>
        <v>2</v>
      </c>
      <c r="J454" s="72">
        <f t="shared" si="57"/>
        <v>2</v>
      </c>
      <c r="K454" s="72">
        <f t="shared" si="57"/>
        <v>2</v>
      </c>
      <c r="L454" s="46">
        <v>4</v>
      </c>
      <c r="M454" s="71">
        <f t="shared" si="62"/>
        <v>4</v>
      </c>
      <c r="N454" s="71">
        <f t="shared" si="59"/>
        <v>4</v>
      </c>
      <c r="O454" s="71">
        <f t="shared" si="59"/>
        <v>4</v>
      </c>
      <c r="P454" s="71">
        <f t="shared" si="59"/>
        <v>4</v>
      </c>
      <c r="W454" s="71"/>
    </row>
    <row r="455" spans="1:23" x14ac:dyDescent="0.25">
      <c r="A455" s="16">
        <v>56826</v>
      </c>
      <c r="B455" s="61">
        <v>37.833333333333314</v>
      </c>
      <c r="C455" s="71">
        <v>1.39431305060488</v>
      </c>
      <c r="D455" s="71">
        <f t="shared" si="58"/>
        <v>1.39431305060488</v>
      </c>
      <c r="E455" s="46">
        <f t="shared" si="60"/>
        <v>1.64431305060488</v>
      </c>
      <c r="F455" s="46">
        <f t="shared" si="61"/>
        <v>1.14431305060488</v>
      </c>
      <c r="G455" s="72">
        <f t="shared" si="57"/>
        <v>2</v>
      </c>
      <c r="H455" s="72">
        <f t="shared" si="57"/>
        <v>2</v>
      </c>
      <c r="I455" s="72">
        <f t="shared" si="57"/>
        <v>2</v>
      </c>
      <c r="J455" s="72">
        <f t="shared" si="57"/>
        <v>2</v>
      </c>
      <c r="K455" s="72">
        <f t="shared" si="57"/>
        <v>2</v>
      </c>
      <c r="L455" s="46">
        <v>4</v>
      </c>
      <c r="M455" s="71">
        <f t="shared" si="62"/>
        <v>4</v>
      </c>
      <c r="N455" s="71">
        <f t="shared" si="59"/>
        <v>4</v>
      </c>
      <c r="O455" s="71">
        <f t="shared" si="59"/>
        <v>4</v>
      </c>
      <c r="P455" s="71">
        <f t="shared" si="59"/>
        <v>4</v>
      </c>
      <c r="W455" s="71"/>
    </row>
    <row r="456" spans="1:23" x14ac:dyDescent="0.25">
      <c r="A456" s="16">
        <v>56857</v>
      </c>
      <c r="B456" s="61">
        <v>37.91666666666665</v>
      </c>
      <c r="C456" s="71">
        <v>1.39431305060488</v>
      </c>
      <c r="D456" s="71">
        <f t="shared" si="58"/>
        <v>1.39431305060488</v>
      </c>
      <c r="E456" s="46">
        <f t="shared" si="60"/>
        <v>1.64431305060488</v>
      </c>
      <c r="F456" s="46">
        <f t="shared" si="61"/>
        <v>1.14431305060488</v>
      </c>
      <c r="G456" s="72">
        <f t="shared" si="57"/>
        <v>2</v>
      </c>
      <c r="H456" s="72">
        <f t="shared" si="57"/>
        <v>2</v>
      </c>
      <c r="I456" s="72">
        <f t="shared" si="57"/>
        <v>2</v>
      </c>
      <c r="J456" s="72">
        <f t="shared" si="57"/>
        <v>2</v>
      </c>
      <c r="K456" s="72">
        <f t="shared" si="57"/>
        <v>2</v>
      </c>
      <c r="L456" s="46">
        <v>4</v>
      </c>
      <c r="M456" s="71">
        <f t="shared" si="62"/>
        <v>4</v>
      </c>
      <c r="N456" s="71">
        <f t="shared" si="59"/>
        <v>4</v>
      </c>
      <c r="O456" s="71">
        <f t="shared" si="59"/>
        <v>4</v>
      </c>
      <c r="P456" s="71">
        <f t="shared" si="59"/>
        <v>4</v>
      </c>
      <c r="W456" s="71"/>
    </row>
    <row r="457" spans="1:23" x14ac:dyDescent="0.25">
      <c r="A457" s="16">
        <v>56887</v>
      </c>
      <c r="B457" s="61">
        <v>37.999999999999986</v>
      </c>
      <c r="C457" s="71">
        <v>1.39431305060488</v>
      </c>
      <c r="D457" s="71">
        <f t="shared" si="58"/>
        <v>1.39431305060488</v>
      </c>
      <c r="E457" s="46">
        <f t="shared" si="60"/>
        <v>1.64431305060488</v>
      </c>
      <c r="F457" s="46">
        <f t="shared" si="61"/>
        <v>1.14431305060488</v>
      </c>
      <c r="G457" s="72">
        <f t="shared" si="57"/>
        <v>2</v>
      </c>
      <c r="H457" s="72">
        <f t="shared" si="57"/>
        <v>2</v>
      </c>
      <c r="I457" s="72">
        <f t="shared" si="57"/>
        <v>2</v>
      </c>
      <c r="J457" s="72">
        <f t="shared" si="57"/>
        <v>2</v>
      </c>
      <c r="K457" s="72">
        <f t="shared" si="57"/>
        <v>2</v>
      </c>
      <c r="L457" s="46">
        <v>4</v>
      </c>
      <c r="M457" s="71">
        <f t="shared" si="62"/>
        <v>4</v>
      </c>
      <c r="N457" s="71">
        <f t="shared" si="59"/>
        <v>4</v>
      </c>
      <c r="O457" s="71">
        <f t="shared" si="59"/>
        <v>4</v>
      </c>
      <c r="P457" s="71">
        <f t="shared" si="59"/>
        <v>4</v>
      </c>
      <c r="W457" s="71"/>
    </row>
    <row r="458" spans="1:23" x14ac:dyDescent="0.25">
      <c r="A458" s="16">
        <v>56918</v>
      </c>
      <c r="B458" s="61">
        <v>38.083333333333321</v>
      </c>
      <c r="C458" s="71">
        <v>1.39431305060488</v>
      </c>
      <c r="D458" s="71">
        <f t="shared" si="58"/>
        <v>1.39431305060488</v>
      </c>
      <c r="E458" s="46">
        <f t="shared" si="60"/>
        <v>1.64431305060488</v>
      </c>
      <c r="F458" s="46">
        <f t="shared" si="61"/>
        <v>1.14431305060488</v>
      </c>
      <c r="G458" s="72">
        <f t="shared" si="57"/>
        <v>2</v>
      </c>
      <c r="H458" s="72">
        <f t="shared" si="57"/>
        <v>2</v>
      </c>
      <c r="I458" s="72">
        <f t="shared" si="57"/>
        <v>2</v>
      </c>
      <c r="J458" s="72">
        <f t="shared" si="57"/>
        <v>2</v>
      </c>
      <c r="K458" s="72">
        <f t="shared" si="57"/>
        <v>2</v>
      </c>
      <c r="L458" s="46">
        <v>4</v>
      </c>
      <c r="M458" s="71">
        <f t="shared" si="62"/>
        <v>4</v>
      </c>
      <c r="N458" s="71">
        <f t="shared" si="59"/>
        <v>4</v>
      </c>
      <c r="O458" s="71">
        <f t="shared" si="59"/>
        <v>4</v>
      </c>
      <c r="P458" s="71">
        <f t="shared" si="59"/>
        <v>4</v>
      </c>
      <c r="W458" s="71"/>
    </row>
    <row r="459" spans="1:23" x14ac:dyDescent="0.25">
      <c r="A459" s="16">
        <v>56948</v>
      </c>
      <c r="B459" s="61">
        <v>38.166666666666657</v>
      </c>
      <c r="C459" s="71">
        <v>1.39431305060488</v>
      </c>
      <c r="D459" s="71">
        <f t="shared" si="58"/>
        <v>1.39431305060488</v>
      </c>
      <c r="E459" s="46">
        <f t="shared" si="60"/>
        <v>1.64431305060488</v>
      </c>
      <c r="F459" s="46">
        <f t="shared" si="61"/>
        <v>1.14431305060488</v>
      </c>
      <c r="G459" s="72">
        <f t="shared" si="57"/>
        <v>2</v>
      </c>
      <c r="H459" s="72">
        <f t="shared" si="57"/>
        <v>2</v>
      </c>
      <c r="I459" s="72">
        <f t="shared" si="57"/>
        <v>2</v>
      </c>
      <c r="J459" s="72">
        <f t="shared" si="57"/>
        <v>2</v>
      </c>
      <c r="K459" s="72">
        <f t="shared" si="57"/>
        <v>2</v>
      </c>
      <c r="L459" s="46">
        <v>4</v>
      </c>
      <c r="M459" s="71">
        <f t="shared" si="62"/>
        <v>4</v>
      </c>
      <c r="N459" s="71">
        <f t="shared" si="59"/>
        <v>4</v>
      </c>
      <c r="O459" s="71">
        <f t="shared" si="59"/>
        <v>4</v>
      </c>
      <c r="P459" s="71">
        <f t="shared" si="59"/>
        <v>4</v>
      </c>
      <c r="W459" s="71"/>
    </row>
    <row r="460" spans="1:23" x14ac:dyDescent="0.25">
      <c r="A460" s="16">
        <v>56979</v>
      </c>
      <c r="B460" s="61">
        <v>38.249999999999993</v>
      </c>
      <c r="C460" s="71">
        <v>1.39431305060488</v>
      </c>
      <c r="D460" s="71">
        <f t="shared" si="58"/>
        <v>1.39431305060488</v>
      </c>
      <c r="E460" s="46">
        <f t="shared" si="60"/>
        <v>1.64431305060488</v>
      </c>
      <c r="F460" s="46">
        <f t="shared" si="61"/>
        <v>1.14431305060488</v>
      </c>
      <c r="G460" s="72">
        <f t="shared" si="57"/>
        <v>2</v>
      </c>
      <c r="H460" s="72">
        <f t="shared" si="57"/>
        <v>2</v>
      </c>
      <c r="I460" s="72">
        <f t="shared" si="57"/>
        <v>2</v>
      </c>
      <c r="J460" s="72">
        <f t="shared" si="57"/>
        <v>2</v>
      </c>
      <c r="K460" s="72">
        <f t="shared" si="57"/>
        <v>2</v>
      </c>
      <c r="L460" s="46">
        <v>4</v>
      </c>
      <c r="M460" s="71">
        <f t="shared" si="62"/>
        <v>4</v>
      </c>
      <c r="N460" s="71">
        <f t="shared" si="59"/>
        <v>4</v>
      </c>
      <c r="O460" s="71">
        <f t="shared" si="59"/>
        <v>4</v>
      </c>
      <c r="P460" s="71">
        <f t="shared" si="59"/>
        <v>4</v>
      </c>
      <c r="W460" s="71"/>
    </row>
    <row r="461" spans="1:23" x14ac:dyDescent="0.25">
      <c r="A461" s="16">
        <v>57010</v>
      </c>
      <c r="B461" s="61">
        <v>38.333333333333329</v>
      </c>
      <c r="C461" s="71">
        <v>1.39431305060488</v>
      </c>
      <c r="D461" s="71">
        <f t="shared" si="58"/>
        <v>1.39431305060488</v>
      </c>
      <c r="E461" s="46">
        <f t="shared" si="60"/>
        <v>1.64431305060488</v>
      </c>
      <c r="F461" s="46">
        <f t="shared" si="61"/>
        <v>1.14431305060488</v>
      </c>
      <c r="G461" s="72">
        <f t="shared" si="57"/>
        <v>2</v>
      </c>
      <c r="H461" s="72">
        <f t="shared" si="57"/>
        <v>2</v>
      </c>
      <c r="I461" s="72">
        <f t="shared" si="57"/>
        <v>2</v>
      </c>
      <c r="J461" s="72">
        <f t="shared" si="57"/>
        <v>2</v>
      </c>
      <c r="K461" s="72">
        <f t="shared" si="57"/>
        <v>2</v>
      </c>
      <c r="L461" s="46">
        <v>4</v>
      </c>
      <c r="M461" s="71">
        <f t="shared" si="62"/>
        <v>4</v>
      </c>
      <c r="N461" s="71">
        <f t="shared" si="59"/>
        <v>4</v>
      </c>
      <c r="O461" s="71">
        <f t="shared" si="59"/>
        <v>4</v>
      </c>
      <c r="P461" s="71">
        <f t="shared" si="59"/>
        <v>4</v>
      </c>
      <c r="W461" s="71"/>
    </row>
    <row r="462" spans="1:23" x14ac:dyDescent="0.25">
      <c r="A462" s="16">
        <v>57039</v>
      </c>
      <c r="B462" s="61">
        <v>38.416666666666664</v>
      </c>
      <c r="C462" s="71">
        <v>1.39431305060488</v>
      </c>
      <c r="D462" s="71">
        <f t="shared" si="58"/>
        <v>1.39431305060488</v>
      </c>
      <c r="E462" s="46">
        <f t="shared" si="60"/>
        <v>1.64431305060488</v>
      </c>
      <c r="F462" s="46">
        <f t="shared" si="61"/>
        <v>1.14431305060488</v>
      </c>
      <c r="G462" s="72">
        <f t="shared" si="57"/>
        <v>2</v>
      </c>
      <c r="H462" s="72">
        <f t="shared" si="57"/>
        <v>2</v>
      </c>
      <c r="I462" s="72">
        <f t="shared" si="57"/>
        <v>2</v>
      </c>
      <c r="J462" s="72">
        <f t="shared" si="57"/>
        <v>2</v>
      </c>
      <c r="K462" s="72">
        <f t="shared" si="57"/>
        <v>2</v>
      </c>
      <c r="L462" s="46">
        <v>4</v>
      </c>
      <c r="M462" s="71">
        <f t="shared" si="62"/>
        <v>4</v>
      </c>
      <c r="N462" s="71">
        <f t="shared" si="59"/>
        <v>4</v>
      </c>
      <c r="O462" s="71">
        <f t="shared" si="59"/>
        <v>4</v>
      </c>
      <c r="P462" s="71">
        <f t="shared" si="59"/>
        <v>4</v>
      </c>
      <c r="W462" s="71"/>
    </row>
    <row r="463" spans="1:23" x14ac:dyDescent="0.25">
      <c r="A463" s="16">
        <v>57070</v>
      </c>
      <c r="B463" s="61">
        <v>38.5</v>
      </c>
      <c r="C463" s="71">
        <v>1.39431305060488</v>
      </c>
      <c r="D463" s="71">
        <f t="shared" si="58"/>
        <v>1.39431305060488</v>
      </c>
      <c r="E463" s="46">
        <f t="shared" si="60"/>
        <v>1.64431305060488</v>
      </c>
      <c r="F463" s="46">
        <f t="shared" si="61"/>
        <v>1.14431305060488</v>
      </c>
      <c r="G463" s="72">
        <f t="shared" si="57"/>
        <v>2</v>
      </c>
      <c r="H463" s="72">
        <f t="shared" si="57"/>
        <v>2</v>
      </c>
      <c r="I463" s="72">
        <f t="shared" si="57"/>
        <v>2</v>
      </c>
      <c r="J463" s="72">
        <f t="shared" si="57"/>
        <v>2</v>
      </c>
      <c r="K463" s="72">
        <f t="shared" si="57"/>
        <v>2</v>
      </c>
      <c r="L463" s="46">
        <v>4</v>
      </c>
      <c r="M463" s="71">
        <f t="shared" si="62"/>
        <v>4</v>
      </c>
      <c r="N463" s="71">
        <f t="shared" si="59"/>
        <v>4</v>
      </c>
      <c r="O463" s="71">
        <f t="shared" si="59"/>
        <v>4</v>
      </c>
      <c r="P463" s="71">
        <f t="shared" si="59"/>
        <v>4</v>
      </c>
      <c r="W463" s="71"/>
    </row>
    <row r="464" spans="1:23" x14ac:dyDescent="0.25">
      <c r="A464" s="16">
        <v>57100</v>
      </c>
      <c r="B464" s="61">
        <v>38.583333333333336</v>
      </c>
      <c r="C464" s="71">
        <v>1.39431305060488</v>
      </c>
      <c r="D464" s="71">
        <f t="shared" si="58"/>
        <v>1.39431305060488</v>
      </c>
      <c r="E464" s="46">
        <f t="shared" si="60"/>
        <v>1.64431305060488</v>
      </c>
      <c r="F464" s="46">
        <f t="shared" si="61"/>
        <v>1.14431305060488</v>
      </c>
      <c r="G464" s="72">
        <f t="shared" si="57"/>
        <v>2</v>
      </c>
      <c r="H464" s="72">
        <f t="shared" si="57"/>
        <v>2</v>
      </c>
      <c r="I464" s="72">
        <f t="shared" si="57"/>
        <v>2</v>
      </c>
      <c r="J464" s="72">
        <f t="shared" si="57"/>
        <v>2</v>
      </c>
      <c r="K464" s="72">
        <f t="shared" si="57"/>
        <v>2</v>
      </c>
      <c r="L464" s="46">
        <v>4</v>
      </c>
      <c r="M464" s="71">
        <f t="shared" si="62"/>
        <v>4</v>
      </c>
      <c r="N464" s="71">
        <f t="shared" si="59"/>
        <v>4</v>
      </c>
      <c r="O464" s="71">
        <f t="shared" si="59"/>
        <v>4</v>
      </c>
      <c r="P464" s="71">
        <f t="shared" si="59"/>
        <v>4</v>
      </c>
      <c r="W464" s="71"/>
    </row>
    <row r="465" spans="1:23" x14ac:dyDescent="0.25">
      <c r="A465" s="16">
        <v>57131</v>
      </c>
      <c r="B465" s="61">
        <v>38.666666666666671</v>
      </c>
      <c r="C465" s="71">
        <v>1.39431305060488</v>
      </c>
      <c r="D465" s="71">
        <f t="shared" si="58"/>
        <v>1.39431305060488</v>
      </c>
      <c r="E465" s="46">
        <f t="shared" si="60"/>
        <v>1.64431305060488</v>
      </c>
      <c r="F465" s="46">
        <f t="shared" si="61"/>
        <v>1.14431305060488</v>
      </c>
      <c r="G465" s="72">
        <f t="shared" si="57"/>
        <v>2</v>
      </c>
      <c r="H465" s="72">
        <f t="shared" si="57"/>
        <v>2</v>
      </c>
      <c r="I465" s="72">
        <f t="shared" si="57"/>
        <v>2</v>
      </c>
      <c r="J465" s="72">
        <f t="shared" si="57"/>
        <v>2</v>
      </c>
      <c r="K465" s="72">
        <f t="shared" si="57"/>
        <v>2</v>
      </c>
      <c r="L465" s="46">
        <v>4</v>
      </c>
      <c r="M465" s="71">
        <f t="shared" si="62"/>
        <v>4</v>
      </c>
      <c r="N465" s="71">
        <f t="shared" ref="N465:P480" si="63">IF($C465+(0.5*$B465/2)&lt;=4,$C465+(0.5*$B465/2),4)</f>
        <v>4</v>
      </c>
      <c r="O465" s="71">
        <f t="shared" si="63"/>
        <v>4</v>
      </c>
      <c r="P465" s="71">
        <f t="shared" si="63"/>
        <v>4</v>
      </c>
      <c r="W465" s="71"/>
    </row>
    <row r="466" spans="1:23" x14ac:dyDescent="0.25">
      <c r="A466" s="16">
        <v>57161</v>
      </c>
      <c r="B466" s="61">
        <v>38.750000000000007</v>
      </c>
      <c r="C466" s="71">
        <v>1.39431305060488</v>
      </c>
      <c r="D466" s="71">
        <f t="shared" si="58"/>
        <v>1.39431305060488</v>
      </c>
      <c r="E466" s="46">
        <f t="shared" si="60"/>
        <v>1.64431305060488</v>
      </c>
      <c r="F466" s="46">
        <f t="shared" si="61"/>
        <v>1.14431305060488</v>
      </c>
      <c r="G466" s="72">
        <f t="shared" si="57"/>
        <v>2</v>
      </c>
      <c r="H466" s="72">
        <f t="shared" si="57"/>
        <v>2</v>
      </c>
      <c r="I466" s="72">
        <f t="shared" si="57"/>
        <v>2</v>
      </c>
      <c r="J466" s="72">
        <f t="shared" si="57"/>
        <v>2</v>
      </c>
      <c r="K466" s="72">
        <f t="shared" si="57"/>
        <v>2</v>
      </c>
      <c r="L466" s="46">
        <v>4</v>
      </c>
      <c r="M466" s="71">
        <f t="shared" si="62"/>
        <v>4</v>
      </c>
      <c r="N466" s="71">
        <f t="shared" si="63"/>
        <v>4</v>
      </c>
      <c r="O466" s="71">
        <f t="shared" si="63"/>
        <v>4</v>
      </c>
      <c r="P466" s="71">
        <f t="shared" si="63"/>
        <v>4</v>
      </c>
      <c r="W466" s="71"/>
    </row>
    <row r="467" spans="1:23" x14ac:dyDescent="0.25">
      <c r="A467" s="16">
        <v>57192</v>
      </c>
      <c r="B467" s="61">
        <v>38.833333333333343</v>
      </c>
      <c r="C467" s="71">
        <v>1.39431305060488</v>
      </c>
      <c r="D467" s="71">
        <f t="shared" si="58"/>
        <v>1.39431305060488</v>
      </c>
      <c r="E467" s="46">
        <f t="shared" si="60"/>
        <v>1.64431305060488</v>
      </c>
      <c r="F467" s="46">
        <f t="shared" si="61"/>
        <v>1.14431305060488</v>
      </c>
      <c r="G467" s="72">
        <f t="shared" si="57"/>
        <v>2</v>
      </c>
      <c r="H467" s="72">
        <f t="shared" si="57"/>
        <v>2</v>
      </c>
      <c r="I467" s="72">
        <f t="shared" si="57"/>
        <v>2</v>
      </c>
      <c r="J467" s="72">
        <f t="shared" si="57"/>
        <v>2</v>
      </c>
      <c r="K467" s="72">
        <f t="shared" si="57"/>
        <v>2</v>
      </c>
      <c r="L467" s="46">
        <v>4</v>
      </c>
      <c r="M467" s="71">
        <f t="shared" si="62"/>
        <v>4</v>
      </c>
      <c r="N467" s="71">
        <f t="shared" si="63"/>
        <v>4</v>
      </c>
      <c r="O467" s="71">
        <f t="shared" si="63"/>
        <v>4</v>
      </c>
      <c r="P467" s="71">
        <f t="shared" si="63"/>
        <v>4</v>
      </c>
      <c r="W467" s="71"/>
    </row>
    <row r="468" spans="1:23" x14ac:dyDescent="0.25">
      <c r="A468" s="16">
        <v>57223</v>
      </c>
      <c r="B468" s="61">
        <v>38.916666666666679</v>
      </c>
      <c r="C468" s="71">
        <v>1.39431305060488</v>
      </c>
      <c r="D468" s="71">
        <f t="shared" si="58"/>
        <v>1.39431305060488</v>
      </c>
      <c r="E468" s="46">
        <f t="shared" si="60"/>
        <v>1.64431305060488</v>
      </c>
      <c r="F468" s="46">
        <f t="shared" si="61"/>
        <v>1.14431305060488</v>
      </c>
      <c r="G468" s="72">
        <f t="shared" si="57"/>
        <v>2</v>
      </c>
      <c r="H468" s="72">
        <f t="shared" si="57"/>
        <v>2</v>
      </c>
      <c r="I468" s="72">
        <f t="shared" si="57"/>
        <v>2</v>
      </c>
      <c r="J468" s="72">
        <f t="shared" si="57"/>
        <v>2</v>
      </c>
      <c r="K468" s="72">
        <f t="shared" si="57"/>
        <v>2</v>
      </c>
      <c r="L468" s="46">
        <v>4</v>
      </c>
      <c r="M468" s="71">
        <f t="shared" si="62"/>
        <v>4</v>
      </c>
      <c r="N468" s="71">
        <f t="shared" si="63"/>
        <v>4</v>
      </c>
      <c r="O468" s="71">
        <f t="shared" si="63"/>
        <v>4</v>
      </c>
      <c r="P468" s="71">
        <f t="shared" si="63"/>
        <v>4</v>
      </c>
      <c r="W468" s="71"/>
    </row>
    <row r="469" spans="1:23" x14ac:dyDescent="0.25">
      <c r="A469" s="16">
        <v>57253</v>
      </c>
      <c r="B469" s="61">
        <v>39.000000000000014</v>
      </c>
      <c r="C469" s="71">
        <v>1.39431305060488</v>
      </c>
      <c r="D469" s="71">
        <f t="shared" si="58"/>
        <v>1.39431305060488</v>
      </c>
      <c r="E469" s="46">
        <f t="shared" si="60"/>
        <v>1.64431305060488</v>
      </c>
      <c r="F469" s="46">
        <f t="shared" si="61"/>
        <v>1.14431305060488</v>
      </c>
      <c r="G469" s="72">
        <f t="shared" si="57"/>
        <v>2</v>
      </c>
      <c r="H469" s="72">
        <f t="shared" si="57"/>
        <v>2</v>
      </c>
      <c r="I469" s="72">
        <f t="shared" si="57"/>
        <v>2</v>
      </c>
      <c r="J469" s="72">
        <f t="shared" si="57"/>
        <v>2</v>
      </c>
      <c r="K469" s="72">
        <f t="shared" si="57"/>
        <v>2</v>
      </c>
      <c r="L469" s="46">
        <v>4</v>
      </c>
      <c r="M469" s="71">
        <f t="shared" si="62"/>
        <v>4</v>
      </c>
      <c r="N469" s="71">
        <f t="shared" si="63"/>
        <v>4</v>
      </c>
      <c r="O469" s="71">
        <f t="shared" si="63"/>
        <v>4</v>
      </c>
      <c r="P469" s="71">
        <f t="shared" si="63"/>
        <v>4</v>
      </c>
      <c r="W469" s="71"/>
    </row>
    <row r="470" spans="1:23" x14ac:dyDescent="0.25">
      <c r="A470" s="16">
        <v>57284</v>
      </c>
      <c r="B470" s="61">
        <v>39.08333333333335</v>
      </c>
      <c r="C470" s="71">
        <v>1.39431305060488</v>
      </c>
      <c r="D470" s="71">
        <f t="shared" si="58"/>
        <v>1.39431305060488</v>
      </c>
      <c r="E470" s="46">
        <f t="shared" si="60"/>
        <v>1.64431305060488</v>
      </c>
      <c r="F470" s="46">
        <f t="shared" si="61"/>
        <v>1.14431305060488</v>
      </c>
      <c r="G470" s="72">
        <f t="shared" si="57"/>
        <v>2</v>
      </c>
      <c r="H470" s="72">
        <f t="shared" si="57"/>
        <v>2</v>
      </c>
      <c r="I470" s="72">
        <f t="shared" si="57"/>
        <v>2</v>
      </c>
      <c r="J470" s="72">
        <f t="shared" si="57"/>
        <v>2</v>
      </c>
      <c r="K470" s="72">
        <f t="shared" si="57"/>
        <v>2</v>
      </c>
      <c r="L470" s="46">
        <v>4</v>
      </c>
      <c r="M470" s="71">
        <f t="shared" si="62"/>
        <v>4</v>
      </c>
      <c r="N470" s="71">
        <f t="shared" si="63"/>
        <v>4</v>
      </c>
      <c r="O470" s="71">
        <f t="shared" si="63"/>
        <v>4</v>
      </c>
      <c r="P470" s="71">
        <f t="shared" si="63"/>
        <v>4</v>
      </c>
      <c r="W470" s="71"/>
    </row>
    <row r="471" spans="1:23" x14ac:dyDescent="0.25">
      <c r="A471" s="16">
        <v>57314</v>
      </c>
      <c r="B471" s="61">
        <v>39.166666666666686</v>
      </c>
      <c r="C471" s="71">
        <v>1.39431305060488</v>
      </c>
      <c r="D471" s="71">
        <f t="shared" si="58"/>
        <v>1.39431305060488</v>
      </c>
      <c r="E471" s="46">
        <f t="shared" si="60"/>
        <v>1.64431305060488</v>
      </c>
      <c r="F471" s="46">
        <f t="shared" si="61"/>
        <v>1.14431305060488</v>
      </c>
      <c r="G471" s="72">
        <f t="shared" si="57"/>
        <v>2</v>
      </c>
      <c r="H471" s="72">
        <f t="shared" si="57"/>
        <v>2</v>
      </c>
      <c r="I471" s="72">
        <f t="shared" si="57"/>
        <v>2</v>
      </c>
      <c r="J471" s="72">
        <f t="shared" si="57"/>
        <v>2</v>
      </c>
      <c r="K471" s="72">
        <f t="shared" si="57"/>
        <v>2</v>
      </c>
      <c r="L471" s="46">
        <v>4</v>
      </c>
      <c r="M471" s="71">
        <f t="shared" si="62"/>
        <v>4</v>
      </c>
      <c r="N471" s="71">
        <f t="shared" si="63"/>
        <v>4</v>
      </c>
      <c r="O471" s="71">
        <f t="shared" si="63"/>
        <v>4</v>
      </c>
      <c r="P471" s="71">
        <f t="shared" si="63"/>
        <v>4</v>
      </c>
      <c r="W471" s="71"/>
    </row>
    <row r="472" spans="1:23" x14ac:dyDescent="0.25">
      <c r="A472" s="16">
        <v>57345</v>
      </c>
      <c r="B472" s="61">
        <v>39.250000000000021</v>
      </c>
      <c r="C472" s="71">
        <v>1.39431305060488</v>
      </c>
      <c r="D472" s="71">
        <f t="shared" si="58"/>
        <v>1.39431305060488</v>
      </c>
      <c r="E472" s="46">
        <f t="shared" si="60"/>
        <v>1.64431305060488</v>
      </c>
      <c r="F472" s="46">
        <f t="shared" si="61"/>
        <v>1.14431305060488</v>
      </c>
      <c r="G472" s="72">
        <f t="shared" si="57"/>
        <v>2</v>
      </c>
      <c r="H472" s="72">
        <f t="shared" si="57"/>
        <v>2</v>
      </c>
      <c r="I472" s="72">
        <f t="shared" si="57"/>
        <v>2</v>
      </c>
      <c r="J472" s="72">
        <f t="shared" si="57"/>
        <v>2</v>
      </c>
      <c r="K472" s="72">
        <f t="shared" si="57"/>
        <v>2</v>
      </c>
      <c r="L472" s="46">
        <v>4</v>
      </c>
      <c r="M472" s="71">
        <f t="shared" si="62"/>
        <v>4</v>
      </c>
      <c r="N472" s="71">
        <f t="shared" si="63"/>
        <v>4</v>
      </c>
      <c r="O472" s="71">
        <f t="shared" si="63"/>
        <v>4</v>
      </c>
      <c r="P472" s="71">
        <f t="shared" si="63"/>
        <v>4</v>
      </c>
      <c r="W472" s="71"/>
    </row>
    <row r="473" spans="1:23" x14ac:dyDescent="0.25">
      <c r="A473" s="16">
        <v>57376</v>
      </c>
      <c r="B473" s="61">
        <v>39.333333333333357</v>
      </c>
      <c r="C473" s="71">
        <v>1.39431305060488</v>
      </c>
      <c r="D473" s="71">
        <f t="shared" si="58"/>
        <v>1.39431305060488</v>
      </c>
      <c r="E473" s="46">
        <f t="shared" si="60"/>
        <v>1.64431305060488</v>
      </c>
      <c r="F473" s="46">
        <f t="shared" si="61"/>
        <v>1.14431305060488</v>
      </c>
      <c r="G473" s="72">
        <f t="shared" si="57"/>
        <v>2</v>
      </c>
      <c r="H473" s="72">
        <f t="shared" si="57"/>
        <v>2</v>
      </c>
      <c r="I473" s="72">
        <f t="shared" si="57"/>
        <v>2</v>
      </c>
      <c r="J473" s="72">
        <f t="shared" si="57"/>
        <v>2</v>
      </c>
      <c r="K473" s="72">
        <f t="shared" si="57"/>
        <v>2</v>
      </c>
      <c r="L473" s="46">
        <v>4</v>
      </c>
      <c r="M473" s="71">
        <f t="shared" si="62"/>
        <v>4</v>
      </c>
      <c r="N473" s="71">
        <f t="shared" si="63"/>
        <v>4</v>
      </c>
      <c r="O473" s="71">
        <f t="shared" si="63"/>
        <v>4</v>
      </c>
      <c r="P473" s="71">
        <f t="shared" si="63"/>
        <v>4</v>
      </c>
      <c r="W473" s="71"/>
    </row>
    <row r="474" spans="1:23" x14ac:dyDescent="0.25">
      <c r="A474" s="16">
        <v>57404</v>
      </c>
      <c r="B474" s="61">
        <v>39.416666666666693</v>
      </c>
      <c r="C474" s="71">
        <v>1.39431305060488</v>
      </c>
      <c r="D474" s="71">
        <f t="shared" si="58"/>
        <v>1.39431305060488</v>
      </c>
      <c r="E474" s="46">
        <f t="shared" si="60"/>
        <v>1.64431305060488</v>
      </c>
      <c r="F474" s="46">
        <f t="shared" si="61"/>
        <v>1.14431305060488</v>
      </c>
      <c r="G474" s="72">
        <f t="shared" ref="G474:K505" si="64">IF($C474+(0.5*$B474/2)&lt;=2,$C474+(0.5*$B474/2),2)</f>
        <v>2</v>
      </c>
      <c r="H474" s="72">
        <f t="shared" si="64"/>
        <v>2</v>
      </c>
      <c r="I474" s="72">
        <f t="shared" si="64"/>
        <v>2</v>
      </c>
      <c r="J474" s="72">
        <f t="shared" si="64"/>
        <v>2</v>
      </c>
      <c r="K474" s="72">
        <f t="shared" si="64"/>
        <v>2</v>
      </c>
      <c r="L474" s="46">
        <v>4</v>
      </c>
      <c r="M474" s="71">
        <f t="shared" si="62"/>
        <v>4</v>
      </c>
      <c r="N474" s="71">
        <f t="shared" si="63"/>
        <v>4</v>
      </c>
      <c r="O474" s="71">
        <f t="shared" si="63"/>
        <v>4</v>
      </c>
      <c r="P474" s="71">
        <f t="shared" si="63"/>
        <v>4</v>
      </c>
      <c r="W474" s="71"/>
    </row>
    <row r="475" spans="1:23" x14ac:dyDescent="0.25">
      <c r="A475" s="16">
        <v>57435</v>
      </c>
      <c r="B475" s="61">
        <v>39.500000000000028</v>
      </c>
      <c r="C475" s="71">
        <v>1.39431305060488</v>
      </c>
      <c r="D475" s="71">
        <f t="shared" si="58"/>
        <v>1.39431305060488</v>
      </c>
      <c r="E475" s="46">
        <f t="shared" si="60"/>
        <v>1.64431305060488</v>
      </c>
      <c r="F475" s="46">
        <f t="shared" si="61"/>
        <v>1.14431305060488</v>
      </c>
      <c r="G475" s="72">
        <f t="shared" si="64"/>
        <v>2</v>
      </c>
      <c r="H475" s="72">
        <f t="shared" si="64"/>
        <v>2</v>
      </c>
      <c r="I475" s="72">
        <f t="shared" si="64"/>
        <v>2</v>
      </c>
      <c r="J475" s="72">
        <f t="shared" si="64"/>
        <v>2</v>
      </c>
      <c r="K475" s="72">
        <f t="shared" si="64"/>
        <v>2</v>
      </c>
      <c r="L475" s="46">
        <v>4</v>
      </c>
      <c r="M475" s="71">
        <f t="shared" si="62"/>
        <v>4</v>
      </c>
      <c r="N475" s="71">
        <f t="shared" si="63"/>
        <v>4</v>
      </c>
      <c r="O475" s="71">
        <f t="shared" si="63"/>
        <v>4</v>
      </c>
      <c r="P475" s="71">
        <f t="shared" si="63"/>
        <v>4</v>
      </c>
      <c r="W475" s="71"/>
    </row>
    <row r="476" spans="1:23" x14ac:dyDescent="0.25">
      <c r="A476" s="16">
        <v>57465</v>
      </c>
      <c r="B476" s="61">
        <v>39.583333333333364</v>
      </c>
      <c r="C476" s="71">
        <v>1.39431305060488</v>
      </c>
      <c r="D476" s="71">
        <f t="shared" si="58"/>
        <v>1.39431305060488</v>
      </c>
      <c r="E476" s="46">
        <f t="shared" si="60"/>
        <v>1.64431305060488</v>
      </c>
      <c r="F476" s="46">
        <f t="shared" si="61"/>
        <v>1.14431305060488</v>
      </c>
      <c r="G476" s="72">
        <f t="shared" si="64"/>
        <v>2</v>
      </c>
      <c r="H476" s="72">
        <f t="shared" si="64"/>
        <v>2</v>
      </c>
      <c r="I476" s="72">
        <f t="shared" si="64"/>
        <v>2</v>
      </c>
      <c r="J476" s="72">
        <f t="shared" si="64"/>
        <v>2</v>
      </c>
      <c r="K476" s="72">
        <f t="shared" si="64"/>
        <v>2</v>
      </c>
      <c r="L476" s="46">
        <v>4</v>
      </c>
      <c r="M476" s="71">
        <f t="shared" si="62"/>
        <v>4</v>
      </c>
      <c r="N476" s="71">
        <f t="shared" si="63"/>
        <v>4</v>
      </c>
      <c r="O476" s="71">
        <f t="shared" si="63"/>
        <v>4</v>
      </c>
      <c r="P476" s="71">
        <f t="shared" si="63"/>
        <v>4</v>
      </c>
      <c r="W476" s="71"/>
    </row>
    <row r="477" spans="1:23" x14ac:dyDescent="0.25">
      <c r="A477" s="16">
        <v>57496</v>
      </c>
      <c r="B477" s="61">
        <v>39.6666666666667</v>
      </c>
      <c r="C477" s="71">
        <v>1.39431305060488</v>
      </c>
      <c r="D477" s="71">
        <f t="shared" si="58"/>
        <v>1.39431305060488</v>
      </c>
      <c r="E477" s="46">
        <f t="shared" si="60"/>
        <v>1.64431305060488</v>
      </c>
      <c r="F477" s="46">
        <f t="shared" si="61"/>
        <v>1.14431305060488</v>
      </c>
      <c r="G477" s="72">
        <f t="shared" si="64"/>
        <v>2</v>
      </c>
      <c r="H477" s="72">
        <f t="shared" si="64"/>
        <v>2</v>
      </c>
      <c r="I477" s="72">
        <f t="shared" si="64"/>
        <v>2</v>
      </c>
      <c r="J477" s="72">
        <f t="shared" si="64"/>
        <v>2</v>
      </c>
      <c r="K477" s="72">
        <f t="shared" si="64"/>
        <v>2</v>
      </c>
      <c r="L477" s="46">
        <v>4</v>
      </c>
      <c r="M477" s="71">
        <f t="shared" si="62"/>
        <v>4</v>
      </c>
      <c r="N477" s="71">
        <f t="shared" si="63"/>
        <v>4</v>
      </c>
      <c r="O477" s="71">
        <f t="shared" si="63"/>
        <v>4</v>
      </c>
      <c r="P477" s="71">
        <f t="shared" si="63"/>
        <v>4</v>
      </c>
      <c r="W477" s="71"/>
    </row>
    <row r="478" spans="1:23" x14ac:dyDescent="0.25">
      <c r="A478" s="16">
        <v>57526</v>
      </c>
      <c r="B478" s="61">
        <v>39.750000000000036</v>
      </c>
      <c r="C478" s="71">
        <v>1.39431305060488</v>
      </c>
      <c r="D478" s="71">
        <f t="shared" si="58"/>
        <v>1.39431305060488</v>
      </c>
      <c r="E478" s="46">
        <f t="shared" si="60"/>
        <v>1.64431305060488</v>
      </c>
      <c r="F478" s="46">
        <f t="shared" si="61"/>
        <v>1.14431305060488</v>
      </c>
      <c r="G478" s="72">
        <f t="shared" si="64"/>
        <v>2</v>
      </c>
      <c r="H478" s="72">
        <f t="shared" si="64"/>
        <v>2</v>
      </c>
      <c r="I478" s="72">
        <f t="shared" si="64"/>
        <v>2</v>
      </c>
      <c r="J478" s="72">
        <f t="shared" si="64"/>
        <v>2</v>
      </c>
      <c r="K478" s="72">
        <f t="shared" si="64"/>
        <v>2</v>
      </c>
      <c r="L478" s="46">
        <v>4</v>
      </c>
      <c r="M478" s="71">
        <f t="shared" si="62"/>
        <v>4</v>
      </c>
      <c r="N478" s="71">
        <f t="shared" si="63"/>
        <v>4</v>
      </c>
      <c r="O478" s="71">
        <f t="shared" si="63"/>
        <v>4</v>
      </c>
      <c r="P478" s="71">
        <f t="shared" si="63"/>
        <v>4</v>
      </c>
      <c r="W478" s="71"/>
    </row>
    <row r="479" spans="1:23" x14ac:dyDescent="0.25">
      <c r="A479" s="16">
        <v>57557</v>
      </c>
      <c r="B479" s="61">
        <v>39.833333333333371</v>
      </c>
      <c r="C479" s="71">
        <v>1.39431305060488</v>
      </c>
      <c r="D479" s="71">
        <f t="shared" si="58"/>
        <v>1.39431305060488</v>
      </c>
      <c r="E479" s="46">
        <f t="shared" si="60"/>
        <v>1.64431305060488</v>
      </c>
      <c r="F479" s="46">
        <f t="shared" si="61"/>
        <v>1.14431305060488</v>
      </c>
      <c r="G479" s="72">
        <f t="shared" si="64"/>
        <v>2</v>
      </c>
      <c r="H479" s="72">
        <f t="shared" si="64"/>
        <v>2</v>
      </c>
      <c r="I479" s="72">
        <f t="shared" si="64"/>
        <v>2</v>
      </c>
      <c r="J479" s="72">
        <f t="shared" si="64"/>
        <v>2</v>
      </c>
      <c r="K479" s="72">
        <f t="shared" si="64"/>
        <v>2</v>
      </c>
      <c r="L479" s="46">
        <v>4</v>
      </c>
      <c r="M479" s="71">
        <f t="shared" si="62"/>
        <v>4</v>
      </c>
      <c r="N479" s="71">
        <f t="shared" si="63"/>
        <v>4</v>
      </c>
      <c r="O479" s="71">
        <f t="shared" si="63"/>
        <v>4</v>
      </c>
      <c r="P479" s="71">
        <f t="shared" si="63"/>
        <v>4</v>
      </c>
      <c r="W479" s="71"/>
    </row>
    <row r="480" spans="1:23" x14ac:dyDescent="0.25">
      <c r="A480" s="16">
        <v>57588</v>
      </c>
      <c r="B480" s="61">
        <v>39.916666666666707</v>
      </c>
      <c r="C480" s="71">
        <v>1.39431305060488</v>
      </c>
      <c r="D480" s="71">
        <f t="shared" si="58"/>
        <v>1.39431305060488</v>
      </c>
      <c r="E480" s="46">
        <f t="shared" si="60"/>
        <v>1.64431305060488</v>
      </c>
      <c r="F480" s="46">
        <f t="shared" si="61"/>
        <v>1.14431305060488</v>
      </c>
      <c r="G480" s="72">
        <f t="shared" si="64"/>
        <v>2</v>
      </c>
      <c r="H480" s="72">
        <f t="shared" si="64"/>
        <v>2</v>
      </c>
      <c r="I480" s="72">
        <f t="shared" si="64"/>
        <v>2</v>
      </c>
      <c r="J480" s="72">
        <f t="shared" si="64"/>
        <v>2</v>
      </c>
      <c r="K480" s="72">
        <f t="shared" si="64"/>
        <v>2</v>
      </c>
      <c r="L480" s="46">
        <v>4</v>
      </c>
      <c r="M480" s="71">
        <f t="shared" si="62"/>
        <v>4</v>
      </c>
      <c r="N480" s="71">
        <f t="shared" si="63"/>
        <v>4</v>
      </c>
      <c r="O480" s="71">
        <f t="shared" si="63"/>
        <v>4</v>
      </c>
      <c r="P480" s="71">
        <f t="shared" si="63"/>
        <v>4</v>
      </c>
      <c r="W480" s="71"/>
    </row>
    <row r="481" spans="1:23" x14ac:dyDescent="0.25">
      <c r="A481" s="16">
        <v>57618</v>
      </c>
      <c r="B481" s="61">
        <v>40.000000000000043</v>
      </c>
      <c r="C481" s="71">
        <v>1.39431305060488</v>
      </c>
      <c r="D481" s="71">
        <f t="shared" si="58"/>
        <v>1.39431305060488</v>
      </c>
      <c r="E481" s="46">
        <f t="shared" si="60"/>
        <v>1.64431305060488</v>
      </c>
      <c r="F481" s="46">
        <f t="shared" si="61"/>
        <v>1.14431305060488</v>
      </c>
      <c r="G481" s="72">
        <f t="shared" si="64"/>
        <v>2</v>
      </c>
      <c r="H481" s="72">
        <f t="shared" si="64"/>
        <v>2</v>
      </c>
      <c r="I481" s="72">
        <f t="shared" si="64"/>
        <v>2</v>
      </c>
      <c r="J481" s="72">
        <f t="shared" si="64"/>
        <v>2</v>
      </c>
      <c r="K481" s="72">
        <f t="shared" si="64"/>
        <v>2</v>
      </c>
      <c r="L481" s="46">
        <v>4</v>
      </c>
      <c r="M481" s="71">
        <f t="shared" si="62"/>
        <v>4</v>
      </c>
      <c r="N481" s="71">
        <f t="shared" ref="N481:P496" si="65">IF($C481+(0.5*$B481/2)&lt;=4,$C481+(0.5*$B481/2),4)</f>
        <v>4</v>
      </c>
      <c r="O481" s="71">
        <f t="shared" si="65"/>
        <v>4</v>
      </c>
      <c r="P481" s="71">
        <f t="shared" si="65"/>
        <v>4</v>
      </c>
      <c r="W481" s="71"/>
    </row>
    <row r="482" spans="1:23" x14ac:dyDescent="0.25">
      <c r="A482" s="16">
        <v>57649</v>
      </c>
      <c r="B482" s="61">
        <v>40.083333333333378</v>
      </c>
      <c r="C482" s="71">
        <v>1.39431305060488</v>
      </c>
      <c r="D482" s="71">
        <f t="shared" si="58"/>
        <v>1.39431305060488</v>
      </c>
      <c r="E482" s="46">
        <f t="shared" si="60"/>
        <v>1.64431305060488</v>
      </c>
      <c r="F482" s="46">
        <f t="shared" si="61"/>
        <v>1.14431305060488</v>
      </c>
      <c r="G482" s="72">
        <f t="shared" si="64"/>
        <v>2</v>
      </c>
      <c r="H482" s="72">
        <f t="shared" si="64"/>
        <v>2</v>
      </c>
      <c r="I482" s="72">
        <f t="shared" si="64"/>
        <v>2</v>
      </c>
      <c r="J482" s="72">
        <f t="shared" si="64"/>
        <v>2</v>
      </c>
      <c r="K482" s="72">
        <f t="shared" si="64"/>
        <v>2</v>
      </c>
      <c r="L482" s="46">
        <v>4</v>
      </c>
      <c r="M482" s="71">
        <f t="shared" si="62"/>
        <v>4</v>
      </c>
      <c r="N482" s="71">
        <f t="shared" si="65"/>
        <v>4</v>
      </c>
      <c r="O482" s="71">
        <f t="shared" si="65"/>
        <v>4</v>
      </c>
      <c r="P482" s="71">
        <f t="shared" si="65"/>
        <v>4</v>
      </c>
      <c r="W482" s="71"/>
    </row>
    <row r="483" spans="1:23" x14ac:dyDescent="0.25">
      <c r="A483" s="16">
        <v>57679</v>
      </c>
      <c r="B483" s="61">
        <v>40.166666666666714</v>
      </c>
      <c r="C483" s="71">
        <v>1.39431305060488</v>
      </c>
      <c r="D483" s="71">
        <f t="shared" si="58"/>
        <v>1.39431305060488</v>
      </c>
      <c r="E483" s="46">
        <f t="shared" si="60"/>
        <v>1.64431305060488</v>
      </c>
      <c r="F483" s="46">
        <f t="shared" si="61"/>
        <v>1.14431305060488</v>
      </c>
      <c r="G483" s="72">
        <f t="shared" si="64"/>
        <v>2</v>
      </c>
      <c r="H483" s="72">
        <f t="shared" si="64"/>
        <v>2</v>
      </c>
      <c r="I483" s="72">
        <f t="shared" si="64"/>
        <v>2</v>
      </c>
      <c r="J483" s="72">
        <f t="shared" si="64"/>
        <v>2</v>
      </c>
      <c r="K483" s="72">
        <f t="shared" si="64"/>
        <v>2</v>
      </c>
      <c r="L483" s="46">
        <v>4</v>
      </c>
      <c r="M483" s="71">
        <f t="shared" si="62"/>
        <v>4</v>
      </c>
      <c r="N483" s="71">
        <f t="shared" si="65"/>
        <v>4</v>
      </c>
      <c r="O483" s="71">
        <f t="shared" si="65"/>
        <v>4</v>
      </c>
      <c r="P483" s="71">
        <f t="shared" si="65"/>
        <v>4</v>
      </c>
      <c r="W483" s="71"/>
    </row>
    <row r="484" spans="1:23" x14ac:dyDescent="0.25">
      <c r="A484" s="16">
        <v>57710</v>
      </c>
      <c r="B484" s="61">
        <v>40.25000000000005</v>
      </c>
      <c r="C484" s="71">
        <v>1.39431305060488</v>
      </c>
      <c r="D484" s="71">
        <f t="shared" si="58"/>
        <v>1.39431305060488</v>
      </c>
      <c r="E484" s="46">
        <f t="shared" si="60"/>
        <v>1.64431305060488</v>
      </c>
      <c r="F484" s="46">
        <f t="shared" si="61"/>
        <v>1.14431305060488</v>
      </c>
      <c r="G484" s="72">
        <f t="shared" si="64"/>
        <v>2</v>
      </c>
      <c r="H484" s="72">
        <f t="shared" si="64"/>
        <v>2</v>
      </c>
      <c r="I484" s="72">
        <f t="shared" si="64"/>
        <v>2</v>
      </c>
      <c r="J484" s="72">
        <f t="shared" si="64"/>
        <v>2</v>
      </c>
      <c r="K484" s="72">
        <f t="shared" si="64"/>
        <v>2</v>
      </c>
      <c r="L484" s="46">
        <v>4</v>
      </c>
      <c r="M484" s="71">
        <f t="shared" si="62"/>
        <v>4</v>
      </c>
      <c r="N484" s="71">
        <f t="shared" si="65"/>
        <v>4</v>
      </c>
      <c r="O484" s="71">
        <f t="shared" si="65"/>
        <v>4</v>
      </c>
      <c r="P484" s="71">
        <f t="shared" si="65"/>
        <v>4</v>
      </c>
      <c r="W484" s="71"/>
    </row>
    <row r="485" spans="1:23" x14ac:dyDescent="0.25">
      <c r="A485" s="16">
        <v>57741</v>
      </c>
      <c r="B485" s="61">
        <v>40.333333333333385</v>
      </c>
      <c r="C485" s="71">
        <v>1.39431305060488</v>
      </c>
      <c r="D485" s="71">
        <f t="shared" si="58"/>
        <v>1.39431305060488</v>
      </c>
      <c r="E485" s="46">
        <f t="shared" si="60"/>
        <v>1.64431305060488</v>
      </c>
      <c r="F485" s="46">
        <f t="shared" si="61"/>
        <v>1.14431305060488</v>
      </c>
      <c r="G485" s="72">
        <f t="shared" si="64"/>
        <v>2</v>
      </c>
      <c r="H485" s="72">
        <f t="shared" si="64"/>
        <v>2</v>
      </c>
      <c r="I485" s="72">
        <f t="shared" si="64"/>
        <v>2</v>
      </c>
      <c r="J485" s="72">
        <f t="shared" si="64"/>
        <v>2</v>
      </c>
      <c r="K485" s="72">
        <f t="shared" si="64"/>
        <v>2</v>
      </c>
      <c r="L485" s="46">
        <v>4</v>
      </c>
      <c r="M485" s="71">
        <f t="shared" si="62"/>
        <v>4</v>
      </c>
      <c r="N485" s="71">
        <f t="shared" si="65"/>
        <v>4</v>
      </c>
      <c r="O485" s="71">
        <f t="shared" si="65"/>
        <v>4</v>
      </c>
      <c r="P485" s="71">
        <f t="shared" si="65"/>
        <v>4</v>
      </c>
      <c r="W485" s="71"/>
    </row>
    <row r="486" spans="1:23" x14ac:dyDescent="0.25">
      <c r="A486" s="16">
        <v>57769</v>
      </c>
      <c r="B486" s="61">
        <v>40.416666666666721</v>
      </c>
      <c r="C486" s="71">
        <v>1.39431305060488</v>
      </c>
      <c r="D486" s="71">
        <f t="shared" si="58"/>
        <v>1.39431305060488</v>
      </c>
      <c r="E486" s="46">
        <f t="shared" si="60"/>
        <v>1.64431305060488</v>
      </c>
      <c r="F486" s="46">
        <f t="shared" si="61"/>
        <v>1.14431305060488</v>
      </c>
      <c r="G486" s="72">
        <f t="shared" si="64"/>
        <v>2</v>
      </c>
      <c r="H486" s="72">
        <f t="shared" si="64"/>
        <v>2</v>
      </c>
      <c r="I486" s="72">
        <f t="shared" si="64"/>
        <v>2</v>
      </c>
      <c r="J486" s="72">
        <f t="shared" si="64"/>
        <v>2</v>
      </c>
      <c r="K486" s="72">
        <f t="shared" si="64"/>
        <v>2</v>
      </c>
      <c r="L486" s="46">
        <v>4</v>
      </c>
      <c r="M486" s="71">
        <f t="shared" si="62"/>
        <v>4</v>
      </c>
      <c r="N486" s="71">
        <f t="shared" si="65"/>
        <v>4</v>
      </c>
      <c r="O486" s="71">
        <f t="shared" si="65"/>
        <v>4</v>
      </c>
      <c r="P486" s="71">
        <f t="shared" si="65"/>
        <v>4</v>
      </c>
      <c r="W486" s="71"/>
    </row>
    <row r="487" spans="1:23" x14ac:dyDescent="0.25">
      <c r="A487" s="16">
        <v>57800</v>
      </c>
      <c r="B487" s="61">
        <v>40.500000000000057</v>
      </c>
      <c r="C487" s="71">
        <v>1.39431305060488</v>
      </c>
      <c r="D487" s="71">
        <f t="shared" si="58"/>
        <v>1.39431305060488</v>
      </c>
      <c r="E487" s="46">
        <f t="shared" si="60"/>
        <v>1.64431305060488</v>
      </c>
      <c r="F487" s="46">
        <f t="shared" si="61"/>
        <v>1.14431305060488</v>
      </c>
      <c r="G487" s="72">
        <f t="shared" si="64"/>
        <v>2</v>
      </c>
      <c r="H487" s="72">
        <f t="shared" si="64"/>
        <v>2</v>
      </c>
      <c r="I487" s="72">
        <f t="shared" si="64"/>
        <v>2</v>
      </c>
      <c r="J487" s="72">
        <f t="shared" si="64"/>
        <v>2</v>
      </c>
      <c r="K487" s="72">
        <f t="shared" si="64"/>
        <v>2</v>
      </c>
      <c r="L487" s="46">
        <v>4</v>
      </c>
      <c r="M487" s="71">
        <f t="shared" si="62"/>
        <v>4</v>
      </c>
      <c r="N487" s="71">
        <f t="shared" si="65"/>
        <v>4</v>
      </c>
      <c r="O487" s="71">
        <f t="shared" si="65"/>
        <v>4</v>
      </c>
      <c r="P487" s="71">
        <f t="shared" si="65"/>
        <v>4</v>
      </c>
      <c r="W487" s="71"/>
    </row>
    <row r="488" spans="1:23" x14ac:dyDescent="0.25">
      <c r="A488" s="16">
        <v>57830</v>
      </c>
      <c r="B488" s="61">
        <v>40.583333333333393</v>
      </c>
      <c r="C488" s="71">
        <v>1.39431305060488</v>
      </c>
      <c r="D488" s="71">
        <f t="shared" si="58"/>
        <v>1.39431305060488</v>
      </c>
      <c r="E488" s="46">
        <f t="shared" si="60"/>
        <v>1.64431305060488</v>
      </c>
      <c r="F488" s="46">
        <f t="shared" si="61"/>
        <v>1.14431305060488</v>
      </c>
      <c r="G488" s="72">
        <f t="shared" si="64"/>
        <v>2</v>
      </c>
      <c r="H488" s="72">
        <f t="shared" si="64"/>
        <v>2</v>
      </c>
      <c r="I488" s="72">
        <f t="shared" si="64"/>
        <v>2</v>
      </c>
      <c r="J488" s="72">
        <f t="shared" si="64"/>
        <v>2</v>
      </c>
      <c r="K488" s="72">
        <f t="shared" si="64"/>
        <v>2</v>
      </c>
      <c r="L488" s="46">
        <v>4</v>
      </c>
      <c r="M488" s="71">
        <f t="shared" si="62"/>
        <v>4</v>
      </c>
      <c r="N488" s="71">
        <f t="shared" si="65"/>
        <v>4</v>
      </c>
      <c r="O488" s="71">
        <f t="shared" si="65"/>
        <v>4</v>
      </c>
      <c r="P488" s="71">
        <f t="shared" si="65"/>
        <v>4</v>
      </c>
      <c r="W488" s="71"/>
    </row>
    <row r="489" spans="1:23" x14ac:dyDescent="0.25">
      <c r="A489" s="16">
        <v>57861</v>
      </c>
      <c r="B489" s="61">
        <v>40.666666666666728</v>
      </c>
      <c r="C489" s="71">
        <v>1.39431305060488</v>
      </c>
      <c r="D489" s="71">
        <f t="shared" si="58"/>
        <v>1.39431305060488</v>
      </c>
      <c r="E489" s="46">
        <f t="shared" si="60"/>
        <v>1.64431305060488</v>
      </c>
      <c r="F489" s="46">
        <f t="shared" si="61"/>
        <v>1.14431305060488</v>
      </c>
      <c r="G489" s="72">
        <f t="shared" si="64"/>
        <v>2</v>
      </c>
      <c r="H489" s="72">
        <f t="shared" si="64"/>
        <v>2</v>
      </c>
      <c r="I489" s="72">
        <f t="shared" si="64"/>
        <v>2</v>
      </c>
      <c r="J489" s="72">
        <f t="shared" si="64"/>
        <v>2</v>
      </c>
      <c r="K489" s="72">
        <f t="shared" si="64"/>
        <v>2</v>
      </c>
      <c r="L489" s="46">
        <v>4</v>
      </c>
      <c r="M489" s="71">
        <f t="shared" si="62"/>
        <v>4</v>
      </c>
      <c r="N489" s="71">
        <f t="shared" si="65"/>
        <v>4</v>
      </c>
      <c r="O489" s="71">
        <f t="shared" si="65"/>
        <v>4</v>
      </c>
      <c r="P489" s="71">
        <f t="shared" si="65"/>
        <v>4</v>
      </c>
      <c r="W489" s="71"/>
    </row>
    <row r="490" spans="1:23" x14ac:dyDescent="0.25">
      <c r="A490" s="16">
        <v>57891</v>
      </c>
      <c r="B490" s="61">
        <v>40.750000000000064</v>
      </c>
      <c r="C490" s="71">
        <v>1.39431305060488</v>
      </c>
      <c r="D490" s="71">
        <f t="shared" si="58"/>
        <v>1.39431305060488</v>
      </c>
      <c r="E490" s="46">
        <f t="shared" si="60"/>
        <v>1.64431305060488</v>
      </c>
      <c r="F490" s="46">
        <f t="shared" si="61"/>
        <v>1.14431305060488</v>
      </c>
      <c r="G490" s="72">
        <f t="shared" si="64"/>
        <v>2</v>
      </c>
      <c r="H490" s="72">
        <f t="shared" si="64"/>
        <v>2</v>
      </c>
      <c r="I490" s="72">
        <f t="shared" si="64"/>
        <v>2</v>
      </c>
      <c r="J490" s="72">
        <f t="shared" si="64"/>
        <v>2</v>
      </c>
      <c r="K490" s="72">
        <f t="shared" si="64"/>
        <v>2</v>
      </c>
      <c r="L490" s="46">
        <v>4</v>
      </c>
      <c r="M490" s="71">
        <f t="shared" si="62"/>
        <v>4</v>
      </c>
      <c r="N490" s="71">
        <f t="shared" si="65"/>
        <v>4</v>
      </c>
      <c r="O490" s="71">
        <f t="shared" si="65"/>
        <v>4</v>
      </c>
      <c r="P490" s="71">
        <f t="shared" si="65"/>
        <v>4</v>
      </c>
      <c r="W490" s="71"/>
    </row>
    <row r="491" spans="1:23" x14ac:dyDescent="0.25">
      <c r="A491" s="16">
        <v>57922</v>
      </c>
      <c r="B491" s="61">
        <v>40.8333333333334</v>
      </c>
      <c r="C491" s="71">
        <v>1.39431305060488</v>
      </c>
      <c r="D491" s="71">
        <f t="shared" si="58"/>
        <v>1.39431305060488</v>
      </c>
      <c r="E491" s="46">
        <f t="shared" si="60"/>
        <v>1.64431305060488</v>
      </c>
      <c r="F491" s="46">
        <f t="shared" si="61"/>
        <v>1.14431305060488</v>
      </c>
      <c r="G491" s="72">
        <f t="shared" si="64"/>
        <v>2</v>
      </c>
      <c r="H491" s="72">
        <f t="shared" si="64"/>
        <v>2</v>
      </c>
      <c r="I491" s="72">
        <f t="shared" si="64"/>
        <v>2</v>
      </c>
      <c r="J491" s="72">
        <f t="shared" si="64"/>
        <v>2</v>
      </c>
      <c r="K491" s="72">
        <f t="shared" si="64"/>
        <v>2</v>
      </c>
      <c r="L491" s="46">
        <v>4</v>
      </c>
      <c r="M491" s="71">
        <f t="shared" si="62"/>
        <v>4</v>
      </c>
      <c r="N491" s="71">
        <f t="shared" si="65"/>
        <v>4</v>
      </c>
      <c r="O491" s="71">
        <f t="shared" si="65"/>
        <v>4</v>
      </c>
      <c r="P491" s="71">
        <f t="shared" si="65"/>
        <v>4</v>
      </c>
      <c r="W491" s="71"/>
    </row>
    <row r="492" spans="1:23" x14ac:dyDescent="0.25">
      <c r="A492" s="16">
        <v>57953</v>
      </c>
      <c r="B492" s="61">
        <v>40.916666666666735</v>
      </c>
      <c r="C492" s="71">
        <v>1.39431305060488</v>
      </c>
      <c r="D492" s="71">
        <f t="shared" si="58"/>
        <v>1.39431305060488</v>
      </c>
      <c r="E492" s="46">
        <f t="shared" si="60"/>
        <v>1.64431305060488</v>
      </c>
      <c r="F492" s="46">
        <f t="shared" si="61"/>
        <v>1.14431305060488</v>
      </c>
      <c r="G492" s="72">
        <f t="shared" si="64"/>
        <v>2</v>
      </c>
      <c r="H492" s="72">
        <f t="shared" si="64"/>
        <v>2</v>
      </c>
      <c r="I492" s="72">
        <f t="shared" si="64"/>
        <v>2</v>
      </c>
      <c r="J492" s="72">
        <f t="shared" si="64"/>
        <v>2</v>
      </c>
      <c r="K492" s="72">
        <f t="shared" si="64"/>
        <v>2</v>
      </c>
      <c r="L492" s="46">
        <v>4</v>
      </c>
      <c r="M492" s="71">
        <f t="shared" si="62"/>
        <v>4</v>
      </c>
      <c r="N492" s="71">
        <f t="shared" si="65"/>
        <v>4</v>
      </c>
      <c r="O492" s="71">
        <f t="shared" si="65"/>
        <v>4</v>
      </c>
      <c r="P492" s="71">
        <f t="shared" si="65"/>
        <v>4</v>
      </c>
      <c r="W492" s="71"/>
    </row>
    <row r="493" spans="1:23" x14ac:dyDescent="0.25">
      <c r="A493" s="16">
        <v>57983</v>
      </c>
      <c r="B493" s="61">
        <v>41.000000000000071</v>
      </c>
      <c r="C493" s="71">
        <v>1.39431305060488</v>
      </c>
      <c r="D493" s="71">
        <f t="shared" si="58"/>
        <v>1.39431305060488</v>
      </c>
      <c r="E493" s="46">
        <f t="shared" si="60"/>
        <v>1.64431305060488</v>
      </c>
      <c r="F493" s="46">
        <f t="shared" si="61"/>
        <v>1.14431305060488</v>
      </c>
      <c r="G493" s="72">
        <f t="shared" si="64"/>
        <v>2</v>
      </c>
      <c r="H493" s="72">
        <f t="shared" si="64"/>
        <v>2</v>
      </c>
      <c r="I493" s="72">
        <f t="shared" si="64"/>
        <v>2</v>
      </c>
      <c r="J493" s="72">
        <f t="shared" si="64"/>
        <v>2</v>
      </c>
      <c r="K493" s="72">
        <f t="shared" si="64"/>
        <v>2</v>
      </c>
      <c r="L493" s="46">
        <v>4</v>
      </c>
      <c r="M493" s="71">
        <f t="shared" si="62"/>
        <v>4</v>
      </c>
      <c r="N493" s="71">
        <f t="shared" si="65"/>
        <v>4</v>
      </c>
      <c r="O493" s="71">
        <f t="shared" si="65"/>
        <v>4</v>
      </c>
      <c r="P493" s="71">
        <f t="shared" si="65"/>
        <v>4</v>
      </c>
      <c r="W493" s="71"/>
    </row>
    <row r="494" spans="1:23" x14ac:dyDescent="0.25">
      <c r="A494" s="16">
        <v>58014</v>
      </c>
      <c r="B494" s="61">
        <v>41.083333333333407</v>
      </c>
      <c r="C494" s="71">
        <v>1.39431305060488</v>
      </c>
      <c r="D494" s="71">
        <f t="shared" si="58"/>
        <v>1.39431305060488</v>
      </c>
      <c r="E494" s="46">
        <f t="shared" si="60"/>
        <v>1.64431305060488</v>
      </c>
      <c r="F494" s="46">
        <f t="shared" si="61"/>
        <v>1.14431305060488</v>
      </c>
      <c r="G494" s="72">
        <f t="shared" si="64"/>
        <v>2</v>
      </c>
      <c r="H494" s="72">
        <f t="shared" si="64"/>
        <v>2</v>
      </c>
      <c r="I494" s="72">
        <f t="shared" si="64"/>
        <v>2</v>
      </c>
      <c r="J494" s="72">
        <f t="shared" si="64"/>
        <v>2</v>
      </c>
      <c r="K494" s="72">
        <f t="shared" si="64"/>
        <v>2</v>
      </c>
      <c r="L494" s="46">
        <v>4</v>
      </c>
      <c r="M494" s="71">
        <f t="shared" si="62"/>
        <v>4</v>
      </c>
      <c r="N494" s="71">
        <f t="shared" si="65"/>
        <v>4</v>
      </c>
      <c r="O494" s="71">
        <f t="shared" si="65"/>
        <v>4</v>
      </c>
      <c r="P494" s="71">
        <f t="shared" si="65"/>
        <v>4</v>
      </c>
      <c r="W494" s="71"/>
    </row>
    <row r="495" spans="1:23" x14ac:dyDescent="0.25">
      <c r="A495" s="16">
        <v>58044</v>
      </c>
      <c r="B495" s="61">
        <v>41.166666666666742</v>
      </c>
      <c r="C495" s="71">
        <v>1.39431305060488</v>
      </c>
      <c r="D495" s="71">
        <f t="shared" si="58"/>
        <v>1.39431305060488</v>
      </c>
      <c r="E495" s="46">
        <f t="shared" si="60"/>
        <v>1.64431305060488</v>
      </c>
      <c r="F495" s="46">
        <f t="shared" si="61"/>
        <v>1.14431305060488</v>
      </c>
      <c r="G495" s="72">
        <f t="shared" si="64"/>
        <v>2</v>
      </c>
      <c r="H495" s="72">
        <f t="shared" si="64"/>
        <v>2</v>
      </c>
      <c r="I495" s="72">
        <f t="shared" si="64"/>
        <v>2</v>
      </c>
      <c r="J495" s="72">
        <f t="shared" si="64"/>
        <v>2</v>
      </c>
      <c r="K495" s="72">
        <f t="shared" si="64"/>
        <v>2</v>
      </c>
      <c r="L495" s="46">
        <v>4</v>
      </c>
      <c r="M495" s="71">
        <f t="shared" si="62"/>
        <v>4</v>
      </c>
      <c r="N495" s="71">
        <f t="shared" si="65"/>
        <v>4</v>
      </c>
      <c r="O495" s="71">
        <f t="shared" si="65"/>
        <v>4</v>
      </c>
      <c r="P495" s="71">
        <f t="shared" si="65"/>
        <v>4</v>
      </c>
      <c r="W495" s="71"/>
    </row>
    <row r="496" spans="1:23" x14ac:dyDescent="0.25">
      <c r="A496" s="16">
        <v>58075</v>
      </c>
      <c r="B496" s="61">
        <v>41.250000000000078</v>
      </c>
      <c r="C496" s="71">
        <v>1.39431305060488</v>
      </c>
      <c r="D496" s="71">
        <f t="shared" si="58"/>
        <v>1.39431305060488</v>
      </c>
      <c r="E496" s="46">
        <f t="shared" si="60"/>
        <v>1.64431305060488</v>
      </c>
      <c r="F496" s="46">
        <f t="shared" si="61"/>
        <v>1.14431305060488</v>
      </c>
      <c r="G496" s="72">
        <f t="shared" si="64"/>
        <v>2</v>
      </c>
      <c r="H496" s="72">
        <f t="shared" si="64"/>
        <v>2</v>
      </c>
      <c r="I496" s="72">
        <f t="shared" si="64"/>
        <v>2</v>
      </c>
      <c r="J496" s="72">
        <f t="shared" si="64"/>
        <v>2</v>
      </c>
      <c r="K496" s="72">
        <f t="shared" si="64"/>
        <v>2</v>
      </c>
      <c r="L496" s="46">
        <v>4</v>
      </c>
      <c r="M496" s="71">
        <f t="shared" si="62"/>
        <v>4</v>
      </c>
      <c r="N496" s="71">
        <f t="shared" si="65"/>
        <v>4</v>
      </c>
      <c r="O496" s="71">
        <f t="shared" si="65"/>
        <v>4</v>
      </c>
      <c r="P496" s="71">
        <f t="shared" si="65"/>
        <v>4</v>
      </c>
      <c r="W496" s="71"/>
    </row>
    <row r="497" spans="1:23" x14ac:dyDescent="0.25">
      <c r="A497" s="16">
        <v>58106</v>
      </c>
      <c r="B497" s="61">
        <v>41.333333333333414</v>
      </c>
      <c r="C497" s="71">
        <v>1.39431305060488</v>
      </c>
      <c r="D497" s="71">
        <f t="shared" si="58"/>
        <v>1.39431305060488</v>
      </c>
      <c r="E497" s="46">
        <f t="shared" si="60"/>
        <v>1.64431305060488</v>
      </c>
      <c r="F497" s="46">
        <f t="shared" si="61"/>
        <v>1.14431305060488</v>
      </c>
      <c r="G497" s="72">
        <f t="shared" si="64"/>
        <v>2</v>
      </c>
      <c r="H497" s="72">
        <f t="shared" si="64"/>
        <v>2</v>
      </c>
      <c r="I497" s="72">
        <f t="shared" si="64"/>
        <v>2</v>
      </c>
      <c r="J497" s="72">
        <f t="shared" si="64"/>
        <v>2</v>
      </c>
      <c r="K497" s="72">
        <f t="shared" si="64"/>
        <v>2</v>
      </c>
      <c r="L497" s="46">
        <v>4</v>
      </c>
      <c r="M497" s="71">
        <f t="shared" si="62"/>
        <v>4</v>
      </c>
      <c r="N497" s="71">
        <f t="shared" ref="N497:P512" si="66">IF($C497+(0.5*$B497/2)&lt;=4,$C497+(0.5*$B497/2),4)</f>
        <v>4</v>
      </c>
      <c r="O497" s="71">
        <f t="shared" si="66"/>
        <v>4</v>
      </c>
      <c r="P497" s="71">
        <f t="shared" si="66"/>
        <v>4</v>
      </c>
      <c r="W497" s="71"/>
    </row>
    <row r="498" spans="1:23" x14ac:dyDescent="0.25">
      <c r="A498" s="16">
        <v>58134</v>
      </c>
      <c r="B498" s="61">
        <v>41.41666666666675</v>
      </c>
      <c r="C498" s="71">
        <v>1.39431305060488</v>
      </c>
      <c r="D498" s="71">
        <f t="shared" si="58"/>
        <v>1.39431305060488</v>
      </c>
      <c r="E498" s="46">
        <f t="shared" si="60"/>
        <v>1.64431305060488</v>
      </c>
      <c r="F498" s="46">
        <f t="shared" si="61"/>
        <v>1.14431305060488</v>
      </c>
      <c r="G498" s="72">
        <f t="shared" si="64"/>
        <v>2</v>
      </c>
      <c r="H498" s="72">
        <f t="shared" si="64"/>
        <v>2</v>
      </c>
      <c r="I498" s="72">
        <f t="shared" si="64"/>
        <v>2</v>
      </c>
      <c r="J498" s="72">
        <f t="shared" si="64"/>
        <v>2</v>
      </c>
      <c r="K498" s="72">
        <f t="shared" si="64"/>
        <v>2</v>
      </c>
      <c r="L498" s="46">
        <v>4</v>
      </c>
      <c r="M498" s="71">
        <f t="shared" si="62"/>
        <v>4</v>
      </c>
      <c r="N498" s="71">
        <f t="shared" si="66"/>
        <v>4</v>
      </c>
      <c r="O498" s="71">
        <f t="shared" si="66"/>
        <v>4</v>
      </c>
      <c r="P498" s="71">
        <f t="shared" si="66"/>
        <v>4</v>
      </c>
      <c r="W498" s="71"/>
    </row>
    <row r="499" spans="1:23" x14ac:dyDescent="0.25">
      <c r="A499" s="16">
        <v>58165</v>
      </c>
      <c r="B499" s="61">
        <v>41.500000000000085</v>
      </c>
      <c r="C499" s="71">
        <v>1.39431305060488</v>
      </c>
      <c r="D499" s="71">
        <f t="shared" si="58"/>
        <v>1.39431305060488</v>
      </c>
      <c r="E499" s="46">
        <f t="shared" si="60"/>
        <v>1.64431305060488</v>
      </c>
      <c r="F499" s="46">
        <f t="shared" si="61"/>
        <v>1.14431305060488</v>
      </c>
      <c r="G499" s="72">
        <f t="shared" si="64"/>
        <v>2</v>
      </c>
      <c r="H499" s="72">
        <f t="shared" si="64"/>
        <v>2</v>
      </c>
      <c r="I499" s="72">
        <f t="shared" si="64"/>
        <v>2</v>
      </c>
      <c r="J499" s="72">
        <f t="shared" si="64"/>
        <v>2</v>
      </c>
      <c r="K499" s="72">
        <f t="shared" si="64"/>
        <v>2</v>
      </c>
      <c r="L499" s="46">
        <v>4</v>
      </c>
      <c r="M499" s="71">
        <f t="shared" si="62"/>
        <v>4</v>
      </c>
      <c r="N499" s="71">
        <f t="shared" si="66"/>
        <v>4</v>
      </c>
      <c r="O499" s="71">
        <f t="shared" si="66"/>
        <v>4</v>
      </c>
      <c r="P499" s="71">
        <f t="shared" si="66"/>
        <v>4</v>
      </c>
      <c r="W499" s="71"/>
    </row>
    <row r="500" spans="1:23" x14ac:dyDescent="0.25">
      <c r="A500" s="16">
        <v>58195</v>
      </c>
      <c r="B500" s="61">
        <v>41.583333333333421</v>
      </c>
      <c r="C500" s="71">
        <v>1.39431305060488</v>
      </c>
      <c r="D500" s="71">
        <f t="shared" si="58"/>
        <v>1.39431305060488</v>
      </c>
      <c r="E500" s="46">
        <f t="shared" si="60"/>
        <v>1.64431305060488</v>
      </c>
      <c r="F500" s="46">
        <f t="shared" si="61"/>
        <v>1.14431305060488</v>
      </c>
      <c r="G500" s="72">
        <f t="shared" si="64"/>
        <v>2</v>
      </c>
      <c r="H500" s="72">
        <f t="shared" si="64"/>
        <v>2</v>
      </c>
      <c r="I500" s="72">
        <f t="shared" si="64"/>
        <v>2</v>
      </c>
      <c r="J500" s="72">
        <f t="shared" si="64"/>
        <v>2</v>
      </c>
      <c r="K500" s="72">
        <f t="shared" si="64"/>
        <v>2</v>
      </c>
      <c r="L500" s="46">
        <v>4</v>
      </c>
      <c r="M500" s="71">
        <f t="shared" si="62"/>
        <v>4</v>
      </c>
      <c r="N500" s="71">
        <f t="shared" si="66"/>
        <v>4</v>
      </c>
      <c r="O500" s="71">
        <f t="shared" si="66"/>
        <v>4</v>
      </c>
      <c r="P500" s="71">
        <f t="shared" si="66"/>
        <v>4</v>
      </c>
      <c r="W500" s="71"/>
    </row>
    <row r="501" spans="1:23" x14ac:dyDescent="0.25">
      <c r="A501" s="16">
        <v>58226</v>
      </c>
      <c r="B501" s="61">
        <v>41.666666666666757</v>
      </c>
      <c r="C501" s="71">
        <v>1.39431305060488</v>
      </c>
      <c r="D501" s="71">
        <f t="shared" si="58"/>
        <v>1.39431305060488</v>
      </c>
      <c r="E501" s="46">
        <f t="shared" si="60"/>
        <v>1.64431305060488</v>
      </c>
      <c r="F501" s="46">
        <f t="shared" si="61"/>
        <v>1.14431305060488</v>
      </c>
      <c r="G501" s="72">
        <f t="shared" si="64"/>
        <v>2</v>
      </c>
      <c r="H501" s="72">
        <f t="shared" si="64"/>
        <v>2</v>
      </c>
      <c r="I501" s="72">
        <f t="shared" si="64"/>
        <v>2</v>
      </c>
      <c r="J501" s="72">
        <f t="shared" si="64"/>
        <v>2</v>
      </c>
      <c r="K501" s="72">
        <f t="shared" si="64"/>
        <v>2</v>
      </c>
      <c r="L501" s="46">
        <v>4</v>
      </c>
      <c r="M501" s="71">
        <f t="shared" si="62"/>
        <v>4</v>
      </c>
      <c r="N501" s="71">
        <f t="shared" si="66"/>
        <v>4</v>
      </c>
      <c r="O501" s="71">
        <f t="shared" si="66"/>
        <v>4</v>
      </c>
      <c r="P501" s="71">
        <f t="shared" si="66"/>
        <v>4</v>
      </c>
      <c r="W501" s="71"/>
    </row>
    <row r="502" spans="1:23" x14ac:dyDescent="0.25">
      <c r="A502" s="16">
        <v>58256</v>
      </c>
      <c r="B502" s="61">
        <v>41.750000000000092</v>
      </c>
      <c r="C502" s="71">
        <v>1.39431305060488</v>
      </c>
      <c r="D502" s="71">
        <f t="shared" si="58"/>
        <v>1.39431305060488</v>
      </c>
      <c r="E502" s="46">
        <f t="shared" si="60"/>
        <v>1.64431305060488</v>
      </c>
      <c r="F502" s="46">
        <f t="shared" si="61"/>
        <v>1.14431305060488</v>
      </c>
      <c r="G502" s="72">
        <f t="shared" si="64"/>
        <v>2</v>
      </c>
      <c r="H502" s="72">
        <f t="shared" si="64"/>
        <v>2</v>
      </c>
      <c r="I502" s="72">
        <f t="shared" si="64"/>
        <v>2</v>
      </c>
      <c r="J502" s="72">
        <f t="shared" si="64"/>
        <v>2</v>
      </c>
      <c r="K502" s="72">
        <f t="shared" si="64"/>
        <v>2</v>
      </c>
      <c r="L502" s="46">
        <v>4</v>
      </c>
      <c r="M502" s="71">
        <f t="shared" si="62"/>
        <v>4</v>
      </c>
      <c r="N502" s="71">
        <f t="shared" si="66"/>
        <v>4</v>
      </c>
      <c r="O502" s="71">
        <f t="shared" si="66"/>
        <v>4</v>
      </c>
      <c r="P502" s="71">
        <f t="shared" si="66"/>
        <v>4</v>
      </c>
      <c r="W502" s="71"/>
    </row>
    <row r="503" spans="1:23" x14ac:dyDescent="0.25">
      <c r="A503" s="16">
        <v>58287</v>
      </c>
      <c r="B503" s="61">
        <v>41.833333333333428</v>
      </c>
      <c r="C503" s="71">
        <v>1.39431305060488</v>
      </c>
      <c r="D503" s="71">
        <f t="shared" si="58"/>
        <v>1.39431305060488</v>
      </c>
      <c r="E503" s="46">
        <f t="shared" si="60"/>
        <v>1.64431305060488</v>
      </c>
      <c r="F503" s="46">
        <f t="shared" si="61"/>
        <v>1.14431305060488</v>
      </c>
      <c r="G503" s="72">
        <f t="shared" si="64"/>
        <v>2</v>
      </c>
      <c r="H503" s="72">
        <f t="shared" si="64"/>
        <v>2</v>
      </c>
      <c r="I503" s="72">
        <f t="shared" si="64"/>
        <v>2</v>
      </c>
      <c r="J503" s="72">
        <f t="shared" si="64"/>
        <v>2</v>
      </c>
      <c r="K503" s="72">
        <f t="shared" si="64"/>
        <v>2</v>
      </c>
      <c r="L503" s="46">
        <v>4</v>
      </c>
      <c r="M503" s="71">
        <f t="shared" si="62"/>
        <v>4</v>
      </c>
      <c r="N503" s="71">
        <f t="shared" si="66"/>
        <v>4</v>
      </c>
      <c r="O503" s="71">
        <f t="shared" si="66"/>
        <v>4</v>
      </c>
      <c r="P503" s="71">
        <f t="shared" si="66"/>
        <v>4</v>
      </c>
      <c r="W503" s="71"/>
    </row>
    <row r="504" spans="1:23" x14ac:dyDescent="0.25">
      <c r="A504" s="16">
        <v>58318</v>
      </c>
      <c r="B504" s="61">
        <v>41.916666666666764</v>
      </c>
      <c r="C504" s="71">
        <v>1.39431305060488</v>
      </c>
      <c r="D504" s="71">
        <f t="shared" si="58"/>
        <v>1.39431305060488</v>
      </c>
      <c r="E504" s="46">
        <f t="shared" si="60"/>
        <v>1.64431305060488</v>
      </c>
      <c r="F504" s="46">
        <f t="shared" si="61"/>
        <v>1.14431305060488</v>
      </c>
      <c r="G504" s="72">
        <f t="shared" si="64"/>
        <v>2</v>
      </c>
      <c r="H504" s="72">
        <f t="shared" si="64"/>
        <v>2</v>
      </c>
      <c r="I504" s="72">
        <f t="shared" si="64"/>
        <v>2</v>
      </c>
      <c r="J504" s="72">
        <f t="shared" si="64"/>
        <v>2</v>
      </c>
      <c r="K504" s="72">
        <f t="shared" si="64"/>
        <v>2</v>
      </c>
      <c r="L504" s="46">
        <v>4</v>
      </c>
      <c r="M504" s="71">
        <f t="shared" si="62"/>
        <v>4</v>
      </c>
      <c r="N504" s="71">
        <f t="shared" si="66"/>
        <v>4</v>
      </c>
      <c r="O504" s="71">
        <f t="shared" si="66"/>
        <v>4</v>
      </c>
      <c r="P504" s="71">
        <f t="shared" si="66"/>
        <v>4</v>
      </c>
      <c r="W504" s="71"/>
    </row>
    <row r="505" spans="1:23" x14ac:dyDescent="0.25">
      <c r="A505" s="16">
        <v>58348</v>
      </c>
      <c r="B505" s="61">
        <v>42.000000000000099</v>
      </c>
      <c r="C505" s="71">
        <v>1.39431305060488</v>
      </c>
      <c r="D505" s="71">
        <f t="shared" si="58"/>
        <v>1.39431305060488</v>
      </c>
      <c r="E505" s="46">
        <f t="shared" si="60"/>
        <v>1.64431305060488</v>
      </c>
      <c r="F505" s="46">
        <f t="shared" si="61"/>
        <v>1.14431305060488</v>
      </c>
      <c r="G505" s="72">
        <f t="shared" si="64"/>
        <v>2</v>
      </c>
      <c r="H505" s="72">
        <f t="shared" si="64"/>
        <v>2</v>
      </c>
      <c r="I505" s="72">
        <f t="shared" si="64"/>
        <v>2</v>
      </c>
      <c r="J505" s="72">
        <f t="shared" si="64"/>
        <v>2</v>
      </c>
      <c r="K505" s="72">
        <f t="shared" si="64"/>
        <v>2</v>
      </c>
      <c r="L505" s="46">
        <v>4</v>
      </c>
      <c r="M505" s="71">
        <f t="shared" si="62"/>
        <v>4</v>
      </c>
      <c r="N505" s="71">
        <f t="shared" si="66"/>
        <v>4</v>
      </c>
      <c r="O505" s="71">
        <f t="shared" si="66"/>
        <v>4</v>
      </c>
      <c r="P505" s="71">
        <f t="shared" si="66"/>
        <v>4</v>
      </c>
      <c r="W505" s="71"/>
    </row>
    <row r="506" spans="1:23" x14ac:dyDescent="0.25">
      <c r="A506" s="16">
        <v>58379</v>
      </c>
      <c r="B506" s="61">
        <v>42.083333333333435</v>
      </c>
      <c r="C506" s="71">
        <v>1.39431305060488</v>
      </c>
      <c r="D506" s="71">
        <f t="shared" si="58"/>
        <v>1.39431305060488</v>
      </c>
      <c r="E506" s="46">
        <f t="shared" si="60"/>
        <v>1.64431305060488</v>
      </c>
      <c r="F506" s="46">
        <f t="shared" si="61"/>
        <v>1.14431305060488</v>
      </c>
      <c r="G506" s="72">
        <f t="shared" ref="G506:K537" si="67">IF($C506+(0.5*$B506/2)&lt;=2,$C506+(0.5*$B506/2),2)</f>
        <v>2</v>
      </c>
      <c r="H506" s="72">
        <f t="shared" si="67"/>
        <v>2</v>
      </c>
      <c r="I506" s="72">
        <f t="shared" si="67"/>
        <v>2</v>
      </c>
      <c r="J506" s="72">
        <f t="shared" si="67"/>
        <v>2</v>
      </c>
      <c r="K506" s="72">
        <f t="shared" si="67"/>
        <v>2</v>
      </c>
      <c r="L506" s="46">
        <v>4</v>
      </c>
      <c r="M506" s="71">
        <f t="shared" si="62"/>
        <v>4</v>
      </c>
      <c r="N506" s="71">
        <f t="shared" si="66"/>
        <v>4</v>
      </c>
      <c r="O506" s="71">
        <f t="shared" si="66"/>
        <v>4</v>
      </c>
      <c r="P506" s="71">
        <f t="shared" si="66"/>
        <v>4</v>
      </c>
      <c r="W506" s="71"/>
    </row>
    <row r="507" spans="1:23" x14ac:dyDescent="0.25">
      <c r="A507" s="16">
        <v>58409</v>
      </c>
      <c r="B507" s="61">
        <v>42.166666666666771</v>
      </c>
      <c r="C507" s="71">
        <v>1.39431305060488</v>
      </c>
      <c r="D507" s="71">
        <f t="shared" si="58"/>
        <v>1.39431305060488</v>
      </c>
      <c r="E507" s="46">
        <f t="shared" si="60"/>
        <v>1.64431305060488</v>
      </c>
      <c r="F507" s="46">
        <f t="shared" si="61"/>
        <v>1.14431305060488</v>
      </c>
      <c r="G507" s="72">
        <f t="shared" si="67"/>
        <v>2</v>
      </c>
      <c r="H507" s="72">
        <f t="shared" si="67"/>
        <v>2</v>
      </c>
      <c r="I507" s="72">
        <f t="shared" si="67"/>
        <v>2</v>
      </c>
      <c r="J507" s="72">
        <f t="shared" si="67"/>
        <v>2</v>
      </c>
      <c r="K507" s="72">
        <f t="shared" si="67"/>
        <v>2</v>
      </c>
      <c r="L507" s="46">
        <v>4</v>
      </c>
      <c r="M507" s="71">
        <f t="shared" si="62"/>
        <v>4</v>
      </c>
      <c r="N507" s="71">
        <f t="shared" si="66"/>
        <v>4</v>
      </c>
      <c r="O507" s="71">
        <f t="shared" si="66"/>
        <v>4</v>
      </c>
      <c r="P507" s="71">
        <f t="shared" si="66"/>
        <v>4</v>
      </c>
      <c r="W507" s="71"/>
    </row>
    <row r="508" spans="1:23" x14ac:dyDescent="0.25">
      <c r="A508" s="16">
        <v>58440</v>
      </c>
      <c r="B508" s="61">
        <v>42.250000000000107</v>
      </c>
      <c r="C508" s="71">
        <v>1.39431305060488</v>
      </c>
      <c r="D508" s="71">
        <f t="shared" si="58"/>
        <v>1.39431305060488</v>
      </c>
      <c r="E508" s="46">
        <f t="shared" si="60"/>
        <v>1.64431305060488</v>
      </c>
      <c r="F508" s="46">
        <f t="shared" si="61"/>
        <v>1.14431305060488</v>
      </c>
      <c r="G508" s="72">
        <f t="shared" si="67"/>
        <v>2</v>
      </c>
      <c r="H508" s="72">
        <f t="shared" si="67"/>
        <v>2</v>
      </c>
      <c r="I508" s="72">
        <f t="shared" si="67"/>
        <v>2</v>
      </c>
      <c r="J508" s="72">
        <f t="shared" si="67"/>
        <v>2</v>
      </c>
      <c r="K508" s="72">
        <f t="shared" si="67"/>
        <v>2</v>
      </c>
      <c r="L508" s="46">
        <v>4</v>
      </c>
      <c r="M508" s="71">
        <f t="shared" si="62"/>
        <v>4</v>
      </c>
      <c r="N508" s="71">
        <f t="shared" si="66"/>
        <v>4</v>
      </c>
      <c r="O508" s="71">
        <f t="shared" si="66"/>
        <v>4</v>
      </c>
      <c r="P508" s="71">
        <f t="shared" si="66"/>
        <v>4</v>
      </c>
      <c r="W508" s="71"/>
    </row>
    <row r="509" spans="1:23" x14ac:dyDescent="0.25">
      <c r="A509" s="16">
        <v>58471</v>
      </c>
      <c r="B509" s="61">
        <v>42.333333333333442</v>
      </c>
      <c r="C509" s="71">
        <v>1.39431305060488</v>
      </c>
      <c r="D509" s="71">
        <f t="shared" si="58"/>
        <v>1.39431305060488</v>
      </c>
      <c r="E509" s="46">
        <f t="shared" si="60"/>
        <v>1.64431305060488</v>
      </c>
      <c r="F509" s="46">
        <f t="shared" si="61"/>
        <v>1.14431305060488</v>
      </c>
      <c r="G509" s="72">
        <f t="shared" si="67"/>
        <v>2</v>
      </c>
      <c r="H509" s="72">
        <f t="shared" si="67"/>
        <v>2</v>
      </c>
      <c r="I509" s="72">
        <f t="shared" si="67"/>
        <v>2</v>
      </c>
      <c r="J509" s="72">
        <f t="shared" si="67"/>
        <v>2</v>
      </c>
      <c r="K509" s="72">
        <f t="shared" si="67"/>
        <v>2</v>
      </c>
      <c r="L509" s="46">
        <v>4</v>
      </c>
      <c r="M509" s="71">
        <f t="shared" si="62"/>
        <v>4</v>
      </c>
      <c r="N509" s="71">
        <f t="shared" si="66"/>
        <v>4</v>
      </c>
      <c r="O509" s="71">
        <f t="shared" si="66"/>
        <v>4</v>
      </c>
      <c r="P509" s="71">
        <f t="shared" si="66"/>
        <v>4</v>
      </c>
      <c r="W509" s="71"/>
    </row>
    <row r="510" spans="1:23" x14ac:dyDescent="0.25">
      <c r="A510" s="16">
        <v>58500</v>
      </c>
      <c r="B510" s="61">
        <v>42.416666666666778</v>
      </c>
      <c r="C510" s="71">
        <v>1.39431305060488</v>
      </c>
      <c r="D510" s="71">
        <f t="shared" si="58"/>
        <v>1.39431305060488</v>
      </c>
      <c r="E510" s="46">
        <f t="shared" si="60"/>
        <v>1.64431305060488</v>
      </c>
      <c r="F510" s="46">
        <f t="shared" si="61"/>
        <v>1.14431305060488</v>
      </c>
      <c r="G510" s="72">
        <f t="shared" si="67"/>
        <v>2</v>
      </c>
      <c r="H510" s="72">
        <f t="shared" si="67"/>
        <v>2</v>
      </c>
      <c r="I510" s="72">
        <f t="shared" si="67"/>
        <v>2</v>
      </c>
      <c r="J510" s="72">
        <f t="shared" si="67"/>
        <v>2</v>
      </c>
      <c r="K510" s="72">
        <f t="shared" si="67"/>
        <v>2</v>
      </c>
      <c r="L510" s="46">
        <v>4</v>
      </c>
      <c r="M510" s="71">
        <f t="shared" si="62"/>
        <v>4</v>
      </c>
      <c r="N510" s="71">
        <f t="shared" si="66"/>
        <v>4</v>
      </c>
      <c r="O510" s="71">
        <f t="shared" si="66"/>
        <v>4</v>
      </c>
      <c r="P510" s="71">
        <f t="shared" si="66"/>
        <v>4</v>
      </c>
      <c r="W510" s="71"/>
    </row>
    <row r="511" spans="1:23" x14ac:dyDescent="0.25">
      <c r="A511" s="16">
        <v>58531</v>
      </c>
      <c r="B511" s="61">
        <v>42.500000000000114</v>
      </c>
      <c r="C511" s="71">
        <v>1.39431305060488</v>
      </c>
      <c r="D511" s="71">
        <f t="shared" ref="D511:D574" si="68">IF((D510+AVERAGE($T$49:$T$61))&lt;$C511,D510+AVERAGE($T$49:$T$61),$C511)</f>
        <v>1.39431305060488</v>
      </c>
      <c r="E511" s="46">
        <f t="shared" si="60"/>
        <v>1.64431305060488</v>
      </c>
      <c r="F511" s="46">
        <f t="shared" si="61"/>
        <v>1.14431305060488</v>
      </c>
      <c r="G511" s="72">
        <f t="shared" si="67"/>
        <v>2</v>
      </c>
      <c r="H511" s="72">
        <f t="shared" si="67"/>
        <v>2</v>
      </c>
      <c r="I511" s="72">
        <f t="shared" si="67"/>
        <v>2</v>
      </c>
      <c r="J511" s="72">
        <f t="shared" si="67"/>
        <v>2</v>
      </c>
      <c r="K511" s="72">
        <f t="shared" si="67"/>
        <v>2</v>
      </c>
      <c r="L511" s="46">
        <v>4</v>
      </c>
      <c r="M511" s="71">
        <f t="shared" si="62"/>
        <v>4</v>
      </c>
      <c r="N511" s="71">
        <f t="shared" si="66"/>
        <v>4</v>
      </c>
      <c r="O511" s="71">
        <f t="shared" si="66"/>
        <v>4</v>
      </c>
      <c r="P511" s="71">
        <f t="shared" si="66"/>
        <v>4</v>
      </c>
      <c r="W511" s="71"/>
    </row>
    <row r="512" spans="1:23" x14ac:dyDescent="0.25">
      <c r="A512" s="16">
        <v>58561</v>
      </c>
      <c r="B512" s="61">
        <v>42.583333333333449</v>
      </c>
      <c r="C512" s="71">
        <v>1.39431305060488</v>
      </c>
      <c r="D512" s="71">
        <f t="shared" si="68"/>
        <v>1.39431305060488</v>
      </c>
      <c r="E512" s="46">
        <f t="shared" si="60"/>
        <v>1.64431305060488</v>
      </c>
      <c r="F512" s="46">
        <f t="shared" si="61"/>
        <v>1.14431305060488</v>
      </c>
      <c r="G512" s="72">
        <f t="shared" si="67"/>
        <v>2</v>
      </c>
      <c r="H512" s="72">
        <f t="shared" si="67"/>
        <v>2</v>
      </c>
      <c r="I512" s="72">
        <f t="shared" si="67"/>
        <v>2</v>
      </c>
      <c r="J512" s="72">
        <f t="shared" si="67"/>
        <v>2</v>
      </c>
      <c r="K512" s="72">
        <f t="shared" si="67"/>
        <v>2</v>
      </c>
      <c r="L512" s="46">
        <v>4</v>
      </c>
      <c r="M512" s="71">
        <f t="shared" si="62"/>
        <v>4</v>
      </c>
      <c r="N512" s="71">
        <f t="shared" si="66"/>
        <v>4</v>
      </c>
      <c r="O512" s="71">
        <f t="shared" si="66"/>
        <v>4</v>
      </c>
      <c r="P512" s="71">
        <f t="shared" si="66"/>
        <v>4</v>
      </c>
      <c r="W512" s="71"/>
    </row>
    <row r="513" spans="1:23" x14ac:dyDescent="0.25">
      <c r="A513" s="16">
        <v>58592</v>
      </c>
      <c r="B513" s="61">
        <v>42.666666666666785</v>
      </c>
      <c r="C513" s="71">
        <v>1.39431305060488</v>
      </c>
      <c r="D513" s="71">
        <f t="shared" si="68"/>
        <v>1.39431305060488</v>
      </c>
      <c r="E513" s="46">
        <f t="shared" si="60"/>
        <v>1.64431305060488</v>
      </c>
      <c r="F513" s="46">
        <f t="shared" si="61"/>
        <v>1.14431305060488</v>
      </c>
      <c r="G513" s="72">
        <f t="shared" si="67"/>
        <v>2</v>
      </c>
      <c r="H513" s="72">
        <f t="shared" si="67"/>
        <v>2</v>
      </c>
      <c r="I513" s="72">
        <f t="shared" si="67"/>
        <v>2</v>
      </c>
      <c r="J513" s="72">
        <f t="shared" si="67"/>
        <v>2</v>
      </c>
      <c r="K513" s="72">
        <f t="shared" si="67"/>
        <v>2</v>
      </c>
      <c r="L513" s="46">
        <v>4</v>
      </c>
      <c r="M513" s="71">
        <f t="shared" si="62"/>
        <v>4</v>
      </c>
      <c r="N513" s="71">
        <f t="shared" ref="N513:P514" si="69">IF($C513+(0.5*$B513/2)&lt;=4,$C513+(0.5*$B513/2),4)</f>
        <v>4</v>
      </c>
      <c r="O513" s="71">
        <f t="shared" si="69"/>
        <v>4</v>
      </c>
      <c r="P513" s="71">
        <f t="shared" si="69"/>
        <v>4</v>
      </c>
      <c r="W513" s="71"/>
    </row>
    <row r="514" spans="1:23" x14ac:dyDescent="0.25">
      <c r="A514" s="16">
        <v>58622</v>
      </c>
      <c r="B514" s="61">
        <v>42.750000000000121</v>
      </c>
      <c r="C514" s="71">
        <v>1.39431305060488</v>
      </c>
      <c r="D514" s="71">
        <f t="shared" si="68"/>
        <v>1.39431305060488</v>
      </c>
      <c r="E514" s="46">
        <f t="shared" ref="E514:E577" si="70">C514+0.25</f>
        <v>1.64431305060488</v>
      </c>
      <c r="F514" s="46">
        <f t="shared" ref="F514:F577" si="71">IF(C514-0.25&lt;0,0,C514-0.25)</f>
        <v>1.14431305060488</v>
      </c>
      <c r="G514" s="72">
        <f t="shared" si="67"/>
        <v>2</v>
      </c>
      <c r="H514" s="72">
        <f t="shared" si="67"/>
        <v>2</v>
      </c>
      <c r="I514" s="72">
        <f t="shared" si="67"/>
        <v>2</v>
      </c>
      <c r="J514" s="72">
        <f t="shared" si="67"/>
        <v>2</v>
      </c>
      <c r="K514" s="72">
        <f t="shared" si="67"/>
        <v>2</v>
      </c>
      <c r="L514" s="46">
        <v>4</v>
      </c>
      <c r="M514" s="71">
        <f t="shared" si="62"/>
        <v>4</v>
      </c>
      <c r="N514" s="71">
        <f t="shared" si="69"/>
        <v>4</v>
      </c>
      <c r="O514" s="71">
        <f t="shared" si="69"/>
        <v>4</v>
      </c>
      <c r="P514" s="71">
        <f t="shared" si="69"/>
        <v>4</v>
      </c>
      <c r="W514" s="71"/>
    </row>
    <row r="515" spans="1:23" x14ac:dyDescent="0.25">
      <c r="A515" s="16">
        <v>58653</v>
      </c>
      <c r="B515" s="61">
        <v>42.833333333333456</v>
      </c>
      <c r="C515" s="71">
        <v>1.39431305060488</v>
      </c>
      <c r="D515" s="71">
        <f t="shared" si="68"/>
        <v>1.39431305060488</v>
      </c>
      <c r="E515" s="46">
        <f t="shared" si="70"/>
        <v>1.64431305060488</v>
      </c>
      <c r="F515" s="46">
        <f t="shared" si="71"/>
        <v>1.14431305060488</v>
      </c>
      <c r="G515" s="72">
        <f t="shared" si="67"/>
        <v>2</v>
      </c>
      <c r="H515" s="72">
        <f t="shared" si="67"/>
        <v>2</v>
      </c>
      <c r="I515" s="72">
        <f t="shared" si="67"/>
        <v>2</v>
      </c>
      <c r="J515" s="72">
        <f t="shared" si="67"/>
        <v>2</v>
      </c>
      <c r="K515" s="72">
        <f t="shared" si="67"/>
        <v>2</v>
      </c>
      <c r="L515" s="46">
        <v>4</v>
      </c>
      <c r="M515" s="71">
        <f t="shared" ref="M515:P578" si="72">IF($C515+(0.5*$B515/2)&lt;=4,$C515+(0.5*$B515/2),4)</f>
        <v>4</v>
      </c>
      <c r="N515" s="71">
        <f t="shared" si="72"/>
        <v>4</v>
      </c>
      <c r="O515" s="71">
        <f t="shared" si="72"/>
        <v>4</v>
      </c>
      <c r="P515" s="71">
        <f t="shared" si="72"/>
        <v>4</v>
      </c>
      <c r="W515" s="71"/>
    </row>
    <row r="516" spans="1:23" x14ac:dyDescent="0.25">
      <c r="A516" s="16">
        <v>58684</v>
      </c>
      <c r="B516" s="61">
        <v>42.916666666666792</v>
      </c>
      <c r="C516" s="71">
        <v>1.39431305060488</v>
      </c>
      <c r="D516" s="71">
        <f t="shared" si="68"/>
        <v>1.39431305060488</v>
      </c>
      <c r="E516" s="46">
        <f t="shared" si="70"/>
        <v>1.64431305060488</v>
      </c>
      <c r="F516" s="46">
        <f t="shared" si="71"/>
        <v>1.14431305060488</v>
      </c>
      <c r="G516" s="72">
        <f t="shared" si="67"/>
        <v>2</v>
      </c>
      <c r="H516" s="72">
        <f t="shared" si="67"/>
        <v>2</v>
      </c>
      <c r="I516" s="72">
        <f t="shared" si="67"/>
        <v>2</v>
      </c>
      <c r="J516" s="72">
        <f t="shared" si="67"/>
        <v>2</v>
      </c>
      <c r="K516" s="72">
        <f t="shared" si="67"/>
        <v>2</v>
      </c>
      <c r="L516" s="46">
        <v>4</v>
      </c>
      <c r="M516" s="71">
        <f t="shared" si="72"/>
        <v>4</v>
      </c>
      <c r="N516" s="71">
        <f t="shared" si="72"/>
        <v>4</v>
      </c>
      <c r="O516" s="71">
        <f t="shared" si="72"/>
        <v>4</v>
      </c>
      <c r="P516" s="71">
        <f t="shared" si="72"/>
        <v>4</v>
      </c>
      <c r="W516" s="71"/>
    </row>
    <row r="517" spans="1:23" x14ac:dyDescent="0.25">
      <c r="A517" s="16">
        <v>58714</v>
      </c>
      <c r="B517" s="61">
        <v>43.000000000000128</v>
      </c>
      <c r="C517" s="71">
        <v>1.39431305060488</v>
      </c>
      <c r="D517" s="71">
        <f t="shared" si="68"/>
        <v>1.39431305060488</v>
      </c>
      <c r="E517" s="46">
        <f t="shared" si="70"/>
        <v>1.64431305060488</v>
      </c>
      <c r="F517" s="46">
        <f t="shared" si="71"/>
        <v>1.14431305060488</v>
      </c>
      <c r="G517" s="72">
        <f t="shared" si="67"/>
        <v>2</v>
      </c>
      <c r="H517" s="72">
        <f t="shared" si="67"/>
        <v>2</v>
      </c>
      <c r="I517" s="72">
        <f t="shared" si="67"/>
        <v>2</v>
      </c>
      <c r="J517" s="72">
        <f t="shared" si="67"/>
        <v>2</v>
      </c>
      <c r="K517" s="72">
        <f t="shared" si="67"/>
        <v>2</v>
      </c>
      <c r="L517" s="46">
        <v>4</v>
      </c>
      <c r="M517" s="71">
        <f t="shared" si="72"/>
        <v>4</v>
      </c>
      <c r="N517" s="71">
        <f t="shared" si="72"/>
        <v>4</v>
      </c>
      <c r="O517" s="71">
        <f t="shared" si="72"/>
        <v>4</v>
      </c>
      <c r="P517" s="71">
        <f t="shared" si="72"/>
        <v>4</v>
      </c>
      <c r="W517" s="71"/>
    </row>
    <row r="518" spans="1:23" x14ac:dyDescent="0.25">
      <c r="A518" s="16">
        <v>58745</v>
      </c>
      <c r="B518" s="61">
        <v>43.083333333333464</v>
      </c>
      <c r="C518" s="71">
        <v>1.39431305060488</v>
      </c>
      <c r="D518" s="71">
        <f t="shared" si="68"/>
        <v>1.39431305060488</v>
      </c>
      <c r="E518" s="46">
        <f t="shared" si="70"/>
        <v>1.64431305060488</v>
      </c>
      <c r="F518" s="46">
        <f t="shared" si="71"/>
        <v>1.14431305060488</v>
      </c>
      <c r="G518" s="72">
        <f t="shared" si="67"/>
        <v>2</v>
      </c>
      <c r="H518" s="72">
        <f t="shared" si="67"/>
        <v>2</v>
      </c>
      <c r="I518" s="72">
        <f t="shared" si="67"/>
        <v>2</v>
      </c>
      <c r="J518" s="72">
        <f t="shared" si="67"/>
        <v>2</v>
      </c>
      <c r="K518" s="72">
        <f t="shared" si="67"/>
        <v>2</v>
      </c>
      <c r="L518" s="46">
        <v>4</v>
      </c>
      <c r="M518" s="71">
        <f t="shared" si="72"/>
        <v>4</v>
      </c>
      <c r="N518" s="71">
        <f t="shared" si="72"/>
        <v>4</v>
      </c>
      <c r="O518" s="71">
        <f t="shared" si="72"/>
        <v>4</v>
      </c>
      <c r="P518" s="71">
        <f t="shared" si="72"/>
        <v>4</v>
      </c>
      <c r="W518" s="71"/>
    </row>
    <row r="519" spans="1:23" x14ac:dyDescent="0.25">
      <c r="A519" s="16">
        <v>58775</v>
      </c>
      <c r="B519" s="61">
        <v>43.166666666666799</v>
      </c>
      <c r="C519" s="71">
        <v>1.39431305060488</v>
      </c>
      <c r="D519" s="71">
        <f t="shared" si="68"/>
        <v>1.39431305060488</v>
      </c>
      <c r="E519" s="46">
        <f t="shared" si="70"/>
        <v>1.64431305060488</v>
      </c>
      <c r="F519" s="46">
        <f t="shared" si="71"/>
        <v>1.14431305060488</v>
      </c>
      <c r="G519" s="72">
        <f t="shared" si="67"/>
        <v>2</v>
      </c>
      <c r="H519" s="72">
        <f t="shared" si="67"/>
        <v>2</v>
      </c>
      <c r="I519" s="72">
        <f t="shared" si="67"/>
        <v>2</v>
      </c>
      <c r="J519" s="72">
        <f t="shared" si="67"/>
        <v>2</v>
      </c>
      <c r="K519" s="72">
        <f t="shared" si="67"/>
        <v>2</v>
      </c>
      <c r="L519" s="46">
        <v>4</v>
      </c>
      <c r="M519" s="71">
        <f t="shared" si="72"/>
        <v>4</v>
      </c>
      <c r="N519" s="71">
        <f t="shared" si="72"/>
        <v>4</v>
      </c>
      <c r="O519" s="71">
        <f t="shared" si="72"/>
        <v>4</v>
      </c>
      <c r="P519" s="71">
        <f t="shared" si="72"/>
        <v>4</v>
      </c>
      <c r="W519" s="71"/>
    </row>
    <row r="520" spans="1:23" x14ac:dyDescent="0.25">
      <c r="A520" s="16">
        <v>58806</v>
      </c>
      <c r="B520" s="61">
        <v>43.250000000000135</v>
      </c>
      <c r="C520" s="71">
        <v>1.39431305060488</v>
      </c>
      <c r="D520" s="71">
        <f t="shared" si="68"/>
        <v>1.39431305060488</v>
      </c>
      <c r="E520" s="46">
        <f t="shared" si="70"/>
        <v>1.64431305060488</v>
      </c>
      <c r="F520" s="46">
        <f t="shared" si="71"/>
        <v>1.14431305060488</v>
      </c>
      <c r="G520" s="72">
        <f t="shared" si="67"/>
        <v>2</v>
      </c>
      <c r="H520" s="72">
        <f t="shared" si="67"/>
        <v>2</v>
      </c>
      <c r="I520" s="72">
        <f t="shared" si="67"/>
        <v>2</v>
      </c>
      <c r="J520" s="72">
        <f t="shared" si="67"/>
        <v>2</v>
      </c>
      <c r="K520" s="72">
        <f t="shared" si="67"/>
        <v>2</v>
      </c>
      <c r="L520" s="46">
        <v>4</v>
      </c>
      <c r="M520" s="71">
        <f t="shared" si="72"/>
        <v>4</v>
      </c>
      <c r="N520" s="71">
        <f t="shared" si="72"/>
        <v>4</v>
      </c>
      <c r="O520" s="71">
        <f t="shared" si="72"/>
        <v>4</v>
      </c>
      <c r="P520" s="71">
        <f t="shared" si="72"/>
        <v>4</v>
      </c>
      <c r="W520" s="71"/>
    </row>
    <row r="521" spans="1:23" x14ac:dyDescent="0.25">
      <c r="A521" s="16">
        <v>58837</v>
      </c>
      <c r="B521" s="61">
        <v>43.333333333333471</v>
      </c>
      <c r="C521" s="71">
        <v>1.39431305060488</v>
      </c>
      <c r="D521" s="71">
        <f t="shared" si="68"/>
        <v>1.39431305060488</v>
      </c>
      <c r="E521" s="46">
        <f t="shared" si="70"/>
        <v>1.64431305060488</v>
      </c>
      <c r="F521" s="46">
        <f t="shared" si="71"/>
        <v>1.14431305060488</v>
      </c>
      <c r="G521" s="72">
        <f t="shared" si="67"/>
        <v>2</v>
      </c>
      <c r="H521" s="72">
        <f t="shared" si="67"/>
        <v>2</v>
      </c>
      <c r="I521" s="72">
        <f t="shared" si="67"/>
        <v>2</v>
      </c>
      <c r="J521" s="72">
        <f t="shared" si="67"/>
        <v>2</v>
      </c>
      <c r="K521" s="72">
        <f t="shared" si="67"/>
        <v>2</v>
      </c>
      <c r="L521" s="46">
        <v>4</v>
      </c>
      <c r="M521" s="71">
        <f t="shared" si="72"/>
        <v>4</v>
      </c>
      <c r="N521" s="71">
        <f t="shared" si="72"/>
        <v>4</v>
      </c>
      <c r="O521" s="71">
        <f t="shared" si="72"/>
        <v>4</v>
      </c>
      <c r="P521" s="71">
        <f t="shared" si="72"/>
        <v>4</v>
      </c>
      <c r="W521" s="71"/>
    </row>
    <row r="522" spans="1:23" x14ac:dyDescent="0.25">
      <c r="A522" s="16">
        <v>58865</v>
      </c>
      <c r="B522" s="61">
        <v>43.416666666666806</v>
      </c>
      <c r="C522" s="71">
        <v>1.39431305060488</v>
      </c>
      <c r="D522" s="71">
        <f t="shared" si="68"/>
        <v>1.39431305060488</v>
      </c>
      <c r="E522" s="46">
        <f t="shared" si="70"/>
        <v>1.64431305060488</v>
      </c>
      <c r="F522" s="46">
        <f t="shared" si="71"/>
        <v>1.14431305060488</v>
      </c>
      <c r="G522" s="72">
        <f t="shared" si="67"/>
        <v>2</v>
      </c>
      <c r="H522" s="72">
        <f t="shared" si="67"/>
        <v>2</v>
      </c>
      <c r="I522" s="72">
        <f t="shared" si="67"/>
        <v>2</v>
      </c>
      <c r="J522" s="72">
        <f t="shared" si="67"/>
        <v>2</v>
      </c>
      <c r="K522" s="72">
        <f t="shared" si="67"/>
        <v>2</v>
      </c>
      <c r="L522" s="46">
        <v>4</v>
      </c>
      <c r="M522" s="71">
        <f t="shared" si="72"/>
        <v>4</v>
      </c>
      <c r="N522" s="71">
        <f t="shared" si="72"/>
        <v>4</v>
      </c>
      <c r="O522" s="71">
        <f t="shared" si="72"/>
        <v>4</v>
      </c>
      <c r="P522" s="71">
        <f t="shared" si="72"/>
        <v>4</v>
      </c>
      <c r="W522" s="71"/>
    </row>
    <row r="523" spans="1:23" x14ac:dyDescent="0.25">
      <c r="A523" s="16">
        <v>58896</v>
      </c>
      <c r="B523" s="61">
        <v>43.500000000000142</v>
      </c>
      <c r="C523" s="71">
        <v>1.39431305060488</v>
      </c>
      <c r="D523" s="71">
        <f t="shared" si="68"/>
        <v>1.39431305060488</v>
      </c>
      <c r="E523" s="46">
        <f t="shared" si="70"/>
        <v>1.64431305060488</v>
      </c>
      <c r="F523" s="46">
        <f t="shared" si="71"/>
        <v>1.14431305060488</v>
      </c>
      <c r="G523" s="72">
        <f t="shared" si="67"/>
        <v>2</v>
      </c>
      <c r="H523" s="72">
        <f t="shared" si="67"/>
        <v>2</v>
      </c>
      <c r="I523" s="72">
        <f t="shared" si="67"/>
        <v>2</v>
      </c>
      <c r="J523" s="72">
        <f t="shared" si="67"/>
        <v>2</v>
      </c>
      <c r="K523" s="72">
        <f t="shared" si="67"/>
        <v>2</v>
      </c>
      <c r="L523" s="46">
        <v>4</v>
      </c>
      <c r="M523" s="71">
        <f t="shared" si="72"/>
        <v>4</v>
      </c>
      <c r="N523" s="71">
        <f t="shared" si="72"/>
        <v>4</v>
      </c>
      <c r="O523" s="71">
        <f t="shared" si="72"/>
        <v>4</v>
      </c>
      <c r="P523" s="71">
        <f t="shared" si="72"/>
        <v>4</v>
      </c>
      <c r="W523" s="71"/>
    </row>
    <row r="524" spans="1:23" x14ac:dyDescent="0.25">
      <c r="A524" s="16">
        <v>58926</v>
      </c>
      <c r="B524" s="61">
        <v>43.583333333333478</v>
      </c>
      <c r="C524" s="71">
        <v>1.39431305060488</v>
      </c>
      <c r="D524" s="71">
        <f t="shared" si="68"/>
        <v>1.39431305060488</v>
      </c>
      <c r="E524" s="46">
        <f t="shared" si="70"/>
        <v>1.64431305060488</v>
      </c>
      <c r="F524" s="46">
        <f t="shared" si="71"/>
        <v>1.14431305060488</v>
      </c>
      <c r="G524" s="72">
        <f t="shared" si="67"/>
        <v>2</v>
      </c>
      <c r="H524" s="72">
        <f t="shared" si="67"/>
        <v>2</v>
      </c>
      <c r="I524" s="72">
        <f t="shared" si="67"/>
        <v>2</v>
      </c>
      <c r="J524" s="72">
        <f t="shared" si="67"/>
        <v>2</v>
      </c>
      <c r="K524" s="72">
        <f t="shared" si="67"/>
        <v>2</v>
      </c>
      <c r="L524" s="46">
        <v>4</v>
      </c>
      <c r="M524" s="71">
        <f t="shared" si="72"/>
        <v>4</v>
      </c>
      <c r="N524" s="71">
        <f t="shared" si="72"/>
        <v>4</v>
      </c>
      <c r="O524" s="71">
        <f t="shared" si="72"/>
        <v>4</v>
      </c>
      <c r="P524" s="71">
        <f t="shared" si="72"/>
        <v>4</v>
      </c>
      <c r="W524" s="71"/>
    </row>
    <row r="525" spans="1:23" x14ac:dyDescent="0.25">
      <c r="A525" s="16">
        <v>58957</v>
      </c>
      <c r="B525" s="61">
        <v>43.666666666666814</v>
      </c>
      <c r="C525" s="71">
        <v>1.39431305060488</v>
      </c>
      <c r="D525" s="71">
        <f t="shared" si="68"/>
        <v>1.39431305060488</v>
      </c>
      <c r="E525" s="46">
        <f t="shared" si="70"/>
        <v>1.64431305060488</v>
      </c>
      <c r="F525" s="46">
        <f t="shared" si="71"/>
        <v>1.14431305060488</v>
      </c>
      <c r="G525" s="72">
        <f t="shared" si="67"/>
        <v>2</v>
      </c>
      <c r="H525" s="72">
        <f t="shared" si="67"/>
        <v>2</v>
      </c>
      <c r="I525" s="72">
        <f t="shared" si="67"/>
        <v>2</v>
      </c>
      <c r="J525" s="72">
        <f t="shared" si="67"/>
        <v>2</v>
      </c>
      <c r="K525" s="72">
        <f t="shared" si="67"/>
        <v>2</v>
      </c>
      <c r="L525" s="46">
        <v>4</v>
      </c>
      <c r="M525" s="71">
        <f t="shared" si="72"/>
        <v>4</v>
      </c>
      <c r="N525" s="71">
        <f t="shared" si="72"/>
        <v>4</v>
      </c>
      <c r="O525" s="71">
        <f t="shared" si="72"/>
        <v>4</v>
      </c>
      <c r="P525" s="71">
        <f t="shared" si="72"/>
        <v>4</v>
      </c>
      <c r="W525" s="71"/>
    </row>
    <row r="526" spans="1:23" x14ac:dyDescent="0.25">
      <c r="A526" s="16">
        <v>58987</v>
      </c>
      <c r="B526" s="61">
        <v>43.750000000000149</v>
      </c>
      <c r="C526" s="71">
        <v>1.39431305060488</v>
      </c>
      <c r="D526" s="71">
        <f t="shared" si="68"/>
        <v>1.39431305060488</v>
      </c>
      <c r="E526" s="46">
        <f t="shared" si="70"/>
        <v>1.64431305060488</v>
      </c>
      <c r="F526" s="46">
        <f t="shared" si="71"/>
        <v>1.14431305060488</v>
      </c>
      <c r="G526" s="72">
        <f t="shared" si="67"/>
        <v>2</v>
      </c>
      <c r="H526" s="72">
        <f t="shared" si="67"/>
        <v>2</v>
      </c>
      <c r="I526" s="72">
        <f t="shared" si="67"/>
        <v>2</v>
      </c>
      <c r="J526" s="72">
        <f t="shared" si="67"/>
        <v>2</v>
      </c>
      <c r="K526" s="72">
        <f t="shared" si="67"/>
        <v>2</v>
      </c>
      <c r="L526" s="46">
        <v>4</v>
      </c>
      <c r="M526" s="71">
        <f t="shared" si="72"/>
        <v>4</v>
      </c>
      <c r="N526" s="71">
        <f t="shared" si="72"/>
        <v>4</v>
      </c>
      <c r="O526" s="71">
        <f t="shared" si="72"/>
        <v>4</v>
      </c>
      <c r="P526" s="71">
        <f t="shared" si="72"/>
        <v>4</v>
      </c>
      <c r="W526" s="71"/>
    </row>
    <row r="527" spans="1:23" x14ac:dyDescent="0.25">
      <c r="A527" s="16">
        <v>59018</v>
      </c>
      <c r="B527" s="61">
        <v>43.833333333333485</v>
      </c>
      <c r="C527" s="71">
        <v>1.39431305060488</v>
      </c>
      <c r="D527" s="71">
        <f t="shared" si="68"/>
        <v>1.39431305060488</v>
      </c>
      <c r="E527" s="46">
        <f t="shared" si="70"/>
        <v>1.64431305060488</v>
      </c>
      <c r="F527" s="46">
        <f t="shared" si="71"/>
        <v>1.14431305060488</v>
      </c>
      <c r="G527" s="72">
        <f t="shared" si="67"/>
        <v>2</v>
      </c>
      <c r="H527" s="72">
        <f t="shared" si="67"/>
        <v>2</v>
      </c>
      <c r="I527" s="72">
        <f t="shared" si="67"/>
        <v>2</v>
      </c>
      <c r="J527" s="72">
        <f t="shared" si="67"/>
        <v>2</v>
      </c>
      <c r="K527" s="72">
        <f t="shared" si="67"/>
        <v>2</v>
      </c>
      <c r="L527" s="46">
        <v>4</v>
      </c>
      <c r="M527" s="71">
        <f t="shared" si="72"/>
        <v>4</v>
      </c>
      <c r="N527" s="71">
        <f t="shared" si="72"/>
        <v>4</v>
      </c>
      <c r="O527" s="71">
        <f t="shared" si="72"/>
        <v>4</v>
      </c>
      <c r="P527" s="71">
        <f t="shared" si="72"/>
        <v>4</v>
      </c>
      <c r="W527" s="71"/>
    </row>
    <row r="528" spans="1:23" x14ac:dyDescent="0.25">
      <c r="A528" s="16">
        <v>59049</v>
      </c>
      <c r="B528" s="61">
        <v>43.916666666666821</v>
      </c>
      <c r="C528" s="71">
        <v>1.39431305060488</v>
      </c>
      <c r="D528" s="71">
        <f t="shared" si="68"/>
        <v>1.39431305060488</v>
      </c>
      <c r="E528" s="46">
        <f t="shared" si="70"/>
        <v>1.64431305060488</v>
      </c>
      <c r="F528" s="46">
        <f t="shared" si="71"/>
        <v>1.14431305060488</v>
      </c>
      <c r="G528" s="72">
        <f t="shared" si="67"/>
        <v>2</v>
      </c>
      <c r="H528" s="72">
        <f t="shared" si="67"/>
        <v>2</v>
      </c>
      <c r="I528" s="72">
        <f t="shared" si="67"/>
        <v>2</v>
      </c>
      <c r="J528" s="72">
        <f t="shared" si="67"/>
        <v>2</v>
      </c>
      <c r="K528" s="72">
        <f t="shared" si="67"/>
        <v>2</v>
      </c>
      <c r="L528" s="46">
        <v>4</v>
      </c>
      <c r="M528" s="71">
        <f t="shared" si="72"/>
        <v>4</v>
      </c>
      <c r="N528" s="71">
        <f t="shared" si="72"/>
        <v>4</v>
      </c>
      <c r="O528" s="71">
        <f t="shared" si="72"/>
        <v>4</v>
      </c>
      <c r="P528" s="71">
        <f t="shared" si="72"/>
        <v>4</v>
      </c>
      <c r="W528" s="71"/>
    </row>
    <row r="529" spans="1:23" x14ac:dyDescent="0.25">
      <c r="A529" s="16">
        <v>59079</v>
      </c>
      <c r="B529" s="61">
        <v>44.000000000000156</v>
      </c>
      <c r="C529" s="71">
        <v>1.39431305060488</v>
      </c>
      <c r="D529" s="71">
        <f t="shared" si="68"/>
        <v>1.39431305060488</v>
      </c>
      <c r="E529" s="46">
        <f t="shared" si="70"/>
        <v>1.64431305060488</v>
      </c>
      <c r="F529" s="46">
        <f t="shared" si="71"/>
        <v>1.14431305060488</v>
      </c>
      <c r="G529" s="72">
        <f t="shared" si="67"/>
        <v>2</v>
      </c>
      <c r="H529" s="72">
        <f t="shared" si="67"/>
        <v>2</v>
      </c>
      <c r="I529" s="72">
        <f t="shared" si="67"/>
        <v>2</v>
      </c>
      <c r="J529" s="72">
        <f t="shared" si="67"/>
        <v>2</v>
      </c>
      <c r="K529" s="72">
        <f t="shared" si="67"/>
        <v>2</v>
      </c>
      <c r="L529" s="46">
        <v>4</v>
      </c>
      <c r="M529" s="71">
        <f t="shared" si="72"/>
        <v>4</v>
      </c>
      <c r="N529" s="71">
        <f t="shared" si="72"/>
        <v>4</v>
      </c>
      <c r="O529" s="71">
        <f t="shared" si="72"/>
        <v>4</v>
      </c>
      <c r="P529" s="71">
        <f t="shared" si="72"/>
        <v>4</v>
      </c>
      <c r="W529" s="71"/>
    </row>
    <row r="530" spans="1:23" x14ac:dyDescent="0.25">
      <c r="A530" s="16">
        <v>59110</v>
      </c>
      <c r="B530" s="61">
        <v>44.083333333333492</v>
      </c>
      <c r="C530" s="71">
        <v>1.39431305060488</v>
      </c>
      <c r="D530" s="71">
        <f t="shared" si="68"/>
        <v>1.39431305060488</v>
      </c>
      <c r="E530" s="46">
        <f t="shared" si="70"/>
        <v>1.64431305060488</v>
      </c>
      <c r="F530" s="46">
        <f t="shared" si="71"/>
        <v>1.14431305060488</v>
      </c>
      <c r="G530" s="72">
        <f t="shared" si="67"/>
        <v>2</v>
      </c>
      <c r="H530" s="72">
        <f t="shared" si="67"/>
        <v>2</v>
      </c>
      <c r="I530" s="72">
        <f t="shared" si="67"/>
        <v>2</v>
      </c>
      <c r="J530" s="72">
        <f t="shared" si="67"/>
        <v>2</v>
      </c>
      <c r="K530" s="72">
        <f t="shared" si="67"/>
        <v>2</v>
      </c>
      <c r="L530" s="46">
        <v>4</v>
      </c>
      <c r="M530" s="71">
        <f t="shared" si="72"/>
        <v>4</v>
      </c>
      <c r="N530" s="71">
        <f t="shared" si="72"/>
        <v>4</v>
      </c>
      <c r="O530" s="71">
        <f t="shared" si="72"/>
        <v>4</v>
      </c>
      <c r="P530" s="71">
        <f t="shared" si="72"/>
        <v>4</v>
      </c>
      <c r="W530" s="71"/>
    </row>
    <row r="531" spans="1:23" x14ac:dyDescent="0.25">
      <c r="A531" s="16">
        <v>59140</v>
      </c>
      <c r="B531" s="61">
        <v>44.166666666666828</v>
      </c>
      <c r="C531" s="71">
        <v>1.39431305060488</v>
      </c>
      <c r="D531" s="71">
        <f t="shared" si="68"/>
        <v>1.39431305060488</v>
      </c>
      <c r="E531" s="46">
        <f t="shared" si="70"/>
        <v>1.64431305060488</v>
      </c>
      <c r="F531" s="46">
        <f t="shared" si="71"/>
        <v>1.14431305060488</v>
      </c>
      <c r="G531" s="72">
        <f t="shared" si="67"/>
        <v>2</v>
      </c>
      <c r="H531" s="72">
        <f t="shared" si="67"/>
        <v>2</v>
      </c>
      <c r="I531" s="72">
        <f t="shared" si="67"/>
        <v>2</v>
      </c>
      <c r="J531" s="72">
        <f t="shared" si="67"/>
        <v>2</v>
      </c>
      <c r="K531" s="72">
        <f t="shared" si="67"/>
        <v>2</v>
      </c>
      <c r="L531" s="46">
        <v>4</v>
      </c>
      <c r="M531" s="71">
        <f t="shared" si="72"/>
        <v>4</v>
      </c>
      <c r="N531" s="71">
        <f t="shared" si="72"/>
        <v>4</v>
      </c>
      <c r="O531" s="71">
        <f t="shared" si="72"/>
        <v>4</v>
      </c>
      <c r="P531" s="71">
        <f t="shared" si="72"/>
        <v>4</v>
      </c>
      <c r="W531" s="71"/>
    </row>
    <row r="532" spans="1:23" x14ac:dyDescent="0.25">
      <c r="A532" s="16">
        <v>59171</v>
      </c>
      <c r="B532" s="61">
        <v>44.250000000000163</v>
      </c>
      <c r="C532" s="71">
        <v>1.39431305060488</v>
      </c>
      <c r="D532" s="71">
        <f t="shared" si="68"/>
        <v>1.39431305060488</v>
      </c>
      <c r="E532" s="46">
        <f t="shared" si="70"/>
        <v>1.64431305060488</v>
      </c>
      <c r="F532" s="46">
        <f t="shared" si="71"/>
        <v>1.14431305060488</v>
      </c>
      <c r="G532" s="72">
        <f t="shared" si="67"/>
        <v>2</v>
      </c>
      <c r="H532" s="72">
        <f t="shared" si="67"/>
        <v>2</v>
      </c>
      <c r="I532" s="72">
        <f t="shared" si="67"/>
        <v>2</v>
      </c>
      <c r="J532" s="72">
        <f t="shared" si="67"/>
        <v>2</v>
      </c>
      <c r="K532" s="72">
        <f t="shared" si="67"/>
        <v>2</v>
      </c>
      <c r="L532" s="46">
        <v>4</v>
      </c>
      <c r="M532" s="71">
        <f t="shared" si="72"/>
        <v>4</v>
      </c>
      <c r="N532" s="71">
        <f t="shared" si="72"/>
        <v>4</v>
      </c>
      <c r="O532" s="71">
        <f t="shared" si="72"/>
        <v>4</v>
      </c>
      <c r="P532" s="71">
        <f t="shared" si="72"/>
        <v>4</v>
      </c>
      <c r="W532" s="71"/>
    </row>
    <row r="533" spans="1:23" x14ac:dyDescent="0.25">
      <c r="A533" s="16">
        <v>59202</v>
      </c>
      <c r="B533" s="61">
        <v>44.333333333333499</v>
      </c>
      <c r="C533" s="71">
        <v>1.39431305060488</v>
      </c>
      <c r="D533" s="71">
        <f t="shared" si="68"/>
        <v>1.39431305060488</v>
      </c>
      <c r="E533" s="46">
        <f t="shared" si="70"/>
        <v>1.64431305060488</v>
      </c>
      <c r="F533" s="46">
        <f t="shared" si="71"/>
        <v>1.14431305060488</v>
      </c>
      <c r="G533" s="72">
        <f t="shared" si="67"/>
        <v>2</v>
      </c>
      <c r="H533" s="72">
        <f t="shared" si="67"/>
        <v>2</v>
      </c>
      <c r="I533" s="72">
        <f t="shared" si="67"/>
        <v>2</v>
      </c>
      <c r="J533" s="72">
        <f t="shared" si="67"/>
        <v>2</v>
      </c>
      <c r="K533" s="72">
        <f t="shared" si="67"/>
        <v>2</v>
      </c>
      <c r="L533" s="46">
        <v>4</v>
      </c>
      <c r="M533" s="71">
        <f t="shared" si="72"/>
        <v>4</v>
      </c>
      <c r="N533" s="71">
        <f t="shared" si="72"/>
        <v>4</v>
      </c>
      <c r="O533" s="71">
        <f t="shared" si="72"/>
        <v>4</v>
      </c>
      <c r="P533" s="71">
        <f t="shared" si="72"/>
        <v>4</v>
      </c>
      <c r="W533" s="71"/>
    </row>
    <row r="534" spans="1:23" x14ac:dyDescent="0.25">
      <c r="A534" s="16">
        <v>59230</v>
      </c>
      <c r="B534" s="61">
        <v>44.416666666666835</v>
      </c>
      <c r="C534" s="71">
        <v>1.39431305060488</v>
      </c>
      <c r="D534" s="71">
        <f t="shared" si="68"/>
        <v>1.39431305060488</v>
      </c>
      <c r="E534" s="46">
        <f t="shared" si="70"/>
        <v>1.64431305060488</v>
      </c>
      <c r="F534" s="46">
        <f t="shared" si="71"/>
        <v>1.14431305060488</v>
      </c>
      <c r="G534" s="72">
        <f t="shared" si="67"/>
        <v>2</v>
      </c>
      <c r="H534" s="72">
        <f t="shared" si="67"/>
        <v>2</v>
      </c>
      <c r="I534" s="72">
        <f t="shared" si="67"/>
        <v>2</v>
      </c>
      <c r="J534" s="72">
        <f t="shared" si="67"/>
        <v>2</v>
      </c>
      <c r="K534" s="72">
        <f t="shared" si="67"/>
        <v>2</v>
      </c>
      <c r="L534" s="46">
        <v>4</v>
      </c>
      <c r="M534" s="71">
        <f t="shared" si="72"/>
        <v>4</v>
      </c>
      <c r="N534" s="71">
        <f t="shared" si="72"/>
        <v>4</v>
      </c>
      <c r="O534" s="71">
        <f t="shared" si="72"/>
        <v>4</v>
      </c>
      <c r="P534" s="71">
        <f t="shared" si="72"/>
        <v>4</v>
      </c>
      <c r="W534" s="71"/>
    </row>
    <row r="535" spans="1:23" x14ac:dyDescent="0.25">
      <c r="A535" s="16">
        <v>59261</v>
      </c>
      <c r="B535" s="61">
        <v>44.500000000000171</v>
      </c>
      <c r="C535" s="71">
        <v>1.39431305060488</v>
      </c>
      <c r="D535" s="71">
        <f t="shared" si="68"/>
        <v>1.39431305060488</v>
      </c>
      <c r="E535" s="46">
        <f t="shared" si="70"/>
        <v>1.64431305060488</v>
      </c>
      <c r="F535" s="46">
        <f t="shared" si="71"/>
        <v>1.14431305060488</v>
      </c>
      <c r="G535" s="72">
        <f t="shared" si="67"/>
        <v>2</v>
      </c>
      <c r="H535" s="72">
        <f t="shared" si="67"/>
        <v>2</v>
      </c>
      <c r="I535" s="72">
        <f t="shared" si="67"/>
        <v>2</v>
      </c>
      <c r="J535" s="72">
        <f t="shared" si="67"/>
        <v>2</v>
      </c>
      <c r="K535" s="72">
        <f t="shared" si="67"/>
        <v>2</v>
      </c>
      <c r="L535" s="46">
        <v>4</v>
      </c>
      <c r="M535" s="71">
        <f t="shared" si="72"/>
        <v>4</v>
      </c>
      <c r="N535" s="71">
        <f t="shared" si="72"/>
        <v>4</v>
      </c>
      <c r="O535" s="71">
        <f t="shared" si="72"/>
        <v>4</v>
      </c>
      <c r="P535" s="71">
        <f t="shared" si="72"/>
        <v>4</v>
      </c>
      <c r="W535" s="71"/>
    </row>
    <row r="536" spans="1:23" x14ac:dyDescent="0.25">
      <c r="A536" s="16">
        <v>59291</v>
      </c>
      <c r="B536" s="61">
        <v>44.583333333333506</v>
      </c>
      <c r="C536" s="71">
        <v>1.39431305060488</v>
      </c>
      <c r="D536" s="71">
        <f t="shared" si="68"/>
        <v>1.39431305060488</v>
      </c>
      <c r="E536" s="46">
        <f t="shared" si="70"/>
        <v>1.64431305060488</v>
      </c>
      <c r="F536" s="46">
        <f t="shared" si="71"/>
        <v>1.14431305060488</v>
      </c>
      <c r="G536" s="72">
        <f t="shared" si="67"/>
        <v>2</v>
      </c>
      <c r="H536" s="72">
        <f t="shared" si="67"/>
        <v>2</v>
      </c>
      <c r="I536" s="72">
        <f t="shared" si="67"/>
        <v>2</v>
      </c>
      <c r="J536" s="72">
        <f t="shared" si="67"/>
        <v>2</v>
      </c>
      <c r="K536" s="72">
        <f t="shared" si="67"/>
        <v>2</v>
      </c>
      <c r="L536" s="46">
        <v>4</v>
      </c>
      <c r="M536" s="71">
        <f t="shared" si="72"/>
        <v>4</v>
      </c>
      <c r="N536" s="71">
        <f t="shared" si="72"/>
        <v>4</v>
      </c>
      <c r="O536" s="71">
        <f t="shared" si="72"/>
        <v>4</v>
      </c>
      <c r="P536" s="71">
        <f t="shared" si="72"/>
        <v>4</v>
      </c>
      <c r="W536" s="71"/>
    </row>
    <row r="537" spans="1:23" x14ac:dyDescent="0.25">
      <c r="A537" s="16">
        <v>59322</v>
      </c>
      <c r="B537" s="61">
        <v>44.666666666666842</v>
      </c>
      <c r="C537" s="71">
        <v>1.39431305060488</v>
      </c>
      <c r="D537" s="71">
        <f t="shared" si="68"/>
        <v>1.39431305060488</v>
      </c>
      <c r="E537" s="46">
        <f t="shared" si="70"/>
        <v>1.64431305060488</v>
      </c>
      <c r="F537" s="46">
        <f t="shared" si="71"/>
        <v>1.14431305060488</v>
      </c>
      <c r="G537" s="72">
        <f t="shared" si="67"/>
        <v>2</v>
      </c>
      <c r="H537" s="72">
        <f t="shared" si="67"/>
        <v>2</v>
      </c>
      <c r="I537" s="72">
        <f t="shared" si="67"/>
        <v>2</v>
      </c>
      <c r="J537" s="72">
        <f t="shared" si="67"/>
        <v>2</v>
      </c>
      <c r="K537" s="72">
        <f t="shared" si="67"/>
        <v>2</v>
      </c>
      <c r="L537" s="46">
        <v>4</v>
      </c>
      <c r="M537" s="71">
        <f t="shared" si="72"/>
        <v>4</v>
      </c>
      <c r="N537" s="71">
        <f t="shared" si="72"/>
        <v>4</v>
      </c>
      <c r="O537" s="71">
        <f t="shared" si="72"/>
        <v>4</v>
      </c>
      <c r="P537" s="71">
        <f t="shared" si="72"/>
        <v>4</v>
      </c>
      <c r="W537" s="71"/>
    </row>
    <row r="538" spans="1:23" x14ac:dyDescent="0.25">
      <c r="A538" s="16">
        <v>59352</v>
      </c>
      <c r="B538" s="61">
        <v>44.750000000000178</v>
      </c>
      <c r="C538" s="71">
        <v>1.39431305060488</v>
      </c>
      <c r="D538" s="71">
        <f t="shared" si="68"/>
        <v>1.39431305060488</v>
      </c>
      <c r="E538" s="46">
        <f t="shared" si="70"/>
        <v>1.64431305060488</v>
      </c>
      <c r="F538" s="46">
        <f t="shared" si="71"/>
        <v>1.14431305060488</v>
      </c>
      <c r="G538" s="72">
        <f t="shared" ref="G538:K569" si="73">IF($C538+(0.5*$B538/2)&lt;=2,$C538+(0.5*$B538/2),2)</f>
        <v>2</v>
      </c>
      <c r="H538" s="72">
        <f t="shared" si="73"/>
        <v>2</v>
      </c>
      <c r="I538" s="72">
        <f t="shared" si="73"/>
        <v>2</v>
      </c>
      <c r="J538" s="72">
        <f t="shared" si="73"/>
        <v>2</v>
      </c>
      <c r="K538" s="72">
        <f t="shared" si="73"/>
        <v>2</v>
      </c>
      <c r="L538" s="46">
        <v>4</v>
      </c>
      <c r="M538" s="71">
        <f t="shared" si="72"/>
        <v>4</v>
      </c>
      <c r="N538" s="71">
        <f t="shared" si="72"/>
        <v>4</v>
      </c>
      <c r="O538" s="71">
        <f t="shared" si="72"/>
        <v>4</v>
      </c>
      <c r="P538" s="71">
        <f t="shared" si="72"/>
        <v>4</v>
      </c>
      <c r="W538" s="71"/>
    </row>
    <row r="539" spans="1:23" x14ac:dyDescent="0.25">
      <c r="A539" s="16">
        <v>59383</v>
      </c>
      <c r="B539" s="61">
        <v>44.833333333333513</v>
      </c>
      <c r="C539" s="71">
        <v>1.39431305060488</v>
      </c>
      <c r="D539" s="71">
        <f t="shared" si="68"/>
        <v>1.39431305060488</v>
      </c>
      <c r="E539" s="46">
        <f t="shared" si="70"/>
        <v>1.64431305060488</v>
      </c>
      <c r="F539" s="46">
        <f t="shared" si="71"/>
        <v>1.14431305060488</v>
      </c>
      <c r="G539" s="72">
        <f t="shared" si="73"/>
        <v>2</v>
      </c>
      <c r="H539" s="72">
        <f t="shared" si="73"/>
        <v>2</v>
      </c>
      <c r="I539" s="72">
        <f t="shared" si="73"/>
        <v>2</v>
      </c>
      <c r="J539" s="72">
        <f t="shared" si="73"/>
        <v>2</v>
      </c>
      <c r="K539" s="72">
        <f t="shared" si="73"/>
        <v>2</v>
      </c>
      <c r="L539" s="46">
        <v>4</v>
      </c>
      <c r="M539" s="71">
        <f t="shared" si="72"/>
        <v>4</v>
      </c>
      <c r="N539" s="71">
        <f t="shared" si="72"/>
        <v>4</v>
      </c>
      <c r="O539" s="71">
        <f t="shared" si="72"/>
        <v>4</v>
      </c>
      <c r="P539" s="71">
        <f t="shared" si="72"/>
        <v>4</v>
      </c>
      <c r="W539" s="71"/>
    </row>
    <row r="540" spans="1:23" x14ac:dyDescent="0.25">
      <c r="A540" s="16">
        <v>59414</v>
      </c>
      <c r="B540" s="61">
        <v>44.916666666666849</v>
      </c>
      <c r="C540" s="71">
        <v>1.39431305060488</v>
      </c>
      <c r="D540" s="71">
        <f t="shared" si="68"/>
        <v>1.39431305060488</v>
      </c>
      <c r="E540" s="46">
        <f t="shared" si="70"/>
        <v>1.64431305060488</v>
      </c>
      <c r="F540" s="46">
        <f t="shared" si="71"/>
        <v>1.14431305060488</v>
      </c>
      <c r="G540" s="72">
        <f t="shared" si="73"/>
        <v>2</v>
      </c>
      <c r="H540" s="72">
        <f t="shared" si="73"/>
        <v>2</v>
      </c>
      <c r="I540" s="72">
        <f t="shared" si="73"/>
        <v>2</v>
      </c>
      <c r="J540" s="72">
        <f t="shared" si="73"/>
        <v>2</v>
      </c>
      <c r="K540" s="72">
        <f t="shared" si="73"/>
        <v>2</v>
      </c>
      <c r="L540" s="46">
        <v>4</v>
      </c>
      <c r="M540" s="71">
        <f t="shared" si="72"/>
        <v>4</v>
      </c>
      <c r="N540" s="71">
        <f t="shared" si="72"/>
        <v>4</v>
      </c>
      <c r="O540" s="71">
        <f t="shared" si="72"/>
        <v>4</v>
      </c>
      <c r="P540" s="71">
        <f t="shared" si="72"/>
        <v>4</v>
      </c>
      <c r="W540" s="71"/>
    </row>
    <row r="541" spans="1:23" x14ac:dyDescent="0.25">
      <c r="A541" s="16">
        <v>59444</v>
      </c>
      <c r="B541" s="61">
        <v>45.000000000000185</v>
      </c>
      <c r="C541" s="71">
        <v>1.39431305060488</v>
      </c>
      <c r="D541" s="71">
        <f t="shared" si="68"/>
        <v>1.39431305060488</v>
      </c>
      <c r="E541" s="46">
        <f t="shared" si="70"/>
        <v>1.64431305060488</v>
      </c>
      <c r="F541" s="46">
        <f t="shared" si="71"/>
        <v>1.14431305060488</v>
      </c>
      <c r="G541" s="72">
        <f t="shared" si="73"/>
        <v>2</v>
      </c>
      <c r="H541" s="72">
        <f t="shared" si="73"/>
        <v>2</v>
      </c>
      <c r="I541" s="72">
        <f t="shared" si="73"/>
        <v>2</v>
      </c>
      <c r="J541" s="72">
        <f t="shared" si="73"/>
        <v>2</v>
      </c>
      <c r="K541" s="72">
        <f t="shared" si="73"/>
        <v>2</v>
      </c>
      <c r="L541" s="46">
        <v>4</v>
      </c>
      <c r="M541" s="71">
        <f t="shared" si="72"/>
        <v>4</v>
      </c>
      <c r="N541" s="71">
        <f t="shared" si="72"/>
        <v>4</v>
      </c>
      <c r="O541" s="71">
        <f t="shared" si="72"/>
        <v>4</v>
      </c>
      <c r="P541" s="71">
        <f t="shared" si="72"/>
        <v>4</v>
      </c>
      <c r="W541" s="71"/>
    </row>
    <row r="542" spans="1:23" x14ac:dyDescent="0.25">
      <c r="A542" s="16">
        <v>59475</v>
      </c>
      <c r="B542" s="61">
        <v>45.08333333333352</v>
      </c>
      <c r="C542" s="71">
        <v>1.39431305060488</v>
      </c>
      <c r="D542" s="71">
        <f t="shared" si="68"/>
        <v>1.39431305060488</v>
      </c>
      <c r="E542" s="46">
        <f t="shared" si="70"/>
        <v>1.64431305060488</v>
      </c>
      <c r="F542" s="46">
        <f t="shared" si="71"/>
        <v>1.14431305060488</v>
      </c>
      <c r="G542" s="72">
        <f t="shared" si="73"/>
        <v>2</v>
      </c>
      <c r="H542" s="72">
        <f t="shared" si="73"/>
        <v>2</v>
      </c>
      <c r="I542" s="72">
        <f t="shared" si="73"/>
        <v>2</v>
      </c>
      <c r="J542" s="72">
        <f t="shared" si="73"/>
        <v>2</v>
      </c>
      <c r="K542" s="72">
        <f t="shared" si="73"/>
        <v>2</v>
      </c>
      <c r="L542" s="46">
        <v>4</v>
      </c>
      <c r="M542" s="71">
        <f t="shared" si="72"/>
        <v>4</v>
      </c>
      <c r="N542" s="71">
        <f t="shared" si="72"/>
        <v>4</v>
      </c>
      <c r="O542" s="71">
        <f t="shared" si="72"/>
        <v>4</v>
      </c>
      <c r="P542" s="71">
        <f t="shared" si="72"/>
        <v>4</v>
      </c>
      <c r="W542" s="71"/>
    </row>
    <row r="543" spans="1:23" x14ac:dyDescent="0.25">
      <c r="A543" s="16">
        <v>59505</v>
      </c>
      <c r="B543" s="61">
        <v>45.166666666666856</v>
      </c>
      <c r="C543" s="71">
        <v>1.39431305060488</v>
      </c>
      <c r="D543" s="71">
        <f t="shared" si="68"/>
        <v>1.39431305060488</v>
      </c>
      <c r="E543" s="46">
        <f t="shared" si="70"/>
        <v>1.64431305060488</v>
      </c>
      <c r="F543" s="46">
        <f t="shared" si="71"/>
        <v>1.14431305060488</v>
      </c>
      <c r="G543" s="72">
        <f t="shared" si="73"/>
        <v>2</v>
      </c>
      <c r="H543" s="72">
        <f t="shared" si="73"/>
        <v>2</v>
      </c>
      <c r="I543" s="72">
        <f t="shared" si="73"/>
        <v>2</v>
      </c>
      <c r="J543" s="72">
        <f t="shared" si="73"/>
        <v>2</v>
      </c>
      <c r="K543" s="72">
        <f t="shared" si="73"/>
        <v>2</v>
      </c>
      <c r="L543" s="46">
        <v>4</v>
      </c>
      <c r="M543" s="71">
        <f t="shared" si="72"/>
        <v>4</v>
      </c>
      <c r="N543" s="71">
        <f t="shared" si="72"/>
        <v>4</v>
      </c>
      <c r="O543" s="71">
        <f t="shared" si="72"/>
        <v>4</v>
      </c>
      <c r="P543" s="71">
        <f t="shared" si="72"/>
        <v>4</v>
      </c>
      <c r="W543" s="71"/>
    </row>
    <row r="544" spans="1:23" x14ac:dyDescent="0.25">
      <c r="A544" s="16">
        <v>59536</v>
      </c>
      <c r="B544" s="61">
        <v>45.250000000000192</v>
      </c>
      <c r="C544" s="71">
        <v>1.39431305060488</v>
      </c>
      <c r="D544" s="71">
        <f t="shared" si="68"/>
        <v>1.39431305060488</v>
      </c>
      <c r="E544" s="46">
        <f t="shared" si="70"/>
        <v>1.64431305060488</v>
      </c>
      <c r="F544" s="46">
        <f t="shared" si="71"/>
        <v>1.14431305060488</v>
      </c>
      <c r="G544" s="72">
        <f t="shared" si="73"/>
        <v>2</v>
      </c>
      <c r="H544" s="72">
        <f t="shared" si="73"/>
        <v>2</v>
      </c>
      <c r="I544" s="72">
        <f t="shared" si="73"/>
        <v>2</v>
      </c>
      <c r="J544" s="72">
        <f t="shared" si="73"/>
        <v>2</v>
      </c>
      <c r="K544" s="72">
        <f t="shared" si="73"/>
        <v>2</v>
      </c>
      <c r="L544" s="46">
        <v>4</v>
      </c>
      <c r="M544" s="71">
        <f t="shared" si="72"/>
        <v>4</v>
      </c>
      <c r="N544" s="71">
        <f t="shared" si="72"/>
        <v>4</v>
      </c>
      <c r="O544" s="71">
        <f t="shared" si="72"/>
        <v>4</v>
      </c>
      <c r="P544" s="71">
        <f t="shared" si="72"/>
        <v>4</v>
      </c>
      <c r="W544" s="71"/>
    </row>
    <row r="545" spans="1:23" x14ac:dyDescent="0.25">
      <c r="A545" s="16">
        <v>59567</v>
      </c>
      <c r="B545" s="61">
        <v>45.333333333333528</v>
      </c>
      <c r="C545" s="71">
        <v>1.39431305060488</v>
      </c>
      <c r="D545" s="71">
        <f t="shared" si="68"/>
        <v>1.39431305060488</v>
      </c>
      <c r="E545" s="46">
        <f t="shared" si="70"/>
        <v>1.64431305060488</v>
      </c>
      <c r="F545" s="46">
        <f t="shared" si="71"/>
        <v>1.14431305060488</v>
      </c>
      <c r="G545" s="72">
        <f t="shared" si="73"/>
        <v>2</v>
      </c>
      <c r="H545" s="72">
        <f t="shared" si="73"/>
        <v>2</v>
      </c>
      <c r="I545" s="72">
        <f t="shared" si="73"/>
        <v>2</v>
      </c>
      <c r="J545" s="72">
        <f t="shared" si="73"/>
        <v>2</v>
      </c>
      <c r="K545" s="72">
        <f t="shared" si="73"/>
        <v>2</v>
      </c>
      <c r="L545" s="46">
        <v>4</v>
      </c>
      <c r="M545" s="71">
        <f t="shared" si="72"/>
        <v>4</v>
      </c>
      <c r="N545" s="71">
        <f t="shared" si="72"/>
        <v>4</v>
      </c>
      <c r="O545" s="71">
        <f t="shared" si="72"/>
        <v>4</v>
      </c>
      <c r="P545" s="71">
        <f t="shared" si="72"/>
        <v>4</v>
      </c>
      <c r="W545" s="71"/>
    </row>
    <row r="546" spans="1:23" x14ac:dyDescent="0.25">
      <c r="A546" s="16">
        <v>59595</v>
      </c>
      <c r="B546" s="61">
        <v>45.416666666666863</v>
      </c>
      <c r="C546" s="71">
        <v>1.39431305060488</v>
      </c>
      <c r="D546" s="71">
        <f t="shared" si="68"/>
        <v>1.39431305060488</v>
      </c>
      <c r="E546" s="46">
        <f t="shared" si="70"/>
        <v>1.64431305060488</v>
      </c>
      <c r="F546" s="46">
        <f t="shared" si="71"/>
        <v>1.14431305060488</v>
      </c>
      <c r="G546" s="72">
        <f t="shared" si="73"/>
        <v>2</v>
      </c>
      <c r="H546" s="72">
        <f t="shared" si="73"/>
        <v>2</v>
      </c>
      <c r="I546" s="72">
        <f t="shared" si="73"/>
        <v>2</v>
      </c>
      <c r="J546" s="72">
        <f t="shared" si="73"/>
        <v>2</v>
      </c>
      <c r="K546" s="72">
        <f t="shared" si="73"/>
        <v>2</v>
      </c>
      <c r="L546" s="46">
        <v>4</v>
      </c>
      <c r="M546" s="71">
        <f t="shared" si="72"/>
        <v>4</v>
      </c>
      <c r="N546" s="71">
        <f t="shared" si="72"/>
        <v>4</v>
      </c>
      <c r="O546" s="71">
        <f t="shared" si="72"/>
        <v>4</v>
      </c>
      <c r="P546" s="71">
        <f t="shared" si="72"/>
        <v>4</v>
      </c>
      <c r="W546" s="71"/>
    </row>
    <row r="547" spans="1:23" x14ac:dyDescent="0.25">
      <c r="A547" s="16">
        <v>59626</v>
      </c>
      <c r="B547" s="61">
        <v>45.500000000000199</v>
      </c>
      <c r="C547" s="71">
        <v>1.39431305060488</v>
      </c>
      <c r="D547" s="71">
        <f t="shared" si="68"/>
        <v>1.39431305060488</v>
      </c>
      <c r="E547" s="46">
        <f t="shared" si="70"/>
        <v>1.64431305060488</v>
      </c>
      <c r="F547" s="46">
        <f t="shared" si="71"/>
        <v>1.14431305060488</v>
      </c>
      <c r="G547" s="72">
        <f t="shared" si="73"/>
        <v>2</v>
      </c>
      <c r="H547" s="72">
        <f t="shared" si="73"/>
        <v>2</v>
      </c>
      <c r="I547" s="72">
        <f t="shared" si="73"/>
        <v>2</v>
      </c>
      <c r="J547" s="72">
        <f t="shared" si="73"/>
        <v>2</v>
      </c>
      <c r="K547" s="72">
        <f t="shared" si="73"/>
        <v>2</v>
      </c>
      <c r="L547" s="46">
        <v>4</v>
      </c>
      <c r="M547" s="71">
        <f t="shared" si="72"/>
        <v>4</v>
      </c>
      <c r="N547" s="71">
        <f t="shared" si="72"/>
        <v>4</v>
      </c>
      <c r="O547" s="71">
        <f t="shared" si="72"/>
        <v>4</v>
      </c>
      <c r="P547" s="71">
        <f t="shared" si="72"/>
        <v>4</v>
      </c>
      <c r="W547" s="71"/>
    </row>
    <row r="548" spans="1:23" x14ac:dyDescent="0.25">
      <c r="A548" s="16">
        <v>59656</v>
      </c>
      <c r="B548" s="61">
        <v>45.583333333333535</v>
      </c>
      <c r="C548" s="71">
        <v>1.39431305060488</v>
      </c>
      <c r="D548" s="71">
        <f t="shared" si="68"/>
        <v>1.39431305060488</v>
      </c>
      <c r="E548" s="46">
        <f t="shared" si="70"/>
        <v>1.64431305060488</v>
      </c>
      <c r="F548" s="46">
        <f t="shared" si="71"/>
        <v>1.14431305060488</v>
      </c>
      <c r="G548" s="72">
        <f t="shared" si="73"/>
        <v>2</v>
      </c>
      <c r="H548" s="72">
        <f t="shared" si="73"/>
        <v>2</v>
      </c>
      <c r="I548" s="72">
        <f t="shared" si="73"/>
        <v>2</v>
      </c>
      <c r="J548" s="72">
        <f t="shared" si="73"/>
        <v>2</v>
      </c>
      <c r="K548" s="72">
        <f t="shared" si="73"/>
        <v>2</v>
      </c>
      <c r="L548" s="46">
        <v>4</v>
      </c>
      <c r="M548" s="71">
        <f t="shared" si="72"/>
        <v>4</v>
      </c>
      <c r="N548" s="71">
        <f t="shared" si="72"/>
        <v>4</v>
      </c>
      <c r="O548" s="71">
        <f t="shared" si="72"/>
        <v>4</v>
      </c>
      <c r="P548" s="71">
        <f t="shared" si="72"/>
        <v>4</v>
      </c>
      <c r="W548" s="71"/>
    </row>
    <row r="549" spans="1:23" x14ac:dyDescent="0.25">
      <c r="A549" s="16">
        <v>59687</v>
      </c>
      <c r="B549" s="61">
        <v>45.66666666666687</v>
      </c>
      <c r="C549" s="71">
        <v>1.39431305060488</v>
      </c>
      <c r="D549" s="71">
        <f t="shared" si="68"/>
        <v>1.39431305060488</v>
      </c>
      <c r="E549" s="46">
        <f t="shared" si="70"/>
        <v>1.64431305060488</v>
      </c>
      <c r="F549" s="46">
        <f t="shared" si="71"/>
        <v>1.14431305060488</v>
      </c>
      <c r="G549" s="72">
        <f t="shared" si="73"/>
        <v>2</v>
      </c>
      <c r="H549" s="72">
        <f t="shared" si="73"/>
        <v>2</v>
      </c>
      <c r="I549" s="72">
        <f t="shared" si="73"/>
        <v>2</v>
      </c>
      <c r="J549" s="72">
        <f t="shared" si="73"/>
        <v>2</v>
      </c>
      <c r="K549" s="72">
        <f t="shared" si="73"/>
        <v>2</v>
      </c>
      <c r="L549" s="46">
        <v>4</v>
      </c>
      <c r="M549" s="71">
        <f t="shared" si="72"/>
        <v>4</v>
      </c>
      <c r="N549" s="71">
        <f t="shared" si="72"/>
        <v>4</v>
      </c>
      <c r="O549" s="71">
        <f t="shared" si="72"/>
        <v>4</v>
      </c>
      <c r="P549" s="71">
        <f t="shared" si="72"/>
        <v>4</v>
      </c>
      <c r="W549" s="71"/>
    </row>
    <row r="550" spans="1:23" x14ac:dyDescent="0.25">
      <c r="A550" s="16">
        <v>59717</v>
      </c>
      <c r="B550" s="61">
        <v>45.750000000000206</v>
      </c>
      <c r="C550" s="71">
        <v>1.39431305060488</v>
      </c>
      <c r="D550" s="71">
        <f t="shared" si="68"/>
        <v>1.39431305060488</v>
      </c>
      <c r="E550" s="46">
        <f t="shared" si="70"/>
        <v>1.64431305060488</v>
      </c>
      <c r="F550" s="46">
        <f t="shared" si="71"/>
        <v>1.14431305060488</v>
      </c>
      <c r="G550" s="72">
        <f t="shared" si="73"/>
        <v>2</v>
      </c>
      <c r="H550" s="72">
        <f t="shared" si="73"/>
        <v>2</v>
      </c>
      <c r="I550" s="72">
        <f t="shared" si="73"/>
        <v>2</v>
      </c>
      <c r="J550" s="72">
        <f t="shared" si="73"/>
        <v>2</v>
      </c>
      <c r="K550" s="72">
        <f t="shared" si="73"/>
        <v>2</v>
      </c>
      <c r="L550" s="46">
        <v>4</v>
      </c>
      <c r="M550" s="71">
        <f t="shared" si="72"/>
        <v>4</v>
      </c>
      <c r="N550" s="71">
        <f t="shared" si="72"/>
        <v>4</v>
      </c>
      <c r="O550" s="71">
        <f t="shared" si="72"/>
        <v>4</v>
      </c>
      <c r="P550" s="71">
        <f t="shared" si="72"/>
        <v>4</v>
      </c>
      <c r="W550" s="71"/>
    </row>
    <row r="551" spans="1:23" x14ac:dyDescent="0.25">
      <c r="A551" s="16">
        <v>59748</v>
      </c>
      <c r="B551" s="61">
        <v>45.833333333333542</v>
      </c>
      <c r="C551" s="71">
        <v>1.39431305060488</v>
      </c>
      <c r="D551" s="71">
        <f t="shared" si="68"/>
        <v>1.39431305060488</v>
      </c>
      <c r="E551" s="46">
        <f t="shared" si="70"/>
        <v>1.64431305060488</v>
      </c>
      <c r="F551" s="46">
        <f t="shared" si="71"/>
        <v>1.14431305060488</v>
      </c>
      <c r="G551" s="72">
        <f t="shared" si="73"/>
        <v>2</v>
      </c>
      <c r="H551" s="72">
        <f t="shared" si="73"/>
        <v>2</v>
      </c>
      <c r="I551" s="72">
        <f t="shared" si="73"/>
        <v>2</v>
      </c>
      <c r="J551" s="72">
        <f t="shared" si="73"/>
        <v>2</v>
      </c>
      <c r="K551" s="72">
        <f t="shared" si="73"/>
        <v>2</v>
      </c>
      <c r="L551" s="46">
        <v>4</v>
      </c>
      <c r="M551" s="71">
        <f t="shared" si="72"/>
        <v>4</v>
      </c>
      <c r="N551" s="71">
        <f t="shared" si="72"/>
        <v>4</v>
      </c>
      <c r="O551" s="71">
        <f t="shared" si="72"/>
        <v>4</v>
      </c>
      <c r="P551" s="71">
        <f t="shared" si="72"/>
        <v>4</v>
      </c>
      <c r="W551" s="71"/>
    </row>
    <row r="552" spans="1:23" x14ac:dyDescent="0.25">
      <c r="A552" s="16">
        <v>59779</v>
      </c>
      <c r="B552" s="61">
        <v>45.916666666666877</v>
      </c>
      <c r="C552" s="71">
        <v>1.39431305060488</v>
      </c>
      <c r="D552" s="71">
        <f t="shared" si="68"/>
        <v>1.39431305060488</v>
      </c>
      <c r="E552" s="46">
        <f t="shared" si="70"/>
        <v>1.64431305060488</v>
      </c>
      <c r="F552" s="46">
        <f t="shared" si="71"/>
        <v>1.14431305060488</v>
      </c>
      <c r="G552" s="72">
        <f t="shared" si="73"/>
        <v>2</v>
      </c>
      <c r="H552" s="72">
        <f t="shared" si="73"/>
        <v>2</v>
      </c>
      <c r="I552" s="72">
        <f t="shared" si="73"/>
        <v>2</v>
      </c>
      <c r="J552" s="72">
        <f t="shared" si="73"/>
        <v>2</v>
      </c>
      <c r="K552" s="72">
        <f t="shared" si="73"/>
        <v>2</v>
      </c>
      <c r="L552" s="46">
        <v>4</v>
      </c>
      <c r="M552" s="71">
        <f t="shared" si="72"/>
        <v>4</v>
      </c>
      <c r="N552" s="71">
        <f t="shared" si="72"/>
        <v>4</v>
      </c>
      <c r="O552" s="71">
        <f t="shared" si="72"/>
        <v>4</v>
      </c>
      <c r="P552" s="71">
        <f t="shared" si="72"/>
        <v>4</v>
      </c>
      <c r="W552" s="71"/>
    </row>
    <row r="553" spans="1:23" x14ac:dyDescent="0.25">
      <c r="A553" s="16">
        <v>59809</v>
      </c>
      <c r="B553" s="61">
        <v>46.000000000000213</v>
      </c>
      <c r="C553" s="71">
        <v>1.39431305060488</v>
      </c>
      <c r="D553" s="71">
        <f t="shared" si="68"/>
        <v>1.39431305060488</v>
      </c>
      <c r="E553" s="46">
        <f t="shared" si="70"/>
        <v>1.64431305060488</v>
      </c>
      <c r="F553" s="46">
        <f t="shared" si="71"/>
        <v>1.14431305060488</v>
      </c>
      <c r="G553" s="72">
        <f t="shared" si="73"/>
        <v>2</v>
      </c>
      <c r="H553" s="72">
        <f t="shared" si="73"/>
        <v>2</v>
      </c>
      <c r="I553" s="72">
        <f t="shared" si="73"/>
        <v>2</v>
      </c>
      <c r="J553" s="72">
        <f t="shared" si="73"/>
        <v>2</v>
      </c>
      <c r="K553" s="72">
        <f t="shared" si="73"/>
        <v>2</v>
      </c>
      <c r="L553" s="46">
        <v>4</v>
      </c>
      <c r="M553" s="71">
        <f t="shared" si="72"/>
        <v>4</v>
      </c>
      <c r="N553" s="71">
        <f t="shared" si="72"/>
        <v>4</v>
      </c>
      <c r="O553" s="71">
        <f t="shared" si="72"/>
        <v>4</v>
      </c>
      <c r="P553" s="71">
        <f t="shared" si="72"/>
        <v>4</v>
      </c>
      <c r="W553" s="71"/>
    </row>
    <row r="554" spans="1:23" x14ac:dyDescent="0.25">
      <c r="A554" s="16">
        <v>59840</v>
      </c>
      <c r="B554" s="61">
        <v>46.083333333333549</v>
      </c>
      <c r="C554" s="71">
        <v>1.39431305060488</v>
      </c>
      <c r="D554" s="71">
        <f t="shared" si="68"/>
        <v>1.39431305060488</v>
      </c>
      <c r="E554" s="46">
        <f t="shared" si="70"/>
        <v>1.64431305060488</v>
      </c>
      <c r="F554" s="46">
        <f t="shared" si="71"/>
        <v>1.14431305060488</v>
      </c>
      <c r="G554" s="72">
        <f t="shared" si="73"/>
        <v>2</v>
      </c>
      <c r="H554" s="72">
        <f t="shared" si="73"/>
        <v>2</v>
      </c>
      <c r="I554" s="72">
        <f t="shared" si="73"/>
        <v>2</v>
      </c>
      <c r="J554" s="72">
        <f t="shared" si="73"/>
        <v>2</v>
      </c>
      <c r="K554" s="72">
        <f t="shared" si="73"/>
        <v>2</v>
      </c>
      <c r="L554" s="46">
        <v>4</v>
      </c>
      <c r="M554" s="71">
        <f t="shared" si="72"/>
        <v>4</v>
      </c>
      <c r="N554" s="71">
        <f t="shared" si="72"/>
        <v>4</v>
      </c>
      <c r="O554" s="71">
        <f t="shared" si="72"/>
        <v>4</v>
      </c>
      <c r="P554" s="71">
        <f t="shared" si="72"/>
        <v>4</v>
      </c>
      <c r="W554" s="71"/>
    </row>
    <row r="555" spans="1:23" x14ac:dyDescent="0.25">
      <c r="A555" s="16">
        <v>59870</v>
      </c>
      <c r="B555" s="61">
        <v>46.166666666666885</v>
      </c>
      <c r="C555" s="71">
        <v>1.39431305060488</v>
      </c>
      <c r="D555" s="71">
        <f t="shared" si="68"/>
        <v>1.39431305060488</v>
      </c>
      <c r="E555" s="46">
        <f t="shared" si="70"/>
        <v>1.64431305060488</v>
      </c>
      <c r="F555" s="46">
        <f t="shared" si="71"/>
        <v>1.14431305060488</v>
      </c>
      <c r="G555" s="72">
        <f t="shared" si="73"/>
        <v>2</v>
      </c>
      <c r="H555" s="72">
        <f t="shared" si="73"/>
        <v>2</v>
      </c>
      <c r="I555" s="72">
        <f t="shared" si="73"/>
        <v>2</v>
      </c>
      <c r="J555" s="72">
        <f t="shared" si="73"/>
        <v>2</v>
      </c>
      <c r="K555" s="72">
        <f t="shared" si="73"/>
        <v>2</v>
      </c>
      <c r="L555" s="46">
        <v>4</v>
      </c>
      <c r="M555" s="71">
        <f t="shared" si="72"/>
        <v>4</v>
      </c>
      <c r="N555" s="71">
        <f t="shared" si="72"/>
        <v>4</v>
      </c>
      <c r="O555" s="71">
        <f t="shared" si="72"/>
        <v>4</v>
      </c>
      <c r="P555" s="71">
        <f t="shared" si="72"/>
        <v>4</v>
      </c>
      <c r="W555" s="71"/>
    </row>
    <row r="556" spans="1:23" x14ac:dyDescent="0.25">
      <c r="A556" s="16">
        <v>59901</v>
      </c>
      <c r="B556" s="61">
        <v>46.25000000000022</v>
      </c>
      <c r="C556" s="71">
        <v>1.39431305060488</v>
      </c>
      <c r="D556" s="71">
        <f t="shared" si="68"/>
        <v>1.39431305060488</v>
      </c>
      <c r="E556" s="46">
        <f t="shared" si="70"/>
        <v>1.64431305060488</v>
      </c>
      <c r="F556" s="46">
        <f t="shared" si="71"/>
        <v>1.14431305060488</v>
      </c>
      <c r="G556" s="72">
        <f t="shared" si="73"/>
        <v>2</v>
      </c>
      <c r="H556" s="72">
        <f t="shared" si="73"/>
        <v>2</v>
      </c>
      <c r="I556" s="72">
        <f t="shared" si="73"/>
        <v>2</v>
      </c>
      <c r="J556" s="72">
        <f t="shared" si="73"/>
        <v>2</v>
      </c>
      <c r="K556" s="72">
        <f t="shared" si="73"/>
        <v>2</v>
      </c>
      <c r="L556" s="46">
        <v>4</v>
      </c>
      <c r="M556" s="71">
        <f t="shared" si="72"/>
        <v>4</v>
      </c>
      <c r="N556" s="71">
        <f t="shared" si="72"/>
        <v>4</v>
      </c>
      <c r="O556" s="71">
        <f t="shared" si="72"/>
        <v>4</v>
      </c>
      <c r="P556" s="71">
        <f t="shared" si="72"/>
        <v>4</v>
      </c>
      <c r="W556" s="71"/>
    </row>
    <row r="557" spans="1:23" x14ac:dyDescent="0.25">
      <c r="A557" s="16">
        <v>59932</v>
      </c>
      <c r="B557" s="61">
        <v>46.333333333333556</v>
      </c>
      <c r="C557" s="71">
        <v>1.39431305060488</v>
      </c>
      <c r="D557" s="71">
        <f t="shared" si="68"/>
        <v>1.39431305060488</v>
      </c>
      <c r="E557" s="46">
        <f t="shared" si="70"/>
        <v>1.64431305060488</v>
      </c>
      <c r="F557" s="46">
        <f t="shared" si="71"/>
        <v>1.14431305060488</v>
      </c>
      <c r="G557" s="72">
        <f t="shared" si="73"/>
        <v>2</v>
      </c>
      <c r="H557" s="72">
        <f t="shared" si="73"/>
        <v>2</v>
      </c>
      <c r="I557" s="72">
        <f t="shared" si="73"/>
        <v>2</v>
      </c>
      <c r="J557" s="72">
        <f t="shared" si="73"/>
        <v>2</v>
      </c>
      <c r="K557" s="72">
        <f t="shared" si="73"/>
        <v>2</v>
      </c>
      <c r="L557" s="46">
        <v>4</v>
      </c>
      <c r="M557" s="71">
        <f t="shared" si="72"/>
        <v>4</v>
      </c>
      <c r="N557" s="71">
        <f t="shared" si="72"/>
        <v>4</v>
      </c>
      <c r="O557" s="71">
        <f t="shared" si="72"/>
        <v>4</v>
      </c>
      <c r="P557" s="71">
        <f t="shared" si="72"/>
        <v>4</v>
      </c>
      <c r="W557" s="71"/>
    </row>
    <row r="558" spans="1:23" x14ac:dyDescent="0.25">
      <c r="A558" s="16">
        <v>59961</v>
      </c>
      <c r="B558" s="61">
        <v>46.416666666666892</v>
      </c>
      <c r="C558" s="71">
        <v>1.39431305060488</v>
      </c>
      <c r="D558" s="71">
        <f t="shared" si="68"/>
        <v>1.39431305060488</v>
      </c>
      <c r="E558" s="46">
        <f t="shared" si="70"/>
        <v>1.64431305060488</v>
      </c>
      <c r="F558" s="46">
        <f t="shared" si="71"/>
        <v>1.14431305060488</v>
      </c>
      <c r="G558" s="72">
        <f t="shared" si="73"/>
        <v>2</v>
      </c>
      <c r="H558" s="72">
        <f t="shared" si="73"/>
        <v>2</v>
      </c>
      <c r="I558" s="72">
        <f t="shared" si="73"/>
        <v>2</v>
      </c>
      <c r="J558" s="72">
        <f t="shared" si="73"/>
        <v>2</v>
      </c>
      <c r="K558" s="72">
        <f t="shared" si="73"/>
        <v>2</v>
      </c>
      <c r="L558" s="46">
        <v>4</v>
      </c>
      <c r="M558" s="71">
        <f t="shared" si="72"/>
        <v>4</v>
      </c>
      <c r="N558" s="71">
        <f t="shared" si="72"/>
        <v>4</v>
      </c>
      <c r="O558" s="71">
        <f t="shared" si="72"/>
        <v>4</v>
      </c>
      <c r="P558" s="71">
        <f t="shared" si="72"/>
        <v>4</v>
      </c>
      <c r="W558" s="71"/>
    </row>
    <row r="559" spans="1:23" x14ac:dyDescent="0.25">
      <c r="A559" s="16">
        <v>59992</v>
      </c>
      <c r="B559" s="61">
        <v>46.500000000000227</v>
      </c>
      <c r="C559" s="71">
        <v>1.39431305060488</v>
      </c>
      <c r="D559" s="71">
        <f t="shared" si="68"/>
        <v>1.39431305060488</v>
      </c>
      <c r="E559" s="46">
        <f t="shared" si="70"/>
        <v>1.64431305060488</v>
      </c>
      <c r="F559" s="46">
        <f t="shared" si="71"/>
        <v>1.14431305060488</v>
      </c>
      <c r="G559" s="72">
        <f t="shared" si="73"/>
        <v>2</v>
      </c>
      <c r="H559" s="72">
        <f t="shared" si="73"/>
        <v>2</v>
      </c>
      <c r="I559" s="72">
        <f t="shared" si="73"/>
        <v>2</v>
      </c>
      <c r="J559" s="72">
        <f t="shared" si="73"/>
        <v>2</v>
      </c>
      <c r="K559" s="72">
        <f t="shared" si="73"/>
        <v>2</v>
      </c>
      <c r="L559" s="46">
        <v>4</v>
      </c>
      <c r="M559" s="71">
        <f t="shared" si="72"/>
        <v>4</v>
      </c>
      <c r="N559" s="71">
        <f t="shared" si="72"/>
        <v>4</v>
      </c>
      <c r="O559" s="71">
        <f t="shared" si="72"/>
        <v>4</v>
      </c>
      <c r="P559" s="71">
        <f t="shared" si="72"/>
        <v>4</v>
      </c>
      <c r="W559" s="71"/>
    </row>
    <row r="560" spans="1:23" x14ac:dyDescent="0.25">
      <c r="A560" s="16">
        <v>60022</v>
      </c>
      <c r="B560" s="61">
        <v>46.583333333333563</v>
      </c>
      <c r="C560" s="71">
        <v>1.39431305060488</v>
      </c>
      <c r="D560" s="71">
        <f t="shared" si="68"/>
        <v>1.39431305060488</v>
      </c>
      <c r="E560" s="46">
        <f t="shared" si="70"/>
        <v>1.64431305060488</v>
      </c>
      <c r="F560" s="46">
        <f t="shared" si="71"/>
        <v>1.14431305060488</v>
      </c>
      <c r="G560" s="72">
        <f t="shared" si="73"/>
        <v>2</v>
      </c>
      <c r="H560" s="72">
        <f t="shared" si="73"/>
        <v>2</v>
      </c>
      <c r="I560" s="72">
        <f t="shared" si="73"/>
        <v>2</v>
      </c>
      <c r="J560" s="72">
        <f t="shared" si="73"/>
        <v>2</v>
      </c>
      <c r="K560" s="72">
        <f t="shared" si="73"/>
        <v>2</v>
      </c>
      <c r="L560" s="46">
        <v>4</v>
      </c>
      <c r="M560" s="71">
        <f t="shared" si="72"/>
        <v>4</v>
      </c>
      <c r="N560" s="71">
        <f t="shared" si="72"/>
        <v>4</v>
      </c>
      <c r="O560" s="71">
        <f t="shared" si="72"/>
        <v>4</v>
      </c>
      <c r="P560" s="71">
        <f t="shared" si="72"/>
        <v>4</v>
      </c>
      <c r="W560" s="71"/>
    </row>
    <row r="561" spans="1:23" x14ac:dyDescent="0.25">
      <c r="A561" s="16">
        <v>60053</v>
      </c>
      <c r="B561" s="61">
        <v>46.666666666666899</v>
      </c>
      <c r="C561" s="71">
        <v>1.39431305060488</v>
      </c>
      <c r="D561" s="71">
        <f t="shared" si="68"/>
        <v>1.39431305060488</v>
      </c>
      <c r="E561" s="46">
        <f t="shared" si="70"/>
        <v>1.64431305060488</v>
      </c>
      <c r="F561" s="46">
        <f t="shared" si="71"/>
        <v>1.14431305060488</v>
      </c>
      <c r="G561" s="72">
        <f t="shared" si="73"/>
        <v>2</v>
      </c>
      <c r="H561" s="72">
        <f t="shared" si="73"/>
        <v>2</v>
      </c>
      <c r="I561" s="72">
        <f t="shared" si="73"/>
        <v>2</v>
      </c>
      <c r="J561" s="72">
        <f t="shared" si="73"/>
        <v>2</v>
      </c>
      <c r="K561" s="72">
        <f t="shared" si="73"/>
        <v>2</v>
      </c>
      <c r="L561" s="46">
        <v>4</v>
      </c>
      <c r="M561" s="71">
        <f t="shared" si="72"/>
        <v>4</v>
      </c>
      <c r="N561" s="71">
        <f t="shared" si="72"/>
        <v>4</v>
      </c>
      <c r="O561" s="71">
        <f t="shared" si="72"/>
        <v>4</v>
      </c>
      <c r="P561" s="71">
        <f t="shared" si="72"/>
        <v>4</v>
      </c>
      <c r="W561" s="71"/>
    </row>
    <row r="562" spans="1:23" x14ac:dyDescent="0.25">
      <c r="A562" s="16">
        <v>60083</v>
      </c>
      <c r="B562" s="61">
        <v>46.750000000000234</v>
      </c>
      <c r="C562" s="71">
        <v>1.39431305060488</v>
      </c>
      <c r="D562" s="71">
        <f t="shared" si="68"/>
        <v>1.39431305060488</v>
      </c>
      <c r="E562" s="46">
        <f t="shared" si="70"/>
        <v>1.64431305060488</v>
      </c>
      <c r="F562" s="46">
        <f t="shared" si="71"/>
        <v>1.14431305060488</v>
      </c>
      <c r="G562" s="72">
        <f t="shared" si="73"/>
        <v>2</v>
      </c>
      <c r="H562" s="72">
        <f t="shared" si="73"/>
        <v>2</v>
      </c>
      <c r="I562" s="72">
        <f t="shared" si="73"/>
        <v>2</v>
      </c>
      <c r="J562" s="72">
        <f t="shared" si="73"/>
        <v>2</v>
      </c>
      <c r="K562" s="72">
        <f t="shared" si="73"/>
        <v>2</v>
      </c>
      <c r="L562" s="46">
        <v>4</v>
      </c>
      <c r="M562" s="71">
        <f t="shared" si="72"/>
        <v>4</v>
      </c>
      <c r="N562" s="71">
        <f t="shared" si="72"/>
        <v>4</v>
      </c>
      <c r="O562" s="71">
        <f t="shared" si="72"/>
        <v>4</v>
      </c>
      <c r="P562" s="71">
        <f t="shared" si="72"/>
        <v>4</v>
      </c>
      <c r="W562" s="71"/>
    </row>
    <row r="563" spans="1:23" x14ac:dyDescent="0.25">
      <c r="A563" s="16">
        <v>60114</v>
      </c>
      <c r="B563" s="61">
        <v>46.83333333333357</v>
      </c>
      <c r="C563" s="71">
        <v>1.39431305060488</v>
      </c>
      <c r="D563" s="71">
        <f t="shared" si="68"/>
        <v>1.39431305060488</v>
      </c>
      <c r="E563" s="46">
        <f t="shared" si="70"/>
        <v>1.64431305060488</v>
      </c>
      <c r="F563" s="46">
        <f t="shared" si="71"/>
        <v>1.14431305060488</v>
      </c>
      <c r="G563" s="72">
        <f t="shared" si="73"/>
        <v>2</v>
      </c>
      <c r="H563" s="72">
        <f t="shared" si="73"/>
        <v>2</v>
      </c>
      <c r="I563" s="72">
        <f t="shared" si="73"/>
        <v>2</v>
      </c>
      <c r="J563" s="72">
        <f t="shared" si="73"/>
        <v>2</v>
      </c>
      <c r="K563" s="72">
        <f t="shared" si="73"/>
        <v>2</v>
      </c>
      <c r="L563" s="46">
        <v>4</v>
      </c>
      <c r="M563" s="71">
        <f t="shared" si="72"/>
        <v>4</v>
      </c>
      <c r="N563" s="71">
        <f t="shared" si="72"/>
        <v>4</v>
      </c>
      <c r="O563" s="71">
        <f t="shared" si="72"/>
        <v>4</v>
      </c>
      <c r="P563" s="71">
        <f t="shared" si="72"/>
        <v>4</v>
      </c>
      <c r="W563" s="71"/>
    </row>
    <row r="564" spans="1:23" x14ac:dyDescent="0.25">
      <c r="A564" s="16">
        <v>60145</v>
      </c>
      <c r="B564" s="61">
        <v>46.916666666666906</v>
      </c>
      <c r="C564" s="71">
        <v>1.39431305060488</v>
      </c>
      <c r="D564" s="71">
        <f t="shared" si="68"/>
        <v>1.39431305060488</v>
      </c>
      <c r="E564" s="46">
        <f t="shared" si="70"/>
        <v>1.64431305060488</v>
      </c>
      <c r="F564" s="46">
        <f t="shared" si="71"/>
        <v>1.14431305060488</v>
      </c>
      <c r="G564" s="72">
        <f t="shared" si="73"/>
        <v>2</v>
      </c>
      <c r="H564" s="72">
        <f t="shared" si="73"/>
        <v>2</v>
      </c>
      <c r="I564" s="72">
        <f t="shared" si="73"/>
        <v>2</v>
      </c>
      <c r="J564" s="72">
        <f t="shared" si="73"/>
        <v>2</v>
      </c>
      <c r="K564" s="72">
        <f t="shared" si="73"/>
        <v>2</v>
      </c>
      <c r="L564" s="46">
        <v>4</v>
      </c>
      <c r="M564" s="71">
        <f t="shared" si="72"/>
        <v>4</v>
      </c>
      <c r="N564" s="71">
        <f t="shared" si="72"/>
        <v>4</v>
      </c>
      <c r="O564" s="71">
        <f t="shared" si="72"/>
        <v>4</v>
      </c>
      <c r="P564" s="71">
        <f t="shared" si="72"/>
        <v>4</v>
      </c>
      <c r="W564" s="71"/>
    </row>
    <row r="565" spans="1:23" x14ac:dyDescent="0.25">
      <c r="A565" s="16">
        <v>60175</v>
      </c>
      <c r="B565" s="61">
        <v>47.000000000000242</v>
      </c>
      <c r="C565" s="71">
        <v>1.39431305060488</v>
      </c>
      <c r="D565" s="71">
        <f t="shared" si="68"/>
        <v>1.39431305060488</v>
      </c>
      <c r="E565" s="46">
        <f t="shared" si="70"/>
        <v>1.64431305060488</v>
      </c>
      <c r="F565" s="46">
        <f t="shared" si="71"/>
        <v>1.14431305060488</v>
      </c>
      <c r="G565" s="72">
        <f t="shared" si="73"/>
        <v>2</v>
      </c>
      <c r="H565" s="72">
        <f t="shared" si="73"/>
        <v>2</v>
      </c>
      <c r="I565" s="72">
        <f t="shared" si="73"/>
        <v>2</v>
      </c>
      <c r="J565" s="72">
        <f t="shared" si="73"/>
        <v>2</v>
      </c>
      <c r="K565" s="72">
        <f t="shared" si="73"/>
        <v>2</v>
      </c>
      <c r="L565" s="46">
        <v>4</v>
      </c>
      <c r="M565" s="71">
        <f t="shared" si="72"/>
        <v>4</v>
      </c>
      <c r="N565" s="71">
        <f t="shared" si="72"/>
        <v>4</v>
      </c>
      <c r="O565" s="71">
        <f t="shared" si="72"/>
        <v>4</v>
      </c>
      <c r="P565" s="71">
        <f t="shared" si="72"/>
        <v>4</v>
      </c>
      <c r="W565" s="71"/>
    </row>
    <row r="566" spans="1:23" x14ac:dyDescent="0.25">
      <c r="A566" s="16">
        <v>60206</v>
      </c>
      <c r="B566" s="61">
        <v>47.083333333333577</v>
      </c>
      <c r="C566" s="71">
        <v>1.39431305060488</v>
      </c>
      <c r="D566" s="71">
        <f t="shared" si="68"/>
        <v>1.39431305060488</v>
      </c>
      <c r="E566" s="46">
        <f t="shared" si="70"/>
        <v>1.64431305060488</v>
      </c>
      <c r="F566" s="46">
        <f t="shared" si="71"/>
        <v>1.14431305060488</v>
      </c>
      <c r="G566" s="72">
        <f t="shared" si="73"/>
        <v>2</v>
      </c>
      <c r="H566" s="72">
        <f t="shared" si="73"/>
        <v>2</v>
      </c>
      <c r="I566" s="72">
        <f t="shared" si="73"/>
        <v>2</v>
      </c>
      <c r="J566" s="72">
        <f t="shared" si="73"/>
        <v>2</v>
      </c>
      <c r="K566" s="72">
        <f t="shared" si="73"/>
        <v>2</v>
      </c>
      <c r="L566" s="46">
        <v>4</v>
      </c>
      <c r="M566" s="71">
        <f t="shared" si="72"/>
        <v>4</v>
      </c>
      <c r="N566" s="71">
        <f t="shared" si="72"/>
        <v>4</v>
      </c>
      <c r="O566" s="71">
        <f t="shared" si="72"/>
        <v>4</v>
      </c>
      <c r="P566" s="71">
        <f t="shared" si="72"/>
        <v>4</v>
      </c>
      <c r="W566" s="71"/>
    </row>
    <row r="567" spans="1:23" x14ac:dyDescent="0.25">
      <c r="A567" s="16">
        <v>60236</v>
      </c>
      <c r="B567" s="61">
        <v>47.166666666666913</v>
      </c>
      <c r="C567" s="71">
        <v>1.39431305060488</v>
      </c>
      <c r="D567" s="71">
        <f t="shared" si="68"/>
        <v>1.39431305060488</v>
      </c>
      <c r="E567" s="46">
        <f t="shared" si="70"/>
        <v>1.64431305060488</v>
      </c>
      <c r="F567" s="46">
        <f t="shared" si="71"/>
        <v>1.14431305060488</v>
      </c>
      <c r="G567" s="72">
        <f t="shared" si="73"/>
        <v>2</v>
      </c>
      <c r="H567" s="72">
        <f t="shared" si="73"/>
        <v>2</v>
      </c>
      <c r="I567" s="72">
        <f t="shared" si="73"/>
        <v>2</v>
      </c>
      <c r="J567" s="72">
        <f t="shared" si="73"/>
        <v>2</v>
      </c>
      <c r="K567" s="72">
        <f t="shared" si="73"/>
        <v>2</v>
      </c>
      <c r="L567" s="46">
        <v>4</v>
      </c>
      <c r="M567" s="71">
        <f t="shared" si="72"/>
        <v>4</v>
      </c>
      <c r="N567" s="71">
        <f t="shared" si="72"/>
        <v>4</v>
      </c>
      <c r="O567" s="71">
        <f t="shared" si="72"/>
        <v>4</v>
      </c>
      <c r="P567" s="71">
        <f t="shared" si="72"/>
        <v>4</v>
      </c>
      <c r="W567" s="71"/>
    </row>
    <row r="568" spans="1:23" x14ac:dyDescent="0.25">
      <c r="A568" s="16">
        <v>60267</v>
      </c>
      <c r="B568" s="61">
        <v>47.250000000000249</v>
      </c>
      <c r="C568" s="71">
        <v>1.39431305060488</v>
      </c>
      <c r="D568" s="71">
        <f t="shared" si="68"/>
        <v>1.39431305060488</v>
      </c>
      <c r="E568" s="46">
        <f t="shared" si="70"/>
        <v>1.64431305060488</v>
      </c>
      <c r="F568" s="46">
        <f t="shared" si="71"/>
        <v>1.14431305060488</v>
      </c>
      <c r="G568" s="72">
        <f t="shared" si="73"/>
        <v>2</v>
      </c>
      <c r="H568" s="72">
        <f t="shared" si="73"/>
        <v>2</v>
      </c>
      <c r="I568" s="72">
        <f t="shared" si="73"/>
        <v>2</v>
      </c>
      <c r="J568" s="72">
        <f t="shared" si="73"/>
        <v>2</v>
      </c>
      <c r="K568" s="72">
        <f t="shared" si="73"/>
        <v>2</v>
      </c>
      <c r="L568" s="46">
        <v>4</v>
      </c>
      <c r="M568" s="71">
        <f t="shared" si="72"/>
        <v>4</v>
      </c>
      <c r="N568" s="71">
        <f t="shared" si="72"/>
        <v>4</v>
      </c>
      <c r="O568" s="71">
        <f t="shared" si="72"/>
        <v>4</v>
      </c>
      <c r="P568" s="71">
        <f t="shared" si="72"/>
        <v>4</v>
      </c>
      <c r="W568" s="71"/>
    </row>
    <row r="569" spans="1:23" x14ac:dyDescent="0.25">
      <c r="A569" s="16">
        <v>60298</v>
      </c>
      <c r="B569" s="61">
        <v>47.333333333333584</v>
      </c>
      <c r="C569" s="71">
        <v>1.39431305060488</v>
      </c>
      <c r="D569" s="71">
        <f t="shared" si="68"/>
        <v>1.39431305060488</v>
      </c>
      <c r="E569" s="46">
        <f t="shared" si="70"/>
        <v>1.64431305060488</v>
      </c>
      <c r="F569" s="46">
        <f t="shared" si="71"/>
        <v>1.14431305060488</v>
      </c>
      <c r="G569" s="72">
        <f t="shared" si="73"/>
        <v>2</v>
      </c>
      <c r="H569" s="72">
        <f t="shared" si="73"/>
        <v>2</v>
      </c>
      <c r="I569" s="72">
        <f t="shared" si="73"/>
        <v>2</v>
      </c>
      <c r="J569" s="72">
        <f t="shared" si="73"/>
        <v>2</v>
      </c>
      <c r="K569" s="72">
        <f t="shared" si="73"/>
        <v>2</v>
      </c>
      <c r="L569" s="46">
        <v>4</v>
      </c>
      <c r="M569" s="71">
        <f t="shared" si="72"/>
        <v>4</v>
      </c>
      <c r="N569" s="71">
        <f t="shared" si="72"/>
        <v>4</v>
      </c>
      <c r="O569" s="71">
        <f t="shared" si="72"/>
        <v>4</v>
      </c>
      <c r="P569" s="71">
        <f t="shared" si="72"/>
        <v>4</v>
      </c>
      <c r="W569" s="71"/>
    </row>
    <row r="570" spans="1:23" x14ac:dyDescent="0.25">
      <c r="A570" s="16">
        <v>60326</v>
      </c>
      <c r="B570" s="61">
        <v>47.41666666666692</v>
      </c>
      <c r="C570" s="71">
        <v>1.39431305060488</v>
      </c>
      <c r="D570" s="71">
        <f t="shared" si="68"/>
        <v>1.39431305060488</v>
      </c>
      <c r="E570" s="46">
        <f t="shared" si="70"/>
        <v>1.64431305060488</v>
      </c>
      <c r="F570" s="46">
        <f t="shared" si="71"/>
        <v>1.14431305060488</v>
      </c>
      <c r="G570" s="72">
        <f t="shared" ref="G570:K601" si="74">IF($C570+(0.5*$B570/2)&lt;=2,$C570+(0.5*$B570/2),2)</f>
        <v>2</v>
      </c>
      <c r="H570" s="72">
        <f t="shared" si="74"/>
        <v>2</v>
      </c>
      <c r="I570" s="72">
        <f t="shared" si="74"/>
        <v>2</v>
      </c>
      <c r="J570" s="72">
        <f t="shared" si="74"/>
        <v>2</v>
      </c>
      <c r="K570" s="72">
        <f t="shared" si="74"/>
        <v>2</v>
      </c>
      <c r="L570" s="46">
        <v>4</v>
      </c>
      <c r="M570" s="71">
        <f t="shared" si="72"/>
        <v>4</v>
      </c>
      <c r="N570" s="71">
        <f t="shared" si="72"/>
        <v>4</v>
      </c>
      <c r="O570" s="71">
        <f t="shared" si="72"/>
        <v>4</v>
      </c>
      <c r="P570" s="71">
        <f t="shared" si="72"/>
        <v>4</v>
      </c>
      <c r="W570" s="71"/>
    </row>
    <row r="571" spans="1:23" x14ac:dyDescent="0.25">
      <c r="A571" s="16">
        <v>60357</v>
      </c>
      <c r="B571" s="61">
        <v>47.500000000000256</v>
      </c>
      <c r="C571" s="71">
        <v>1.39431305060488</v>
      </c>
      <c r="D571" s="71">
        <f t="shared" si="68"/>
        <v>1.39431305060488</v>
      </c>
      <c r="E571" s="46">
        <f t="shared" si="70"/>
        <v>1.64431305060488</v>
      </c>
      <c r="F571" s="46">
        <f t="shared" si="71"/>
        <v>1.14431305060488</v>
      </c>
      <c r="G571" s="72">
        <f t="shared" si="74"/>
        <v>2</v>
      </c>
      <c r="H571" s="72">
        <f t="shared" si="74"/>
        <v>2</v>
      </c>
      <c r="I571" s="72">
        <f t="shared" si="74"/>
        <v>2</v>
      </c>
      <c r="J571" s="72">
        <f t="shared" si="74"/>
        <v>2</v>
      </c>
      <c r="K571" s="72">
        <f t="shared" si="74"/>
        <v>2</v>
      </c>
      <c r="L571" s="46">
        <v>4</v>
      </c>
      <c r="M571" s="71">
        <f t="shared" si="72"/>
        <v>4</v>
      </c>
      <c r="N571" s="71">
        <f t="shared" si="72"/>
        <v>4</v>
      </c>
      <c r="O571" s="71">
        <f t="shared" si="72"/>
        <v>4</v>
      </c>
      <c r="P571" s="71">
        <f t="shared" si="72"/>
        <v>4</v>
      </c>
      <c r="W571" s="71"/>
    </row>
    <row r="572" spans="1:23" x14ac:dyDescent="0.25">
      <c r="A572" s="16">
        <v>60387</v>
      </c>
      <c r="B572" s="61">
        <v>47.583333333333591</v>
      </c>
      <c r="C572" s="71">
        <v>1.39431305060488</v>
      </c>
      <c r="D572" s="71">
        <f t="shared" si="68"/>
        <v>1.39431305060488</v>
      </c>
      <c r="E572" s="46">
        <f t="shared" si="70"/>
        <v>1.64431305060488</v>
      </c>
      <c r="F572" s="46">
        <f t="shared" si="71"/>
        <v>1.14431305060488</v>
      </c>
      <c r="G572" s="72">
        <f t="shared" si="74"/>
        <v>2</v>
      </c>
      <c r="H572" s="72">
        <f t="shared" si="74"/>
        <v>2</v>
      </c>
      <c r="I572" s="72">
        <f t="shared" si="74"/>
        <v>2</v>
      </c>
      <c r="J572" s="72">
        <f t="shared" si="74"/>
        <v>2</v>
      </c>
      <c r="K572" s="72">
        <f t="shared" si="74"/>
        <v>2</v>
      </c>
      <c r="L572" s="46">
        <v>4</v>
      </c>
      <c r="M572" s="71">
        <f t="shared" si="72"/>
        <v>4</v>
      </c>
      <c r="N572" s="71">
        <f t="shared" si="72"/>
        <v>4</v>
      </c>
      <c r="O572" s="71">
        <f t="shared" si="72"/>
        <v>4</v>
      </c>
      <c r="P572" s="71">
        <f t="shared" si="72"/>
        <v>4</v>
      </c>
      <c r="W572" s="71"/>
    </row>
    <row r="573" spans="1:23" x14ac:dyDescent="0.25">
      <c r="A573" s="16">
        <v>60418</v>
      </c>
      <c r="B573" s="61">
        <v>47.666666666666927</v>
      </c>
      <c r="C573" s="71">
        <v>1.39431305060488</v>
      </c>
      <c r="D573" s="71">
        <f t="shared" si="68"/>
        <v>1.39431305060488</v>
      </c>
      <c r="E573" s="46">
        <f t="shared" si="70"/>
        <v>1.64431305060488</v>
      </c>
      <c r="F573" s="46">
        <f t="shared" si="71"/>
        <v>1.14431305060488</v>
      </c>
      <c r="G573" s="72">
        <f t="shared" si="74"/>
        <v>2</v>
      </c>
      <c r="H573" s="72">
        <f t="shared" si="74"/>
        <v>2</v>
      </c>
      <c r="I573" s="72">
        <f t="shared" si="74"/>
        <v>2</v>
      </c>
      <c r="J573" s="72">
        <f t="shared" si="74"/>
        <v>2</v>
      </c>
      <c r="K573" s="72">
        <f t="shared" si="74"/>
        <v>2</v>
      </c>
      <c r="L573" s="46">
        <v>4</v>
      </c>
      <c r="M573" s="71">
        <f t="shared" si="72"/>
        <v>4</v>
      </c>
      <c r="N573" s="71">
        <f t="shared" si="72"/>
        <v>4</v>
      </c>
      <c r="O573" s="71">
        <f t="shared" si="72"/>
        <v>4</v>
      </c>
      <c r="P573" s="71">
        <f t="shared" si="72"/>
        <v>4</v>
      </c>
      <c r="W573" s="71"/>
    </row>
    <row r="574" spans="1:23" x14ac:dyDescent="0.25">
      <c r="A574" s="16">
        <v>60448</v>
      </c>
      <c r="B574" s="61">
        <v>47.750000000000263</v>
      </c>
      <c r="C574" s="71">
        <v>1.39431305060488</v>
      </c>
      <c r="D574" s="71">
        <f t="shared" si="68"/>
        <v>1.39431305060488</v>
      </c>
      <c r="E574" s="46">
        <f t="shared" si="70"/>
        <v>1.64431305060488</v>
      </c>
      <c r="F574" s="46">
        <f t="shared" si="71"/>
        <v>1.14431305060488</v>
      </c>
      <c r="G574" s="72">
        <f t="shared" si="74"/>
        <v>2</v>
      </c>
      <c r="H574" s="72">
        <f t="shared" si="74"/>
        <v>2</v>
      </c>
      <c r="I574" s="72">
        <f t="shared" si="74"/>
        <v>2</v>
      </c>
      <c r="J574" s="72">
        <f t="shared" si="74"/>
        <v>2</v>
      </c>
      <c r="K574" s="72">
        <f t="shared" si="74"/>
        <v>2</v>
      </c>
      <c r="L574" s="46">
        <v>4</v>
      </c>
      <c r="M574" s="71">
        <f t="shared" si="72"/>
        <v>4</v>
      </c>
      <c r="N574" s="71">
        <f t="shared" si="72"/>
        <v>4</v>
      </c>
      <c r="O574" s="71">
        <f t="shared" si="72"/>
        <v>4</v>
      </c>
      <c r="P574" s="71">
        <f t="shared" si="72"/>
        <v>4</v>
      </c>
      <c r="W574" s="71"/>
    </row>
    <row r="575" spans="1:23" x14ac:dyDescent="0.25">
      <c r="A575" s="16">
        <v>60479</v>
      </c>
      <c r="B575" s="61">
        <v>47.833333333333599</v>
      </c>
      <c r="C575" s="71">
        <v>1.39431305060488</v>
      </c>
      <c r="D575" s="71">
        <f t="shared" ref="D575:D638" si="75">IF((D574+AVERAGE($T$49:$T$61))&lt;$C575,D574+AVERAGE($T$49:$T$61),$C575)</f>
        <v>1.39431305060488</v>
      </c>
      <c r="E575" s="46">
        <f t="shared" si="70"/>
        <v>1.64431305060488</v>
      </c>
      <c r="F575" s="46">
        <f t="shared" si="71"/>
        <v>1.14431305060488</v>
      </c>
      <c r="G575" s="72">
        <f t="shared" si="74"/>
        <v>2</v>
      </c>
      <c r="H575" s="72">
        <f t="shared" si="74"/>
        <v>2</v>
      </c>
      <c r="I575" s="72">
        <f t="shared" si="74"/>
        <v>2</v>
      </c>
      <c r="J575" s="72">
        <f t="shared" si="74"/>
        <v>2</v>
      </c>
      <c r="K575" s="72">
        <f t="shared" si="74"/>
        <v>2</v>
      </c>
      <c r="L575" s="46">
        <v>4</v>
      </c>
      <c r="M575" s="71">
        <f t="shared" si="72"/>
        <v>4</v>
      </c>
      <c r="N575" s="71">
        <f t="shared" si="72"/>
        <v>4</v>
      </c>
      <c r="O575" s="71">
        <f t="shared" si="72"/>
        <v>4</v>
      </c>
      <c r="P575" s="71">
        <f t="shared" si="72"/>
        <v>4</v>
      </c>
      <c r="W575" s="71"/>
    </row>
    <row r="576" spans="1:23" x14ac:dyDescent="0.25">
      <c r="A576" s="16">
        <v>60510</v>
      </c>
      <c r="B576" s="61">
        <v>47.916666666666934</v>
      </c>
      <c r="C576" s="71">
        <v>1.39431305060488</v>
      </c>
      <c r="D576" s="71">
        <f t="shared" si="75"/>
        <v>1.39431305060488</v>
      </c>
      <c r="E576" s="46">
        <f t="shared" si="70"/>
        <v>1.64431305060488</v>
      </c>
      <c r="F576" s="46">
        <f t="shared" si="71"/>
        <v>1.14431305060488</v>
      </c>
      <c r="G576" s="72">
        <f t="shared" si="74"/>
        <v>2</v>
      </c>
      <c r="H576" s="72">
        <f t="shared" si="74"/>
        <v>2</v>
      </c>
      <c r="I576" s="72">
        <f t="shared" si="74"/>
        <v>2</v>
      </c>
      <c r="J576" s="72">
        <f t="shared" si="74"/>
        <v>2</v>
      </c>
      <c r="K576" s="72">
        <f t="shared" si="74"/>
        <v>2</v>
      </c>
      <c r="L576" s="46">
        <v>4</v>
      </c>
      <c r="M576" s="71">
        <f t="shared" si="72"/>
        <v>4</v>
      </c>
      <c r="N576" s="71">
        <f t="shared" si="72"/>
        <v>4</v>
      </c>
      <c r="O576" s="71">
        <f t="shared" si="72"/>
        <v>4</v>
      </c>
      <c r="P576" s="71">
        <f t="shared" si="72"/>
        <v>4</v>
      </c>
      <c r="W576" s="71"/>
    </row>
    <row r="577" spans="1:23" x14ac:dyDescent="0.25">
      <c r="A577" s="16">
        <v>60540</v>
      </c>
      <c r="B577" s="61">
        <v>48.00000000000027</v>
      </c>
      <c r="C577" s="71">
        <v>1.39431305060488</v>
      </c>
      <c r="D577" s="71">
        <f t="shared" si="75"/>
        <v>1.39431305060488</v>
      </c>
      <c r="E577" s="46">
        <f t="shared" si="70"/>
        <v>1.64431305060488</v>
      </c>
      <c r="F577" s="46">
        <f t="shared" si="71"/>
        <v>1.14431305060488</v>
      </c>
      <c r="G577" s="72">
        <f t="shared" si="74"/>
        <v>2</v>
      </c>
      <c r="H577" s="72">
        <f t="shared" si="74"/>
        <v>2</v>
      </c>
      <c r="I577" s="72">
        <f t="shared" si="74"/>
        <v>2</v>
      </c>
      <c r="J577" s="72">
        <f t="shared" si="74"/>
        <v>2</v>
      </c>
      <c r="K577" s="72">
        <f t="shared" si="74"/>
        <v>2</v>
      </c>
      <c r="L577" s="46">
        <v>4</v>
      </c>
      <c r="M577" s="71">
        <f t="shared" si="72"/>
        <v>4</v>
      </c>
      <c r="N577" s="71">
        <f t="shared" si="72"/>
        <v>4</v>
      </c>
      <c r="O577" s="71">
        <f t="shared" si="72"/>
        <v>4</v>
      </c>
      <c r="P577" s="71">
        <f t="shared" ref="N577:P578" si="76">IF($C577+(0.5*$B577/2)&lt;=4,$C577+(0.5*$B577/2),4)</f>
        <v>4</v>
      </c>
      <c r="W577" s="71"/>
    </row>
    <row r="578" spans="1:23" x14ac:dyDescent="0.25">
      <c r="A578" s="16">
        <v>60571</v>
      </c>
      <c r="B578" s="61">
        <v>48.083333333333606</v>
      </c>
      <c r="C578" s="71">
        <v>1.39431305060488</v>
      </c>
      <c r="D578" s="71">
        <f t="shared" si="75"/>
        <v>1.39431305060488</v>
      </c>
      <c r="E578" s="46">
        <f t="shared" ref="E578:E641" si="77">C578+0.25</f>
        <v>1.64431305060488</v>
      </c>
      <c r="F578" s="46">
        <f t="shared" ref="F578:F641" si="78">IF(C578-0.25&lt;0,0,C578-0.25)</f>
        <v>1.14431305060488</v>
      </c>
      <c r="G578" s="72">
        <f t="shared" si="74"/>
        <v>2</v>
      </c>
      <c r="H578" s="72">
        <f t="shared" si="74"/>
        <v>2</v>
      </c>
      <c r="I578" s="72">
        <f t="shared" si="74"/>
        <v>2</v>
      </c>
      <c r="J578" s="72">
        <f t="shared" si="74"/>
        <v>2</v>
      </c>
      <c r="K578" s="72">
        <f t="shared" si="74"/>
        <v>2</v>
      </c>
      <c r="L578" s="46">
        <v>4</v>
      </c>
      <c r="M578" s="71">
        <f t="shared" si="72"/>
        <v>4</v>
      </c>
      <c r="N578" s="71">
        <f t="shared" si="76"/>
        <v>4</v>
      </c>
      <c r="O578" s="71">
        <f t="shared" si="76"/>
        <v>4</v>
      </c>
      <c r="P578" s="71">
        <f t="shared" si="76"/>
        <v>4</v>
      </c>
      <c r="W578" s="71"/>
    </row>
    <row r="579" spans="1:23" x14ac:dyDescent="0.25">
      <c r="A579" s="16">
        <v>60601</v>
      </c>
      <c r="B579" s="61">
        <v>48.166666666666941</v>
      </c>
      <c r="C579" s="71">
        <v>1.39431305060488</v>
      </c>
      <c r="D579" s="71">
        <f t="shared" si="75"/>
        <v>1.39431305060488</v>
      </c>
      <c r="E579" s="46">
        <f t="shared" si="77"/>
        <v>1.64431305060488</v>
      </c>
      <c r="F579" s="46">
        <f t="shared" si="78"/>
        <v>1.14431305060488</v>
      </c>
      <c r="G579" s="72">
        <f t="shared" si="74"/>
        <v>2</v>
      </c>
      <c r="H579" s="72">
        <f t="shared" si="74"/>
        <v>2</v>
      </c>
      <c r="I579" s="72">
        <f t="shared" si="74"/>
        <v>2</v>
      </c>
      <c r="J579" s="72">
        <f t="shared" si="74"/>
        <v>2</v>
      </c>
      <c r="K579" s="72">
        <f t="shared" si="74"/>
        <v>2</v>
      </c>
      <c r="L579" s="46">
        <v>4</v>
      </c>
      <c r="M579" s="71">
        <f t="shared" ref="M579:P610" si="79">IF($C579+(0.5*$B579/2)&lt;=4,$C579+(0.5*$B579/2),4)</f>
        <v>4</v>
      </c>
      <c r="N579" s="71">
        <f t="shared" si="79"/>
        <v>4</v>
      </c>
      <c r="O579" s="71">
        <f t="shared" si="79"/>
        <v>4</v>
      </c>
      <c r="P579" s="71">
        <f t="shared" si="79"/>
        <v>4</v>
      </c>
      <c r="W579" s="71"/>
    </row>
    <row r="580" spans="1:23" x14ac:dyDescent="0.25">
      <c r="A580" s="16">
        <v>60632</v>
      </c>
      <c r="B580" s="61">
        <v>48.250000000000277</v>
      </c>
      <c r="C580" s="71">
        <v>1.39431305060488</v>
      </c>
      <c r="D580" s="71">
        <f t="shared" si="75"/>
        <v>1.39431305060488</v>
      </c>
      <c r="E580" s="46">
        <f t="shared" si="77"/>
        <v>1.64431305060488</v>
      </c>
      <c r="F580" s="46">
        <f t="shared" si="78"/>
        <v>1.14431305060488</v>
      </c>
      <c r="G580" s="72">
        <f t="shared" si="74"/>
        <v>2</v>
      </c>
      <c r="H580" s="72">
        <f t="shared" si="74"/>
        <v>2</v>
      </c>
      <c r="I580" s="72">
        <f t="shared" si="74"/>
        <v>2</v>
      </c>
      <c r="J580" s="72">
        <f t="shared" si="74"/>
        <v>2</v>
      </c>
      <c r="K580" s="72">
        <f t="shared" si="74"/>
        <v>2</v>
      </c>
      <c r="L580" s="46">
        <v>4</v>
      </c>
      <c r="M580" s="71">
        <f t="shared" si="79"/>
        <v>4</v>
      </c>
      <c r="N580" s="71">
        <f t="shared" si="79"/>
        <v>4</v>
      </c>
      <c r="O580" s="71">
        <f t="shared" si="79"/>
        <v>4</v>
      </c>
      <c r="P580" s="71">
        <f t="shared" si="79"/>
        <v>4</v>
      </c>
      <c r="W580" s="71"/>
    </row>
    <row r="581" spans="1:23" x14ac:dyDescent="0.25">
      <c r="A581" s="16">
        <v>60663</v>
      </c>
      <c r="B581" s="61">
        <v>48.333333333333613</v>
      </c>
      <c r="C581" s="71">
        <v>1.39431305060488</v>
      </c>
      <c r="D581" s="71">
        <f t="shared" si="75"/>
        <v>1.39431305060488</v>
      </c>
      <c r="E581" s="46">
        <f t="shared" si="77"/>
        <v>1.64431305060488</v>
      </c>
      <c r="F581" s="46">
        <f t="shared" si="78"/>
        <v>1.14431305060488</v>
      </c>
      <c r="G581" s="72">
        <f t="shared" si="74"/>
        <v>2</v>
      </c>
      <c r="H581" s="72">
        <f t="shared" si="74"/>
        <v>2</v>
      </c>
      <c r="I581" s="72">
        <f t="shared" si="74"/>
        <v>2</v>
      </c>
      <c r="J581" s="72">
        <f t="shared" si="74"/>
        <v>2</v>
      </c>
      <c r="K581" s="72">
        <f t="shared" si="74"/>
        <v>2</v>
      </c>
      <c r="L581" s="46">
        <v>4</v>
      </c>
      <c r="M581" s="71">
        <f t="shared" si="79"/>
        <v>4</v>
      </c>
      <c r="N581" s="71">
        <f t="shared" si="79"/>
        <v>4</v>
      </c>
      <c r="O581" s="71">
        <f t="shared" si="79"/>
        <v>4</v>
      </c>
      <c r="P581" s="71">
        <f t="shared" si="79"/>
        <v>4</v>
      </c>
      <c r="W581" s="71"/>
    </row>
    <row r="582" spans="1:23" x14ac:dyDescent="0.25">
      <c r="A582" s="16">
        <v>60691</v>
      </c>
      <c r="B582" s="61">
        <v>48.416666666666949</v>
      </c>
      <c r="C582" s="71">
        <v>1.39431305060488</v>
      </c>
      <c r="D582" s="71">
        <f t="shared" si="75"/>
        <v>1.39431305060488</v>
      </c>
      <c r="E582" s="46">
        <f t="shared" si="77"/>
        <v>1.64431305060488</v>
      </c>
      <c r="F582" s="46">
        <f t="shared" si="78"/>
        <v>1.14431305060488</v>
      </c>
      <c r="G582" s="72">
        <f t="shared" si="74"/>
        <v>2</v>
      </c>
      <c r="H582" s="72">
        <f t="shared" si="74"/>
        <v>2</v>
      </c>
      <c r="I582" s="72">
        <f t="shared" si="74"/>
        <v>2</v>
      </c>
      <c r="J582" s="72">
        <f t="shared" si="74"/>
        <v>2</v>
      </c>
      <c r="K582" s="72">
        <f t="shared" si="74"/>
        <v>2</v>
      </c>
      <c r="L582" s="46">
        <v>4</v>
      </c>
      <c r="M582" s="71">
        <f t="shared" si="79"/>
        <v>4</v>
      </c>
      <c r="N582" s="71">
        <f t="shared" si="79"/>
        <v>4</v>
      </c>
      <c r="O582" s="71">
        <f t="shared" si="79"/>
        <v>4</v>
      </c>
      <c r="P582" s="71">
        <f t="shared" si="79"/>
        <v>4</v>
      </c>
      <c r="W582" s="71"/>
    </row>
    <row r="583" spans="1:23" x14ac:dyDescent="0.25">
      <c r="A583" s="16">
        <v>60722</v>
      </c>
      <c r="B583" s="61">
        <v>48.500000000000284</v>
      </c>
      <c r="C583" s="71">
        <v>1.39431305060488</v>
      </c>
      <c r="D583" s="71">
        <f t="shared" si="75"/>
        <v>1.39431305060488</v>
      </c>
      <c r="E583" s="46">
        <f t="shared" si="77"/>
        <v>1.64431305060488</v>
      </c>
      <c r="F583" s="46">
        <f t="shared" si="78"/>
        <v>1.14431305060488</v>
      </c>
      <c r="G583" s="72">
        <f t="shared" si="74"/>
        <v>2</v>
      </c>
      <c r="H583" s="72">
        <f t="shared" si="74"/>
        <v>2</v>
      </c>
      <c r="I583" s="72">
        <f t="shared" si="74"/>
        <v>2</v>
      </c>
      <c r="J583" s="72">
        <f t="shared" si="74"/>
        <v>2</v>
      </c>
      <c r="K583" s="72">
        <f t="shared" si="74"/>
        <v>2</v>
      </c>
      <c r="L583" s="46">
        <v>4</v>
      </c>
      <c r="M583" s="71">
        <f t="shared" si="79"/>
        <v>4</v>
      </c>
      <c r="N583" s="71">
        <f t="shared" si="79"/>
        <v>4</v>
      </c>
      <c r="O583" s="71">
        <f t="shared" si="79"/>
        <v>4</v>
      </c>
      <c r="P583" s="71">
        <f t="shared" si="79"/>
        <v>4</v>
      </c>
      <c r="W583" s="71"/>
    </row>
    <row r="584" spans="1:23" x14ac:dyDescent="0.25">
      <c r="A584" s="16">
        <v>60752</v>
      </c>
      <c r="B584" s="61">
        <v>48.58333333333362</v>
      </c>
      <c r="C584" s="71">
        <v>1.39431305060488</v>
      </c>
      <c r="D584" s="71">
        <f t="shared" si="75"/>
        <v>1.39431305060488</v>
      </c>
      <c r="E584" s="46">
        <f t="shared" si="77"/>
        <v>1.64431305060488</v>
      </c>
      <c r="F584" s="46">
        <f t="shared" si="78"/>
        <v>1.14431305060488</v>
      </c>
      <c r="G584" s="72">
        <f t="shared" si="74"/>
        <v>2</v>
      </c>
      <c r="H584" s="72">
        <f t="shared" si="74"/>
        <v>2</v>
      </c>
      <c r="I584" s="72">
        <f t="shared" si="74"/>
        <v>2</v>
      </c>
      <c r="J584" s="72">
        <f t="shared" si="74"/>
        <v>2</v>
      </c>
      <c r="K584" s="72">
        <f t="shared" si="74"/>
        <v>2</v>
      </c>
      <c r="L584" s="46">
        <v>4</v>
      </c>
      <c r="M584" s="71">
        <f t="shared" si="79"/>
        <v>4</v>
      </c>
      <c r="N584" s="71">
        <f t="shared" si="79"/>
        <v>4</v>
      </c>
      <c r="O584" s="71">
        <f t="shared" si="79"/>
        <v>4</v>
      </c>
      <c r="P584" s="71">
        <f t="shared" si="79"/>
        <v>4</v>
      </c>
      <c r="W584" s="71"/>
    </row>
    <row r="585" spans="1:23" x14ac:dyDescent="0.25">
      <c r="A585" s="16">
        <v>60783</v>
      </c>
      <c r="B585" s="61">
        <v>48.666666666666956</v>
      </c>
      <c r="C585" s="71">
        <v>1.39431305060488</v>
      </c>
      <c r="D585" s="71">
        <f t="shared" si="75"/>
        <v>1.39431305060488</v>
      </c>
      <c r="E585" s="46">
        <f t="shared" si="77"/>
        <v>1.64431305060488</v>
      </c>
      <c r="F585" s="46">
        <f t="shared" si="78"/>
        <v>1.14431305060488</v>
      </c>
      <c r="G585" s="72">
        <f t="shared" si="74"/>
        <v>2</v>
      </c>
      <c r="H585" s="72">
        <f t="shared" si="74"/>
        <v>2</v>
      </c>
      <c r="I585" s="72">
        <f t="shared" si="74"/>
        <v>2</v>
      </c>
      <c r="J585" s="72">
        <f t="shared" si="74"/>
        <v>2</v>
      </c>
      <c r="K585" s="72">
        <f t="shared" si="74"/>
        <v>2</v>
      </c>
      <c r="L585" s="46">
        <v>4</v>
      </c>
      <c r="M585" s="71">
        <f t="shared" si="79"/>
        <v>4</v>
      </c>
      <c r="N585" s="71">
        <f t="shared" si="79"/>
        <v>4</v>
      </c>
      <c r="O585" s="71">
        <f t="shared" si="79"/>
        <v>4</v>
      </c>
      <c r="P585" s="71">
        <f t="shared" si="79"/>
        <v>4</v>
      </c>
      <c r="W585" s="71"/>
    </row>
    <row r="586" spans="1:23" x14ac:dyDescent="0.25">
      <c r="A586" s="16">
        <v>60813</v>
      </c>
      <c r="B586" s="61">
        <v>48.750000000000291</v>
      </c>
      <c r="C586" s="71">
        <v>1.39431305060488</v>
      </c>
      <c r="D586" s="71">
        <f t="shared" si="75"/>
        <v>1.39431305060488</v>
      </c>
      <c r="E586" s="46">
        <f t="shared" si="77"/>
        <v>1.64431305060488</v>
      </c>
      <c r="F586" s="46">
        <f t="shared" si="78"/>
        <v>1.14431305060488</v>
      </c>
      <c r="G586" s="72">
        <f t="shared" si="74"/>
        <v>2</v>
      </c>
      <c r="H586" s="72">
        <f t="shared" si="74"/>
        <v>2</v>
      </c>
      <c r="I586" s="72">
        <f t="shared" si="74"/>
        <v>2</v>
      </c>
      <c r="J586" s="72">
        <f t="shared" si="74"/>
        <v>2</v>
      </c>
      <c r="K586" s="72">
        <f t="shared" si="74"/>
        <v>2</v>
      </c>
      <c r="L586" s="46">
        <v>4</v>
      </c>
      <c r="M586" s="71">
        <f t="shared" si="79"/>
        <v>4</v>
      </c>
      <c r="N586" s="71">
        <f t="shared" si="79"/>
        <v>4</v>
      </c>
      <c r="O586" s="71">
        <f t="shared" si="79"/>
        <v>4</v>
      </c>
      <c r="P586" s="71">
        <f t="shared" si="79"/>
        <v>4</v>
      </c>
      <c r="W586" s="71"/>
    </row>
    <row r="587" spans="1:23" x14ac:dyDescent="0.25">
      <c r="A587" s="16">
        <v>60844</v>
      </c>
      <c r="B587" s="61">
        <v>48.833333333333627</v>
      </c>
      <c r="C587" s="71">
        <v>1.39431305060488</v>
      </c>
      <c r="D587" s="71">
        <f t="shared" si="75"/>
        <v>1.39431305060488</v>
      </c>
      <c r="E587" s="46">
        <f t="shared" si="77"/>
        <v>1.64431305060488</v>
      </c>
      <c r="F587" s="46">
        <f t="shared" si="78"/>
        <v>1.14431305060488</v>
      </c>
      <c r="G587" s="72">
        <f t="shared" si="74"/>
        <v>2</v>
      </c>
      <c r="H587" s="72">
        <f t="shared" si="74"/>
        <v>2</v>
      </c>
      <c r="I587" s="72">
        <f t="shared" si="74"/>
        <v>2</v>
      </c>
      <c r="J587" s="72">
        <f t="shared" si="74"/>
        <v>2</v>
      </c>
      <c r="K587" s="72">
        <f t="shared" si="74"/>
        <v>2</v>
      </c>
      <c r="L587" s="46">
        <v>4</v>
      </c>
      <c r="M587" s="71">
        <f t="shared" si="79"/>
        <v>4</v>
      </c>
      <c r="N587" s="71">
        <f t="shared" si="79"/>
        <v>4</v>
      </c>
      <c r="O587" s="71">
        <f t="shared" si="79"/>
        <v>4</v>
      </c>
      <c r="P587" s="71">
        <f t="shared" si="79"/>
        <v>4</v>
      </c>
      <c r="W587" s="71"/>
    </row>
    <row r="588" spans="1:23" x14ac:dyDescent="0.25">
      <c r="A588" s="16">
        <v>60875</v>
      </c>
      <c r="B588" s="61">
        <v>48.916666666666963</v>
      </c>
      <c r="C588" s="71">
        <v>1.39431305060488</v>
      </c>
      <c r="D588" s="71">
        <f t="shared" si="75"/>
        <v>1.39431305060488</v>
      </c>
      <c r="E588" s="46">
        <f t="shared" si="77"/>
        <v>1.64431305060488</v>
      </c>
      <c r="F588" s="46">
        <f t="shared" si="78"/>
        <v>1.14431305060488</v>
      </c>
      <c r="G588" s="72">
        <f t="shared" si="74"/>
        <v>2</v>
      </c>
      <c r="H588" s="72">
        <f t="shared" si="74"/>
        <v>2</v>
      </c>
      <c r="I588" s="72">
        <f t="shared" si="74"/>
        <v>2</v>
      </c>
      <c r="J588" s="72">
        <f t="shared" si="74"/>
        <v>2</v>
      </c>
      <c r="K588" s="72">
        <f t="shared" si="74"/>
        <v>2</v>
      </c>
      <c r="L588" s="46">
        <v>4</v>
      </c>
      <c r="M588" s="71">
        <f t="shared" si="79"/>
        <v>4</v>
      </c>
      <c r="N588" s="71">
        <f t="shared" si="79"/>
        <v>4</v>
      </c>
      <c r="O588" s="71">
        <f t="shared" si="79"/>
        <v>4</v>
      </c>
      <c r="P588" s="71">
        <f t="shared" si="79"/>
        <v>4</v>
      </c>
      <c r="W588" s="71"/>
    </row>
    <row r="589" spans="1:23" x14ac:dyDescent="0.25">
      <c r="A589" s="16">
        <v>60905</v>
      </c>
      <c r="B589" s="61">
        <v>49.000000000000298</v>
      </c>
      <c r="C589" s="71">
        <v>1.39431305060488</v>
      </c>
      <c r="D589" s="71">
        <f t="shared" si="75"/>
        <v>1.39431305060488</v>
      </c>
      <c r="E589" s="46">
        <f t="shared" si="77"/>
        <v>1.64431305060488</v>
      </c>
      <c r="F589" s="46">
        <f t="shared" si="78"/>
        <v>1.14431305060488</v>
      </c>
      <c r="G589" s="72">
        <f t="shared" si="74"/>
        <v>2</v>
      </c>
      <c r="H589" s="72">
        <f t="shared" si="74"/>
        <v>2</v>
      </c>
      <c r="I589" s="72">
        <f t="shared" si="74"/>
        <v>2</v>
      </c>
      <c r="J589" s="72">
        <f t="shared" si="74"/>
        <v>2</v>
      </c>
      <c r="K589" s="72">
        <f t="shared" si="74"/>
        <v>2</v>
      </c>
      <c r="L589" s="46">
        <v>4</v>
      </c>
      <c r="M589" s="71">
        <f t="shared" si="79"/>
        <v>4</v>
      </c>
      <c r="N589" s="71">
        <f t="shared" si="79"/>
        <v>4</v>
      </c>
      <c r="O589" s="71">
        <f t="shared" si="79"/>
        <v>4</v>
      </c>
      <c r="P589" s="71">
        <f t="shared" si="79"/>
        <v>4</v>
      </c>
      <c r="W589" s="71"/>
    </row>
    <row r="590" spans="1:23" x14ac:dyDescent="0.25">
      <c r="A590" s="16">
        <v>60936</v>
      </c>
      <c r="B590" s="61">
        <v>49.083333333333634</v>
      </c>
      <c r="C590" s="71">
        <v>1.39431305060488</v>
      </c>
      <c r="D590" s="71">
        <f t="shared" si="75"/>
        <v>1.39431305060488</v>
      </c>
      <c r="E590" s="46">
        <f t="shared" si="77"/>
        <v>1.64431305060488</v>
      </c>
      <c r="F590" s="46">
        <f t="shared" si="78"/>
        <v>1.14431305060488</v>
      </c>
      <c r="G590" s="72">
        <f t="shared" si="74"/>
        <v>2</v>
      </c>
      <c r="H590" s="72">
        <f t="shared" si="74"/>
        <v>2</v>
      </c>
      <c r="I590" s="72">
        <f t="shared" si="74"/>
        <v>2</v>
      </c>
      <c r="J590" s="72">
        <f t="shared" si="74"/>
        <v>2</v>
      </c>
      <c r="K590" s="72">
        <f t="shared" si="74"/>
        <v>2</v>
      </c>
      <c r="L590" s="46">
        <v>4</v>
      </c>
      <c r="M590" s="71">
        <f t="shared" si="79"/>
        <v>4</v>
      </c>
      <c r="N590" s="71">
        <f t="shared" si="79"/>
        <v>4</v>
      </c>
      <c r="O590" s="71">
        <f t="shared" si="79"/>
        <v>4</v>
      </c>
      <c r="P590" s="71">
        <f t="shared" si="79"/>
        <v>4</v>
      </c>
      <c r="W590" s="71"/>
    </row>
    <row r="591" spans="1:23" x14ac:dyDescent="0.25">
      <c r="A591" s="16">
        <v>60966</v>
      </c>
      <c r="B591" s="61">
        <v>49.16666666666697</v>
      </c>
      <c r="C591" s="71">
        <v>1.39431305060488</v>
      </c>
      <c r="D591" s="71">
        <f t="shared" si="75"/>
        <v>1.39431305060488</v>
      </c>
      <c r="E591" s="46">
        <f t="shared" si="77"/>
        <v>1.64431305060488</v>
      </c>
      <c r="F591" s="46">
        <f t="shared" si="78"/>
        <v>1.14431305060488</v>
      </c>
      <c r="G591" s="72">
        <f t="shared" si="74"/>
        <v>2</v>
      </c>
      <c r="H591" s="72">
        <f t="shared" si="74"/>
        <v>2</v>
      </c>
      <c r="I591" s="72">
        <f t="shared" si="74"/>
        <v>2</v>
      </c>
      <c r="J591" s="72">
        <f t="shared" si="74"/>
        <v>2</v>
      </c>
      <c r="K591" s="72">
        <f t="shared" si="74"/>
        <v>2</v>
      </c>
      <c r="L591" s="46">
        <v>4</v>
      </c>
      <c r="M591" s="71">
        <f t="shared" si="79"/>
        <v>4</v>
      </c>
      <c r="N591" s="71">
        <f t="shared" si="79"/>
        <v>4</v>
      </c>
      <c r="O591" s="71">
        <f t="shared" si="79"/>
        <v>4</v>
      </c>
      <c r="P591" s="71">
        <f t="shared" si="79"/>
        <v>4</v>
      </c>
      <c r="W591" s="71"/>
    </row>
    <row r="592" spans="1:23" x14ac:dyDescent="0.25">
      <c r="A592" s="16">
        <v>60997</v>
      </c>
      <c r="B592" s="61">
        <v>49.250000000000306</v>
      </c>
      <c r="C592" s="71">
        <v>1.39431305060488</v>
      </c>
      <c r="D592" s="71">
        <f t="shared" si="75"/>
        <v>1.39431305060488</v>
      </c>
      <c r="E592" s="46">
        <f t="shared" si="77"/>
        <v>1.64431305060488</v>
      </c>
      <c r="F592" s="46">
        <f t="shared" si="78"/>
        <v>1.14431305060488</v>
      </c>
      <c r="G592" s="72">
        <f t="shared" si="74"/>
        <v>2</v>
      </c>
      <c r="H592" s="72">
        <f t="shared" si="74"/>
        <v>2</v>
      </c>
      <c r="I592" s="72">
        <f t="shared" si="74"/>
        <v>2</v>
      </c>
      <c r="J592" s="72">
        <f t="shared" si="74"/>
        <v>2</v>
      </c>
      <c r="K592" s="72">
        <f t="shared" si="74"/>
        <v>2</v>
      </c>
      <c r="L592" s="46">
        <v>4</v>
      </c>
      <c r="M592" s="71">
        <f t="shared" si="79"/>
        <v>4</v>
      </c>
      <c r="N592" s="71">
        <f t="shared" si="79"/>
        <v>4</v>
      </c>
      <c r="O592" s="71">
        <f t="shared" si="79"/>
        <v>4</v>
      </c>
      <c r="P592" s="71">
        <f t="shared" si="79"/>
        <v>4</v>
      </c>
      <c r="W592" s="71"/>
    </row>
    <row r="593" spans="1:23" x14ac:dyDescent="0.25">
      <c r="A593" s="16">
        <v>61028</v>
      </c>
      <c r="B593" s="61">
        <v>49.333333333333641</v>
      </c>
      <c r="C593" s="71">
        <v>1.39431305060488</v>
      </c>
      <c r="D593" s="71">
        <f t="shared" si="75"/>
        <v>1.39431305060488</v>
      </c>
      <c r="E593" s="46">
        <f t="shared" si="77"/>
        <v>1.64431305060488</v>
      </c>
      <c r="F593" s="46">
        <f t="shared" si="78"/>
        <v>1.14431305060488</v>
      </c>
      <c r="G593" s="72">
        <f t="shared" si="74"/>
        <v>2</v>
      </c>
      <c r="H593" s="72">
        <f t="shared" si="74"/>
        <v>2</v>
      </c>
      <c r="I593" s="72">
        <f t="shared" si="74"/>
        <v>2</v>
      </c>
      <c r="J593" s="72">
        <f t="shared" si="74"/>
        <v>2</v>
      </c>
      <c r="K593" s="72">
        <f t="shared" si="74"/>
        <v>2</v>
      </c>
      <c r="L593" s="46">
        <v>4</v>
      </c>
      <c r="M593" s="71">
        <f t="shared" si="79"/>
        <v>4</v>
      </c>
      <c r="N593" s="71">
        <f t="shared" si="79"/>
        <v>4</v>
      </c>
      <c r="O593" s="71">
        <f t="shared" si="79"/>
        <v>4</v>
      </c>
      <c r="P593" s="71">
        <f t="shared" si="79"/>
        <v>4</v>
      </c>
      <c r="W593" s="71"/>
    </row>
    <row r="594" spans="1:23" x14ac:dyDescent="0.25">
      <c r="A594" s="16">
        <v>61056</v>
      </c>
      <c r="B594" s="61">
        <v>49.416666666666977</v>
      </c>
      <c r="C594" s="71">
        <v>1.39431305060488</v>
      </c>
      <c r="D594" s="71">
        <f t="shared" si="75"/>
        <v>1.39431305060488</v>
      </c>
      <c r="E594" s="46">
        <f t="shared" si="77"/>
        <v>1.64431305060488</v>
      </c>
      <c r="F594" s="46">
        <f t="shared" si="78"/>
        <v>1.14431305060488</v>
      </c>
      <c r="G594" s="72">
        <f t="shared" si="74"/>
        <v>2</v>
      </c>
      <c r="H594" s="72">
        <f t="shared" si="74"/>
        <v>2</v>
      </c>
      <c r="I594" s="72">
        <f t="shared" si="74"/>
        <v>2</v>
      </c>
      <c r="J594" s="72">
        <f t="shared" si="74"/>
        <v>2</v>
      </c>
      <c r="K594" s="72">
        <f t="shared" si="74"/>
        <v>2</v>
      </c>
      <c r="L594" s="46">
        <v>4</v>
      </c>
      <c r="M594" s="71">
        <f t="shared" si="79"/>
        <v>4</v>
      </c>
      <c r="N594" s="71">
        <f t="shared" si="79"/>
        <v>4</v>
      </c>
      <c r="O594" s="71">
        <f t="shared" si="79"/>
        <v>4</v>
      </c>
      <c r="P594" s="71">
        <f t="shared" si="79"/>
        <v>4</v>
      </c>
      <c r="W594" s="71"/>
    </row>
    <row r="595" spans="1:23" x14ac:dyDescent="0.25">
      <c r="A595" s="16">
        <v>61087</v>
      </c>
      <c r="B595" s="61">
        <v>49.500000000000313</v>
      </c>
      <c r="C595" s="71">
        <v>1.39431305060488</v>
      </c>
      <c r="D595" s="71">
        <f t="shared" si="75"/>
        <v>1.39431305060488</v>
      </c>
      <c r="E595" s="46">
        <f t="shared" si="77"/>
        <v>1.64431305060488</v>
      </c>
      <c r="F595" s="46">
        <f t="shared" si="78"/>
        <v>1.14431305060488</v>
      </c>
      <c r="G595" s="72">
        <f t="shared" si="74"/>
        <v>2</v>
      </c>
      <c r="H595" s="72">
        <f t="shared" si="74"/>
        <v>2</v>
      </c>
      <c r="I595" s="72">
        <f t="shared" si="74"/>
        <v>2</v>
      </c>
      <c r="J595" s="72">
        <f t="shared" si="74"/>
        <v>2</v>
      </c>
      <c r="K595" s="72">
        <f t="shared" si="74"/>
        <v>2</v>
      </c>
      <c r="L595" s="46">
        <v>4</v>
      </c>
      <c r="M595" s="71">
        <f t="shared" si="79"/>
        <v>4</v>
      </c>
      <c r="N595" s="71">
        <f t="shared" si="79"/>
        <v>4</v>
      </c>
      <c r="O595" s="71">
        <f t="shared" si="79"/>
        <v>4</v>
      </c>
      <c r="P595" s="71">
        <f t="shared" si="79"/>
        <v>4</v>
      </c>
      <c r="W595" s="71"/>
    </row>
    <row r="596" spans="1:23" x14ac:dyDescent="0.25">
      <c r="A596" s="16">
        <v>61117</v>
      </c>
      <c r="B596" s="61">
        <v>49.583333333333648</v>
      </c>
      <c r="C596" s="71">
        <v>1.39431305060488</v>
      </c>
      <c r="D596" s="71">
        <f t="shared" si="75"/>
        <v>1.39431305060488</v>
      </c>
      <c r="E596" s="46">
        <f t="shared" si="77"/>
        <v>1.64431305060488</v>
      </c>
      <c r="F596" s="46">
        <f t="shared" si="78"/>
        <v>1.14431305060488</v>
      </c>
      <c r="G596" s="72">
        <f t="shared" si="74"/>
        <v>2</v>
      </c>
      <c r="H596" s="72">
        <f t="shared" si="74"/>
        <v>2</v>
      </c>
      <c r="I596" s="72">
        <f t="shared" si="74"/>
        <v>2</v>
      </c>
      <c r="J596" s="72">
        <f t="shared" si="74"/>
        <v>2</v>
      </c>
      <c r="K596" s="72">
        <f t="shared" si="74"/>
        <v>2</v>
      </c>
      <c r="L596" s="46">
        <v>4</v>
      </c>
      <c r="M596" s="71">
        <f t="shared" si="79"/>
        <v>4</v>
      </c>
      <c r="N596" s="71">
        <f t="shared" si="79"/>
        <v>4</v>
      </c>
      <c r="O596" s="71">
        <f t="shared" si="79"/>
        <v>4</v>
      </c>
      <c r="P596" s="71">
        <f t="shared" si="79"/>
        <v>4</v>
      </c>
      <c r="W596" s="71"/>
    </row>
    <row r="597" spans="1:23" x14ac:dyDescent="0.25">
      <c r="A597" s="16">
        <v>61148</v>
      </c>
      <c r="B597" s="61">
        <v>49.666666666666984</v>
      </c>
      <c r="C597" s="71">
        <v>1.39431305060488</v>
      </c>
      <c r="D597" s="71">
        <f t="shared" si="75"/>
        <v>1.39431305060488</v>
      </c>
      <c r="E597" s="46">
        <f t="shared" si="77"/>
        <v>1.64431305060488</v>
      </c>
      <c r="F597" s="46">
        <f t="shared" si="78"/>
        <v>1.14431305060488</v>
      </c>
      <c r="G597" s="72">
        <f t="shared" si="74"/>
        <v>2</v>
      </c>
      <c r="H597" s="72">
        <f t="shared" si="74"/>
        <v>2</v>
      </c>
      <c r="I597" s="72">
        <f t="shared" si="74"/>
        <v>2</v>
      </c>
      <c r="J597" s="72">
        <f t="shared" si="74"/>
        <v>2</v>
      </c>
      <c r="K597" s="72">
        <f t="shared" si="74"/>
        <v>2</v>
      </c>
      <c r="L597" s="46">
        <v>4</v>
      </c>
      <c r="M597" s="71">
        <f t="shared" si="79"/>
        <v>4</v>
      </c>
      <c r="N597" s="71">
        <f t="shared" si="79"/>
        <v>4</v>
      </c>
      <c r="O597" s="71">
        <f t="shared" si="79"/>
        <v>4</v>
      </c>
      <c r="P597" s="71">
        <f t="shared" si="79"/>
        <v>4</v>
      </c>
      <c r="W597" s="71"/>
    </row>
    <row r="598" spans="1:23" x14ac:dyDescent="0.25">
      <c r="A598" s="16">
        <v>61178</v>
      </c>
      <c r="B598" s="61">
        <v>49.75000000000032</v>
      </c>
      <c r="C598" s="71">
        <v>1.39431305060488</v>
      </c>
      <c r="D598" s="71">
        <f t="shared" si="75"/>
        <v>1.39431305060488</v>
      </c>
      <c r="E598" s="46">
        <f t="shared" si="77"/>
        <v>1.64431305060488</v>
      </c>
      <c r="F598" s="46">
        <f t="shared" si="78"/>
        <v>1.14431305060488</v>
      </c>
      <c r="G598" s="72">
        <f t="shared" si="74"/>
        <v>2</v>
      </c>
      <c r="H598" s="72">
        <f t="shared" si="74"/>
        <v>2</v>
      </c>
      <c r="I598" s="72">
        <f t="shared" si="74"/>
        <v>2</v>
      </c>
      <c r="J598" s="72">
        <f t="shared" si="74"/>
        <v>2</v>
      </c>
      <c r="K598" s="72">
        <f t="shared" si="74"/>
        <v>2</v>
      </c>
      <c r="L598" s="46">
        <v>4</v>
      </c>
      <c r="M598" s="71">
        <f t="shared" si="79"/>
        <v>4</v>
      </c>
      <c r="N598" s="71">
        <f t="shared" si="79"/>
        <v>4</v>
      </c>
      <c r="O598" s="71">
        <f t="shared" si="79"/>
        <v>4</v>
      </c>
      <c r="P598" s="71">
        <f t="shared" si="79"/>
        <v>4</v>
      </c>
      <c r="W598" s="71"/>
    </row>
    <row r="599" spans="1:23" x14ac:dyDescent="0.25">
      <c r="A599" s="16">
        <v>61209</v>
      </c>
      <c r="B599" s="61">
        <v>49.833333333333655</v>
      </c>
      <c r="C599" s="71">
        <v>1.39431305060488</v>
      </c>
      <c r="D599" s="71">
        <f t="shared" si="75"/>
        <v>1.39431305060488</v>
      </c>
      <c r="E599" s="46">
        <f t="shared" si="77"/>
        <v>1.64431305060488</v>
      </c>
      <c r="F599" s="46">
        <f t="shared" si="78"/>
        <v>1.14431305060488</v>
      </c>
      <c r="G599" s="72">
        <f t="shared" si="74"/>
        <v>2</v>
      </c>
      <c r="H599" s="72">
        <f t="shared" si="74"/>
        <v>2</v>
      </c>
      <c r="I599" s="72">
        <f t="shared" si="74"/>
        <v>2</v>
      </c>
      <c r="J599" s="72">
        <f t="shared" si="74"/>
        <v>2</v>
      </c>
      <c r="K599" s="72">
        <f t="shared" si="74"/>
        <v>2</v>
      </c>
      <c r="L599" s="46">
        <v>4</v>
      </c>
      <c r="M599" s="71">
        <f t="shared" si="79"/>
        <v>4</v>
      </c>
      <c r="N599" s="71">
        <f t="shared" si="79"/>
        <v>4</v>
      </c>
      <c r="O599" s="71">
        <f t="shared" si="79"/>
        <v>4</v>
      </c>
      <c r="P599" s="71">
        <f t="shared" si="79"/>
        <v>4</v>
      </c>
      <c r="W599" s="71"/>
    </row>
    <row r="600" spans="1:23" x14ac:dyDescent="0.25">
      <c r="A600" s="16">
        <v>61240</v>
      </c>
      <c r="B600" s="61">
        <v>49.916666666666991</v>
      </c>
      <c r="C600" s="71">
        <v>1.39431305060488</v>
      </c>
      <c r="D600" s="71">
        <f t="shared" si="75"/>
        <v>1.39431305060488</v>
      </c>
      <c r="E600" s="46">
        <f t="shared" si="77"/>
        <v>1.64431305060488</v>
      </c>
      <c r="F600" s="46">
        <f t="shared" si="78"/>
        <v>1.14431305060488</v>
      </c>
      <c r="G600" s="72">
        <f t="shared" si="74"/>
        <v>2</v>
      </c>
      <c r="H600" s="72">
        <f t="shared" si="74"/>
        <v>2</v>
      </c>
      <c r="I600" s="72">
        <f t="shared" si="74"/>
        <v>2</v>
      </c>
      <c r="J600" s="72">
        <f t="shared" si="74"/>
        <v>2</v>
      </c>
      <c r="K600" s="72">
        <f t="shared" si="74"/>
        <v>2</v>
      </c>
      <c r="L600" s="46">
        <v>4</v>
      </c>
      <c r="M600" s="71">
        <f t="shared" si="79"/>
        <v>4</v>
      </c>
      <c r="N600" s="71">
        <f t="shared" si="79"/>
        <v>4</v>
      </c>
      <c r="O600" s="71">
        <f t="shared" si="79"/>
        <v>4</v>
      </c>
      <c r="P600" s="71">
        <f t="shared" si="79"/>
        <v>4</v>
      </c>
      <c r="W600" s="71"/>
    </row>
    <row r="601" spans="1:23" x14ac:dyDescent="0.25">
      <c r="A601" s="16">
        <v>61270</v>
      </c>
      <c r="B601" s="61">
        <v>50.000000000000327</v>
      </c>
      <c r="C601" s="71">
        <v>1.39431305060488</v>
      </c>
      <c r="D601" s="71">
        <f t="shared" si="75"/>
        <v>1.39431305060488</v>
      </c>
      <c r="E601" s="46">
        <f t="shared" si="77"/>
        <v>1.64431305060488</v>
      </c>
      <c r="F601" s="46">
        <f t="shared" si="78"/>
        <v>1.14431305060488</v>
      </c>
      <c r="G601" s="72">
        <f t="shared" si="74"/>
        <v>2</v>
      </c>
      <c r="H601" s="72">
        <f t="shared" si="74"/>
        <v>2</v>
      </c>
      <c r="I601" s="72">
        <f t="shared" si="74"/>
        <v>2</v>
      </c>
      <c r="J601" s="72">
        <f t="shared" si="74"/>
        <v>2</v>
      </c>
      <c r="K601" s="72">
        <f t="shared" si="74"/>
        <v>2</v>
      </c>
      <c r="L601" s="46">
        <v>4</v>
      </c>
      <c r="M601" s="71">
        <f t="shared" si="79"/>
        <v>4</v>
      </c>
      <c r="N601" s="71">
        <f t="shared" si="79"/>
        <v>4</v>
      </c>
      <c r="O601" s="71">
        <f t="shared" si="79"/>
        <v>4</v>
      </c>
      <c r="P601" s="71">
        <f t="shared" si="79"/>
        <v>4</v>
      </c>
      <c r="W601" s="71"/>
    </row>
    <row r="602" spans="1:23" x14ac:dyDescent="0.25">
      <c r="A602" s="16">
        <v>61301</v>
      </c>
      <c r="B602" s="61">
        <v>50.083333333333663</v>
      </c>
      <c r="C602" s="71">
        <v>1.39431305060488</v>
      </c>
      <c r="D602" s="71">
        <f t="shared" si="75"/>
        <v>1.39431305060488</v>
      </c>
      <c r="E602" s="46">
        <f t="shared" si="77"/>
        <v>1.64431305060488</v>
      </c>
      <c r="F602" s="46">
        <f t="shared" si="78"/>
        <v>1.14431305060488</v>
      </c>
      <c r="G602" s="72">
        <f t="shared" ref="G602:K633" si="80">IF($C602+(0.5*$B602/2)&lt;=2,$C602+(0.5*$B602/2),2)</f>
        <v>2</v>
      </c>
      <c r="H602" s="72">
        <f t="shared" si="80"/>
        <v>2</v>
      </c>
      <c r="I602" s="72">
        <f t="shared" si="80"/>
        <v>2</v>
      </c>
      <c r="J602" s="72">
        <f t="shared" si="80"/>
        <v>2</v>
      </c>
      <c r="K602" s="72">
        <f t="shared" si="80"/>
        <v>2</v>
      </c>
      <c r="L602" s="46">
        <v>4</v>
      </c>
      <c r="M602" s="71">
        <f t="shared" si="79"/>
        <v>4</v>
      </c>
      <c r="N602" s="71">
        <f t="shared" si="79"/>
        <v>4</v>
      </c>
      <c r="O602" s="71">
        <f t="shared" si="79"/>
        <v>4</v>
      </c>
      <c r="P602" s="71">
        <f t="shared" si="79"/>
        <v>4</v>
      </c>
      <c r="W602" s="71"/>
    </row>
    <row r="603" spans="1:23" x14ac:dyDescent="0.25">
      <c r="A603" s="16">
        <v>61331</v>
      </c>
      <c r="B603" s="61">
        <v>50.166666666666998</v>
      </c>
      <c r="C603" s="71">
        <v>1.39431305060488</v>
      </c>
      <c r="D603" s="71">
        <f t="shared" si="75"/>
        <v>1.39431305060488</v>
      </c>
      <c r="E603" s="46">
        <f t="shared" si="77"/>
        <v>1.64431305060488</v>
      </c>
      <c r="F603" s="46">
        <f t="shared" si="78"/>
        <v>1.14431305060488</v>
      </c>
      <c r="G603" s="72">
        <f t="shared" si="80"/>
        <v>2</v>
      </c>
      <c r="H603" s="72">
        <f t="shared" si="80"/>
        <v>2</v>
      </c>
      <c r="I603" s="72">
        <f t="shared" si="80"/>
        <v>2</v>
      </c>
      <c r="J603" s="72">
        <f t="shared" si="80"/>
        <v>2</v>
      </c>
      <c r="K603" s="72">
        <f t="shared" si="80"/>
        <v>2</v>
      </c>
      <c r="L603" s="46">
        <v>4</v>
      </c>
      <c r="M603" s="71">
        <f t="shared" si="79"/>
        <v>4</v>
      </c>
      <c r="N603" s="71">
        <f t="shared" si="79"/>
        <v>4</v>
      </c>
      <c r="O603" s="71">
        <f t="shared" si="79"/>
        <v>4</v>
      </c>
      <c r="P603" s="71">
        <f t="shared" si="79"/>
        <v>4</v>
      </c>
      <c r="W603" s="71"/>
    </row>
    <row r="604" spans="1:23" x14ac:dyDescent="0.25">
      <c r="A604" s="16">
        <v>61362</v>
      </c>
      <c r="B604" s="61">
        <v>50.250000000000334</v>
      </c>
      <c r="C604" s="71">
        <v>1.39431305060488</v>
      </c>
      <c r="D604" s="71">
        <f t="shared" si="75"/>
        <v>1.39431305060488</v>
      </c>
      <c r="E604" s="46">
        <f t="shared" si="77"/>
        <v>1.64431305060488</v>
      </c>
      <c r="F604" s="46">
        <f t="shared" si="78"/>
        <v>1.14431305060488</v>
      </c>
      <c r="G604" s="72">
        <f t="shared" si="80"/>
        <v>2</v>
      </c>
      <c r="H604" s="72">
        <f t="shared" si="80"/>
        <v>2</v>
      </c>
      <c r="I604" s="72">
        <f t="shared" si="80"/>
        <v>2</v>
      </c>
      <c r="J604" s="72">
        <f t="shared" si="80"/>
        <v>2</v>
      </c>
      <c r="K604" s="72">
        <f t="shared" si="80"/>
        <v>2</v>
      </c>
      <c r="L604" s="46">
        <v>4</v>
      </c>
      <c r="M604" s="71">
        <f t="shared" si="79"/>
        <v>4</v>
      </c>
      <c r="N604" s="71">
        <f t="shared" si="79"/>
        <v>4</v>
      </c>
      <c r="O604" s="71">
        <f t="shared" si="79"/>
        <v>4</v>
      </c>
      <c r="P604" s="71">
        <f t="shared" si="79"/>
        <v>4</v>
      </c>
      <c r="W604" s="71"/>
    </row>
    <row r="605" spans="1:23" x14ac:dyDescent="0.25">
      <c r="A605" s="16">
        <v>61393</v>
      </c>
      <c r="B605" s="61">
        <v>50.33333333333367</v>
      </c>
      <c r="C605" s="71">
        <v>1.39431305060488</v>
      </c>
      <c r="D605" s="71">
        <f t="shared" si="75"/>
        <v>1.39431305060488</v>
      </c>
      <c r="E605" s="46">
        <f t="shared" si="77"/>
        <v>1.64431305060488</v>
      </c>
      <c r="F605" s="46">
        <f t="shared" si="78"/>
        <v>1.14431305060488</v>
      </c>
      <c r="G605" s="72">
        <f t="shared" si="80"/>
        <v>2</v>
      </c>
      <c r="H605" s="72">
        <f t="shared" si="80"/>
        <v>2</v>
      </c>
      <c r="I605" s="72">
        <f t="shared" si="80"/>
        <v>2</v>
      </c>
      <c r="J605" s="72">
        <f t="shared" si="80"/>
        <v>2</v>
      </c>
      <c r="K605" s="72">
        <f t="shared" si="80"/>
        <v>2</v>
      </c>
      <c r="L605" s="46">
        <v>4</v>
      </c>
      <c r="M605" s="71">
        <f t="shared" si="79"/>
        <v>4</v>
      </c>
      <c r="N605" s="71">
        <f t="shared" si="79"/>
        <v>4</v>
      </c>
      <c r="O605" s="71">
        <f t="shared" si="79"/>
        <v>4</v>
      </c>
      <c r="P605" s="71">
        <f t="shared" si="79"/>
        <v>4</v>
      </c>
      <c r="W605" s="71"/>
    </row>
    <row r="606" spans="1:23" x14ac:dyDescent="0.25">
      <c r="A606" s="16">
        <v>61422</v>
      </c>
      <c r="B606" s="61">
        <v>50.416666666667005</v>
      </c>
      <c r="C606" s="71">
        <v>1.39431305060488</v>
      </c>
      <c r="D606" s="71">
        <f t="shared" si="75"/>
        <v>1.39431305060488</v>
      </c>
      <c r="E606" s="46">
        <f t="shared" si="77"/>
        <v>1.64431305060488</v>
      </c>
      <c r="F606" s="46">
        <f t="shared" si="78"/>
        <v>1.14431305060488</v>
      </c>
      <c r="G606" s="72">
        <f t="shared" si="80"/>
        <v>2</v>
      </c>
      <c r="H606" s="72">
        <f t="shared" si="80"/>
        <v>2</v>
      </c>
      <c r="I606" s="72">
        <f t="shared" si="80"/>
        <v>2</v>
      </c>
      <c r="J606" s="72">
        <f t="shared" si="80"/>
        <v>2</v>
      </c>
      <c r="K606" s="72">
        <f t="shared" si="80"/>
        <v>2</v>
      </c>
      <c r="L606" s="46">
        <v>4</v>
      </c>
      <c r="M606" s="71">
        <f t="shared" si="79"/>
        <v>4</v>
      </c>
      <c r="N606" s="71">
        <f t="shared" si="79"/>
        <v>4</v>
      </c>
      <c r="O606" s="71">
        <f t="shared" si="79"/>
        <v>4</v>
      </c>
      <c r="P606" s="71">
        <f t="shared" si="79"/>
        <v>4</v>
      </c>
      <c r="W606" s="71"/>
    </row>
    <row r="607" spans="1:23" x14ac:dyDescent="0.25">
      <c r="A607" s="16">
        <v>61453</v>
      </c>
      <c r="B607" s="61">
        <v>50.500000000000341</v>
      </c>
      <c r="C607" s="71">
        <v>1.39431305060488</v>
      </c>
      <c r="D607" s="71">
        <f t="shared" si="75"/>
        <v>1.39431305060488</v>
      </c>
      <c r="E607" s="46">
        <f t="shared" si="77"/>
        <v>1.64431305060488</v>
      </c>
      <c r="F607" s="46">
        <f t="shared" si="78"/>
        <v>1.14431305060488</v>
      </c>
      <c r="G607" s="72">
        <f t="shared" si="80"/>
        <v>2</v>
      </c>
      <c r="H607" s="72">
        <f t="shared" si="80"/>
        <v>2</v>
      </c>
      <c r="I607" s="72">
        <f t="shared" si="80"/>
        <v>2</v>
      </c>
      <c r="J607" s="72">
        <f t="shared" si="80"/>
        <v>2</v>
      </c>
      <c r="K607" s="72">
        <f t="shared" si="80"/>
        <v>2</v>
      </c>
      <c r="L607" s="46">
        <v>4</v>
      </c>
      <c r="M607" s="71">
        <f t="shared" si="79"/>
        <v>4</v>
      </c>
      <c r="N607" s="71">
        <f t="shared" si="79"/>
        <v>4</v>
      </c>
      <c r="O607" s="71">
        <f t="shared" si="79"/>
        <v>4</v>
      </c>
      <c r="P607" s="71">
        <f t="shared" si="79"/>
        <v>4</v>
      </c>
      <c r="W607" s="71"/>
    </row>
    <row r="608" spans="1:23" x14ac:dyDescent="0.25">
      <c r="A608" s="16">
        <v>61483</v>
      </c>
      <c r="B608" s="61">
        <v>50.583333333333677</v>
      </c>
      <c r="C608" s="71">
        <v>1.39431305060488</v>
      </c>
      <c r="D608" s="71">
        <f t="shared" si="75"/>
        <v>1.39431305060488</v>
      </c>
      <c r="E608" s="46">
        <f t="shared" si="77"/>
        <v>1.64431305060488</v>
      </c>
      <c r="F608" s="46">
        <f t="shared" si="78"/>
        <v>1.14431305060488</v>
      </c>
      <c r="G608" s="72">
        <f t="shared" si="80"/>
        <v>2</v>
      </c>
      <c r="H608" s="72">
        <f t="shared" si="80"/>
        <v>2</v>
      </c>
      <c r="I608" s="72">
        <f t="shared" si="80"/>
        <v>2</v>
      </c>
      <c r="J608" s="72">
        <f t="shared" si="80"/>
        <v>2</v>
      </c>
      <c r="K608" s="72">
        <f t="shared" si="80"/>
        <v>2</v>
      </c>
      <c r="L608" s="46">
        <v>4</v>
      </c>
      <c r="M608" s="71">
        <f t="shared" si="79"/>
        <v>4</v>
      </c>
      <c r="N608" s="71">
        <f t="shared" si="79"/>
        <v>4</v>
      </c>
      <c r="O608" s="71">
        <f t="shared" si="79"/>
        <v>4</v>
      </c>
      <c r="P608" s="71">
        <f t="shared" si="79"/>
        <v>4</v>
      </c>
      <c r="W608" s="71"/>
    </row>
    <row r="609" spans="1:23" x14ac:dyDescent="0.25">
      <c r="A609" s="16">
        <v>61514</v>
      </c>
      <c r="B609" s="61">
        <v>50.666666666667012</v>
      </c>
      <c r="C609" s="71">
        <v>1.39431305060488</v>
      </c>
      <c r="D609" s="71">
        <f t="shared" si="75"/>
        <v>1.39431305060488</v>
      </c>
      <c r="E609" s="46">
        <f t="shared" si="77"/>
        <v>1.64431305060488</v>
      </c>
      <c r="F609" s="46">
        <f t="shared" si="78"/>
        <v>1.14431305060488</v>
      </c>
      <c r="G609" s="72">
        <f t="shared" si="80"/>
        <v>2</v>
      </c>
      <c r="H609" s="72">
        <f t="shared" si="80"/>
        <v>2</v>
      </c>
      <c r="I609" s="72">
        <f t="shared" si="80"/>
        <v>2</v>
      </c>
      <c r="J609" s="72">
        <f t="shared" si="80"/>
        <v>2</v>
      </c>
      <c r="K609" s="72">
        <f t="shared" si="80"/>
        <v>2</v>
      </c>
      <c r="L609" s="46">
        <v>4</v>
      </c>
      <c r="M609" s="71">
        <f t="shared" si="79"/>
        <v>4</v>
      </c>
      <c r="N609" s="71">
        <f t="shared" si="79"/>
        <v>4</v>
      </c>
      <c r="O609" s="71">
        <f t="shared" si="79"/>
        <v>4</v>
      </c>
      <c r="P609" s="71">
        <f t="shared" si="79"/>
        <v>4</v>
      </c>
      <c r="W609" s="71"/>
    </row>
    <row r="610" spans="1:23" x14ac:dyDescent="0.25">
      <c r="A610" s="16">
        <v>61544</v>
      </c>
      <c r="B610" s="61">
        <v>50.750000000000348</v>
      </c>
      <c r="C610" s="71">
        <v>1.39431305060488</v>
      </c>
      <c r="D610" s="71">
        <f t="shared" si="75"/>
        <v>1.39431305060488</v>
      </c>
      <c r="E610" s="46">
        <f t="shared" si="77"/>
        <v>1.64431305060488</v>
      </c>
      <c r="F610" s="46">
        <f t="shared" si="78"/>
        <v>1.14431305060488</v>
      </c>
      <c r="G610" s="72">
        <f t="shared" si="80"/>
        <v>2</v>
      </c>
      <c r="H610" s="72">
        <f t="shared" si="80"/>
        <v>2</v>
      </c>
      <c r="I610" s="72">
        <f t="shared" si="80"/>
        <v>2</v>
      </c>
      <c r="J610" s="72">
        <f t="shared" si="80"/>
        <v>2</v>
      </c>
      <c r="K610" s="72">
        <f t="shared" si="80"/>
        <v>2</v>
      </c>
      <c r="L610" s="46">
        <v>4</v>
      </c>
      <c r="M610" s="71">
        <f t="shared" si="79"/>
        <v>4</v>
      </c>
      <c r="N610" s="71">
        <f t="shared" si="79"/>
        <v>4</v>
      </c>
      <c r="O610" s="71">
        <f t="shared" si="79"/>
        <v>4</v>
      </c>
      <c r="P610" s="71">
        <f t="shared" si="79"/>
        <v>4</v>
      </c>
      <c r="W610" s="71"/>
    </row>
    <row r="611" spans="1:23" x14ac:dyDescent="0.25">
      <c r="A611" s="16">
        <v>61575</v>
      </c>
      <c r="B611" s="61">
        <v>50.833333333333684</v>
      </c>
      <c r="C611" s="71">
        <v>1.39431305060488</v>
      </c>
      <c r="D611" s="71">
        <f t="shared" si="75"/>
        <v>1.39431305060488</v>
      </c>
      <c r="E611" s="46">
        <f t="shared" si="77"/>
        <v>1.64431305060488</v>
      </c>
      <c r="F611" s="46">
        <f t="shared" si="78"/>
        <v>1.14431305060488</v>
      </c>
      <c r="G611" s="72">
        <f t="shared" si="80"/>
        <v>2</v>
      </c>
      <c r="H611" s="72">
        <f t="shared" si="80"/>
        <v>2</v>
      </c>
      <c r="I611" s="72">
        <f t="shared" si="80"/>
        <v>2</v>
      </c>
      <c r="J611" s="72">
        <f t="shared" si="80"/>
        <v>2</v>
      </c>
      <c r="K611" s="72">
        <f t="shared" si="80"/>
        <v>2</v>
      </c>
      <c r="L611" s="46">
        <v>4</v>
      </c>
      <c r="M611" s="71">
        <f t="shared" ref="M611:P642" si="81">IF($C611+(0.5*$B611/2)&lt;=4,$C611+(0.5*$B611/2),4)</f>
        <v>4</v>
      </c>
      <c r="N611" s="71">
        <f t="shared" si="81"/>
        <v>4</v>
      </c>
      <c r="O611" s="71">
        <f t="shared" si="81"/>
        <v>4</v>
      </c>
      <c r="P611" s="71">
        <f t="shared" si="81"/>
        <v>4</v>
      </c>
      <c r="W611" s="71"/>
    </row>
    <row r="612" spans="1:23" x14ac:dyDescent="0.25">
      <c r="A612" s="16">
        <v>61606</v>
      </c>
      <c r="B612" s="61">
        <v>50.91666666666702</v>
      </c>
      <c r="C612" s="71">
        <v>1.39431305060488</v>
      </c>
      <c r="D612" s="71">
        <f t="shared" si="75"/>
        <v>1.39431305060488</v>
      </c>
      <c r="E612" s="46">
        <f t="shared" si="77"/>
        <v>1.64431305060488</v>
      </c>
      <c r="F612" s="46">
        <f t="shared" si="78"/>
        <v>1.14431305060488</v>
      </c>
      <c r="G612" s="72">
        <f t="shared" si="80"/>
        <v>2</v>
      </c>
      <c r="H612" s="72">
        <f t="shared" si="80"/>
        <v>2</v>
      </c>
      <c r="I612" s="72">
        <f t="shared" si="80"/>
        <v>2</v>
      </c>
      <c r="J612" s="72">
        <f t="shared" si="80"/>
        <v>2</v>
      </c>
      <c r="K612" s="72">
        <f t="shared" si="80"/>
        <v>2</v>
      </c>
      <c r="L612" s="46">
        <v>4</v>
      </c>
      <c r="M612" s="71">
        <f t="shared" si="81"/>
        <v>4</v>
      </c>
      <c r="N612" s="71">
        <f t="shared" si="81"/>
        <v>4</v>
      </c>
      <c r="O612" s="71">
        <f t="shared" si="81"/>
        <v>4</v>
      </c>
      <c r="P612" s="71">
        <f t="shared" si="81"/>
        <v>4</v>
      </c>
      <c r="W612" s="71"/>
    </row>
    <row r="613" spans="1:23" x14ac:dyDescent="0.25">
      <c r="A613" s="16">
        <v>61636</v>
      </c>
      <c r="B613" s="61">
        <v>51.000000000000355</v>
      </c>
      <c r="C613" s="71">
        <v>1.39431305060488</v>
      </c>
      <c r="D613" s="71">
        <f t="shared" si="75"/>
        <v>1.39431305060488</v>
      </c>
      <c r="E613" s="46">
        <f t="shared" si="77"/>
        <v>1.64431305060488</v>
      </c>
      <c r="F613" s="46">
        <f t="shared" si="78"/>
        <v>1.14431305060488</v>
      </c>
      <c r="G613" s="72">
        <f t="shared" si="80"/>
        <v>2</v>
      </c>
      <c r="H613" s="72">
        <f t="shared" si="80"/>
        <v>2</v>
      </c>
      <c r="I613" s="72">
        <f t="shared" si="80"/>
        <v>2</v>
      </c>
      <c r="J613" s="72">
        <f t="shared" si="80"/>
        <v>2</v>
      </c>
      <c r="K613" s="72">
        <f t="shared" si="80"/>
        <v>2</v>
      </c>
      <c r="L613" s="46">
        <v>4</v>
      </c>
      <c r="M613" s="71">
        <f t="shared" si="81"/>
        <v>4</v>
      </c>
      <c r="N613" s="71">
        <f t="shared" si="81"/>
        <v>4</v>
      </c>
      <c r="O613" s="71">
        <f t="shared" si="81"/>
        <v>4</v>
      </c>
      <c r="P613" s="71">
        <f t="shared" si="81"/>
        <v>4</v>
      </c>
      <c r="W613" s="71"/>
    </row>
    <row r="614" spans="1:23" x14ac:dyDescent="0.25">
      <c r="A614" s="16">
        <v>61667</v>
      </c>
      <c r="B614" s="61">
        <v>51.083333333333691</v>
      </c>
      <c r="C614" s="71">
        <v>1.39431305060488</v>
      </c>
      <c r="D614" s="71">
        <f t="shared" si="75"/>
        <v>1.39431305060488</v>
      </c>
      <c r="E614" s="46">
        <f t="shared" si="77"/>
        <v>1.64431305060488</v>
      </c>
      <c r="F614" s="46">
        <f t="shared" si="78"/>
        <v>1.14431305060488</v>
      </c>
      <c r="G614" s="72">
        <f t="shared" si="80"/>
        <v>2</v>
      </c>
      <c r="H614" s="72">
        <f t="shared" si="80"/>
        <v>2</v>
      </c>
      <c r="I614" s="72">
        <f t="shared" si="80"/>
        <v>2</v>
      </c>
      <c r="J614" s="72">
        <f t="shared" si="80"/>
        <v>2</v>
      </c>
      <c r="K614" s="72">
        <f t="shared" si="80"/>
        <v>2</v>
      </c>
      <c r="L614" s="46">
        <v>4</v>
      </c>
      <c r="M614" s="71">
        <f t="shared" si="81"/>
        <v>4</v>
      </c>
      <c r="N614" s="71">
        <f t="shared" si="81"/>
        <v>4</v>
      </c>
      <c r="O614" s="71">
        <f t="shared" si="81"/>
        <v>4</v>
      </c>
      <c r="P614" s="71">
        <f t="shared" si="81"/>
        <v>4</v>
      </c>
      <c r="W614" s="71"/>
    </row>
    <row r="615" spans="1:23" x14ac:dyDescent="0.25">
      <c r="A615" s="16">
        <v>61697</v>
      </c>
      <c r="B615" s="61">
        <v>51.166666666667027</v>
      </c>
      <c r="C615" s="71">
        <v>1.39431305060488</v>
      </c>
      <c r="D615" s="71">
        <f t="shared" si="75"/>
        <v>1.39431305060488</v>
      </c>
      <c r="E615" s="46">
        <f t="shared" si="77"/>
        <v>1.64431305060488</v>
      </c>
      <c r="F615" s="46">
        <f t="shared" si="78"/>
        <v>1.14431305060488</v>
      </c>
      <c r="G615" s="72">
        <f t="shared" si="80"/>
        <v>2</v>
      </c>
      <c r="H615" s="72">
        <f t="shared" si="80"/>
        <v>2</v>
      </c>
      <c r="I615" s="72">
        <f t="shared" si="80"/>
        <v>2</v>
      </c>
      <c r="J615" s="72">
        <f t="shared" si="80"/>
        <v>2</v>
      </c>
      <c r="K615" s="72">
        <f t="shared" si="80"/>
        <v>2</v>
      </c>
      <c r="L615" s="46">
        <v>4</v>
      </c>
      <c r="M615" s="71">
        <f t="shared" si="81"/>
        <v>4</v>
      </c>
      <c r="N615" s="71">
        <f t="shared" si="81"/>
        <v>4</v>
      </c>
      <c r="O615" s="71">
        <f t="shared" si="81"/>
        <v>4</v>
      </c>
      <c r="P615" s="71">
        <f t="shared" si="81"/>
        <v>4</v>
      </c>
      <c r="W615" s="71"/>
    </row>
    <row r="616" spans="1:23" x14ac:dyDescent="0.25">
      <c r="A616" s="16">
        <v>61728</v>
      </c>
      <c r="B616" s="61">
        <v>51.250000000000362</v>
      </c>
      <c r="C616" s="71">
        <v>1.39431305060488</v>
      </c>
      <c r="D616" s="71">
        <f t="shared" si="75"/>
        <v>1.39431305060488</v>
      </c>
      <c r="E616" s="46">
        <f t="shared" si="77"/>
        <v>1.64431305060488</v>
      </c>
      <c r="F616" s="46">
        <f t="shared" si="78"/>
        <v>1.14431305060488</v>
      </c>
      <c r="G616" s="72">
        <f t="shared" si="80"/>
        <v>2</v>
      </c>
      <c r="H616" s="72">
        <f t="shared" si="80"/>
        <v>2</v>
      </c>
      <c r="I616" s="72">
        <f t="shared" si="80"/>
        <v>2</v>
      </c>
      <c r="J616" s="72">
        <f t="shared" si="80"/>
        <v>2</v>
      </c>
      <c r="K616" s="72">
        <f t="shared" si="80"/>
        <v>2</v>
      </c>
      <c r="L616" s="46">
        <v>4</v>
      </c>
      <c r="M616" s="71">
        <f t="shared" si="81"/>
        <v>4</v>
      </c>
      <c r="N616" s="71">
        <f t="shared" si="81"/>
        <v>4</v>
      </c>
      <c r="O616" s="71">
        <f t="shared" si="81"/>
        <v>4</v>
      </c>
      <c r="P616" s="71">
        <f t="shared" si="81"/>
        <v>4</v>
      </c>
      <c r="W616" s="71"/>
    </row>
    <row r="617" spans="1:23" x14ac:dyDescent="0.25">
      <c r="A617" s="16">
        <v>61759</v>
      </c>
      <c r="B617" s="61">
        <v>51.333333333333698</v>
      </c>
      <c r="C617" s="71">
        <v>1.39431305060488</v>
      </c>
      <c r="D617" s="71">
        <f t="shared" si="75"/>
        <v>1.39431305060488</v>
      </c>
      <c r="E617" s="46">
        <f t="shared" si="77"/>
        <v>1.64431305060488</v>
      </c>
      <c r="F617" s="46">
        <f t="shared" si="78"/>
        <v>1.14431305060488</v>
      </c>
      <c r="G617" s="72">
        <f t="shared" si="80"/>
        <v>2</v>
      </c>
      <c r="H617" s="72">
        <f t="shared" si="80"/>
        <v>2</v>
      </c>
      <c r="I617" s="72">
        <f t="shared" si="80"/>
        <v>2</v>
      </c>
      <c r="J617" s="72">
        <f t="shared" si="80"/>
        <v>2</v>
      </c>
      <c r="K617" s="72">
        <f t="shared" si="80"/>
        <v>2</v>
      </c>
      <c r="L617" s="46">
        <v>4</v>
      </c>
      <c r="M617" s="71">
        <f t="shared" si="81"/>
        <v>4</v>
      </c>
      <c r="N617" s="71">
        <f t="shared" si="81"/>
        <v>4</v>
      </c>
      <c r="O617" s="71">
        <f t="shared" si="81"/>
        <v>4</v>
      </c>
      <c r="P617" s="71">
        <f t="shared" si="81"/>
        <v>4</v>
      </c>
      <c r="W617" s="71"/>
    </row>
    <row r="618" spans="1:23" x14ac:dyDescent="0.25">
      <c r="A618" s="16">
        <v>61787</v>
      </c>
      <c r="B618" s="61">
        <v>51.416666666667034</v>
      </c>
      <c r="C618" s="71">
        <v>1.39431305060488</v>
      </c>
      <c r="D618" s="71">
        <f t="shared" si="75"/>
        <v>1.39431305060488</v>
      </c>
      <c r="E618" s="46">
        <f t="shared" si="77"/>
        <v>1.64431305060488</v>
      </c>
      <c r="F618" s="46">
        <f t="shared" si="78"/>
        <v>1.14431305060488</v>
      </c>
      <c r="G618" s="72">
        <f t="shared" si="80"/>
        <v>2</v>
      </c>
      <c r="H618" s="72">
        <f t="shared" si="80"/>
        <v>2</v>
      </c>
      <c r="I618" s="72">
        <f t="shared" si="80"/>
        <v>2</v>
      </c>
      <c r="J618" s="72">
        <f t="shared" si="80"/>
        <v>2</v>
      </c>
      <c r="K618" s="72">
        <f t="shared" si="80"/>
        <v>2</v>
      </c>
      <c r="L618" s="46">
        <v>4</v>
      </c>
      <c r="M618" s="71">
        <f t="shared" si="81"/>
        <v>4</v>
      </c>
      <c r="N618" s="71">
        <f t="shared" si="81"/>
        <v>4</v>
      </c>
      <c r="O618" s="71">
        <f t="shared" si="81"/>
        <v>4</v>
      </c>
      <c r="P618" s="71">
        <f t="shared" si="81"/>
        <v>4</v>
      </c>
      <c r="W618" s="71"/>
    </row>
    <row r="619" spans="1:23" x14ac:dyDescent="0.25">
      <c r="A619" s="16">
        <v>61818</v>
      </c>
      <c r="B619" s="61">
        <v>51.500000000000369</v>
      </c>
      <c r="C619" s="71">
        <v>1.39431305060488</v>
      </c>
      <c r="D619" s="71">
        <f t="shared" si="75"/>
        <v>1.39431305060488</v>
      </c>
      <c r="E619" s="46">
        <f t="shared" si="77"/>
        <v>1.64431305060488</v>
      </c>
      <c r="F619" s="46">
        <f t="shared" si="78"/>
        <v>1.14431305060488</v>
      </c>
      <c r="G619" s="72">
        <f t="shared" si="80"/>
        <v>2</v>
      </c>
      <c r="H619" s="72">
        <f t="shared" si="80"/>
        <v>2</v>
      </c>
      <c r="I619" s="72">
        <f t="shared" si="80"/>
        <v>2</v>
      </c>
      <c r="J619" s="72">
        <f t="shared" si="80"/>
        <v>2</v>
      </c>
      <c r="K619" s="72">
        <f t="shared" si="80"/>
        <v>2</v>
      </c>
      <c r="L619" s="46">
        <v>4</v>
      </c>
      <c r="M619" s="71">
        <f t="shared" si="81"/>
        <v>4</v>
      </c>
      <c r="N619" s="71">
        <f t="shared" si="81"/>
        <v>4</v>
      </c>
      <c r="O619" s="71">
        <f t="shared" si="81"/>
        <v>4</v>
      </c>
      <c r="P619" s="71">
        <f t="shared" si="81"/>
        <v>4</v>
      </c>
      <c r="W619" s="71"/>
    </row>
    <row r="620" spans="1:23" x14ac:dyDescent="0.25">
      <c r="A620" s="16">
        <v>61848</v>
      </c>
      <c r="B620" s="61">
        <v>51.583333333333705</v>
      </c>
      <c r="C620" s="71">
        <v>1.39431305060488</v>
      </c>
      <c r="D620" s="71">
        <f t="shared" si="75"/>
        <v>1.39431305060488</v>
      </c>
      <c r="E620" s="46">
        <f t="shared" si="77"/>
        <v>1.64431305060488</v>
      </c>
      <c r="F620" s="46">
        <f t="shared" si="78"/>
        <v>1.14431305060488</v>
      </c>
      <c r="G620" s="72">
        <f t="shared" si="80"/>
        <v>2</v>
      </c>
      <c r="H620" s="72">
        <f t="shared" si="80"/>
        <v>2</v>
      </c>
      <c r="I620" s="72">
        <f t="shared" si="80"/>
        <v>2</v>
      </c>
      <c r="J620" s="72">
        <f t="shared" si="80"/>
        <v>2</v>
      </c>
      <c r="K620" s="72">
        <f t="shared" si="80"/>
        <v>2</v>
      </c>
      <c r="L620" s="46">
        <v>4</v>
      </c>
      <c r="M620" s="71">
        <f t="shared" si="81"/>
        <v>4</v>
      </c>
      <c r="N620" s="71">
        <f t="shared" si="81"/>
        <v>4</v>
      </c>
      <c r="O620" s="71">
        <f t="shared" si="81"/>
        <v>4</v>
      </c>
      <c r="P620" s="71">
        <f t="shared" si="81"/>
        <v>4</v>
      </c>
      <c r="W620" s="71"/>
    </row>
    <row r="621" spans="1:23" x14ac:dyDescent="0.25">
      <c r="A621" s="16">
        <v>61879</v>
      </c>
      <c r="B621" s="61">
        <v>51.666666666667041</v>
      </c>
      <c r="C621" s="71">
        <v>1.39431305060488</v>
      </c>
      <c r="D621" s="71">
        <f t="shared" si="75"/>
        <v>1.39431305060488</v>
      </c>
      <c r="E621" s="46">
        <f t="shared" si="77"/>
        <v>1.64431305060488</v>
      </c>
      <c r="F621" s="46">
        <f t="shared" si="78"/>
        <v>1.14431305060488</v>
      </c>
      <c r="G621" s="72">
        <f t="shared" si="80"/>
        <v>2</v>
      </c>
      <c r="H621" s="72">
        <f t="shared" si="80"/>
        <v>2</v>
      </c>
      <c r="I621" s="72">
        <f t="shared" si="80"/>
        <v>2</v>
      </c>
      <c r="J621" s="72">
        <f t="shared" si="80"/>
        <v>2</v>
      </c>
      <c r="K621" s="72">
        <f t="shared" si="80"/>
        <v>2</v>
      </c>
      <c r="L621" s="46">
        <v>4</v>
      </c>
      <c r="M621" s="71">
        <f t="shared" si="81"/>
        <v>4</v>
      </c>
      <c r="N621" s="71">
        <f t="shared" si="81"/>
        <v>4</v>
      </c>
      <c r="O621" s="71">
        <f t="shared" si="81"/>
        <v>4</v>
      </c>
      <c r="P621" s="71">
        <f t="shared" si="81"/>
        <v>4</v>
      </c>
      <c r="W621" s="71"/>
    </row>
    <row r="622" spans="1:23" x14ac:dyDescent="0.25">
      <c r="A622" s="16">
        <v>61909</v>
      </c>
      <c r="B622" s="61">
        <v>51.750000000000377</v>
      </c>
      <c r="C622" s="71">
        <v>1.39431305060488</v>
      </c>
      <c r="D622" s="71">
        <f t="shared" si="75"/>
        <v>1.39431305060488</v>
      </c>
      <c r="E622" s="46">
        <f t="shared" si="77"/>
        <v>1.64431305060488</v>
      </c>
      <c r="F622" s="46">
        <f t="shared" si="78"/>
        <v>1.14431305060488</v>
      </c>
      <c r="G622" s="72">
        <f t="shared" si="80"/>
        <v>2</v>
      </c>
      <c r="H622" s="72">
        <f t="shared" si="80"/>
        <v>2</v>
      </c>
      <c r="I622" s="72">
        <f t="shared" si="80"/>
        <v>2</v>
      </c>
      <c r="J622" s="72">
        <f t="shared" si="80"/>
        <v>2</v>
      </c>
      <c r="K622" s="72">
        <f t="shared" si="80"/>
        <v>2</v>
      </c>
      <c r="L622" s="46">
        <v>4</v>
      </c>
      <c r="M622" s="71">
        <f t="shared" si="81"/>
        <v>4</v>
      </c>
      <c r="N622" s="71">
        <f t="shared" si="81"/>
        <v>4</v>
      </c>
      <c r="O622" s="71">
        <f t="shared" si="81"/>
        <v>4</v>
      </c>
      <c r="P622" s="71">
        <f t="shared" si="81"/>
        <v>4</v>
      </c>
      <c r="W622" s="71"/>
    </row>
    <row r="623" spans="1:23" x14ac:dyDescent="0.25">
      <c r="A623" s="16">
        <v>61940</v>
      </c>
      <c r="B623" s="61">
        <v>51.833333333333712</v>
      </c>
      <c r="C623" s="71">
        <v>1.39431305060488</v>
      </c>
      <c r="D623" s="71">
        <f t="shared" si="75"/>
        <v>1.39431305060488</v>
      </c>
      <c r="E623" s="46">
        <f t="shared" si="77"/>
        <v>1.64431305060488</v>
      </c>
      <c r="F623" s="46">
        <f t="shared" si="78"/>
        <v>1.14431305060488</v>
      </c>
      <c r="G623" s="72">
        <f t="shared" si="80"/>
        <v>2</v>
      </c>
      <c r="H623" s="72">
        <f t="shared" si="80"/>
        <v>2</v>
      </c>
      <c r="I623" s="72">
        <f t="shared" si="80"/>
        <v>2</v>
      </c>
      <c r="J623" s="72">
        <f t="shared" si="80"/>
        <v>2</v>
      </c>
      <c r="K623" s="72">
        <f t="shared" si="80"/>
        <v>2</v>
      </c>
      <c r="L623" s="46">
        <v>4</v>
      </c>
      <c r="M623" s="71">
        <f t="shared" si="81"/>
        <v>4</v>
      </c>
      <c r="N623" s="71">
        <f t="shared" si="81"/>
        <v>4</v>
      </c>
      <c r="O623" s="71">
        <f t="shared" si="81"/>
        <v>4</v>
      </c>
      <c r="P623" s="71">
        <f t="shared" si="81"/>
        <v>4</v>
      </c>
      <c r="W623" s="71"/>
    </row>
    <row r="624" spans="1:23" x14ac:dyDescent="0.25">
      <c r="A624" s="16">
        <v>61971</v>
      </c>
      <c r="B624" s="61">
        <v>51.916666666667048</v>
      </c>
      <c r="C624" s="71">
        <v>1.39431305060488</v>
      </c>
      <c r="D624" s="71">
        <f t="shared" si="75"/>
        <v>1.39431305060488</v>
      </c>
      <c r="E624" s="46">
        <f t="shared" si="77"/>
        <v>1.64431305060488</v>
      </c>
      <c r="F624" s="46">
        <f t="shared" si="78"/>
        <v>1.14431305060488</v>
      </c>
      <c r="G624" s="72">
        <f t="shared" si="80"/>
        <v>2</v>
      </c>
      <c r="H624" s="72">
        <f t="shared" si="80"/>
        <v>2</v>
      </c>
      <c r="I624" s="72">
        <f t="shared" si="80"/>
        <v>2</v>
      </c>
      <c r="J624" s="72">
        <f t="shared" si="80"/>
        <v>2</v>
      </c>
      <c r="K624" s="72">
        <f t="shared" si="80"/>
        <v>2</v>
      </c>
      <c r="L624" s="46">
        <v>4</v>
      </c>
      <c r="M624" s="71">
        <f t="shared" si="81"/>
        <v>4</v>
      </c>
      <c r="N624" s="71">
        <f t="shared" si="81"/>
        <v>4</v>
      </c>
      <c r="O624" s="71">
        <f t="shared" si="81"/>
        <v>4</v>
      </c>
      <c r="P624" s="71">
        <f t="shared" si="81"/>
        <v>4</v>
      </c>
      <c r="W624" s="71"/>
    </row>
    <row r="625" spans="1:23" x14ac:dyDescent="0.25">
      <c r="A625" s="16">
        <v>62001</v>
      </c>
      <c r="B625" s="61">
        <v>52.000000000000384</v>
      </c>
      <c r="C625" s="71">
        <v>1.39431305060488</v>
      </c>
      <c r="D625" s="71">
        <f t="shared" si="75"/>
        <v>1.39431305060488</v>
      </c>
      <c r="E625" s="46">
        <f t="shared" si="77"/>
        <v>1.64431305060488</v>
      </c>
      <c r="F625" s="46">
        <f t="shared" si="78"/>
        <v>1.14431305060488</v>
      </c>
      <c r="G625" s="72">
        <f t="shared" si="80"/>
        <v>2</v>
      </c>
      <c r="H625" s="72">
        <f t="shared" si="80"/>
        <v>2</v>
      </c>
      <c r="I625" s="72">
        <f t="shared" si="80"/>
        <v>2</v>
      </c>
      <c r="J625" s="72">
        <f t="shared" si="80"/>
        <v>2</v>
      </c>
      <c r="K625" s="72">
        <f t="shared" si="80"/>
        <v>2</v>
      </c>
      <c r="L625" s="46">
        <v>4</v>
      </c>
      <c r="M625" s="71">
        <f t="shared" si="81"/>
        <v>4</v>
      </c>
      <c r="N625" s="71">
        <f t="shared" si="81"/>
        <v>4</v>
      </c>
      <c r="O625" s="71">
        <f t="shared" si="81"/>
        <v>4</v>
      </c>
      <c r="P625" s="71">
        <f t="shared" si="81"/>
        <v>4</v>
      </c>
      <c r="W625" s="71"/>
    </row>
    <row r="626" spans="1:23" x14ac:dyDescent="0.25">
      <c r="A626" s="16">
        <v>62032</v>
      </c>
      <c r="B626" s="61">
        <v>52.083333333333719</v>
      </c>
      <c r="C626" s="71">
        <v>1.39431305060488</v>
      </c>
      <c r="D626" s="71">
        <f t="shared" si="75"/>
        <v>1.39431305060488</v>
      </c>
      <c r="E626" s="46">
        <f t="shared" si="77"/>
        <v>1.64431305060488</v>
      </c>
      <c r="F626" s="46">
        <f t="shared" si="78"/>
        <v>1.14431305060488</v>
      </c>
      <c r="G626" s="72">
        <f t="shared" si="80"/>
        <v>2</v>
      </c>
      <c r="H626" s="72">
        <f t="shared" si="80"/>
        <v>2</v>
      </c>
      <c r="I626" s="72">
        <f t="shared" si="80"/>
        <v>2</v>
      </c>
      <c r="J626" s="72">
        <f t="shared" si="80"/>
        <v>2</v>
      </c>
      <c r="K626" s="72">
        <f t="shared" si="80"/>
        <v>2</v>
      </c>
      <c r="L626" s="46">
        <v>4</v>
      </c>
      <c r="M626" s="71">
        <f t="shared" si="81"/>
        <v>4</v>
      </c>
      <c r="N626" s="71">
        <f t="shared" si="81"/>
        <v>4</v>
      </c>
      <c r="O626" s="71">
        <f t="shared" si="81"/>
        <v>4</v>
      </c>
      <c r="P626" s="71">
        <f t="shared" si="81"/>
        <v>4</v>
      </c>
      <c r="W626" s="71"/>
    </row>
    <row r="627" spans="1:23" x14ac:dyDescent="0.25">
      <c r="A627" s="16">
        <v>62062</v>
      </c>
      <c r="B627" s="61">
        <v>52.166666666667055</v>
      </c>
      <c r="C627" s="71">
        <v>1.39431305060488</v>
      </c>
      <c r="D627" s="71">
        <f t="shared" si="75"/>
        <v>1.39431305060488</v>
      </c>
      <c r="E627" s="46">
        <f t="shared" si="77"/>
        <v>1.64431305060488</v>
      </c>
      <c r="F627" s="46">
        <f t="shared" si="78"/>
        <v>1.14431305060488</v>
      </c>
      <c r="G627" s="72">
        <f t="shared" si="80"/>
        <v>2</v>
      </c>
      <c r="H627" s="72">
        <f t="shared" si="80"/>
        <v>2</v>
      </c>
      <c r="I627" s="72">
        <f t="shared" si="80"/>
        <v>2</v>
      </c>
      <c r="J627" s="72">
        <f t="shared" si="80"/>
        <v>2</v>
      </c>
      <c r="K627" s="72">
        <f t="shared" si="80"/>
        <v>2</v>
      </c>
      <c r="L627" s="46">
        <v>4</v>
      </c>
      <c r="M627" s="71">
        <f t="shared" si="81"/>
        <v>4</v>
      </c>
      <c r="N627" s="71">
        <f t="shared" si="81"/>
        <v>4</v>
      </c>
      <c r="O627" s="71">
        <f t="shared" si="81"/>
        <v>4</v>
      </c>
      <c r="P627" s="71">
        <f t="shared" si="81"/>
        <v>4</v>
      </c>
      <c r="W627" s="71"/>
    </row>
    <row r="628" spans="1:23" x14ac:dyDescent="0.25">
      <c r="A628" s="16">
        <v>62093</v>
      </c>
      <c r="B628" s="61">
        <v>52.250000000000391</v>
      </c>
      <c r="C628" s="71">
        <v>1.39431305060488</v>
      </c>
      <c r="D628" s="71">
        <f t="shared" si="75"/>
        <v>1.39431305060488</v>
      </c>
      <c r="E628" s="46">
        <f t="shared" si="77"/>
        <v>1.64431305060488</v>
      </c>
      <c r="F628" s="46">
        <f t="shared" si="78"/>
        <v>1.14431305060488</v>
      </c>
      <c r="G628" s="72">
        <f t="shared" si="80"/>
        <v>2</v>
      </c>
      <c r="H628" s="72">
        <f t="shared" si="80"/>
        <v>2</v>
      </c>
      <c r="I628" s="72">
        <f t="shared" si="80"/>
        <v>2</v>
      </c>
      <c r="J628" s="72">
        <f t="shared" si="80"/>
        <v>2</v>
      </c>
      <c r="K628" s="72">
        <f t="shared" si="80"/>
        <v>2</v>
      </c>
      <c r="L628" s="46">
        <v>4</v>
      </c>
      <c r="M628" s="71">
        <f t="shared" si="81"/>
        <v>4</v>
      </c>
      <c r="N628" s="71">
        <f t="shared" si="81"/>
        <v>4</v>
      </c>
      <c r="O628" s="71">
        <f t="shared" si="81"/>
        <v>4</v>
      </c>
      <c r="P628" s="71">
        <f t="shared" si="81"/>
        <v>4</v>
      </c>
      <c r="W628" s="71"/>
    </row>
    <row r="629" spans="1:23" x14ac:dyDescent="0.25">
      <c r="A629" s="16">
        <v>62124</v>
      </c>
      <c r="B629" s="61">
        <v>52.333333333333727</v>
      </c>
      <c r="C629" s="71">
        <v>1.39431305060488</v>
      </c>
      <c r="D629" s="71">
        <f t="shared" si="75"/>
        <v>1.39431305060488</v>
      </c>
      <c r="E629" s="46">
        <f t="shared" si="77"/>
        <v>1.64431305060488</v>
      </c>
      <c r="F629" s="46">
        <f t="shared" si="78"/>
        <v>1.14431305060488</v>
      </c>
      <c r="G629" s="72">
        <f t="shared" si="80"/>
        <v>2</v>
      </c>
      <c r="H629" s="72">
        <f t="shared" si="80"/>
        <v>2</v>
      </c>
      <c r="I629" s="72">
        <f t="shared" si="80"/>
        <v>2</v>
      </c>
      <c r="J629" s="72">
        <f t="shared" si="80"/>
        <v>2</v>
      </c>
      <c r="K629" s="72">
        <f t="shared" si="80"/>
        <v>2</v>
      </c>
      <c r="L629" s="46">
        <v>4</v>
      </c>
      <c r="M629" s="71">
        <f t="shared" si="81"/>
        <v>4</v>
      </c>
      <c r="N629" s="71">
        <f t="shared" si="81"/>
        <v>4</v>
      </c>
      <c r="O629" s="71">
        <f t="shared" si="81"/>
        <v>4</v>
      </c>
      <c r="P629" s="71">
        <f t="shared" si="81"/>
        <v>4</v>
      </c>
      <c r="W629" s="71"/>
    </row>
    <row r="630" spans="1:23" x14ac:dyDescent="0.25">
      <c r="A630" s="16">
        <v>62152</v>
      </c>
      <c r="B630" s="61">
        <v>52.416666666667062</v>
      </c>
      <c r="C630" s="71">
        <v>1.39431305060488</v>
      </c>
      <c r="D630" s="71">
        <f t="shared" si="75"/>
        <v>1.39431305060488</v>
      </c>
      <c r="E630" s="46">
        <f t="shared" si="77"/>
        <v>1.64431305060488</v>
      </c>
      <c r="F630" s="46">
        <f t="shared" si="78"/>
        <v>1.14431305060488</v>
      </c>
      <c r="G630" s="72">
        <f t="shared" si="80"/>
        <v>2</v>
      </c>
      <c r="H630" s="72">
        <f t="shared" si="80"/>
        <v>2</v>
      </c>
      <c r="I630" s="72">
        <f t="shared" si="80"/>
        <v>2</v>
      </c>
      <c r="J630" s="72">
        <f t="shared" si="80"/>
        <v>2</v>
      </c>
      <c r="K630" s="72">
        <f t="shared" si="80"/>
        <v>2</v>
      </c>
      <c r="L630" s="46">
        <v>4</v>
      </c>
      <c r="M630" s="71">
        <f t="shared" si="81"/>
        <v>4</v>
      </c>
      <c r="N630" s="71">
        <f t="shared" si="81"/>
        <v>4</v>
      </c>
      <c r="O630" s="71">
        <f t="shared" si="81"/>
        <v>4</v>
      </c>
      <c r="P630" s="71">
        <f t="shared" si="81"/>
        <v>4</v>
      </c>
      <c r="W630" s="71"/>
    </row>
    <row r="631" spans="1:23" x14ac:dyDescent="0.25">
      <c r="A631" s="16">
        <v>62183</v>
      </c>
      <c r="B631" s="61">
        <v>52.500000000000398</v>
      </c>
      <c r="C631" s="71">
        <v>1.39431305060488</v>
      </c>
      <c r="D631" s="71">
        <f t="shared" si="75"/>
        <v>1.39431305060488</v>
      </c>
      <c r="E631" s="46">
        <f t="shared" si="77"/>
        <v>1.64431305060488</v>
      </c>
      <c r="F631" s="46">
        <f t="shared" si="78"/>
        <v>1.14431305060488</v>
      </c>
      <c r="G631" s="72">
        <f t="shared" si="80"/>
        <v>2</v>
      </c>
      <c r="H631" s="72">
        <f t="shared" si="80"/>
        <v>2</v>
      </c>
      <c r="I631" s="72">
        <f t="shared" si="80"/>
        <v>2</v>
      </c>
      <c r="J631" s="72">
        <f t="shared" si="80"/>
        <v>2</v>
      </c>
      <c r="K631" s="72">
        <f t="shared" si="80"/>
        <v>2</v>
      </c>
      <c r="L631" s="46">
        <v>4</v>
      </c>
      <c r="M631" s="71">
        <f t="shared" si="81"/>
        <v>4</v>
      </c>
      <c r="N631" s="71">
        <f t="shared" si="81"/>
        <v>4</v>
      </c>
      <c r="O631" s="71">
        <f t="shared" si="81"/>
        <v>4</v>
      </c>
      <c r="P631" s="71">
        <f t="shared" si="81"/>
        <v>4</v>
      </c>
      <c r="W631" s="71"/>
    </row>
    <row r="632" spans="1:23" x14ac:dyDescent="0.25">
      <c r="A632" s="16">
        <v>62213</v>
      </c>
      <c r="B632" s="61">
        <v>52.583333333333734</v>
      </c>
      <c r="C632" s="71">
        <v>1.39431305060488</v>
      </c>
      <c r="D632" s="71">
        <f t="shared" si="75"/>
        <v>1.39431305060488</v>
      </c>
      <c r="E632" s="46">
        <f t="shared" si="77"/>
        <v>1.64431305060488</v>
      </c>
      <c r="F632" s="46">
        <f t="shared" si="78"/>
        <v>1.14431305060488</v>
      </c>
      <c r="G632" s="72">
        <f t="shared" si="80"/>
        <v>2</v>
      </c>
      <c r="H632" s="72">
        <f t="shared" si="80"/>
        <v>2</v>
      </c>
      <c r="I632" s="72">
        <f t="shared" si="80"/>
        <v>2</v>
      </c>
      <c r="J632" s="72">
        <f t="shared" si="80"/>
        <v>2</v>
      </c>
      <c r="K632" s="72">
        <f t="shared" si="80"/>
        <v>2</v>
      </c>
      <c r="L632" s="46">
        <v>4</v>
      </c>
      <c r="M632" s="71">
        <f t="shared" si="81"/>
        <v>4</v>
      </c>
      <c r="N632" s="71">
        <f t="shared" si="81"/>
        <v>4</v>
      </c>
      <c r="O632" s="71">
        <f t="shared" si="81"/>
        <v>4</v>
      </c>
      <c r="P632" s="71">
        <f t="shared" si="81"/>
        <v>4</v>
      </c>
      <c r="W632" s="71"/>
    </row>
    <row r="633" spans="1:23" x14ac:dyDescent="0.25">
      <c r="A633" s="16">
        <v>62244</v>
      </c>
      <c r="B633" s="61">
        <v>52.666666666667069</v>
      </c>
      <c r="C633" s="71">
        <v>1.39431305060488</v>
      </c>
      <c r="D633" s="71">
        <f t="shared" si="75"/>
        <v>1.39431305060488</v>
      </c>
      <c r="E633" s="46">
        <f t="shared" si="77"/>
        <v>1.64431305060488</v>
      </c>
      <c r="F633" s="46">
        <f t="shared" si="78"/>
        <v>1.14431305060488</v>
      </c>
      <c r="G633" s="72">
        <f t="shared" si="80"/>
        <v>2</v>
      </c>
      <c r="H633" s="72">
        <f t="shared" si="80"/>
        <v>2</v>
      </c>
      <c r="I633" s="72">
        <f t="shared" si="80"/>
        <v>2</v>
      </c>
      <c r="J633" s="72">
        <f t="shared" si="80"/>
        <v>2</v>
      </c>
      <c r="K633" s="72">
        <f t="shared" si="80"/>
        <v>2</v>
      </c>
      <c r="L633" s="46">
        <v>4</v>
      </c>
      <c r="M633" s="71">
        <f t="shared" si="81"/>
        <v>4</v>
      </c>
      <c r="N633" s="71">
        <f t="shared" si="81"/>
        <v>4</v>
      </c>
      <c r="O633" s="71">
        <f t="shared" si="81"/>
        <v>4</v>
      </c>
      <c r="P633" s="71">
        <f t="shared" si="81"/>
        <v>4</v>
      </c>
      <c r="W633" s="71"/>
    </row>
    <row r="634" spans="1:23" x14ac:dyDescent="0.25">
      <c r="A634" s="16">
        <v>62274</v>
      </c>
      <c r="B634" s="61">
        <v>52.750000000000405</v>
      </c>
      <c r="C634" s="71">
        <v>1.39431305060488</v>
      </c>
      <c r="D634" s="71">
        <f t="shared" si="75"/>
        <v>1.39431305060488</v>
      </c>
      <c r="E634" s="46">
        <f t="shared" si="77"/>
        <v>1.64431305060488</v>
      </c>
      <c r="F634" s="46">
        <f t="shared" si="78"/>
        <v>1.14431305060488</v>
      </c>
      <c r="G634" s="72">
        <f t="shared" ref="G634:K661" si="82">IF($C634+(0.5*$B634/2)&lt;=2,$C634+(0.5*$B634/2),2)</f>
        <v>2</v>
      </c>
      <c r="H634" s="72">
        <f t="shared" si="82"/>
        <v>2</v>
      </c>
      <c r="I634" s="72">
        <f t="shared" si="82"/>
        <v>2</v>
      </c>
      <c r="J634" s="72">
        <f t="shared" si="82"/>
        <v>2</v>
      </c>
      <c r="K634" s="72">
        <f t="shared" si="82"/>
        <v>2</v>
      </c>
      <c r="L634" s="46">
        <v>4</v>
      </c>
      <c r="M634" s="71">
        <f t="shared" si="81"/>
        <v>4</v>
      </c>
      <c r="N634" s="71">
        <f t="shared" si="81"/>
        <v>4</v>
      </c>
      <c r="O634" s="71">
        <f t="shared" si="81"/>
        <v>4</v>
      </c>
      <c r="P634" s="71">
        <f t="shared" si="81"/>
        <v>4</v>
      </c>
      <c r="W634" s="71"/>
    </row>
    <row r="635" spans="1:23" x14ac:dyDescent="0.25">
      <c r="A635" s="16">
        <v>62305</v>
      </c>
      <c r="B635" s="61">
        <v>52.833333333333741</v>
      </c>
      <c r="C635" s="71">
        <v>1.39431305060488</v>
      </c>
      <c r="D635" s="71">
        <f t="shared" si="75"/>
        <v>1.39431305060488</v>
      </c>
      <c r="E635" s="46">
        <f t="shared" si="77"/>
        <v>1.64431305060488</v>
      </c>
      <c r="F635" s="46">
        <f t="shared" si="78"/>
        <v>1.14431305060488</v>
      </c>
      <c r="G635" s="72">
        <f t="shared" si="82"/>
        <v>2</v>
      </c>
      <c r="H635" s="72">
        <f t="shared" si="82"/>
        <v>2</v>
      </c>
      <c r="I635" s="72">
        <f t="shared" si="82"/>
        <v>2</v>
      </c>
      <c r="J635" s="72">
        <f t="shared" si="82"/>
        <v>2</v>
      </c>
      <c r="K635" s="72">
        <f t="shared" si="82"/>
        <v>2</v>
      </c>
      <c r="L635" s="46">
        <v>4</v>
      </c>
      <c r="M635" s="71">
        <f t="shared" si="81"/>
        <v>4</v>
      </c>
      <c r="N635" s="71">
        <f t="shared" si="81"/>
        <v>4</v>
      </c>
      <c r="O635" s="71">
        <f t="shared" si="81"/>
        <v>4</v>
      </c>
      <c r="P635" s="71">
        <f t="shared" si="81"/>
        <v>4</v>
      </c>
      <c r="W635" s="71"/>
    </row>
    <row r="636" spans="1:23" x14ac:dyDescent="0.25">
      <c r="A636" s="16">
        <v>62336</v>
      </c>
      <c r="B636" s="61">
        <v>52.916666666667076</v>
      </c>
      <c r="C636" s="71">
        <v>1.39431305060488</v>
      </c>
      <c r="D636" s="71">
        <f t="shared" si="75"/>
        <v>1.39431305060488</v>
      </c>
      <c r="E636" s="46">
        <f t="shared" si="77"/>
        <v>1.64431305060488</v>
      </c>
      <c r="F636" s="46">
        <f t="shared" si="78"/>
        <v>1.14431305060488</v>
      </c>
      <c r="G636" s="72">
        <f t="shared" si="82"/>
        <v>2</v>
      </c>
      <c r="H636" s="72">
        <f t="shared" si="82"/>
        <v>2</v>
      </c>
      <c r="I636" s="72">
        <f t="shared" si="82"/>
        <v>2</v>
      </c>
      <c r="J636" s="72">
        <f t="shared" si="82"/>
        <v>2</v>
      </c>
      <c r="K636" s="72">
        <f t="shared" si="82"/>
        <v>2</v>
      </c>
      <c r="L636" s="46">
        <v>4</v>
      </c>
      <c r="M636" s="71">
        <f t="shared" si="81"/>
        <v>4</v>
      </c>
      <c r="N636" s="71">
        <f t="shared" si="81"/>
        <v>4</v>
      </c>
      <c r="O636" s="71">
        <f t="shared" si="81"/>
        <v>4</v>
      </c>
      <c r="P636" s="71">
        <f t="shared" si="81"/>
        <v>4</v>
      </c>
      <c r="W636" s="71"/>
    </row>
    <row r="637" spans="1:23" x14ac:dyDescent="0.25">
      <c r="A637" s="16">
        <v>62366</v>
      </c>
      <c r="B637" s="61">
        <v>53.000000000000412</v>
      </c>
      <c r="C637" s="71">
        <v>1.39431305060488</v>
      </c>
      <c r="D637" s="71">
        <f t="shared" si="75"/>
        <v>1.39431305060488</v>
      </c>
      <c r="E637" s="46">
        <f t="shared" si="77"/>
        <v>1.64431305060488</v>
      </c>
      <c r="F637" s="46">
        <f t="shared" si="78"/>
        <v>1.14431305060488</v>
      </c>
      <c r="G637" s="72">
        <f t="shared" si="82"/>
        <v>2</v>
      </c>
      <c r="H637" s="72">
        <f t="shared" si="82"/>
        <v>2</v>
      </c>
      <c r="I637" s="72">
        <f t="shared" si="82"/>
        <v>2</v>
      </c>
      <c r="J637" s="72">
        <f t="shared" si="82"/>
        <v>2</v>
      </c>
      <c r="K637" s="72">
        <f t="shared" si="82"/>
        <v>2</v>
      </c>
      <c r="L637" s="46">
        <v>4</v>
      </c>
      <c r="M637" s="71">
        <f t="shared" si="81"/>
        <v>4</v>
      </c>
      <c r="N637" s="71">
        <f t="shared" si="81"/>
        <v>4</v>
      </c>
      <c r="O637" s="71">
        <f t="shared" si="81"/>
        <v>4</v>
      </c>
      <c r="P637" s="71">
        <f t="shared" si="81"/>
        <v>4</v>
      </c>
      <c r="W637" s="71"/>
    </row>
    <row r="638" spans="1:23" x14ac:dyDescent="0.25">
      <c r="A638" s="16">
        <v>62397</v>
      </c>
      <c r="B638" s="61">
        <v>53.083333333333748</v>
      </c>
      <c r="C638" s="71">
        <v>1.39431305060488</v>
      </c>
      <c r="D638" s="71">
        <f t="shared" si="75"/>
        <v>1.39431305060488</v>
      </c>
      <c r="E638" s="46">
        <f t="shared" si="77"/>
        <v>1.64431305060488</v>
      </c>
      <c r="F638" s="46">
        <f t="shared" si="78"/>
        <v>1.14431305060488</v>
      </c>
      <c r="G638" s="72">
        <f t="shared" si="82"/>
        <v>2</v>
      </c>
      <c r="H638" s="72">
        <f t="shared" si="82"/>
        <v>2</v>
      </c>
      <c r="I638" s="72">
        <f t="shared" si="82"/>
        <v>2</v>
      </c>
      <c r="J638" s="72">
        <f t="shared" si="82"/>
        <v>2</v>
      </c>
      <c r="K638" s="72">
        <f t="shared" si="82"/>
        <v>2</v>
      </c>
      <c r="L638" s="46">
        <v>4</v>
      </c>
      <c r="M638" s="71">
        <f t="shared" si="81"/>
        <v>4</v>
      </c>
      <c r="N638" s="71">
        <f t="shared" si="81"/>
        <v>4</v>
      </c>
      <c r="O638" s="71">
        <f t="shared" si="81"/>
        <v>4</v>
      </c>
      <c r="P638" s="71">
        <f t="shared" si="81"/>
        <v>4</v>
      </c>
      <c r="W638" s="71"/>
    </row>
    <row r="639" spans="1:23" x14ac:dyDescent="0.25">
      <c r="A639" s="16">
        <v>62427</v>
      </c>
      <c r="B639" s="61">
        <v>53.166666666667084</v>
      </c>
      <c r="C639" s="71">
        <v>1.39431305060488</v>
      </c>
      <c r="D639" s="71">
        <f t="shared" ref="D639:D661" si="83">IF((D638+AVERAGE($T$49:$T$61))&lt;$C639,D638+AVERAGE($T$49:$T$61),$C639)</f>
        <v>1.39431305060488</v>
      </c>
      <c r="E639" s="46">
        <f t="shared" si="77"/>
        <v>1.64431305060488</v>
      </c>
      <c r="F639" s="46">
        <f t="shared" si="78"/>
        <v>1.14431305060488</v>
      </c>
      <c r="G639" s="72">
        <f t="shared" si="82"/>
        <v>2</v>
      </c>
      <c r="H639" s="72">
        <f t="shared" si="82"/>
        <v>2</v>
      </c>
      <c r="I639" s="72">
        <f t="shared" si="82"/>
        <v>2</v>
      </c>
      <c r="J639" s="72">
        <f t="shared" si="82"/>
        <v>2</v>
      </c>
      <c r="K639" s="72">
        <f t="shared" si="82"/>
        <v>2</v>
      </c>
      <c r="L639" s="46">
        <v>4</v>
      </c>
      <c r="M639" s="71">
        <f t="shared" si="81"/>
        <v>4</v>
      </c>
      <c r="N639" s="71">
        <f t="shared" si="81"/>
        <v>4</v>
      </c>
      <c r="O639" s="71">
        <f t="shared" si="81"/>
        <v>4</v>
      </c>
      <c r="P639" s="71">
        <f t="shared" si="81"/>
        <v>4</v>
      </c>
      <c r="W639" s="71"/>
    </row>
    <row r="640" spans="1:23" x14ac:dyDescent="0.25">
      <c r="A640" s="16">
        <v>62458</v>
      </c>
      <c r="B640" s="61">
        <v>53.250000000000419</v>
      </c>
      <c r="C640" s="71">
        <v>1.39431305060488</v>
      </c>
      <c r="D640" s="71">
        <f t="shared" si="83"/>
        <v>1.39431305060488</v>
      </c>
      <c r="E640" s="46">
        <f t="shared" si="77"/>
        <v>1.64431305060488</v>
      </c>
      <c r="F640" s="46">
        <f t="shared" si="78"/>
        <v>1.14431305060488</v>
      </c>
      <c r="G640" s="72">
        <f t="shared" si="82"/>
        <v>2</v>
      </c>
      <c r="H640" s="72">
        <f t="shared" si="82"/>
        <v>2</v>
      </c>
      <c r="I640" s="72">
        <f t="shared" si="82"/>
        <v>2</v>
      </c>
      <c r="J640" s="72">
        <f t="shared" si="82"/>
        <v>2</v>
      </c>
      <c r="K640" s="72">
        <f t="shared" si="82"/>
        <v>2</v>
      </c>
      <c r="L640" s="46">
        <v>4</v>
      </c>
      <c r="M640" s="71">
        <f t="shared" si="81"/>
        <v>4</v>
      </c>
      <c r="N640" s="71">
        <f t="shared" si="81"/>
        <v>4</v>
      </c>
      <c r="O640" s="71">
        <f t="shared" si="81"/>
        <v>4</v>
      </c>
      <c r="P640" s="71">
        <f t="shared" si="81"/>
        <v>4</v>
      </c>
      <c r="W640" s="71"/>
    </row>
    <row r="641" spans="1:23" x14ac:dyDescent="0.25">
      <c r="A641" s="16">
        <v>62489</v>
      </c>
      <c r="B641" s="61">
        <v>53.333333333333755</v>
      </c>
      <c r="C641" s="71">
        <v>1.39431305060488</v>
      </c>
      <c r="D641" s="71">
        <f t="shared" si="83"/>
        <v>1.39431305060488</v>
      </c>
      <c r="E641" s="46">
        <f t="shared" si="77"/>
        <v>1.64431305060488</v>
      </c>
      <c r="F641" s="46">
        <f t="shared" si="78"/>
        <v>1.14431305060488</v>
      </c>
      <c r="G641" s="72">
        <f t="shared" si="82"/>
        <v>2</v>
      </c>
      <c r="H641" s="72">
        <f t="shared" si="82"/>
        <v>2</v>
      </c>
      <c r="I641" s="72">
        <f t="shared" si="82"/>
        <v>2</v>
      </c>
      <c r="J641" s="72">
        <f t="shared" si="82"/>
        <v>2</v>
      </c>
      <c r="K641" s="72">
        <f t="shared" si="82"/>
        <v>2</v>
      </c>
      <c r="L641" s="46">
        <v>4</v>
      </c>
      <c r="M641" s="71">
        <f t="shared" si="81"/>
        <v>4</v>
      </c>
      <c r="N641" s="71">
        <f t="shared" si="81"/>
        <v>4</v>
      </c>
      <c r="O641" s="71">
        <f t="shared" si="81"/>
        <v>4</v>
      </c>
      <c r="P641" s="71">
        <f t="shared" si="81"/>
        <v>4</v>
      </c>
      <c r="W641" s="71"/>
    </row>
    <row r="642" spans="1:23" x14ac:dyDescent="0.25">
      <c r="A642" s="16">
        <v>62517</v>
      </c>
      <c r="B642" s="61">
        <v>53.416666666667091</v>
      </c>
      <c r="C642" s="71">
        <v>1.39431305060488</v>
      </c>
      <c r="D642" s="71">
        <f t="shared" si="83"/>
        <v>1.39431305060488</v>
      </c>
      <c r="E642" s="46">
        <f t="shared" ref="E642:E661" si="84">C642+0.25</f>
        <v>1.64431305060488</v>
      </c>
      <c r="F642" s="46">
        <f t="shared" ref="F642:F661" si="85">IF(C642-0.25&lt;0,0,C642-0.25)</f>
        <v>1.14431305060488</v>
      </c>
      <c r="G642" s="72">
        <f t="shared" si="82"/>
        <v>2</v>
      </c>
      <c r="H642" s="72">
        <f t="shared" si="82"/>
        <v>2</v>
      </c>
      <c r="I642" s="72">
        <f t="shared" si="82"/>
        <v>2</v>
      </c>
      <c r="J642" s="72">
        <f t="shared" si="82"/>
        <v>2</v>
      </c>
      <c r="K642" s="72">
        <f t="shared" si="82"/>
        <v>2</v>
      </c>
      <c r="L642" s="46">
        <v>4</v>
      </c>
      <c r="M642" s="71">
        <f t="shared" si="81"/>
        <v>4</v>
      </c>
      <c r="N642" s="71">
        <f t="shared" si="81"/>
        <v>4</v>
      </c>
      <c r="O642" s="71">
        <f t="shared" si="81"/>
        <v>4</v>
      </c>
      <c r="P642" s="71">
        <f t="shared" si="81"/>
        <v>4</v>
      </c>
      <c r="W642" s="71"/>
    </row>
    <row r="643" spans="1:23" x14ac:dyDescent="0.25">
      <c r="A643" s="16">
        <v>62548</v>
      </c>
      <c r="B643" s="61">
        <v>53.500000000000426</v>
      </c>
      <c r="C643" s="71">
        <v>1.39431305060488</v>
      </c>
      <c r="D643" s="71">
        <f t="shared" si="83"/>
        <v>1.39431305060488</v>
      </c>
      <c r="E643" s="46">
        <f t="shared" si="84"/>
        <v>1.64431305060488</v>
      </c>
      <c r="F643" s="46">
        <f t="shared" si="85"/>
        <v>1.14431305060488</v>
      </c>
      <c r="G643" s="72">
        <f t="shared" si="82"/>
        <v>2</v>
      </c>
      <c r="H643" s="72">
        <f t="shared" si="82"/>
        <v>2</v>
      </c>
      <c r="I643" s="72">
        <f t="shared" si="82"/>
        <v>2</v>
      </c>
      <c r="J643" s="72">
        <f t="shared" si="82"/>
        <v>2</v>
      </c>
      <c r="K643" s="72">
        <f t="shared" si="82"/>
        <v>2</v>
      </c>
      <c r="L643" s="46">
        <v>4</v>
      </c>
      <c r="M643" s="71">
        <f t="shared" ref="M643:P661" si="86">IF($C643+(0.5*$B643/2)&lt;=4,$C643+(0.5*$B643/2),4)</f>
        <v>4</v>
      </c>
      <c r="N643" s="71">
        <f t="shared" si="86"/>
        <v>4</v>
      </c>
      <c r="O643" s="71">
        <f t="shared" si="86"/>
        <v>4</v>
      </c>
      <c r="P643" s="71">
        <f t="shared" si="86"/>
        <v>4</v>
      </c>
      <c r="W643" s="71"/>
    </row>
    <row r="644" spans="1:23" x14ac:dyDescent="0.25">
      <c r="A644" s="16">
        <v>62578</v>
      </c>
      <c r="B644" s="61">
        <v>53.583333333333762</v>
      </c>
      <c r="C644" s="71">
        <v>1.39431305060488</v>
      </c>
      <c r="D644" s="71">
        <f t="shared" si="83"/>
        <v>1.39431305060488</v>
      </c>
      <c r="E644" s="46">
        <f t="shared" si="84"/>
        <v>1.64431305060488</v>
      </c>
      <c r="F644" s="46">
        <f t="shared" si="85"/>
        <v>1.14431305060488</v>
      </c>
      <c r="G644" s="72">
        <f t="shared" si="82"/>
        <v>2</v>
      </c>
      <c r="H644" s="72">
        <f t="shared" si="82"/>
        <v>2</v>
      </c>
      <c r="I644" s="72">
        <f t="shared" si="82"/>
        <v>2</v>
      </c>
      <c r="J644" s="72">
        <f t="shared" si="82"/>
        <v>2</v>
      </c>
      <c r="K644" s="72">
        <f t="shared" si="82"/>
        <v>2</v>
      </c>
      <c r="L644" s="46">
        <v>4</v>
      </c>
      <c r="M644" s="71">
        <f t="shared" si="86"/>
        <v>4</v>
      </c>
      <c r="N644" s="71">
        <f t="shared" si="86"/>
        <v>4</v>
      </c>
      <c r="O644" s="71">
        <f t="shared" si="86"/>
        <v>4</v>
      </c>
      <c r="P644" s="71">
        <f t="shared" si="86"/>
        <v>4</v>
      </c>
      <c r="W644" s="71"/>
    </row>
    <row r="645" spans="1:23" x14ac:dyDescent="0.25">
      <c r="A645" s="16">
        <v>62609</v>
      </c>
      <c r="B645" s="61">
        <v>53.666666666667098</v>
      </c>
      <c r="C645" s="71">
        <v>1.39431305060488</v>
      </c>
      <c r="D645" s="71">
        <f t="shared" si="83"/>
        <v>1.39431305060488</v>
      </c>
      <c r="E645" s="46">
        <f t="shared" si="84"/>
        <v>1.64431305060488</v>
      </c>
      <c r="F645" s="46">
        <f t="shared" si="85"/>
        <v>1.14431305060488</v>
      </c>
      <c r="G645" s="72">
        <f t="shared" si="82"/>
        <v>2</v>
      </c>
      <c r="H645" s="72">
        <f t="shared" si="82"/>
        <v>2</v>
      </c>
      <c r="I645" s="72">
        <f t="shared" si="82"/>
        <v>2</v>
      </c>
      <c r="J645" s="72">
        <f t="shared" si="82"/>
        <v>2</v>
      </c>
      <c r="K645" s="72">
        <f t="shared" si="82"/>
        <v>2</v>
      </c>
      <c r="L645" s="46">
        <v>4</v>
      </c>
      <c r="M645" s="71">
        <f t="shared" si="86"/>
        <v>4</v>
      </c>
      <c r="N645" s="71">
        <f t="shared" si="86"/>
        <v>4</v>
      </c>
      <c r="O645" s="71">
        <f t="shared" si="86"/>
        <v>4</v>
      </c>
      <c r="P645" s="71">
        <f t="shared" si="86"/>
        <v>4</v>
      </c>
      <c r="W645" s="71"/>
    </row>
    <row r="646" spans="1:23" x14ac:dyDescent="0.25">
      <c r="A646" s="16">
        <v>62639</v>
      </c>
      <c r="B646" s="61">
        <v>53.750000000000433</v>
      </c>
      <c r="C646" s="71">
        <v>1.39431305060488</v>
      </c>
      <c r="D646" s="71">
        <f t="shared" si="83"/>
        <v>1.39431305060488</v>
      </c>
      <c r="E646" s="46">
        <f t="shared" si="84"/>
        <v>1.64431305060488</v>
      </c>
      <c r="F646" s="46">
        <f t="shared" si="85"/>
        <v>1.14431305060488</v>
      </c>
      <c r="G646" s="72">
        <f t="shared" si="82"/>
        <v>2</v>
      </c>
      <c r="H646" s="72">
        <f t="shared" si="82"/>
        <v>2</v>
      </c>
      <c r="I646" s="72">
        <f t="shared" si="82"/>
        <v>2</v>
      </c>
      <c r="J646" s="72">
        <f t="shared" si="82"/>
        <v>2</v>
      </c>
      <c r="K646" s="72">
        <f t="shared" si="82"/>
        <v>2</v>
      </c>
      <c r="L646" s="46">
        <v>4</v>
      </c>
      <c r="M646" s="71">
        <f t="shared" si="86"/>
        <v>4</v>
      </c>
      <c r="N646" s="71">
        <f t="shared" si="86"/>
        <v>4</v>
      </c>
      <c r="O646" s="71">
        <f t="shared" si="86"/>
        <v>4</v>
      </c>
      <c r="P646" s="71">
        <f t="shared" si="86"/>
        <v>4</v>
      </c>
      <c r="W646" s="71"/>
    </row>
    <row r="647" spans="1:23" x14ac:dyDescent="0.25">
      <c r="A647" s="16">
        <v>62670</v>
      </c>
      <c r="B647" s="61">
        <v>53.833333333333769</v>
      </c>
      <c r="C647" s="71">
        <v>1.39431305060488</v>
      </c>
      <c r="D647" s="71">
        <f t="shared" si="83"/>
        <v>1.39431305060488</v>
      </c>
      <c r="E647" s="46">
        <f t="shared" si="84"/>
        <v>1.64431305060488</v>
      </c>
      <c r="F647" s="46">
        <f t="shared" si="85"/>
        <v>1.14431305060488</v>
      </c>
      <c r="G647" s="72">
        <f t="shared" si="82"/>
        <v>2</v>
      </c>
      <c r="H647" s="72">
        <f t="shared" si="82"/>
        <v>2</v>
      </c>
      <c r="I647" s="72">
        <f t="shared" si="82"/>
        <v>2</v>
      </c>
      <c r="J647" s="72">
        <f t="shared" si="82"/>
        <v>2</v>
      </c>
      <c r="K647" s="72">
        <f t="shared" si="82"/>
        <v>2</v>
      </c>
      <c r="L647" s="46">
        <v>4</v>
      </c>
      <c r="M647" s="71">
        <f t="shared" si="86"/>
        <v>4</v>
      </c>
      <c r="N647" s="71">
        <f t="shared" si="86"/>
        <v>4</v>
      </c>
      <c r="O647" s="71">
        <f t="shared" si="86"/>
        <v>4</v>
      </c>
      <c r="P647" s="71">
        <f t="shared" si="86"/>
        <v>4</v>
      </c>
      <c r="W647" s="71"/>
    </row>
    <row r="648" spans="1:23" x14ac:dyDescent="0.25">
      <c r="A648" s="16">
        <v>62701</v>
      </c>
      <c r="B648" s="61">
        <v>53.916666666667105</v>
      </c>
      <c r="C648" s="71">
        <v>1.39431305060488</v>
      </c>
      <c r="D648" s="71">
        <f t="shared" si="83"/>
        <v>1.39431305060488</v>
      </c>
      <c r="E648" s="46">
        <f t="shared" si="84"/>
        <v>1.64431305060488</v>
      </c>
      <c r="F648" s="46">
        <f t="shared" si="85"/>
        <v>1.14431305060488</v>
      </c>
      <c r="G648" s="72">
        <f t="shared" si="82"/>
        <v>2</v>
      </c>
      <c r="H648" s="72">
        <f t="shared" si="82"/>
        <v>2</v>
      </c>
      <c r="I648" s="72">
        <f t="shared" si="82"/>
        <v>2</v>
      </c>
      <c r="J648" s="72">
        <f t="shared" si="82"/>
        <v>2</v>
      </c>
      <c r="K648" s="72">
        <f t="shared" si="82"/>
        <v>2</v>
      </c>
      <c r="L648" s="46">
        <v>4</v>
      </c>
      <c r="M648" s="71">
        <f t="shared" si="86"/>
        <v>4</v>
      </c>
      <c r="N648" s="71">
        <f t="shared" si="86"/>
        <v>4</v>
      </c>
      <c r="O648" s="71">
        <f t="shared" si="86"/>
        <v>4</v>
      </c>
      <c r="P648" s="71">
        <f t="shared" si="86"/>
        <v>4</v>
      </c>
      <c r="W648" s="71"/>
    </row>
    <row r="649" spans="1:23" x14ac:dyDescent="0.25">
      <c r="A649" s="16">
        <v>62731</v>
      </c>
      <c r="B649" s="61">
        <v>54.000000000000441</v>
      </c>
      <c r="C649" s="71">
        <v>1.39431305060488</v>
      </c>
      <c r="D649" s="71">
        <f t="shared" si="83"/>
        <v>1.39431305060488</v>
      </c>
      <c r="E649" s="46">
        <f t="shared" si="84"/>
        <v>1.64431305060488</v>
      </c>
      <c r="F649" s="46">
        <f t="shared" si="85"/>
        <v>1.14431305060488</v>
      </c>
      <c r="G649" s="72">
        <f t="shared" si="82"/>
        <v>2</v>
      </c>
      <c r="H649" s="72">
        <f t="shared" si="82"/>
        <v>2</v>
      </c>
      <c r="I649" s="72">
        <f t="shared" si="82"/>
        <v>2</v>
      </c>
      <c r="J649" s="72">
        <f t="shared" si="82"/>
        <v>2</v>
      </c>
      <c r="K649" s="72">
        <f t="shared" si="82"/>
        <v>2</v>
      </c>
      <c r="L649" s="46">
        <v>4</v>
      </c>
      <c r="M649" s="71">
        <f t="shared" si="86"/>
        <v>4</v>
      </c>
      <c r="N649" s="71">
        <f t="shared" si="86"/>
        <v>4</v>
      </c>
      <c r="O649" s="71">
        <f t="shared" si="86"/>
        <v>4</v>
      </c>
      <c r="P649" s="71">
        <f t="shared" si="86"/>
        <v>4</v>
      </c>
      <c r="W649" s="71"/>
    </row>
    <row r="650" spans="1:23" x14ac:dyDescent="0.25">
      <c r="A650" s="16">
        <v>62762</v>
      </c>
      <c r="B650" s="61">
        <v>54.083333333333776</v>
      </c>
      <c r="C650" s="71">
        <v>1.39431305060488</v>
      </c>
      <c r="D650" s="71">
        <f>IF((D649+AVERAGE($T$49:$T$61))&lt;$C650,D649+AVERAGE($T$49:$T$61),$C650)</f>
        <v>1.39431305060488</v>
      </c>
      <c r="E650" s="46">
        <f t="shared" si="84"/>
        <v>1.64431305060488</v>
      </c>
      <c r="F650" s="46">
        <f t="shared" si="85"/>
        <v>1.14431305060488</v>
      </c>
      <c r="G650" s="72">
        <f t="shared" si="82"/>
        <v>2</v>
      </c>
      <c r="H650" s="72">
        <f t="shared" si="82"/>
        <v>2</v>
      </c>
      <c r="I650" s="72">
        <f t="shared" si="82"/>
        <v>2</v>
      </c>
      <c r="J650" s="72">
        <f t="shared" si="82"/>
        <v>2</v>
      </c>
      <c r="K650" s="72">
        <f t="shared" si="82"/>
        <v>2</v>
      </c>
      <c r="L650" s="46">
        <v>4</v>
      </c>
      <c r="M650" s="71">
        <f t="shared" si="86"/>
        <v>4</v>
      </c>
      <c r="N650" s="71">
        <f t="shared" si="86"/>
        <v>4</v>
      </c>
      <c r="O650" s="71">
        <f t="shared" si="86"/>
        <v>4</v>
      </c>
      <c r="P650" s="71">
        <f t="shared" si="86"/>
        <v>4</v>
      </c>
      <c r="W650" s="71"/>
    </row>
    <row r="651" spans="1:23" x14ac:dyDescent="0.25">
      <c r="A651" s="16">
        <v>62792</v>
      </c>
      <c r="B651" s="61">
        <v>54.166666666667112</v>
      </c>
      <c r="C651" s="71">
        <v>1.39431305060488</v>
      </c>
      <c r="D651" s="71">
        <f t="shared" si="83"/>
        <v>1.39431305060488</v>
      </c>
      <c r="E651" s="46">
        <f t="shared" si="84"/>
        <v>1.64431305060488</v>
      </c>
      <c r="F651" s="46">
        <f t="shared" si="85"/>
        <v>1.14431305060488</v>
      </c>
      <c r="G651" s="72">
        <f t="shared" si="82"/>
        <v>2</v>
      </c>
      <c r="H651" s="72">
        <f t="shared" si="82"/>
        <v>2</v>
      </c>
      <c r="I651" s="72">
        <f t="shared" si="82"/>
        <v>2</v>
      </c>
      <c r="J651" s="72">
        <f t="shared" si="82"/>
        <v>2</v>
      </c>
      <c r="K651" s="72">
        <f t="shared" si="82"/>
        <v>2</v>
      </c>
      <c r="L651" s="46">
        <v>4</v>
      </c>
      <c r="M651" s="71">
        <f t="shared" si="86"/>
        <v>4</v>
      </c>
      <c r="N651" s="71">
        <f t="shared" si="86"/>
        <v>4</v>
      </c>
      <c r="O651" s="71">
        <f t="shared" si="86"/>
        <v>4</v>
      </c>
      <c r="P651" s="71">
        <f t="shared" si="86"/>
        <v>4</v>
      </c>
      <c r="W651" s="71"/>
    </row>
    <row r="652" spans="1:23" x14ac:dyDescent="0.25">
      <c r="A652" s="16">
        <v>62823</v>
      </c>
      <c r="B652" s="61">
        <v>54.250000000000448</v>
      </c>
      <c r="C652" s="71">
        <v>1.39431305060488</v>
      </c>
      <c r="D652" s="71">
        <f t="shared" si="83"/>
        <v>1.39431305060488</v>
      </c>
      <c r="E652" s="46">
        <f t="shared" si="84"/>
        <v>1.64431305060488</v>
      </c>
      <c r="F652" s="46">
        <f t="shared" si="85"/>
        <v>1.14431305060488</v>
      </c>
      <c r="G652" s="72">
        <f t="shared" si="82"/>
        <v>2</v>
      </c>
      <c r="H652" s="72">
        <f t="shared" si="82"/>
        <v>2</v>
      </c>
      <c r="I652" s="72">
        <f t="shared" si="82"/>
        <v>2</v>
      </c>
      <c r="J652" s="72">
        <f t="shared" si="82"/>
        <v>2</v>
      </c>
      <c r="K652" s="72">
        <f t="shared" si="82"/>
        <v>2</v>
      </c>
      <c r="L652" s="46">
        <v>4</v>
      </c>
      <c r="M652" s="71">
        <f t="shared" si="86"/>
        <v>4</v>
      </c>
      <c r="N652" s="71">
        <f t="shared" si="86"/>
        <v>4</v>
      </c>
      <c r="O652" s="71">
        <f t="shared" si="86"/>
        <v>4</v>
      </c>
      <c r="P652" s="71">
        <f t="shared" si="86"/>
        <v>4</v>
      </c>
      <c r="W652" s="71"/>
    </row>
    <row r="653" spans="1:23" x14ac:dyDescent="0.25">
      <c r="A653" s="16">
        <v>62854</v>
      </c>
      <c r="B653" s="61">
        <v>54.333333333333783</v>
      </c>
      <c r="C653" s="71">
        <v>1.39431305060488</v>
      </c>
      <c r="D653" s="71">
        <f t="shared" si="83"/>
        <v>1.39431305060488</v>
      </c>
      <c r="E653" s="46">
        <f t="shared" si="84"/>
        <v>1.64431305060488</v>
      </c>
      <c r="F653" s="46">
        <f t="shared" si="85"/>
        <v>1.14431305060488</v>
      </c>
      <c r="G653" s="72">
        <f t="shared" si="82"/>
        <v>2</v>
      </c>
      <c r="H653" s="72">
        <f t="shared" si="82"/>
        <v>2</v>
      </c>
      <c r="I653" s="72">
        <f t="shared" si="82"/>
        <v>2</v>
      </c>
      <c r="J653" s="72">
        <f t="shared" si="82"/>
        <v>2</v>
      </c>
      <c r="K653" s="72">
        <f t="shared" si="82"/>
        <v>2</v>
      </c>
      <c r="L653" s="46">
        <v>4</v>
      </c>
      <c r="M653" s="71">
        <f t="shared" si="86"/>
        <v>4</v>
      </c>
      <c r="N653" s="71">
        <f t="shared" si="86"/>
        <v>4</v>
      </c>
      <c r="O653" s="71">
        <f t="shared" si="86"/>
        <v>4</v>
      </c>
      <c r="P653" s="71">
        <f t="shared" si="86"/>
        <v>4</v>
      </c>
      <c r="W653" s="71"/>
    </row>
    <row r="654" spans="1:23" x14ac:dyDescent="0.25">
      <c r="A654" s="16">
        <v>62883</v>
      </c>
      <c r="B654" s="61">
        <v>54.416666666667119</v>
      </c>
      <c r="C654" s="71">
        <v>1.39431305060488</v>
      </c>
      <c r="D654" s="71">
        <f t="shared" si="83"/>
        <v>1.39431305060488</v>
      </c>
      <c r="E654" s="46">
        <f t="shared" si="84"/>
        <v>1.64431305060488</v>
      </c>
      <c r="F654" s="46">
        <f t="shared" si="85"/>
        <v>1.14431305060488</v>
      </c>
      <c r="G654" s="72">
        <f t="shared" si="82"/>
        <v>2</v>
      </c>
      <c r="H654" s="72">
        <f t="shared" si="82"/>
        <v>2</v>
      </c>
      <c r="I654" s="72">
        <f t="shared" si="82"/>
        <v>2</v>
      </c>
      <c r="J654" s="72">
        <f t="shared" si="82"/>
        <v>2</v>
      </c>
      <c r="K654" s="72">
        <f t="shared" si="82"/>
        <v>2</v>
      </c>
      <c r="L654" s="46">
        <v>4</v>
      </c>
      <c r="M654" s="71">
        <f t="shared" si="86"/>
        <v>4</v>
      </c>
      <c r="N654" s="71">
        <f t="shared" si="86"/>
        <v>4</v>
      </c>
      <c r="O654" s="71">
        <f t="shared" si="86"/>
        <v>4</v>
      </c>
      <c r="P654" s="71">
        <f t="shared" si="86"/>
        <v>4</v>
      </c>
      <c r="W654" s="71"/>
    </row>
    <row r="655" spans="1:23" x14ac:dyDescent="0.25">
      <c r="A655" s="16">
        <v>62914</v>
      </c>
      <c r="B655" s="61">
        <v>54.500000000000455</v>
      </c>
      <c r="C655" s="71">
        <v>1.39431305060488</v>
      </c>
      <c r="D655" s="71">
        <f t="shared" si="83"/>
        <v>1.39431305060488</v>
      </c>
      <c r="E655" s="46">
        <f t="shared" si="84"/>
        <v>1.64431305060488</v>
      </c>
      <c r="F655" s="46">
        <f t="shared" si="85"/>
        <v>1.14431305060488</v>
      </c>
      <c r="G655" s="72">
        <f t="shared" si="82"/>
        <v>2</v>
      </c>
      <c r="H655" s="72">
        <f t="shared" si="82"/>
        <v>2</v>
      </c>
      <c r="I655" s="72">
        <f t="shared" si="82"/>
        <v>2</v>
      </c>
      <c r="J655" s="72">
        <f t="shared" si="82"/>
        <v>2</v>
      </c>
      <c r="K655" s="72">
        <f t="shared" si="82"/>
        <v>2</v>
      </c>
      <c r="L655" s="46">
        <v>4</v>
      </c>
      <c r="M655" s="71">
        <f t="shared" si="86"/>
        <v>4</v>
      </c>
      <c r="N655" s="71">
        <f t="shared" si="86"/>
        <v>4</v>
      </c>
      <c r="O655" s="71">
        <f t="shared" si="86"/>
        <v>4</v>
      </c>
      <c r="P655" s="71">
        <f t="shared" si="86"/>
        <v>4</v>
      </c>
      <c r="W655" s="71"/>
    </row>
    <row r="656" spans="1:23" x14ac:dyDescent="0.25">
      <c r="A656" s="16">
        <v>62944</v>
      </c>
      <c r="B656" s="61">
        <v>54.58333333333379</v>
      </c>
      <c r="C656" s="71">
        <v>1.39431305060488</v>
      </c>
      <c r="D656" s="71">
        <f t="shared" si="83"/>
        <v>1.39431305060488</v>
      </c>
      <c r="E656" s="46">
        <f t="shared" si="84"/>
        <v>1.64431305060488</v>
      </c>
      <c r="F656" s="46">
        <f t="shared" si="85"/>
        <v>1.14431305060488</v>
      </c>
      <c r="G656" s="72">
        <f t="shared" si="82"/>
        <v>2</v>
      </c>
      <c r="H656" s="72">
        <f t="shared" si="82"/>
        <v>2</v>
      </c>
      <c r="I656" s="72">
        <f t="shared" si="82"/>
        <v>2</v>
      </c>
      <c r="J656" s="72">
        <f t="shared" si="82"/>
        <v>2</v>
      </c>
      <c r="K656" s="72">
        <f t="shared" si="82"/>
        <v>2</v>
      </c>
      <c r="L656" s="46">
        <v>4</v>
      </c>
      <c r="M656" s="71">
        <f t="shared" si="86"/>
        <v>4</v>
      </c>
      <c r="N656" s="71">
        <f t="shared" si="86"/>
        <v>4</v>
      </c>
      <c r="O656" s="71">
        <f t="shared" si="86"/>
        <v>4</v>
      </c>
      <c r="P656" s="71">
        <f t="shared" si="86"/>
        <v>4</v>
      </c>
      <c r="W656" s="71"/>
    </row>
    <row r="657" spans="1:23" x14ac:dyDescent="0.25">
      <c r="A657" s="16">
        <v>62975</v>
      </c>
      <c r="B657" s="61">
        <v>54.666666666667126</v>
      </c>
      <c r="C657" s="71">
        <v>1.39431305060488</v>
      </c>
      <c r="D657" s="71">
        <f t="shared" si="83"/>
        <v>1.39431305060488</v>
      </c>
      <c r="E657" s="46">
        <f t="shared" si="84"/>
        <v>1.64431305060488</v>
      </c>
      <c r="F657" s="46">
        <f t="shared" si="85"/>
        <v>1.14431305060488</v>
      </c>
      <c r="G657" s="72">
        <f t="shared" si="82"/>
        <v>2</v>
      </c>
      <c r="H657" s="72">
        <f t="shared" si="82"/>
        <v>2</v>
      </c>
      <c r="I657" s="72">
        <f t="shared" si="82"/>
        <v>2</v>
      </c>
      <c r="J657" s="72">
        <f t="shared" si="82"/>
        <v>2</v>
      </c>
      <c r="K657" s="72">
        <f t="shared" si="82"/>
        <v>2</v>
      </c>
      <c r="L657" s="46">
        <v>4</v>
      </c>
      <c r="M657" s="71">
        <f t="shared" si="86"/>
        <v>4</v>
      </c>
      <c r="N657" s="71">
        <f t="shared" si="86"/>
        <v>4</v>
      </c>
      <c r="O657" s="71">
        <f t="shared" si="86"/>
        <v>4</v>
      </c>
      <c r="P657" s="71">
        <f t="shared" si="86"/>
        <v>4</v>
      </c>
      <c r="W657" s="71"/>
    </row>
    <row r="658" spans="1:23" x14ac:dyDescent="0.25">
      <c r="A658" s="16">
        <v>63005</v>
      </c>
      <c r="B658" s="61">
        <v>54.750000000000462</v>
      </c>
      <c r="C658" s="71">
        <v>1.39431305060488</v>
      </c>
      <c r="D658" s="71">
        <f t="shared" si="83"/>
        <v>1.39431305060488</v>
      </c>
      <c r="E658" s="46">
        <f t="shared" si="84"/>
        <v>1.64431305060488</v>
      </c>
      <c r="F658" s="46">
        <f t="shared" si="85"/>
        <v>1.14431305060488</v>
      </c>
      <c r="G658" s="72">
        <f t="shared" si="82"/>
        <v>2</v>
      </c>
      <c r="H658" s="72">
        <f t="shared" si="82"/>
        <v>2</v>
      </c>
      <c r="I658" s="72">
        <f t="shared" si="82"/>
        <v>2</v>
      </c>
      <c r="J658" s="72">
        <f t="shared" si="82"/>
        <v>2</v>
      </c>
      <c r="K658" s="72">
        <f t="shared" si="82"/>
        <v>2</v>
      </c>
      <c r="L658" s="46">
        <v>4</v>
      </c>
      <c r="M658" s="71">
        <f t="shared" si="86"/>
        <v>4</v>
      </c>
      <c r="N658" s="71">
        <f t="shared" si="86"/>
        <v>4</v>
      </c>
      <c r="O658" s="71">
        <f t="shared" si="86"/>
        <v>4</v>
      </c>
      <c r="P658" s="71">
        <f t="shared" si="86"/>
        <v>4</v>
      </c>
      <c r="W658" s="71"/>
    </row>
    <row r="659" spans="1:23" x14ac:dyDescent="0.25">
      <c r="A659" s="16">
        <v>63036</v>
      </c>
      <c r="B659" s="61">
        <v>54.833333333333798</v>
      </c>
      <c r="C659" s="71">
        <v>1.39431305060488</v>
      </c>
      <c r="D659" s="71">
        <f t="shared" si="83"/>
        <v>1.39431305060488</v>
      </c>
      <c r="E659" s="46">
        <f t="shared" si="84"/>
        <v>1.64431305060488</v>
      </c>
      <c r="F659" s="46">
        <f t="shared" si="85"/>
        <v>1.14431305060488</v>
      </c>
      <c r="G659" s="72">
        <f t="shared" si="82"/>
        <v>2</v>
      </c>
      <c r="H659" s="72">
        <f t="shared" si="82"/>
        <v>2</v>
      </c>
      <c r="I659" s="72">
        <f t="shared" si="82"/>
        <v>2</v>
      </c>
      <c r="J659" s="72">
        <f t="shared" si="82"/>
        <v>2</v>
      </c>
      <c r="K659" s="72">
        <f t="shared" si="82"/>
        <v>2</v>
      </c>
      <c r="L659" s="46">
        <v>4</v>
      </c>
      <c r="M659" s="71">
        <f t="shared" si="86"/>
        <v>4</v>
      </c>
      <c r="N659" s="71">
        <f t="shared" si="86"/>
        <v>4</v>
      </c>
      <c r="O659" s="71">
        <f t="shared" si="86"/>
        <v>4</v>
      </c>
      <c r="P659" s="71">
        <f t="shared" si="86"/>
        <v>4</v>
      </c>
      <c r="W659" s="71"/>
    </row>
    <row r="660" spans="1:23" x14ac:dyDescent="0.25">
      <c r="A660" s="16">
        <v>63067</v>
      </c>
      <c r="B660" s="61">
        <v>54.916666666667133</v>
      </c>
      <c r="C660" s="71">
        <v>1.39431305060488</v>
      </c>
      <c r="D660" s="71">
        <f t="shared" si="83"/>
        <v>1.39431305060488</v>
      </c>
      <c r="E660" s="46">
        <f t="shared" si="84"/>
        <v>1.64431305060488</v>
      </c>
      <c r="F660" s="46">
        <f t="shared" si="85"/>
        <v>1.14431305060488</v>
      </c>
      <c r="G660" s="72">
        <f t="shared" si="82"/>
        <v>2</v>
      </c>
      <c r="H660" s="72">
        <f t="shared" si="82"/>
        <v>2</v>
      </c>
      <c r="I660" s="72">
        <f t="shared" si="82"/>
        <v>2</v>
      </c>
      <c r="J660" s="72">
        <f t="shared" si="82"/>
        <v>2</v>
      </c>
      <c r="K660" s="72">
        <f t="shared" si="82"/>
        <v>2</v>
      </c>
      <c r="L660" s="46">
        <v>4</v>
      </c>
      <c r="M660" s="71">
        <f t="shared" si="86"/>
        <v>4</v>
      </c>
      <c r="N660" s="71">
        <f t="shared" si="86"/>
        <v>4</v>
      </c>
      <c r="O660" s="71">
        <f t="shared" si="86"/>
        <v>4</v>
      </c>
      <c r="P660" s="71">
        <f t="shared" si="86"/>
        <v>4</v>
      </c>
      <c r="W660" s="71"/>
    </row>
    <row r="661" spans="1:23" x14ac:dyDescent="0.25">
      <c r="A661" s="16">
        <v>63097</v>
      </c>
      <c r="B661" s="61">
        <v>55.000000000000469</v>
      </c>
      <c r="C661" s="71">
        <v>1.39431305060488</v>
      </c>
      <c r="D661" s="71">
        <f t="shared" si="83"/>
        <v>1.39431305060488</v>
      </c>
      <c r="E661" s="46">
        <f t="shared" si="84"/>
        <v>1.64431305060488</v>
      </c>
      <c r="F661" s="46">
        <f t="shared" si="85"/>
        <v>1.14431305060488</v>
      </c>
      <c r="G661" s="72">
        <f t="shared" si="82"/>
        <v>2</v>
      </c>
      <c r="H661" s="72">
        <f t="shared" si="82"/>
        <v>2</v>
      </c>
      <c r="I661" s="72">
        <f t="shared" si="82"/>
        <v>2</v>
      </c>
      <c r="J661" s="72">
        <f t="shared" si="82"/>
        <v>2</v>
      </c>
      <c r="K661" s="72">
        <f t="shared" si="82"/>
        <v>2</v>
      </c>
      <c r="L661" s="46">
        <v>4</v>
      </c>
      <c r="M661" s="71">
        <f t="shared" si="86"/>
        <v>4</v>
      </c>
      <c r="N661" s="71">
        <f t="shared" si="86"/>
        <v>4</v>
      </c>
      <c r="O661" s="71">
        <f t="shared" si="86"/>
        <v>4</v>
      </c>
      <c r="P661" s="71">
        <f t="shared" si="86"/>
        <v>4</v>
      </c>
      <c r="W661" s="7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L60"/>
  <sheetViews>
    <sheetView topLeftCell="AR1" workbookViewId="0">
      <selection activeCell="AZ7" sqref="AZ7"/>
    </sheetView>
  </sheetViews>
  <sheetFormatPr defaultColWidth="8.85546875" defaultRowHeight="15" x14ac:dyDescent="0.25"/>
  <cols>
    <col min="1" max="1" width="35.85546875" style="17" bestFit="1" customWidth="1"/>
    <col min="2" max="2" width="11.140625" style="17" customWidth="1"/>
    <col min="3" max="3" width="11.7109375" style="17" bestFit="1" customWidth="1"/>
    <col min="4" max="4" width="11" style="17" bestFit="1" customWidth="1"/>
    <col min="5" max="5" width="10.42578125" style="17" bestFit="1" customWidth="1"/>
    <col min="6" max="6" width="11.42578125" style="17" bestFit="1" customWidth="1"/>
    <col min="7" max="7" width="11.28515625" style="17" bestFit="1" customWidth="1"/>
    <col min="8" max="8" width="11" style="17" bestFit="1" customWidth="1"/>
    <col min="9" max="9" width="11.5703125" style="17" bestFit="1" customWidth="1"/>
    <col min="10" max="10" width="11.28515625" style="17" bestFit="1" customWidth="1"/>
    <col min="11" max="11" width="10.85546875" style="17" bestFit="1" customWidth="1"/>
    <col min="12" max="13" width="11.42578125" style="17" bestFit="1" customWidth="1"/>
    <col min="14" max="14" width="11.140625" style="17" bestFit="1" customWidth="1"/>
    <col min="15" max="15" width="11.7109375" style="17" bestFit="1" customWidth="1"/>
    <col min="16" max="16" width="11" style="17" bestFit="1" customWidth="1"/>
    <col min="17" max="17" width="10.42578125" style="17" bestFit="1" customWidth="1"/>
    <col min="18" max="18" width="11.42578125" style="17" bestFit="1" customWidth="1"/>
    <col min="19" max="19" width="11.28515625" style="17" bestFit="1" customWidth="1"/>
    <col min="20" max="20" width="11" style="17" bestFit="1" customWidth="1"/>
    <col min="21" max="21" width="11.5703125" style="17" bestFit="1" customWidth="1"/>
    <col min="22" max="22" width="11.28515625" style="17" bestFit="1" customWidth="1"/>
    <col min="23" max="23" width="10.85546875" style="17" bestFit="1" customWidth="1"/>
    <col min="24" max="25" width="11.42578125" style="17" bestFit="1" customWidth="1"/>
    <col min="26" max="26" width="11.140625" style="17" bestFit="1" customWidth="1"/>
    <col min="27" max="27" width="11.7109375" style="17" bestFit="1" customWidth="1"/>
    <col min="28" max="28" width="11" style="17" bestFit="1" customWidth="1"/>
    <col min="29" max="29" width="10.42578125" style="17" bestFit="1" customWidth="1"/>
    <col min="30" max="30" width="11.42578125" style="17" bestFit="1" customWidth="1"/>
    <col min="31" max="31" width="11.28515625" style="17" bestFit="1" customWidth="1"/>
    <col min="32" max="32" width="11" style="17" bestFit="1" customWidth="1"/>
    <col min="33" max="33" width="11.5703125" style="17" bestFit="1" customWidth="1"/>
    <col min="34" max="34" width="11.28515625" style="17" bestFit="1" customWidth="1"/>
    <col min="35" max="35" width="10.85546875" style="17" bestFit="1" customWidth="1"/>
    <col min="36" max="37" width="11.42578125" style="17" bestFit="1" customWidth="1"/>
    <col min="38" max="38" width="11.140625" style="17" bestFit="1" customWidth="1"/>
    <col min="39" max="39" width="11.7109375" style="17" bestFit="1" customWidth="1"/>
    <col min="40" max="40" width="11" style="17" bestFit="1" customWidth="1"/>
    <col min="41" max="41" width="10.42578125" style="17" bestFit="1" customWidth="1"/>
    <col min="42" max="42" width="11.42578125" style="17" bestFit="1" customWidth="1"/>
    <col min="43" max="43" width="11.28515625" style="17" bestFit="1" customWidth="1"/>
    <col min="44" max="44" width="11" style="17" bestFit="1" customWidth="1"/>
    <col min="45" max="45" width="11.5703125" style="17" bestFit="1" customWidth="1"/>
    <col min="46" max="46" width="11.28515625" style="17" bestFit="1" customWidth="1"/>
    <col min="47" max="47" width="10.85546875" style="17" bestFit="1" customWidth="1"/>
    <col min="48" max="49" width="11.42578125" style="17" bestFit="1" customWidth="1"/>
    <col min="50" max="50" width="11.140625" style="17" bestFit="1" customWidth="1"/>
    <col min="51" max="51" width="11.7109375" style="17" bestFit="1" customWidth="1"/>
    <col min="52" max="52" width="11" style="17" bestFit="1" customWidth="1"/>
    <col min="53" max="53" width="10.42578125" style="17" bestFit="1" customWidth="1"/>
    <col min="54" max="54" width="11.42578125" style="17" bestFit="1" customWidth="1"/>
    <col min="55" max="55" width="11.28515625" style="17" bestFit="1" customWidth="1"/>
    <col min="56" max="56" width="11" style="17" bestFit="1" customWidth="1"/>
    <col min="57" max="57" width="11.5703125" style="17" bestFit="1" customWidth="1"/>
    <col min="58" max="58" width="11.28515625" style="17" bestFit="1" customWidth="1"/>
    <col min="59" max="59" width="10.85546875" style="17" bestFit="1" customWidth="1"/>
    <col min="60" max="61" width="11.42578125" style="17" bestFit="1" customWidth="1"/>
    <col min="62" max="62" width="11.140625" style="17" bestFit="1" customWidth="1"/>
    <col min="63" max="63" width="11.7109375" style="17" bestFit="1" customWidth="1"/>
    <col min="64" max="64" width="11" style="17" bestFit="1" customWidth="1"/>
    <col min="65" max="65" width="10.42578125" style="17" bestFit="1" customWidth="1"/>
    <col min="66" max="66" width="11.42578125" style="17" bestFit="1" customWidth="1"/>
    <col min="67" max="67" width="11.28515625" style="17" bestFit="1" customWidth="1"/>
    <col min="68" max="68" width="11" style="17" bestFit="1" customWidth="1"/>
    <col min="69" max="69" width="11.5703125" style="17" bestFit="1" customWidth="1"/>
    <col min="70" max="70" width="11.28515625" style="17" bestFit="1" customWidth="1"/>
    <col min="71" max="71" width="10.85546875" style="17" bestFit="1" customWidth="1"/>
    <col min="72" max="73" width="11.42578125" style="17" bestFit="1" customWidth="1"/>
    <col min="74" max="74" width="11.140625" style="17" bestFit="1" customWidth="1"/>
    <col min="75" max="75" width="11.7109375" style="17" bestFit="1" customWidth="1"/>
    <col min="76" max="76" width="11" style="17" bestFit="1" customWidth="1"/>
    <col min="77" max="77" width="10.42578125" style="17" bestFit="1" customWidth="1"/>
    <col min="78" max="78" width="11.42578125" style="17" bestFit="1" customWidth="1"/>
    <col min="79" max="79" width="11.28515625" style="17" bestFit="1" customWidth="1"/>
    <col min="80" max="80" width="11" style="17" bestFit="1" customWidth="1"/>
    <col min="81" max="81" width="11.5703125" style="17" bestFit="1" customWidth="1"/>
    <col min="82" max="82" width="11.28515625" style="17" bestFit="1" customWidth="1"/>
    <col min="83" max="83" width="10.85546875" style="17" bestFit="1" customWidth="1"/>
    <col min="84" max="84" width="11.28515625" style="17" bestFit="1" customWidth="1"/>
    <col min="85" max="85" width="11.42578125" style="17" bestFit="1" customWidth="1"/>
    <col min="86" max="86" width="11.140625" style="17" bestFit="1" customWidth="1"/>
    <col min="87" max="87" width="11.7109375" style="17" bestFit="1" customWidth="1"/>
    <col min="88" max="88" width="11" style="17" bestFit="1" customWidth="1"/>
    <col min="89" max="89" width="10.42578125" style="17" bestFit="1" customWidth="1"/>
    <col min="90" max="90" width="11.42578125" style="17" bestFit="1" customWidth="1"/>
    <col min="91" max="91" width="11.28515625" style="17" bestFit="1" customWidth="1"/>
    <col min="92" max="92" width="11" style="17" bestFit="1" customWidth="1"/>
    <col min="93" max="93" width="11.5703125" style="17" bestFit="1" customWidth="1"/>
    <col min="94" max="94" width="11.28515625" style="17" bestFit="1" customWidth="1"/>
    <col min="95" max="95" width="10.85546875" style="17" bestFit="1" customWidth="1"/>
    <col min="96" max="97" width="11.42578125" style="17" bestFit="1" customWidth="1"/>
    <col min="98" max="98" width="11.140625" style="17" bestFit="1" customWidth="1"/>
    <col min="99" max="99" width="11.7109375" style="17" bestFit="1" customWidth="1"/>
    <col min="100" max="100" width="11" style="17" bestFit="1" customWidth="1"/>
    <col min="101" max="101" width="10.42578125" style="17" bestFit="1" customWidth="1"/>
    <col min="102" max="102" width="11.42578125" style="17" bestFit="1" customWidth="1"/>
    <col min="103" max="103" width="11.28515625" style="17" bestFit="1" customWidth="1"/>
    <col min="104" max="104" width="11" style="17" bestFit="1" customWidth="1"/>
    <col min="105" max="105" width="11.5703125" style="17" bestFit="1" customWidth="1"/>
    <col min="106" max="106" width="11.28515625" style="17" bestFit="1" customWidth="1"/>
    <col min="107" max="107" width="10.85546875" style="17" bestFit="1" customWidth="1"/>
    <col min="108" max="109" width="11.42578125" style="17" bestFit="1" customWidth="1"/>
    <col min="110" max="110" width="11.140625" style="17" bestFit="1" customWidth="1"/>
    <col min="111" max="111" width="11.7109375" style="17" bestFit="1" customWidth="1"/>
    <col min="112" max="112" width="11" style="17" bestFit="1" customWidth="1"/>
    <col min="113" max="113" width="10.42578125" style="17" bestFit="1" customWidth="1"/>
    <col min="114" max="114" width="11.42578125" style="17" bestFit="1" customWidth="1"/>
    <col min="115" max="115" width="11.28515625" style="17" bestFit="1" customWidth="1"/>
    <col min="116" max="116" width="11" style="17" bestFit="1" customWidth="1"/>
    <col min="117" max="117" width="11.5703125" style="17" bestFit="1" customWidth="1"/>
    <col min="118" max="118" width="11.28515625" style="17" bestFit="1" customWidth="1"/>
    <col min="119" max="119" width="10.85546875" style="17" bestFit="1" customWidth="1"/>
    <col min="120" max="121" width="11.42578125" style="17" bestFit="1" customWidth="1"/>
    <col min="122" max="122" width="11.140625" style="17" bestFit="1" customWidth="1"/>
    <col min="123" max="123" width="11.7109375" style="17" bestFit="1" customWidth="1"/>
    <col min="124" max="124" width="11" style="17" bestFit="1" customWidth="1"/>
    <col min="125" max="125" width="10.42578125" style="17" bestFit="1" customWidth="1"/>
    <col min="126" max="126" width="11.42578125" style="17" bestFit="1" customWidth="1"/>
    <col min="127" max="127" width="11.28515625" style="17" bestFit="1" customWidth="1"/>
    <col min="128" max="128" width="11" style="17" bestFit="1" customWidth="1"/>
    <col min="129" max="129" width="11.5703125" style="17" bestFit="1" customWidth="1"/>
    <col min="130" max="130" width="11.28515625" style="17" bestFit="1" customWidth="1"/>
    <col min="131" max="131" width="10.85546875" style="17" bestFit="1" customWidth="1"/>
    <col min="132" max="133" width="11.42578125" style="17" bestFit="1" customWidth="1"/>
    <col min="134" max="134" width="11.140625" style="17" bestFit="1" customWidth="1"/>
    <col min="135" max="135" width="11.7109375" style="17" bestFit="1" customWidth="1"/>
    <col min="136" max="136" width="11" style="17" bestFit="1" customWidth="1"/>
    <col min="137" max="137" width="10.42578125" style="17" bestFit="1" customWidth="1"/>
    <col min="138" max="138" width="11.42578125" style="17" bestFit="1" customWidth="1"/>
    <col min="139" max="139" width="11.28515625" style="17" bestFit="1" customWidth="1"/>
    <col min="140" max="140" width="11" style="17" bestFit="1" customWidth="1"/>
    <col min="141" max="141" width="11.5703125" style="17" bestFit="1" customWidth="1"/>
    <col min="142" max="142" width="11.28515625" style="17" bestFit="1" customWidth="1"/>
    <col min="143" max="143" width="10.85546875" style="17" bestFit="1" customWidth="1"/>
    <col min="144" max="145" width="11.42578125" style="17" bestFit="1" customWidth="1"/>
    <col min="146" max="146" width="11.140625" style="17" bestFit="1" customWidth="1"/>
    <col min="147" max="147" width="11.7109375" style="17" bestFit="1" customWidth="1"/>
    <col min="148" max="148" width="11" style="17" bestFit="1" customWidth="1"/>
    <col min="149" max="149" width="10.42578125" style="17" bestFit="1" customWidth="1"/>
    <col min="150" max="150" width="11.42578125" style="17" bestFit="1" customWidth="1"/>
    <col min="151" max="151" width="11.28515625" style="17" bestFit="1" customWidth="1"/>
    <col min="152" max="152" width="11" style="17" bestFit="1" customWidth="1"/>
    <col min="153" max="153" width="11.5703125" style="17" bestFit="1" customWidth="1"/>
    <col min="154" max="154" width="11.28515625" style="17" bestFit="1" customWidth="1"/>
    <col min="155" max="155" width="10.85546875" style="17" bestFit="1" customWidth="1"/>
    <col min="156" max="157" width="11.42578125" style="17" bestFit="1" customWidth="1"/>
    <col min="158" max="158" width="11.140625" style="17" bestFit="1" customWidth="1"/>
    <col min="159" max="159" width="11.7109375" style="17" bestFit="1" customWidth="1"/>
    <col min="160" max="160" width="11" style="17" bestFit="1" customWidth="1"/>
    <col min="161" max="161" width="10.42578125" style="17" bestFit="1" customWidth="1"/>
    <col min="162" max="162" width="11.42578125" style="17" bestFit="1" customWidth="1"/>
    <col min="163" max="163" width="11.28515625" style="17" bestFit="1" customWidth="1"/>
    <col min="164" max="164" width="11" style="17" bestFit="1" customWidth="1"/>
    <col min="165" max="165" width="11.5703125" style="17" bestFit="1" customWidth="1"/>
    <col min="166" max="166" width="11.28515625" style="17" bestFit="1" customWidth="1"/>
    <col min="167" max="167" width="10.85546875" style="17" bestFit="1" customWidth="1"/>
    <col min="168" max="169" width="11.42578125" style="17" bestFit="1" customWidth="1"/>
    <col min="170" max="170" width="11.140625" style="17" bestFit="1" customWidth="1"/>
    <col min="171" max="171" width="11.7109375" style="17" bestFit="1" customWidth="1"/>
    <col min="172" max="172" width="11" style="17" bestFit="1" customWidth="1"/>
    <col min="173" max="173" width="10.42578125" style="17" bestFit="1" customWidth="1"/>
    <col min="174" max="174" width="11.42578125" style="17" bestFit="1" customWidth="1"/>
    <col min="175" max="175" width="11.28515625" style="17" bestFit="1" customWidth="1"/>
    <col min="176" max="176" width="11" style="17" bestFit="1" customWidth="1"/>
    <col min="177" max="177" width="11.5703125" style="17" bestFit="1" customWidth="1"/>
    <col min="178" max="178" width="11.28515625" style="17" bestFit="1" customWidth="1"/>
    <col min="179" max="179" width="10.85546875" style="17" bestFit="1" customWidth="1"/>
    <col min="180" max="181" width="11.42578125" style="17" bestFit="1" customWidth="1"/>
    <col min="182" max="182" width="11.140625" style="17" bestFit="1" customWidth="1"/>
    <col min="183" max="183" width="11.7109375" style="17" bestFit="1" customWidth="1"/>
    <col min="184" max="184" width="11" style="17" bestFit="1" customWidth="1"/>
    <col min="185" max="185" width="10.42578125" style="17" bestFit="1" customWidth="1"/>
    <col min="186" max="186" width="11.42578125" style="17" bestFit="1" customWidth="1"/>
    <col min="187" max="187" width="11.28515625" style="17" bestFit="1" customWidth="1"/>
    <col min="188" max="188" width="11" style="17" bestFit="1" customWidth="1"/>
    <col min="189" max="189" width="11.5703125" style="17" bestFit="1" customWidth="1"/>
    <col min="190" max="190" width="11.28515625" style="17" bestFit="1" customWidth="1"/>
    <col min="191" max="191" width="10.85546875" style="17" bestFit="1" customWidth="1"/>
    <col min="192" max="193" width="11.42578125" style="17" bestFit="1" customWidth="1"/>
    <col min="194" max="194" width="11.140625" style="17" bestFit="1" customWidth="1"/>
    <col min="195" max="195" width="11.7109375" style="17" bestFit="1" customWidth="1"/>
    <col min="196" max="196" width="11" style="17" bestFit="1" customWidth="1"/>
    <col min="197" max="197" width="10.42578125" style="17" bestFit="1" customWidth="1"/>
    <col min="198" max="198" width="11.42578125" style="17" bestFit="1" customWidth="1"/>
    <col min="199" max="199" width="11.28515625" style="17" bestFit="1" customWidth="1"/>
    <col min="200" max="200" width="11" style="17" bestFit="1" customWidth="1"/>
    <col min="201" max="201" width="11.5703125" style="17" bestFit="1" customWidth="1"/>
    <col min="202" max="202" width="11.28515625" style="17" bestFit="1" customWidth="1"/>
    <col min="203" max="203" width="10.85546875" style="17" bestFit="1" customWidth="1"/>
    <col min="204" max="205" width="11.42578125" style="17" bestFit="1" customWidth="1"/>
    <col min="206" max="206" width="11.140625" style="17" bestFit="1" customWidth="1"/>
    <col min="207" max="207" width="11.7109375" style="17" bestFit="1" customWidth="1"/>
    <col min="208" max="208" width="11" style="17" bestFit="1" customWidth="1"/>
    <col min="209" max="209" width="10.42578125" style="17" bestFit="1" customWidth="1"/>
    <col min="210" max="210" width="11.42578125" style="17" bestFit="1" customWidth="1"/>
    <col min="211" max="211" width="11.28515625" style="17" bestFit="1" customWidth="1"/>
    <col min="212" max="212" width="11" style="17" bestFit="1" customWidth="1"/>
    <col min="213" max="213" width="11.5703125" style="17" bestFit="1" customWidth="1"/>
    <col min="214" max="214" width="11.28515625" style="17" bestFit="1" customWidth="1"/>
    <col min="215" max="215" width="10.85546875" style="17" bestFit="1" customWidth="1"/>
    <col min="216" max="217" width="11.42578125" style="17" bestFit="1" customWidth="1"/>
    <col min="218" max="218" width="11.140625" style="17" bestFit="1" customWidth="1"/>
    <col min="219" max="219" width="11.7109375" style="17" bestFit="1" customWidth="1"/>
    <col min="220" max="220" width="11" style="17" bestFit="1" customWidth="1"/>
    <col min="221" max="221" width="10.42578125" style="17" bestFit="1" customWidth="1"/>
    <col min="222" max="222" width="11.42578125" style="17" bestFit="1" customWidth="1"/>
    <col min="223" max="223" width="11.28515625" style="17" bestFit="1" customWidth="1"/>
    <col min="224" max="224" width="11" style="17" bestFit="1" customWidth="1"/>
    <col min="225" max="225" width="11.5703125" style="17" bestFit="1" customWidth="1"/>
    <col min="226" max="226" width="11.28515625" style="17" bestFit="1" customWidth="1"/>
    <col min="227" max="227" width="10.85546875" style="17" bestFit="1" customWidth="1"/>
    <col min="228" max="229" width="11.42578125" style="17" bestFit="1" customWidth="1"/>
    <col min="230" max="230" width="11.140625" style="17" bestFit="1" customWidth="1"/>
    <col min="231" max="231" width="11.7109375" style="17" bestFit="1" customWidth="1"/>
    <col min="232" max="232" width="11" style="17" bestFit="1" customWidth="1"/>
    <col min="233" max="233" width="10.42578125" style="17" bestFit="1" customWidth="1"/>
    <col min="234" max="234" width="11.42578125" style="17" bestFit="1" customWidth="1"/>
    <col min="235" max="235" width="11.28515625" style="17" bestFit="1" customWidth="1"/>
    <col min="236" max="236" width="11" style="17" bestFit="1" customWidth="1"/>
    <col min="237" max="237" width="11.5703125" style="17" bestFit="1" customWidth="1"/>
    <col min="238" max="238" width="11.28515625" style="17" bestFit="1" customWidth="1"/>
    <col min="239" max="239" width="10.85546875" style="17" bestFit="1" customWidth="1"/>
    <col min="240" max="241" width="11.42578125" style="17" bestFit="1" customWidth="1"/>
    <col min="242" max="242" width="11.140625" style="17" bestFit="1" customWidth="1"/>
    <col min="243" max="243" width="11.7109375" style="17" bestFit="1" customWidth="1"/>
    <col min="244" max="244" width="11" style="17" bestFit="1" customWidth="1"/>
    <col min="245" max="245" width="10.42578125" style="17" bestFit="1" customWidth="1"/>
    <col min="246" max="246" width="11.42578125" style="17" bestFit="1" customWidth="1"/>
    <col min="247" max="247" width="11.28515625" style="17" bestFit="1" customWidth="1"/>
    <col min="248" max="248" width="11" style="17" bestFit="1" customWidth="1"/>
    <col min="249" max="249" width="11.5703125" style="17" bestFit="1" customWidth="1"/>
    <col min="250" max="250" width="11.28515625" style="17" bestFit="1" customWidth="1"/>
    <col min="251" max="251" width="10.85546875" style="17" bestFit="1" customWidth="1"/>
    <col min="252" max="253" width="11.42578125" style="17" bestFit="1" customWidth="1"/>
    <col min="254" max="254" width="11.140625" style="17" bestFit="1" customWidth="1"/>
    <col min="255" max="255" width="11.7109375" style="17" bestFit="1" customWidth="1"/>
    <col min="256" max="256" width="11" style="17" bestFit="1" customWidth="1"/>
    <col min="257" max="257" width="10.42578125" style="17" bestFit="1" customWidth="1"/>
    <col min="258" max="258" width="11.42578125" style="17" bestFit="1" customWidth="1"/>
    <col min="259" max="259" width="11.28515625" style="17" bestFit="1" customWidth="1"/>
    <col min="260" max="260" width="11" style="17" bestFit="1" customWidth="1"/>
    <col min="261" max="261" width="11.5703125" style="17" bestFit="1" customWidth="1"/>
    <col min="262" max="262" width="11.28515625" style="17" bestFit="1" customWidth="1"/>
    <col min="263" max="263" width="10.85546875" style="17" bestFit="1" customWidth="1"/>
    <col min="264" max="265" width="11.42578125" style="17" bestFit="1" customWidth="1"/>
    <col min="266" max="266" width="11.140625" style="17" bestFit="1" customWidth="1"/>
    <col min="267" max="267" width="11.7109375" style="17" bestFit="1" customWidth="1"/>
    <col min="268" max="268" width="11" style="17" bestFit="1" customWidth="1"/>
    <col min="269" max="269" width="10.42578125" style="17" bestFit="1" customWidth="1"/>
    <col min="270" max="270" width="11.42578125" style="17" bestFit="1" customWidth="1"/>
    <col min="271" max="271" width="11.28515625" style="17" bestFit="1" customWidth="1"/>
    <col min="272" max="272" width="11" style="17" bestFit="1" customWidth="1"/>
    <col min="273" max="273" width="11.5703125" style="17" bestFit="1" customWidth="1"/>
    <col min="274" max="274" width="11.28515625" style="17" bestFit="1" customWidth="1"/>
    <col min="275" max="275" width="10.85546875" style="17" bestFit="1" customWidth="1"/>
    <col min="276" max="276" width="11.28515625" style="17" bestFit="1" customWidth="1"/>
    <col min="277" max="277" width="11.42578125" style="17" bestFit="1" customWidth="1"/>
    <col min="278" max="278" width="11.140625" style="17" bestFit="1" customWidth="1"/>
    <col min="279" max="279" width="11.7109375" style="17" bestFit="1" customWidth="1"/>
    <col min="280" max="280" width="11" style="17" bestFit="1" customWidth="1"/>
    <col min="281" max="281" width="10.42578125" style="17" bestFit="1" customWidth="1"/>
    <col min="282" max="282" width="11.42578125" style="17" bestFit="1" customWidth="1"/>
    <col min="283" max="283" width="11.28515625" style="17" bestFit="1" customWidth="1"/>
    <col min="284" max="284" width="11" style="17" bestFit="1" customWidth="1"/>
    <col min="285" max="285" width="11.5703125" style="17" bestFit="1" customWidth="1"/>
    <col min="286" max="286" width="11.28515625" style="17" bestFit="1" customWidth="1"/>
    <col min="287" max="287" width="10.85546875" style="17" bestFit="1" customWidth="1"/>
    <col min="288" max="289" width="11.42578125" style="17" bestFit="1" customWidth="1"/>
    <col min="290" max="290" width="11.140625" style="17" bestFit="1" customWidth="1"/>
    <col min="291" max="291" width="11.7109375" style="17" bestFit="1" customWidth="1"/>
    <col min="292" max="292" width="11" style="17" bestFit="1" customWidth="1"/>
    <col min="293" max="293" width="10.42578125" style="17" bestFit="1" customWidth="1"/>
    <col min="294" max="294" width="11.42578125" style="17" bestFit="1" customWidth="1"/>
    <col min="295" max="295" width="11.28515625" style="17" bestFit="1" customWidth="1"/>
    <col min="296" max="296" width="11" style="17" bestFit="1" customWidth="1"/>
    <col min="297" max="297" width="11.5703125" style="17" bestFit="1" customWidth="1"/>
    <col min="298" max="298" width="11.28515625" style="17" bestFit="1" customWidth="1"/>
    <col min="299" max="299" width="10.85546875" style="17" bestFit="1" customWidth="1"/>
    <col min="300" max="301" width="11.42578125" style="17" bestFit="1" customWidth="1"/>
    <col min="302" max="302" width="11.140625" style="17" bestFit="1" customWidth="1"/>
    <col min="303" max="303" width="11.7109375" style="17" bestFit="1" customWidth="1"/>
    <col min="304" max="304" width="11" style="17" bestFit="1" customWidth="1"/>
    <col min="305" max="305" width="10.42578125" style="17" bestFit="1" customWidth="1"/>
    <col min="306" max="306" width="11.42578125" style="17" bestFit="1" customWidth="1"/>
    <col min="307" max="307" width="11.28515625" style="17" bestFit="1" customWidth="1"/>
    <col min="308" max="308" width="11" style="17" bestFit="1" customWidth="1"/>
    <col min="309" max="309" width="11.5703125" style="17" bestFit="1" customWidth="1"/>
    <col min="310" max="310" width="11.28515625" style="17" bestFit="1" customWidth="1"/>
    <col min="311" max="311" width="10.85546875" style="17" bestFit="1" customWidth="1"/>
    <col min="312" max="313" width="11.42578125" style="17" bestFit="1" customWidth="1"/>
    <col min="314" max="314" width="11.140625" style="17" bestFit="1" customWidth="1"/>
    <col min="315" max="315" width="11.7109375" style="17" bestFit="1" customWidth="1"/>
    <col min="316" max="316" width="11" style="17" bestFit="1" customWidth="1"/>
    <col min="317" max="317" width="10.42578125" style="17" bestFit="1" customWidth="1"/>
    <col min="318" max="318" width="11.42578125" style="17" bestFit="1" customWidth="1"/>
    <col min="319" max="319" width="11.28515625" style="17" bestFit="1" customWidth="1"/>
    <col min="320" max="320" width="11" style="17" bestFit="1" customWidth="1"/>
    <col min="321" max="321" width="11.5703125" style="17" bestFit="1" customWidth="1"/>
    <col min="322" max="322" width="11.28515625" style="17" bestFit="1" customWidth="1"/>
    <col min="323" max="323" width="10.85546875" style="17" bestFit="1" customWidth="1"/>
    <col min="324" max="324" width="11.28515625" style="17" bestFit="1" customWidth="1"/>
    <col min="325" max="325" width="11.42578125" style="17" bestFit="1" customWidth="1"/>
    <col min="326" max="326" width="11.140625" style="17" bestFit="1" customWidth="1"/>
    <col min="327" max="327" width="11.7109375" style="17" bestFit="1" customWidth="1"/>
    <col min="328" max="328" width="11" style="17" bestFit="1" customWidth="1"/>
    <col min="329" max="329" width="10.42578125" style="17" bestFit="1" customWidth="1"/>
    <col min="330" max="330" width="11.42578125" style="17" bestFit="1" customWidth="1"/>
    <col min="331" max="331" width="11.28515625" style="17" bestFit="1" customWidth="1"/>
    <col min="332" max="332" width="11" style="17" bestFit="1" customWidth="1"/>
    <col min="333" max="333" width="11.5703125" style="17" bestFit="1" customWidth="1"/>
    <col min="334" max="334" width="11.28515625" style="17" bestFit="1" customWidth="1"/>
    <col min="335" max="335" width="10.85546875" style="17" bestFit="1" customWidth="1"/>
    <col min="336" max="337" width="11.42578125" style="17" bestFit="1" customWidth="1"/>
    <col min="338" max="338" width="11.140625" style="17" bestFit="1" customWidth="1"/>
    <col min="339" max="339" width="11.7109375" style="17" bestFit="1" customWidth="1"/>
    <col min="340" max="340" width="11" style="17" bestFit="1" customWidth="1"/>
    <col min="341" max="341" width="10.42578125" style="17" bestFit="1" customWidth="1"/>
    <col min="342" max="342" width="11.42578125" style="17" bestFit="1" customWidth="1"/>
    <col min="343" max="343" width="11.28515625" style="17" bestFit="1" customWidth="1"/>
    <col min="344" max="344" width="11" style="17" bestFit="1" customWidth="1"/>
    <col min="345" max="345" width="11.5703125" style="17" bestFit="1" customWidth="1"/>
    <col min="346" max="346" width="11.28515625" style="17" bestFit="1" customWidth="1"/>
    <col min="347" max="347" width="10.85546875" style="17" bestFit="1" customWidth="1"/>
    <col min="348" max="349" width="11.42578125" style="17" bestFit="1" customWidth="1"/>
    <col min="350" max="350" width="11.140625" style="17" bestFit="1" customWidth="1"/>
    <col min="351" max="351" width="11.7109375" style="17" bestFit="1" customWidth="1"/>
    <col min="352" max="352" width="11" style="17" bestFit="1" customWidth="1"/>
    <col min="353" max="353" width="10.42578125" style="17" bestFit="1" customWidth="1"/>
    <col min="354" max="354" width="11.42578125" style="17" bestFit="1" customWidth="1"/>
    <col min="355" max="355" width="11.28515625" style="17" bestFit="1" customWidth="1"/>
    <col min="356" max="356" width="11" style="17" bestFit="1" customWidth="1"/>
    <col min="357" max="357" width="11.5703125" style="17" bestFit="1" customWidth="1"/>
    <col min="358" max="358" width="11.28515625" style="17" bestFit="1" customWidth="1"/>
    <col min="359" max="359" width="10.85546875" style="17" bestFit="1" customWidth="1"/>
    <col min="360" max="361" width="11.42578125" style="17" bestFit="1" customWidth="1"/>
    <col min="362" max="362" width="11.140625" style="17" bestFit="1" customWidth="1"/>
    <col min="363" max="363" width="11.7109375" style="17" bestFit="1" customWidth="1"/>
    <col min="364" max="364" width="11" style="17" bestFit="1" customWidth="1"/>
    <col min="365" max="365" width="10.42578125" style="17" bestFit="1" customWidth="1"/>
    <col min="366" max="366" width="11.42578125" style="17" bestFit="1" customWidth="1"/>
    <col min="367" max="367" width="11.28515625" style="17" bestFit="1" customWidth="1"/>
    <col min="368" max="368" width="11" style="17" bestFit="1" customWidth="1"/>
    <col min="369" max="369" width="11.5703125" style="17" bestFit="1" customWidth="1"/>
    <col min="370" max="370" width="11.28515625" style="17" bestFit="1" customWidth="1"/>
    <col min="371" max="371" width="10.85546875" style="17" bestFit="1" customWidth="1"/>
    <col min="372" max="372" width="11.28515625" style="17" bestFit="1" customWidth="1"/>
    <col min="373" max="373" width="11.42578125" style="17" bestFit="1" customWidth="1"/>
    <col min="374" max="374" width="11.140625" style="17" bestFit="1" customWidth="1"/>
    <col min="375" max="375" width="11.7109375" style="17" bestFit="1" customWidth="1"/>
    <col min="376" max="376" width="11" style="17" bestFit="1" customWidth="1"/>
    <col min="377" max="377" width="10.42578125" style="17" bestFit="1" customWidth="1"/>
    <col min="378" max="378" width="11.42578125" style="17" bestFit="1" customWidth="1"/>
    <col min="379" max="379" width="11.28515625" style="17" bestFit="1" customWidth="1"/>
    <col min="380" max="380" width="11" style="17" bestFit="1" customWidth="1"/>
    <col min="381" max="381" width="11.5703125" style="17" bestFit="1" customWidth="1"/>
    <col min="382" max="382" width="11.28515625" style="17" bestFit="1" customWidth="1"/>
    <col min="383" max="383" width="10.85546875" style="17" bestFit="1" customWidth="1"/>
    <col min="384" max="385" width="11.42578125" style="17" bestFit="1" customWidth="1"/>
    <col min="386" max="386" width="11.140625" style="17" bestFit="1" customWidth="1"/>
    <col min="387" max="387" width="11.7109375" style="17" bestFit="1" customWidth="1"/>
    <col min="388" max="388" width="11" style="17" bestFit="1" customWidth="1"/>
    <col min="389" max="389" width="10.42578125" style="17" bestFit="1" customWidth="1"/>
    <col min="390" max="390" width="11.42578125" style="17" bestFit="1" customWidth="1"/>
    <col min="391" max="391" width="11.28515625" style="17" bestFit="1" customWidth="1"/>
    <col min="392" max="392" width="11" style="17" bestFit="1" customWidth="1"/>
    <col min="393" max="393" width="11.5703125" style="17" bestFit="1" customWidth="1"/>
    <col min="394" max="394" width="11.28515625" style="17" bestFit="1" customWidth="1"/>
    <col min="395" max="395" width="10.85546875" style="17" bestFit="1" customWidth="1"/>
    <col min="396" max="397" width="11.42578125" style="17" bestFit="1" customWidth="1"/>
    <col min="398" max="398" width="11.140625" style="17" bestFit="1" customWidth="1"/>
    <col min="399" max="399" width="11.7109375" style="17" bestFit="1" customWidth="1"/>
    <col min="400" max="400" width="11" style="17" bestFit="1" customWidth="1"/>
    <col min="401" max="401" width="10.42578125" style="17" bestFit="1" customWidth="1"/>
    <col min="402" max="402" width="11.42578125" style="17" bestFit="1" customWidth="1"/>
    <col min="403" max="403" width="11.28515625" style="17" bestFit="1" customWidth="1"/>
    <col min="404" max="404" width="11" style="17" bestFit="1" customWidth="1"/>
    <col min="405" max="405" width="11.5703125" style="17" bestFit="1" customWidth="1"/>
    <col min="406" max="406" width="11.28515625" style="17" bestFit="1" customWidth="1"/>
    <col min="407" max="407" width="10.85546875" style="17" bestFit="1" customWidth="1"/>
    <col min="408" max="409" width="11.42578125" style="17" bestFit="1" customWidth="1"/>
    <col min="410" max="410" width="11.140625" style="17" bestFit="1" customWidth="1"/>
    <col min="411" max="411" width="11.7109375" style="17" bestFit="1" customWidth="1"/>
    <col min="412" max="412" width="11" style="17" bestFit="1" customWidth="1"/>
    <col min="413" max="413" width="10.42578125" style="17" bestFit="1" customWidth="1"/>
    <col min="414" max="414" width="11.42578125" style="17" bestFit="1" customWidth="1"/>
    <col min="415" max="415" width="11.28515625" style="17" bestFit="1" customWidth="1"/>
    <col min="416" max="416" width="11" style="17" bestFit="1" customWidth="1"/>
    <col min="417" max="417" width="11.5703125" style="17" bestFit="1" customWidth="1"/>
    <col min="418" max="418" width="11.28515625" style="17" bestFit="1" customWidth="1"/>
    <col min="419" max="419" width="10.85546875" style="17" bestFit="1" customWidth="1"/>
    <col min="420" max="420" width="11.28515625" style="17" bestFit="1" customWidth="1"/>
    <col min="421" max="421" width="11.42578125" style="17" bestFit="1" customWidth="1"/>
    <col min="422" max="422" width="11.140625" style="17" bestFit="1" customWidth="1"/>
    <col min="423" max="423" width="11.7109375" style="17" bestFit="1" customWidth="1"/>
    <col min="424" max="424" width="11" style="17" bestFit="1" customWidth="1"/>
    <col min="425" max="425" width="10.42578125" style="17" bestFit="1" customWidth="1"/>
    <col min="426" max="426" width="11.42578125" style="17" bestFit="1" customWidth="1"/>
    <col min="427" max="427" width="11.28515625" style="17" bestFit="1" customWidth="1"/>
    <col min="428" max="428" width="11" style="17" bestFit="1" customWidth="1"/>
    <col min="429" max="429" width="11.5703125" style="17" bestFit="1" customWidth="1"/>
    <col min="430" max="430" width="11.28515625" style="17" bestFit="1" customWidth="1"/>
    <col min="431" max="431" width="10.85546875" style="17" bestFit="1" customWidth="1"/>
    <col min="432" max="433" width="11.42578125" style="17" bestFit="1" customWidth="1"/>
    <col min="434" max="434" width="11.140625" style="17" bestFit="1" customWidth="1"/>
    <col min="435" max="435" width="11.7109375" style="17" bestFit="1" customWidth="1"/>
    <col min="436" max="436" width="11" style="17" bestFit="1" customWidth="1"/>
    <col min="437" max="437" width="10.42578125" style="17" bestFit="1" customWidth="1"/>
    <col min="438" max="438" width="11.42578125" style="17" bestFit="1" customWidth="1"/>
    <col min="439" max="439" width="11.28515625" style="17" bestFit="1" customWidth="1"/>
    <col min="440" max="440" width="11" style="17" bestFit="1" customWidth="1"/>
    <col min="441" max="441" width="11.5703125" style="17" bestFit="1" customWidth="1"/>
    <col min="442" max="442" width="11.28515625" style="17" bestFit="1" customWidth="1"/>
    <col min="443" max="443" width="10.85546875" style="17" bestFit="1" customWidth="1"/>
    <col min="444" max="445" width="11.42578125" style="17" bestFit="1" customWidth="1"/>
    <col min="446" max="446" width="11.140625" style="17" bestFit="1" customWidth="1"/>
    <col min="447" max="447" width="11.7109375" style="17" bestFit="1" customWidth="1"/>
    <col min="448" max="448" width="11" style="17" bestFit="1" customWidth="1"/>
    <col min="449" max="449" width="10.42578125" style="17" bestFit="1" customWidth="1"/>
    <col min="450" max="450" width="11.42578125" style="17" bestFit="1" customWidth="1"/>
    <col min="451" max="451" width="11.28515625" style="17" bestFit="1" customWidth="1"/>
    <col min="452" max="452" width="11" style="17" bestFit="1" customWidth="1"/>
    <col min="453" max="453" width="11.5703125" style="17" bestFit="1" customWidth="1"/>
    <col min="454" max="454" width="11.28515625" style="17" bestFit="1" customWidth="1"/>
    <col min="455" max="455" width="10.85546875" style="17" bestFit="1" customWidth="1"/>
    <col min="456" max="457" width="11.42578125" style="17" bestFit="1" customWidth="1"/>
    <col min="458" max="458" width="11.140625" style="17" bestFit="1" customWidth="1"/>
    <col min="459" max="459" width="11.7109375" style="17" bestFit="1" customWidth="1"/>
    <col min="460" max="460" width="11" style="17" bestFit="1" customWidth="1"/>
    <col min="461" max="461" width="10.42578125" style="17" bestFit="1" customWidth="1"/>
    <col min="462" max="462" width="11.42578125" style="17" bestFit="1" customWidth="1"/>
    <col min="463" max="463" width="11.28515625" style="17" bestFit="1" customWidth="1"/>
    <col min="464" max="464" width="11" style="17" bestFit="1" customWidth="1"/>
    <col min="465" max="465" width="11.5703125" style="17" bestFit="1" customWidth="1"/>
    <col min="466" max="466" width="11.28515625" style="17" bestFit="1" customWidth="1"/>
    <col min="467" max="467" width="10.85546875" style="17" bestFit="1" customWidth="1"/>
    <col min="468" max="468" width="11.28515625" style="17" bestFit="1" customWidth="1"/>
    <col min="469" max="469" width="11.42578125" style="17" bestFit="1" customWidth="1"/>
    <col min="470" max="470" width="11.140625" style="17" bestFit="1" customWidth="1"/>
    <col min="471" max="471" width="11.7109375" style="17" bestFit="1" customWidth="1"/>
    <col min="472" max="472" width="11" style="17" bestFit="1" customWidth="1"/>
    <col min="473" max="473" width="10.42578125" style="17" bestFit="1" customWidth="1"/>
    <col min="474" max="474" width="11.42578125" style="17" bestFit="1" customWidth="1"/>
    <col min="475" max="475" width="11.28515625" style="17" bestFit="1" customWidth="1"/>
    <col min="476" max="476" width="11" style="17" bestFit="1" customWidth="1"/>
    <col min="477" max="477" width="11.5703125" style="17" bestFit="1" customWidth="1"/>
    <col min="478" max="478" width="11.28515625" style="17" bestFit="1" customWidth="1"/>
    <col min="479" max="479" width="10.85546875" style="17" bestFit="1" customWidth="1"/>
    <col min="480" max="481" width="11.42578125" style="17" bestFit="1" customWidth="1"/>
    <col min="482" max="482" width="11.140625" style="17" bestFit="1" customWidth="1"/>
    <col min="483" max="483" width="11.7109375" style="17" bestFit="1" customWidth="1"/>
    <col min="484" max="484" width="11" style="17" bestFit="1" customWidth="1"/>
    <col min="485" max="485" width="10.42578125" style="17" bestFit="1" customWidth="1"/>
    <col min="486" max="486" width="11.42578125" style="17" bestFit="1" customWidth="1"/>
    <col min="487" max="487" width="11.28515625" style="17" bestFit="1" customWidth="1"/>
    <col min="488" max="488" width="11" style="17" bestFit="1" customWidth="1"/>
    <col min="489" max="489" width="11.5703125" style="17" bestFit="1" customWidth="1"/>
    <col min="490" max="490" width="11.28515625" style="17" bestFit="1" customWidth="1"/>
    <col min="491" max="491" width="10.85546875" style="17" bestFit="1" customWidth="1"/>
    <col min="492" max="493" width="11.42578125" style="17" bestFit="1" customWidth="1"/>
    <col min="494" max="494" width="11.140625" style="17" bestFit="1" customWidth="1"/>
    <col min="495" max="495" width="11.7109375" style="17" bestFit="1" customWidth="1"/>
    <col min="496" max="496" width="11" style="17" bestFit="1" customWidth="1"/>
    <col min="497" max="497" width="10.42578125" style="17" bestFit="1" customWidth="1"/>
    <col min="498" max="498" width="11.42578125" style="17" bestFit="1" customWidth="1"/>
    <col min="499" max="499" width="11.28515625" style="17" bestFit="1" customWidth="1"/>
    <col min="500" max="500" width="11" style="17" bestFit="1" customWidth="1"/>
    <col min="501" max="501" width="11.5703125" style="17" bestFit="1" customWidth="1"/>
    <col min="502" max="502" width="11.28515625" style="17" bestFit="1" customWidth="1"/>
    <col min="503" max="503" width="10.85546875" style="17" bestFit="1" customWidth="1"/>
    <col min="504" max="505" width="11.42578125" style="17" bestFit="1" customWidth="1"/>
    <col min="506" max="506" width="11.140625" style="17" bestFit="1" customWidth="1"/>
    <col min="507" max="507" width="11.7109375" style="17" bestFit="1" customWidth="1"/>
    <col min="508" max="508" width="11" style="17" bestFit="1" customWidth="1"/>
    <col min="509" max="509" width="10.42578125" style="17" bestFit="1" customWidth="1"/>
    <col min="510" max="510" width="11.42578125" style="17" bestFit="1" customWidth="1"/>
    <col min="511" max="511" width="11.28515625" style="17" bestFit="1" customWidth="1"/>
    <col min="512" max="512" width="11" style="17" bestFit="1" customWidth="1"/>
    <col min="513" max="513" width="11.5703125" style="17" bestFit="1" customWidth="1"/>
    <col min="514" max="514" width="11.28515625" style="17" bestFit="1" customWidth="1"/>
    <col min="515" max="515" width="10.85546875" style="17" bestFit="1" customWidth="1"/>
    <col min="516" max="516" width="11.28515625" style="17" bestFit="1" customWidth="1"/>
    <col min="517" max="517" width="11.42578125" style="17" bestFit="1" customWidth="1"/>
    <col min="518" max="518" width="11.140625" style="17" bestFit="1" customWidth="1"/>
    <col min="519" max="519" width="11.7109375" style="17" bestFit="1" customWidth="1"/>
    <col min="520" max="520" width="11" style="17" bestFit="1" customWidth="1"/>
    <col min="521" max="521" width="10.42578125" style="17" bestFit="1" customWidth="1"/>
    <col min="522" max="522" width="11.42578125" style="17" bestFit="1" customWidth="1"/>
    <col min="523" max="523" width="11.28515625" style="17" bestFit="1" customWidth="1"/>
    <col min="524" max="524" width="11" style="17" bestFit="1" customWidth="1"/>
    <col min="525" max="525" width="11.5703125" style="17" bestFit="1" customWidth="1"/>
    <col min="526" max="526" width="11.28515625" style="17" bestFit="1" customWidth="1"/>
    <col min="527" max="527" width="10.85546875" style="17" bestFit="1" customWidth="1"/>
    <col min="528" max="529" width="11.42578125" style="17" bestFit="1" customWidth="1"/>
    <col min="530" max="530" width="11.140625" style="17" bestFit="1" customWidth="1"/>
    <col min="531" max="531" width="11.7109375" style="17" bestFit="1" customWidth="1"/>
    <col min="532" max="532" width="11" style="17" bestFit="1" customWidth="1"/>
    <col min="533" max="533" width="10.42578125" style="17" bestFit="1" customWidth="1"/>
    <col min="534" max="534" width="11.42578125" style="17" bestFit="1" customWidth="1"/>
    <col min="535" max="535" width="11.28515625" style="17" bestFit="1" customWidth="1"/>
    <col min="536" max="536" width="11" style="17" bestFit="1" customWidth="1"/>
    <col min="537" max="537" width="11.5703125" style="17" bestFit="1" customWidth="1"/>
    <col min="538" max="538" width="11.28515625" style="17" bestFit="1" customWidth="1"/>
    <col min="539" max="539" width="10.85546875" style="17" bestFit="1" customWidth="1"/>
    <col min="540" max="541" width="11.42578125" style="17" bestFit="1" customWidth="1"/>
    <col min="542" max="542" width="11.140625" style="17" bestFit="1" customWidth="1"/>
    <col min="543" max="543" width="11.7109375" style="17" bestFit="1" customWidth="1"/>
    <col min="544" max="544" width="11" style="17" bestFit="1" customWidth="1"/>
    <col min="545" max="545" width="10.42578125" style="17" bestFit="1" customWidth="1"/>
    <col min="546" max="546" width="11.42578125" style="17" bestFit="1" customWidth="1"/>
    <col min="547" max="547" width="11.28515625" style="17" bestFit="1" customWidth="1"/>
    <col min="548" max="548" width="11" style="17" bestFit="1" customWidth="1"/>
    <col min="549" max="549" width="11.5703125" style="17" bestFit="1" customWidth="1"/>
    <col min="550" max="550" width="11.28515625" style="17" bestFit="1" customWidth="1"/>
    <col min="551" max="551" width="10.85546875" style="17" bestFit="1" customWidth="1"/>
    <col min="552" max="553" width="11.42578125" style="17" bestFit="1" customWidth="1"/>
    <col min="554" max="554" width="11.140625" style="17" bestFit="1" customWidth="1"/>
    <col min="555" max="555" width="11.7109375" style="17" bestFit="1" customWidth="1"/>
    <col min="556" max="556" width="11" style="17" bestFit="1" customWidth="1"/>
    <col min="557" max="557" width="10.42578125" style="17" bestFit="1" customWidth="1"/>
    <col min="558" max="558" width="11.42578125" style="17" bestFit="1" customWidth="1"/>
    <col min="559" max="559" width="11.28515625" style="17" bestFit="1" customWidth="1"/>
    <col min="560" max="560" width="11" style="17" bestFit="1" customWidth="1"/>
    <col min="561" max="561" width="11.5703125" style="17" bestFit="1" customWidth="1"/>
    <col min="562" max="562" width="11.28515625" style="17" bestFit="1" customWidth="1"/>
    <col min="563" max="563" width="10.85546875" style="17" bestFit="1" customWidth="1"/>
    <col min="564" max="564" width="11.28515625" style="17" bestFit="1" customWidth="1"/>
    <col min="565" max="565" width="11.42578125" style="17" bestFit="1" customWidth="1"/>
    <col min="566" max="566" width="11.140625" style="17" bestFit="1" customWidth="1"/>
    <col min="567" max="567" width="11.7109375" style="17" bestFit="1" customWidth="1"/>
    <col min="568" max="568" width="11" style="17" bestFit="1" customWidth="1"/>
    <col min="569" max="569" width="10.42578125" style="17" bestFit="1" customWidth="1"/>
    <col min="570" max="570" width="11.42578125" style="17" bestFit="1" customWidth="1"/>
    <col min="571" max="571" width="11.28515625" style="17" bestFit="1" customWidth="1"/>
    <col min="572" max="572" width="11" style="17" bestFit="1" customWidth="1"/>
    <col min="573" max="573" width="11.5703125" style="17" bestFit="1" customWidth="1"/>
    <col min="574" max="574" width="11.28515625" style="17" bestFit="1" customWidth="1"/>
    <col min="575" max="575" width="10.85546875" style="17" bestFit="1" customWidth="1"/>
    <col min="576" max="577" width="11.42578125" style="17" bestFit="1" customWidth="1"/>
    <col min="578" max="578" width="11.140625" style="17" bestFit="1" customWidth="1"/>
    <col min="579" max="579" width="11.7109375" style="17" bestFit="1" customWidth="1"/>
    <col min="580" max="580" width="11" style="17" bestFit="1" customWidth="1"/>
    <col min="581" max="581" width="10.42578125" style="17" bestFit="1" customWidth="1"/>
    <col min="582" max="582" width="11.42578125" style="17" bestFit="1" customWidth="1"/>
    <col min="583" max="583" width="11.28515625" style="17" bestFit="1" customWidth="1"/>
    <col min="584" max="584" width="11" style="17" bestFit="1" customWidth="1"/>
    <col min="585" max="585" width="11.5703125" style="17" bestFit="1" customWidth="1"/>
    <col min="586" max="586" width="11.28515625" style="17" bestFit="1" customWidth="1"/>
    <col min="587" max="587" width="10.85546875" style="17" bestFit="1" customWidth="1"/>
    <col min="588" max="589" width="11.42578125" style="17" bestFit="1" customWidth="1"/>
    <col min="590" max="590" width="11.140625" style="17" bestFit="1" customWidth="1"/>
    <col min="591" max="591" width="11.7109375" style="17" bestFit="1" customWidth="1"/>
    <col min="592" max="592" width="11" style="17" bestFit="1" customWidth="1"/>
    <col min="593" max="593" width="10.42578125" style="17" bestFit="1" customWidth="1"/>
    <col min="594" max="594" width="11.42578125" style="17" bestFit="1" customWidth="1"/>
    <col min="595" max="595" width="11.28515625" style="17" bestFit="1" customWidth="1"/>
    <col min="596" max="596" width="11" style="17" bestFit="1" customWidth="1"/>
    <col min="597" max="597" width="11.5703125" style="17" bestFit="1" customWidth="1"/>
    <col min="598" max="598" width="11.28515625" style="17" bestFit="1" customWidth="1"/>
    <col min="599" max="599" width="10.85546875" style="17" bestFit="1" customWidth="1"/>
    <col min="600" max="601" width="11.42578125" style="17" bestFit="1" customWidth="1"/>
    <col min="602" max="602" width="11.140625" style="17" bestFit="1" customWidth="1"/>
    <col min="603" max="603" width="11.7109375" style="17" bestFit="1" customWidth="1"/>
    <col min="604" max="604" width="11" style="17" bestFit="1" customWidth="1"/>
    <col min="605" max="605" width="10.42578125" style="17" bestFit="1" customWidth="1"/>
    <col min="606" max="606" width="11.42578125" style="17" bestFit="1" customWidth="1"/>
    <col min="607" max="607" width="11.28515625" style="17" bestFit="1" customWidth="1"/>
    <col min="608" max="608" width="11" style="17" bestFit="1" customWidth="1"/>
    <col min="609" max="609" width="11.5703125" style="17" bestFit="1" customWidth="1"/>
    <col min="610" max="610" width="11.28515625" style="17" bestFit="1" customWidth="1"/>
    <col min="611" max="16384" width="8.85546875" style="17"/>
  </cols>
  <sheetData>
    <row r="1" spans="1:610" x14ac:dyDescent="0.25">
      <c r="A1" s="17"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row>
    <row r="2" spans="1:610" x14ac:dyDescent="0.25">
      <c r="B2" s="17">
        <v>2017</v>
      </c>
      <c r="C2" s="17">
        <v>2018</v>
      </c>
      <c r="D2" s="17">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10" x14ac:dyDescent="0.25">
      <c r="A3" s="34" t="s">
        <v>56</v>
      </c>
      <c r="B3" s="74">
        <v>474605210583.85822</v>
      </c>
      <c r="C3" s="74">
        <v>463496778763.6178</v>
      </c>
      <c r="D3" s="74">
        <v>455114968685.93854</v>
      </c>
      <c r="E3" s="74">
        <v>446941219204.70551</v>
      </c>
      <c r="F3" s="74">
        <v>444846453776.07404</v>
      </c>
      <c r="G3" s="74">
        <v>438906397644.9046</v>
      </c>
      <c r="H3" s="74">
        <v>432567137366.65314</v>
      </c>
      <c r="I3" s="74">
        <v>427833274399.83936</v>
      </c>
      <c r="J3" s="74">
        <v>427680627304.52966</v>
      </c>
      <c r="K3" s="74">
        <v>422719248229.58508</v>
      </c>
      <c r="L3" s="74">
        <v>421050404569.29034</v>
      </c>
      <c r="M3" s="74">
        <v>422057681189.01648</v>
      </c>
      <c r="N3" s="74">
        <v>418697789359.07892</v>
      </c>
      <c r="O3" s="74">
        <v>422872807577.41962</v>
      </c>
      <c r="P3" s="74">
        <v>420514815686.63171</v>
      </c>
      <c r="Q3" s="74">
        <v>423216863629.70911</v>
      </c>
      <c r="R3" s="74">
        <v>421244111427.00647</v>
      </c>
      <c r="S3" s="74">
        <v>423700292576.89008</v>
      </c>
      <c r="T3" s="74">
        <v>421698380840.00146</v>
      </c>
      <c r="U3" s="74">
        <v>423496521211.32214</v>
      </c>
      <c r="V3" s="74">
        <v>419616293111.20123</v>
      </c>
      <c r="W3" s="74">
        <v>422471796286.33496</v>
      </c>
      <c r="X3" s="74">
        <v>424064166814.76245</v>
      </c>
      <c r="Y3" s="74">
        <v>426196793421.328</v>
      </c>
      <c r="Z3" s="74">
        <v>422769380120.20972</v>
      </c>
      <c r="AA3" s="74">
        <v>425608406275.36884</v>
      </c>
      <c r="AB3" s="74">
        <v>421491567690.56927</v>
      </c>
      <c r="AC3" s="74">
        <v>420137681014.51703</v>
      </c>
      <c r="AD3" s="74">
        <v>420866690094.71765</v>
      </c>
      <c r="AE3" s="74">
        <v>423364201785.15765</v>
      </c>
      <c r="AF3" s="74">
        <v>414776839820.67841</v>
      </c>
      <c r="AG3" s="74">
        <v>408238723906.10736</v>
      </c>
      <c r="AH3" s="74">
        <v>411776457128.24591</v>
      </c>
      <c r="AI3" s="74">
        <v>404952749542.75226</v>
      </c>
      <c r="AJ3" s="74">
        <v>397901467158.85474</v>
      </c>
      <c r="AK3" s="74">
        <v>402803493698.87109</v>
      </c>
      <c r="AL3" s="74">
        <v>395751969097.89459</v>
      </c>
      <c r="AM3" s="74">
        <v>388584568240.1463</v>
      </c>
      <c r="AN3" s="74">
        <v>401897102504.68201</v>
      </c>
      <c r="AO3" s="74">
        <v>395346583905.42688</v>
      </c>
      <c r="AP3" s="74">
        <v>391819054825.91077</v>
      </c>
      <c r="AQ3" s="74">
        <v>384825482315.92181</v>
      </c>
      <c r="AR3" s="74">
        <v>377945730662.50177</v>
      </c>
      <c r="AS3" s="74">
        <v>399781263808.15814</v>
      </c>
      <c r="AT3" s="74">
        <v>394039823903.73175</v>
      </c>
      <c r="AU3" s="74">
        <v>388469889587.41443</v>
      </c>
      <c r="AV3" s="74">
        <v>383074982204.41425</v>
      </c>
      <c r="AW3" s="74">
        <v>377839513485.23193</v>
      </c>
      <c r="AX3" s="74">
        <v>398035685677.42645</v>
      </c>
      <c r="AY3" s="74">
        <v>391136479121.27863</v>
      </c>
      <c r="AZ3" s="74">
        <v>384384097978.58319</v>
      </c>
    </row>
    <row r="4" spans="1:610" x14ac:dyDescent="0.25">
      <c r="A4" s="17" t="s">
        <v>57</v>
      </c>
      <c r="B4" s="75">
        <v>445000000000</v>
      </c>
      <c r="C4" s="75">
        <v>445000000000</v>
      </c>
      <c r="D4" s="75">
        <v>445000000000</v>
      </c>
      <c r="E4" s="75">
        <v>445000000000</v>
      </c>
      <c r="F4" s="75">
        <v>445000000000</v>
      </c>
      <c r="G4" s="75">
        <v>445000000000</v>
      </c>
      <c r="H4" s="75">
        <v>445000000000</v>
      </c>
      <c r="I4" s="75">
        <v>445000000000</v>
      </c>
      <c r="J4" s="75">
        <v>445000000000</v>
      </c>
      <c r="K4" s="75">
        <v>445000000000</v>
      </c>
      <c r="L4" s="75">
        <v>445000000000</v>
      </c>
      <c r="M4" s="75">
        <v>445000000000</v>
      </c>
      <c r="N4" s="75">
        <v>445000000000</v>
      </c>
      <c r="O4" s="75">
        <v>445000000000</v>
      </c>
      <c r="P4" s="75">
        <v>445000000000</v>
      </c>
      <c r="Q4" s="75">
        <v>445000000000</v>
      </c>
      <c r="R4" s="75">
        <v>445000000000</v>
      </c>
      <c r="S4" s="75">
        <v>445000000000</v>
      </c>
      <c r="T4" s="75">
        <v>445000000000</v>
      </c>
      <c r="U4" s="75">
        <v>445000000000</v>
      </c>
      <c r="V4" s="75">
        <v>445000000000</v>
      </c>
      <c r="W4" s="75">
        <v>445000000000</v>
      </c>
      <c r="X4" s="75">
        <v>445000000000</v>
      </c>
      <c r="Y4" s="75">
        <v>445000000000</v>
      </c>
      <c r="Z4" s="75">
        <v>445000000000</v>
      </c>
      <c r="AA4" s="75">
        <v>445000000000</v>
      </c>
      <c r="AB4" s="75">
        <v>445000000000</v>
      </c>
      <c r="AC4" s="75">
        <v>445000000000</v>
      </c>
      <c r="AD4" s="75">
        <v>445000000000</v>
      </c>
      <c r="AE4" s="75">
        <v>445000000000</v>
      </c>
      <c r="AF4" s="75">
        <v>445000000000</v>
      </c>
      <c r="AG4" s="75">
        <v>445000000000</v>
      </c>
      <c r="AH4" s="75">
        <v>445000000000</v>
      </c>
      <c r="AI4" s="75">
        <v>445000000000</v>
      </c>
      <c r="AJ4" s="75">
        <v>445000000000</v>
      </c>
      <c r="AK4" s="75">
        <v>445000000000</v>
      </c>
      <c r="AL4" s="75">
        <v>445000000000</v>
      </c>
      <c r="AM4" s="75">
        <v>445000000000</v>
      </c>
      <c r="AN4" s="75">
        <v>445000000000</v>
      </c>
      <c r="AO4" s="75">
        <v>445000000000</v>
      </c>
      <c r="AP4" s="75">
        <v>445000000000</v>
      </c>
      <c r="AQ4" s="75">
        <v>445000000000</v>
      </c>
      <c r="AR4" s="75">
        <v>445000000000</v>
      </c>
      <c r="AS4" s="75">
        <v>445000000000</v>
      </c>
      <c r="AT4" s="75">
        <v>445000000000</v>
      </c>
      <c r="AU4" s="75">
        <v>445000000000</v>
      </c>
      <c r="AV4" s="75">
        <v>445000000000</v>
      </c>
      <c r="AW4" s="75">
        <v>435000000000</v>
      </c>
      <c r="AX4" s="75">
        <v>435000000000</v>
      </c>
      <c r="AY4" s="75">
        <v>435000000000</v>
      </c>
      <c r="AZ4" s="75">
        <v>435000000000</v>
      </c>
    </row>
    <row r="5" spans="1:610" x14ac:dyDescent="0.25">
      <c r="A5" s="17" t="s">
        <v>60</v>
      </c>
      <c r="B5" s="27">
        <v>2711577895.0878739</v>
      </c>
      <c r="C5" s="27">
        <v>10246487490.694805</v>
      </c>
      <c r="D5" s="27">
        <v>7132707254.9846554</v>
      </c>
      <c r="E5" s="27">
        <v>7422817695.6583214</v>
      </c>
      <c r="F5" s="27">
        <v>2024007435.0052071</v>
      </c>
      <c r="G5" s="27">
        <v>6544988894.4752808</v>
      </c>
      <c r="H5" s="27">
        <v>7487584593.0564728</v>
      </c>
      <c r="I5" s="27">
        <v>6336507224.6196976</v>
      </c>
      <c r="J5" s="27">
        <v>2140516990.0522385</v>
      </c>
      <c r="K5" s="27">
        <v>7270851245.5526581</v>
      </c>
      <c r="L5" s="27">
        <v>4074312765.5966187</v>
      </c>
      <c r="M5" s="27">
        <v>1639862357.077507</v>
      </c>
      <c r="N5" s="27">
        <v>6265683824.3061447</v>
      </c>
      <c r="O5" s="27">
        <v>-1206641405.3184814</v>
      </c>
      <c r="P5" s="27">
        <v>5636055113.1329498</v>
      </c>
      <c r="Q5" s="27">
        <v>686751310.07325745</v>
      </c>
      <c r="R5" s="27">
        <v>5498500581.6342163</v>
      </c>
      <c r="S5" s="27">
        <v>1041026710.4733582</v>
      </c>
      <c r="T5" s="27">
        <v>5540200151.4194946</v>
      </c>
      <c r="U5" s="27">
        <v>1668668664.8195343</v>
      </c>
      <c r="V5" s="27">
        <v>7145943293.6636963</v>
      </c>
      <c r="W5" s="27">
        <v>66765579.749801636</v>
      </c>
      <c r="X5" s="27">
        <v>1142100266.4128723</v>
      </c>
      <c r="Y5" s="27">
        <v>284399298.21328735</v>
      </c>
      <c r="Z5" s="27">
        <v>5503380775.3424683</v>
      </c>
      <c r="AA5" s="27">
        <v>-1311283929.2380829</v>
      </c>
      <c r="AB5" s="27">
        <v>5256627482.0371399</v>
      </c>
      <c r="AC5" s="27">
        <v>2003203823.8761902</v>
      </c>
      <c r="AD5" s="27">
        <v>-547761467.79986572</v>
      </c>
      <c r="AE5" s="27">
        <v>-2846562026.4875488</v>
      </c>
      <c r="AF5" s="27">
        <v>7869108587.336731</v>
      </c>
      <c r="AG5" s="27">
        <v>5359546463.9812012</v>
      </c>
      <c r="AH5" s="27">
        <v>-5166664607.2388306</v>
      </c>
      <c r="AI5" s="27">
        <v>4991618100.3238068</v>
      </c>
      <c r="AJ5" s="27">
        <v>4949501760.5439606</v>
      </c>
      <c r="AK5" s="27">
        <v>-7144119529.8982849</v>
      </c>
      <c r="AL5" s="27">
        <v>4744366170.5586395</v>
      </c>
      <c r="AM5" s="27">
        <v>4789438943.7252197</v>
      </c>
      <c r="AN5" s="27">
        <v>-15750652303.645477</v>
      </c>
      <c r="AO5" s="27">
        <v>4384464868.9320679</v>
      </c>
      <c r="AP5" s="27">
        <v>1430458068.6351318</v>
      </c>
      <c r="AQ5" s="27">
        <v>5021675025.9631958</v>
      </c>
      <c r="AR5" s="27">
        <v>5024533451.4370575</v>
      </c>
      <c r="AS5" s="27">
        <v>-23267190033.612762</v>
      </c>
      <c r="AT5" s="27">
        <v>4519732168.5425568</v>
      </c>
      <c r="AU5" s="27">
        <v>4519729680.5729218</v>
      </c>
      <c r="AV5" s="27">
        <v>4519727201.5452271</v>
      </c>
      <c r="AW5" s="27">
        <v>-5382146859.7888489</v>
      </c>
      <c r="AX5" s="27">
        <v>-20456780799.818726</v>
      </c>
      <c r="AY5" s="27">
        <v>7057946229.8687744</v>
      </c>
      <c r="AZ5" s="27">
        <v>7057946229.8687744</v>
      </c>
    </row>
    <row r="6" spans="1:610" x14ac:dyDescent="0.25">
      <c r="B6" s="27"/>
      <c r="C6" s="27"/>
    </row>
    <row r="7" spans="1:610" x14ac:dyDescent="0.25">
      <c r="A7" s="17" t="s">
        <v>58</v>
      </c>
      <c r="B7" s="76">
        <v>2711577895.0878739</v>
      </c>
      <c r="C7" s="76">
        <v>12958065385.782679</v>
      </c>
      <c r="D7" s="76">
        <v>20090772640.767334</v>
      </c>
      <c r="E7" s="76">
        <v>27513590336.425655</v>
      </c>
      <c r="F7" s="76">
        <v>29537597771.430862</v>
      </c>
      <c r="G7" s="76">
        <v>36082586665.906143</v>
      </c>
      <c r="H7" s="76">
        <v>43570171258.962616</v>
      </c>
      <c r="I7" s="76">
        <v>49906678483.582314</v>
      </c>
      <c r="J7" s="76">
        <v>52047195473.634552</v>
      </c>
      <c r="K7" s="76">
        <v>59318046719.18721</v>
      </c>
      <c r="L7" s="76">
        <v>63392359484.783829</v>
      </c>
      <c r="M7" s="76">
        <v>65032221841.861336</v>
      </c>
      <c r="N7" s="76">
        <v>71297905666.16748</v>
      </c>
      <c r="O7" s="76">
        <v>70091264260.848999</v>
      </c>
      <c r="P7" s="76">
        <v>75727319373.981949</v>
      </c>
      <c r="Q7" s="76">
        <v>76414070684.055206</v>
      </c>
      <c r="R7" s="76">
        <v>81912571265.689423</v>
      </c>
      <c r="S7" s="76">
        <v>82953597976.162781</v>
      </c>
      <c r="T7" s="76">
        <v>88493798127.582275</v>
      </c>
      <c r="U7" s="76">
        <v>90162466792.40181</v>
      </c>
      <c r="V7" s="76">
        <v>97308410086.065506</v>
      </c>
      <c r="W7" s="76">
        <v>97375175665.815308</v>
      </c>
      <c r="X7" s="76">
        <v>98517275932.22818</v>
      </c>
      <c r="Y7" s="76">
        <v>98801675230.441467</v>
      </c>
      <c r="Z7" s="76">
        <v>104305056005.78394</v>
      </c>
      <c r="AA7" s="76">
        <v>102993772076.54585</v>
      </c>
      <c r="AB7" s="76">
        <v>108250399558.58299</v>
      </c>
      <c r="AC7" s="76">
        <v>110253603382.45918</v>
      </c>
      <c r="AD7" s="76">
        <v>109705841914.65932</v>
      </c>
      <c r="AE7" s="76">
        <v>106859279888.17177</v>
      </c>
      <c r="AF7" s="76">
        <v>114728388475.5085</v>
      </c>
      <c r="AG7" s="76">
        <v>120087934939.4897</v>
      </c>
      <c r="AH7" s="76">
        <v>114921270332.25087</v>
      </c>
      <c r="AI7" s="76">
        <v>119912888432.57468</v>
      </c>
      <c r="AJ7" s="76">
        <v>124862390193.11864</v>
      </c>
      <c r="AK7" s="76">
        <v>117718270663.22035</v>
      </c>
      <c r="AL7" s="76">
        <v>122462636833.77899</v>
      </c>
      <c r="AM7" s="76">
        <v>127252075777.50421</v>
      </c>
      <c r="AN7" s="76">
        <v>111501423473.85873</v>
      </c>
      <c r="AO7" s="76">
        <v>115885888342.7908</v>
      </c>
      <c r="AP7" s="76">
        <v>117316346411.42593</v>
      </c>
      <c r="AQ7" s="76">
        <v>122338021437.38913</v>
      </c>
      <c r="AR7" s="76">
        <v>127362554888.82619</v>
      </c>
      <c r="AS7" s="76">
        <v>104095364855.21342</v>
      </c>
      <c r="AT7" s="76">
        <v>108615097023.75598</v>
      </c>
      <c r="AU7" s="76">
        <v>113134826704.3289</v>
      </c>
      <c r="AV7" s="76">
        <v>117654553905.87413</v>
      </c>
      <c r="AW7" s="76">
        <v>112272407046.08528</v>
      </c>
      <c r="AX7" s="76">
        <v>91815626246.266556</v>
      </c>
      <c r="AY7" s="76">
        <v>98873572476.13533</v>
      </c>
      <c r="AZ7" s="76">
        <v>105931518706.0041</v>
      </c>
    </row>
    <row r="8" spans="1:610" x14ac:dyDescent="0.25">
      <c r="A8" s="17" t="s">
        <v>59</v>
      </c>
      <c r="B8" s="77">
        <v>29605210583.858215</v>
      </c>
      <c r="C8" s="77">
        <v>18496778763.617798</v>
      </c>
      <c r="D8" s="77">
        <v>10114968685.938538</v>
      </c>
      <c r="E8" s="77">
        <v>1941219204.7055054</v>
      </c>
      <c r="F8" s="77">
        <v>-153546223.92596436</v>
      </c>
      <c r="G8" s="77">
        <v>-6093602355.0953979</v>
      </c>
      <c r="H8" s="77">
        <v>-12432862633.346863</v>
      </c>
      <c r="I8" s="77">
        <v>-17166725600.160645</v>
      </c>
      <c r="J8" s="77">
        <v>-17319372695.470337</v>
      </c>
      <c r="K8" s="77">
        <v>-22280751770.414917</v>
      </c>
      <c r="L8" s="77">
        <v>-23949595430.709656</v>
      </c>
      <c r="M8" s="77">
        <v>-22942318810.983521</v>
      </c>
      <c r="N8" s="77">
        <v>-26302210640.921082</v>
      </c>
      <c r="O8" s="77">
        <v>-22127192422.580383</v>
      </c>
      <c r="P8" s="77">
        <v>-24485184313.368286</v>
      </c>
      <c r="Q8" s="77">
        <v>-21783136370.290894</v>
      </c>
      <c r="R8" s="77">
        <v>-23755888572.99353</v>
      </c>
      <c r="S8" s="77">
        <v>-21299707423.109924</v>
      </c>
      <c r="T8" s="77">
        <v>-23301619159.998535</v>
      </c>
      <c r="U8" s="77">
        <v>-21503478788.677856</v>
      </c>
      <c r="V8" s="77">
        <v>-25383706888.798767</v>
      </c>
      <c r="W8" s="77">
        <v>-22528203713.665039</v>
      </c>
      <c r="X8" s="77">
        <v>-20935833185.237549</v>
      </c>
      <c r="Y8" s="77">
        <v>-18803206578.671997</v>
      </c>
      <c r="Z8" s="77">
        <v>-22230619879.790283</v>
      </c>
      <c r="AA8" s="77">
        <v>-19391593724.631165</v>
      </c>
      <c r="AB8" s="77">
        <v>-23508432309.430725</v>
      </c>
      <c r="AC8" s="77">
        <v>-24862318985.482971</v>
      </c>
      <c r="AD8" s="77">
        <v>-24133309905.282349</v>
      </c>
      <c r="AE8" s="77">
        <v>-21635798214.842346</v>
      </c>
      <c r="AF8" s="77">
        <v>-30223160179.321594</v>
      </c>
      <c r="AG8" s="77">
        <v>-36761276093.892639</v>
      </c>
      <c r="AH8" s="77">
        <v>-33223542871.754089</v>
      </c>
      <c r="AI8" s="77">
        <v>-40047250457.247742</v>
      </c>
      <c r="AJ8" s="77">
        <v>-47098532841.145264</v>
      </c>
      <c r="AK8" s="77">
        <v>-42196506301.128906</v>
      </c>
      <c r="AL8" s="77">
        <v>-49248030902.105408</v>
      </c>
      <c r="AM8" s="77">
        <v>-56415431759.853699</v>
      </c>
      <c r="AN8" s="77">
        <v>-43102897495.317993</v>
      </c>
      <c r="AO8" s="77">
        <v>-49653416094.57312</v>
      </c>
      <c r="AP8" s="77">
        <v>-53180945174.089233</v>
      </c>
      <c r="AQ8" s="77">
        <v>-60174517684.078186</v>
      </c>
      <c r="AR8" s="77">
        <v>-67054269337.49823</v>
      </c>
      <c r="AS8" s="77">
        <v>-45218736191.841858</v>
      </c>
      <c r="AT8" s="77">
        <v>-50960176096.26825</v>
      </c>
      <c r="AU8" s="77">
        <v>-56530110412.585571</v>
      </c>
      <c r="AV8" s="77">
        <v>-61925017795.585754</v>
      </c>
      <c r="AW8" s="77">
        <v>-57160486514.768066</v>
      </c>
      <c r="AX8" s="77">
        <v>-36964314322.573547</v>
      </c>
      <c r="AY8" s="77">
        <v>-43863520878.721375</v>
      </c>
      <c r="AZ8" s="77">
        <v>-50615902021.416809</v>
      </c>
    </row>
    <row r="9" spans="1:610"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10" x14ac:dyDescent="0.25">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610" x14ac:dyDescent="0.25">
      <c r="C11" s="77"/>
    </row>
    <row r="12" spans="1:610" x14ac:dyDescent="0.25">
      <c r="C12" s="77"/>
    </row>
    <row r="13" spans="1:610" x14ac:dyDescent="0.25">
      <c r="C13" s="77"/>
    </row>
    <row r="14" spans="1:610" x14ac:dyDescent="0.25">
      <c r="C14" s="77"/>
    </row>
    <row r="15" spans="1:610" x14ac:dyDescent="0.25">
      <c r="C15" s="77"/>
    </row>
    <row r="16" spans="1:610" x14ac:dyDescent="0.25">
      <c r="C16" s="77"/>
    </row>
    <row r="17" spans="3:3" x14ac:dyDescent="0.25">
      <c r="C17" s="77"/>
    </row>
    <row r="18" spans="3:3" x14ac:dyDescent="0.25">
      <c r="C18" s="77"/>
    </row>
    <row r="19" spans="3:3" x14ac:dyDescent="0.25">
      <c r="C19" s="77"/>
    </row>
    <row r="20" spans="3:3" x14ac:dyDescent="0.25">
      <c r="C20" s="77"/>
    </row>
    <row r="21" spans="3:3" x14ac:dyDescent="0.25">
      <c r="C21" s="77"/>
    </row>
    <row r="22" spans="3:3" x14ac:dyDescent="0.25">
      <c r="C22" s="77"/>
    </row>
    <row r="23" spans="3:3" x14ac:dyDescent="0.25">
      <c r="C23" s="77"/>
    </row>
    <row r="24" spans="3:3" x14ac:dyDescent="0.25">
      <c r="C24" s="77"/>
    </row>
    <row r="25" spans="3:3" x14ac:dyDescent="0.25">
      <c r="C25" s="77"/>
    </row>
    <row r="26" spans="3:3" x14ac:dyDescent="0.25">
      <c r="C26" s="77"/>
    </row>
    <row r="27" spans="3:3" x14ac:dyDescent="0.25">
      <c r="C27" s="77"/>
    </row>
    <row r="28" spans="3:3" x14ac:dyDescent="0.25">
      <c r="C28" s="77"/>
    </row>
    <row r="29" spans="3:3" x14ac:dyDescent="0.25">
      <c r="C29" s="77"/>
    </row>
    <row r="30" spans="3:3" x14ac:dyDescent="0.25">
      <c r="C30" s="77"/>
    </row>
    <row r="31" spans="3:3" x14ac:dyDescent="0.25">
      <c r="C31" s="77"/>
    </row>
    <row r="32" spans="3:3" x14ac:dyDescent="0.25">
      <c r="C32" s="77"/>
    </row>
    <row r="33" spans="3:3" x14ac:dyDescent="0.25">
      <c r="C33" s="77"/>
    </row>
    <row r="34" spans="3:3" x14ac:dyDescent="0.25">
      <c r="C34" s="77"/>
    </row>
    <row r="35" spans="3:3" x14ac:dyDescent="0.25">
      <c r="C35" s="77"/>
    </row>
    <row r="36" spans="3:3" x14ac:dyDescent="0.25">
      <c r="C36" s="77"/>
    </row>
    <row r="37" spans="3:3" x14ac:dyDescent="0.25">
      <c r="C37" s="77"/>
    </row>
    <row r="38" spans="3:3" x14ac:dyDescent="0.25">
      <c r="C38" s="77"/>
    </row>
    <row r="39" spans="3:3" x14ac:dyDescent="0.25">
      <c r="C39" s="77"/>
    </row>
    <row r="40" spans="3:3" x14ac:dyDescent="0.25">
      <c r="C40" s="77"/>
    </row>
    <row r="41" spans="3:3" x14ac:dyDescent="0.25">
      <c r="C41" s="77"/>
    </row>
    <row r="42" spans="3:3" x14ac:dyDescent="0.25">
      <c r="C42" s="77"/>
    </row>
    <row r="43" spans="3:3" x14ac:dyDescent="0.25">
      <c r="C43" s="77"/>
    </row>
    <row r="44" spans="3:3" x14ac:dyDescent="0.25">
      <c r="C44" s="77"/>
    </row>
    <row r="45" spans="3:3" x14ac:dyDescent="0.25">
      <c r="C45" s="77"/>
    </row>
    <row r="46" spans="3:3" x14ac:dyDescent="0.25">
      <c r="C46" s="77"/>
    </row>
    <row r="47" spans="3:3" x14ac:dyDescent="0.25">
      <c r="C47" s="77"/>
    </row>
    <row r="48" spans="3:3" x14ac:dyDescent="0.25">
      <c r="C48" s="77"/>
    </row>
    <row r="49" spans="3:3" x14ac:dyDescent="0.25">
      <c r="C49" s="77"/>
    </row>
    <row r="50" spans="3:3" x14ac:dyDescent="0.25">
      <c r="C50" s="77"/>
    </row>
    <row r="51" spans="3:3" x14ac:dyDescent="0.25">
      <c r="C51" s="77"/>
    </row>
    <row r="52" spans="3:3" x14ac:dyDescent="0.25">
      <c r="C52" s="77"/>
    </row>
    <row r="53" spans="3:3" x14ac:dyDescent="0.25">
      <c r="C53" s="77"/>
    </row>
    <row r="54" spans="3:3" x14ac:dyDescent="0.25">
      <c r="C54" s="77"/>
    </row>
    <row r="55" spans="3:3" x14ac:dyDescent="0.25">
      <c r="C55" s="77"/>
    </row>
    <row r="56" spans="3:3" x14ac:dyDescent="0.25">
      <c r="C56" s="77"/>
    </row>
    <row r="57" spans="3:3" x14ac:dyDescent="0.25">
      <c r="C57" s="77"/>
    </row>
    <row r="58" spans="3:3" x14ac:dyDescent="0.25">
      <c r="C58" s="77"/>
    </row>
    <row r="59" spans="3:3" x14ac:dyDescent="0.25">
      <c r="C59" s="77"/>
    </row>
    <row r="60" spans="3:3" x14ac:dyDescent="0.25">
      <c r="C60" s="7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L69"/>
  <sheetViews>
    <sheetView topLeftCell="AS1" workbookViewId="0">
      <selection activeCell="AT32" sqref="AT32"/>
    </sheetView>
  </sheetViews>
  <sheetFormatPr defaultColWidth="9.140625" defaultRowHeight="15" x14ac:dyDescent="0.25"/>
  <cols>
    <col min="1" max="1" width="35.85546875" style="17" bestFit="1" customWidth="1"/>
    <col min="2" max="2" width="11.140625" style="17" customWidth="1"/>
    <col min="3" max="3" width="11.7109375" style="17" bestFit="1" customWidth="1"/>
    <col min="4" max="4" width="11" style="17" bestFit="1" customWidth="1"/>
    <col min="5" max="5" width="10.42578125" style="17" bestFit="1" customWidth="1"/>
    <col min="6" max="6" width="11.42578125" style="17" bestFit="1" customWidth="1"/>
    <col min="7" max="7" width="11.28515625" style="17" bestFit="1" customWidth="1"/>
    <col min="8" max="8" width="11" style="17" bestFit="1" customWidth="1"/>
    <col min="9" max="9" width="11.5703125" style="17" bestFit="1" customWidth="1"/>
    <col min="10" max="10" width="11.28515625" style="17" bestFit="1" customWidth="1"/>
    <col min="11" max="11" width="10.85546875" style="17" bestFit="1" customWidth="1"/>
    <col min="12" max="13" width="11.42578125" style="17" bestFit="1" customWidth="1"/>
    <col min="14" max="14" width="11.140625" style="17" bestFit="1" customWidth="1"/>
    <col min="15" max="15" width="11.7109375" style="17" bestFit="1" customWidth="1"/>
    <col min="16" max="16" width="11" style="17" bestFit="1" customWidth="1"/>
    <col min="17" max="17" width="10.42578125" style="17" bestFit="1" customWidth="1"/>
    <col min="18" max="18" width="11.42578125" style="17" bestFit="1" customWidth="1"/>
    <col min="19" max="19" width="11.28515625" style="17" bestFit="1" customWidth="1"/>
    <col min="20" max="20" width="11" style="17" bestFit="1" customWidth="1"/>
    <col min="21" max="21" width="11.5703125" style="17" bestFit="1" customWidth="1"/>
    <col min="22" max="22" width="11.28515625" style="17" bestFit="1" customWidth="1"/>
    <col min="23" max="23" width="10.85546875" style="17" bestFit="1" customWidth="1"/>
    <col min="24" max="25" width="11.42578125" style="17" bestFit="1" customWidth="1"/>
    <col min="26" max="26" width="11.140625" style="17" bestFit="1" customWidth="1"/>
    <col min="27" max="27" width="11.7109375" style="17" bestFit="1" customWidth="1"/>
    <col min="28" max="28" width="11" style="17" bestFit="1" customWidth="1"/>
    <col min="29" max="29" width="10.42578125" style="17" bestFit="1" customWidth="1"/>
    <col min="30" max="30" width="11.42578125" style="17" bestFit="1" customWidth="1"/>
    <col min="31" max="31" width="11.28515625" style="17" bestFit="1" customWidth="1"/>
    <col min="32" max="32" width="11" style="17" bestFit="1" customWidth="1"/>
    <col min="33" max="33" width="11.5703125" style="17" bestFit="1" customWidth="1"/>
    <col min="34" max="34" width="11.28515625" style="17" bestFit="1" customWidth="1"/>
    <col min="35" max="35" width="10.85546875" style="17" bestFit="1" customWidth="1"/>
    <col min="36" max="37" width="11.42578125" style="17" bestFit="1" customWidth="1"/>
    <col min="38" max="38" width="11.140625" style="17" bestFit="1" customWidth="1"/>
    <col min="39" max="39" width="11.7109375" style="17" bestFit="1" customWidth="1"/>
    <col min="40" max="40" width="11" style="17" bestFit="1" customWidth="1"/>
    <col min="41" max="41" width="10.42578125" style="17" bestFit="1" customWidth="1"/>
    <col min="42" max="42" width="11.42578125" style="17" bestFit="1" customWidth="1"/>
    <col min="43" max="43" width="11.28515625" style="17" bestFit="1" customWidth="1"/>
    <col min="44" max="44" width="11" style="17" bestFit="1" customWidth="1"/>
    <col min="45" max="45" width="11.5703125" style="17" bestFit="1" customWidth="1"/>
    <col min="46" max="46" width="11.28515625" style="17" bestFit="1" customWidth="1"/>
    <col min="47" max="47" width="10.85546875" style="17" bestFit="1" customWidth="1"/>
    <col min="48" max="49" width="11.42578125" style="17" bestFit="1" customWidth="1"/>
    <col min="50" max="50" width="11.140625" style="17" bestFit="1" customWidth="1"/>
    <col min="51" max="51" width="11.7109375" style="17" bestFit="1" customWidth="1"/>
    <col min="52" max="52" width="11" style="17" bestFit="1" customWidth="1"/>
    <col min="53" max="53" width="10.42578125" style="17" bestFit="1" customWidth="1"/>
    <col min="54" max="54" width="19" style="17" bestFit="1" customWidth="1"/>
    <col min="55" max="55" width="11.28515625" style="17" bestFit="1" customWidth="1"/>
    <col min="56" max="56" width="11" style="17" bestFit="1" customWidth="1"/>
    <col min="57" max="57" width="11.5703125" style="17" bestFit="1" customWidth="1"/>
    <col min="58" max="58" width="11.28515625" style="17" bestFit="1" customWidth="1"/>
    <col min="59" max="59" width="10.85546875" style="17" bestFit="1" customWidth="1"/>
    <col min="60" max="61" width="11.42578125" style="17" bestFit="1" customWidth="1"/>
    <col min="62" max="62" width="11.140625" style="17" bestFit="1" customWidth="1"/>
    <col min="63" max="63" width="11.7109375" style="17" bestFit="1" customWidth="1"/>
    <col min="64" max="64" width="11" style="17" bestFit="1" customWidth="1"/>
    <col min="65" max="65" width="10.42578125" style="17" bestFit="1" customWidth="1"/>
    <col min="66" max="66" width="11.42578125" style="17" bestFit="1" customWidth="1"/>
    <col min="67" max="67" width="11.28515625" style="17" bestFit="1" customWidth="1"/>
    <col min="68" max="68" width="11" style="17" bestFit="1" customWidth="1"/>
    <col min="69" max="69" width="11.5703125" style="17" bestFit="1" customWidth="1"/>
    <col min="70" max="70" width="11.28515625" style="17" bestFit="1" customWidth="1"/>
    <col min="71" max="71" width="10.85546875" style="17" bestFit="1" customWidth="1"/>
    <col min="72" max="73" width="11.42578125" style="17" bestFit="1" customWidth="1"/>
    <col min="74" max="74" width="11.140625" style="17" bestFit="1" customWidth="1"/>
    <col min="75" max="75" width="11.7109375" style="17" bestFit="1" customWidth="1"/>
    <col min="76" max="76" width="11" style="17" bestFit="1" customWidth="1"/>
    <col min="77" max="77" width="10.42578125" style="17" bestFit="1" customWidth="1"/>
    <col min="78" max="78" width="11.42578125" style="17" bestFit="1" customWidth="1"/>
    <col min="79" max="79" width="11.28515625" style="17" bestFit="1" customWidth="1"/>
    <col min="80" max="80" width="11" style="17" bestFit="1" customWidth="1"/>
    <col min="81" max="81" width="11.5703125" style="17" bestFit="1" customWidth="1"/>
    <col min="82" max="82" width="11.28515625" style="17" bestFit="1" customWidth="1"/>
    <col min="83" max="83" width="10.85546875" style="17" bestFit="1" customWidth="1"/>
    <col min="84" max="84" width="11.28515625" style="17" bestFit="1" customWidth="1"/>
    <col min="85" max="85" width="11.42578125" style="17" bestFit="1" customWidth="1"/>
    <col min="86" max="86" width="11.140625" style="17" bestFit="1" customWidth="1"/>
    <col min="87" max="87" width="11.7109375" style="17" bestFit="1" customWidth="1"/>
    <col min="88" max="88" width="11" style="17" bestFit="1" customWidth="1"/>
    <col min="89" max="89" width="10.42578125" style="17" bestFit="1" customWidth="1"/>
    <col min="90" max="90" width="11.42578125" style="17" bestFit="1" customWidth="1"/>
    <col min="91" max="91" width="11.28515625" style="17" bestFit="1" customWidth="1"/>
    <col min="92" max="92" width="11" style="17" bestFit="1" customWidth="1"/>
    <col min="93" max="93" width="11.5703125" style="17" bestFit="1" customWidth="1"/>
    <col min="94" max="94" width="11.28515625" style="17" bestFit="1" customWidth="1"/>
    <col min="95" max="95" width="10.85546875" style="17" bestFit="1" customWidth="1"/>
    <col min="96" max="97" width="11.42578125" style="17" bestFit="1" customWidth="1"/>
    <col min="98" max="98" width="11.140625" style="17" bestFit="1" customWidth="1"/>
    <col min="99" max="99" width="11.7109375" style="17" bestFit="1" customWidth="1"/>
    <col min="100" max="100" width="11" style="17" bestFit="1" customWidth="1"/>
    <col min="101" max="101" width="10.42578125" style="17" bestFit="1" customWidth="1"/>
    <col min="102" max="102" width="11.42578125" style="17" bestFit="1" customWidth="1"/>
    <col min="103" max="103" width="11.28515625" style="17" bestFit="1" customWidth="1"/>
    <col min="104" max="104" width="11" style="17" bestFit="1" customWidth="1"/>
    <col min="105" max="105" width="11.5703125" style="17" bestFit="1" customWidth="1"/>
    <col min="106" max="106" width="11.28515625" style="17" bestFit="1" customWidth="1"/>
    <col min="107" max="107" width="10.85546875" style="17" bestFit="1" customWidth="1"/>
    <col min="108" max="109" width="11.42578125" style="17" bestFit="1" customWidth="1"/>
    <col min="110" max="110" width="11.140625" style="17" bestFit="1" customWidth="1"/>
    <col min="111" max="111" width="11.7109375" style="17" bestFit="1" customWidth="1"/>
    <col min="112" max="112" width="11" style="17" bestFit="1" customWidth="1"/>
    <col min="113" max="113" width="10.42578125" style="17" bestFit="1" customWidth="1"/>
    <col min="114" max="114" width="11.42578125" style="17" bestFit="1" customWidth="1"/>
    <col min="115" max="115" width="11.28515625" style="17" bestFit="1" customWidth="1"/>
    <col min="116" max="116" width="11" style="17" bestFit="1" customWidth="1"/>
    <col min="117" max="117" width="11.5703125" style="17" bestFit="1" customWidth="1"/>
    <col min="118" max="118" width="11.28515625" style="17" bestFit="1" customWidth="1"/>
    <col min="119" max="119" width="10.85546875" style="17" bestFit="1" customWidth="1"/>
    <col min="120" max="121" width="11.42578125" style="17" bestFit="1" customWidth="1"/>
    <col min="122" max="122" width="11.140625" style="17" bestFit="1" customWidth="1"/>
    <col min="123" max="123" width="11.7109375" style="17" bestFit="1" customWidth="1"/>
    <col min="124" max="124" width="11" style="17" bestFit="1" customWidth="1"/>
    <col min="125" max="125" width="10.42578125" style="17" bestFit="1" customWidth="1"/>
    <col min="126" max="126" width="11.42578125" style="17" bestFit="1" customWidth="1"/>
    <col min="127" max="127" width="11.28515625" style="17" bestFit="1" customWidth="1"/>
    <col min="128" max="128" width="11" style="17" bestFit="1" customWidth="1"/>
    <col min="129" max="129" width="11.5703125" style="17" bestFit="1" customWidth="1"/>
    <col min="130" max="130" width="11.28515625" style="17" bestFit="1" customWidth="1"/>
    <col min="131" max="131" width="10.85546875" style="17" bestFit="1" customWidth="1"/>
    <col min="132" max="133" width="11.42578125" style="17" bestFit="1" customWidth="1"/>
    <col min="134" max="134" width="11.140625" style="17" bestFit="1" customWidth="1"/>
    <col min="135" max="135" width="11.7109375" style="17" bestFit="1" customWidth="1"/>
    <col min="136" max="136" width="11" style="17" bestFit="1" customWidth="1"/>
    <col min="137" max="137" width="10.42578125" style="17" bestFit="1" customWidth="1"/>
    <col min="138" max="138" width="11.42578125" style="17" bestFit="1" customWidth="1"/>
    <col min="139" max="139" width="11.28515625" style="17" bestFit="1" customWidth="1"/>
    <col min="140" max="140" width="11" style="17" bestFit="1" customWidth="1"/>
    <col min="141" max="141" width="11.5703125" style="17" bestFit="1" customWidth="1"/>
    <col min="142" max="142" width="11.28515625" style="17" bestFit="1" customWidth="1"/>
    <col min="143" max="143" width="10.85546875" style="17" bestFit="1" customWidth="1"/>
    <col min="144" max="145" width="11.42578125" style="17" bestFit="1" customWidth="1"/>
    <col min="146" max="146" width="11.140625" style="17" bestFit="1" customWidth="1"/>
    <col min="147" max="147" width="11.7109375" style="17" bestFit="1" customWidth="1"/>
    <col min="148" max="148" width="11" style="17" bestFit="1" customWidth="1"/>
    <col min="149" max="149" width="10.42578125" style="17" bestFit="1" customWidth="1"/>
    <col min="150" max="150" width="11.42578125" style="17" bestFit="1" customWidth="1"/>
    <col min="151" max="151" width="11.28515625" style="17" bestFit="1" customWidth="1"/>
    <col min="152" max="152" width="11" style="17" bestFit="1" customWidth="1"/>
    <col min="153" max="153" width="11.5703125" style="17" bestFit="1" customWidth="1"/>
    <col min="154" max="154" width="11.28515625" style="17" bestFit="1" customWidth="1"/>
    <col min="155" max="155" width="10.85546875" style="17" bestFit="1" customWidth="1"/>
    <col min="156" max="157" width="11.42578125" style="17" bestFit="1" customWidth="1"/>
    <col min="158" max="158" width="11.140625" style="17" bestFit="1" customWidth="1"/>
    <col min="159" max="159" width="11.7109375" style="17" bestFit="1" customWidth="1"/>
    <col min="160" max="160" width="11" style="17" bestFit="1" customWidth="1"/>
    <col min="161" max="161" width="10.42578125" style="17" bestFit="1" customWidth="1"/>
    <col min="162" max="162" width="11.42578125" style="17" bestFit="1" customWidth="1"/>
    <col min="163" max="163" width="11.28515625" style="17" bestFit="1" customWidth="1"/>
    <col min="164" max="164" width="11" style="17" bestFit="1" customWidth="1"/>
    <col min="165" max="165" width="11.5703125" style="17" bestFit="1" customWidth="1"/>
    <col min="166" max="166" width="11.28515625" style="17" bestFit="1" customWidth="1"/>
    <col min="167" max="167" width="10.85546875" style="17" bestFit="1" customWidth="1"/>
    <col min="168" max="169" width="11.42578125" style="17" bestFit="1" customWidth="1"/>
    <col min="170" max="170" width="11.140625" style="17" bestFit="1" customWidth="1"/>
    <col min="171" max="171" width="11.7109375" style="17" bestFit="1" customWidth="1"/>
    <col min="172" max="172" width="11" style="17" bestFit="1" customWidth="1"/>
    <col min="173" max="173" width="10.42578125" style="17" bestFit="1" customWidth="1"/>
    <col min="174" max="174" width="11.42578125" style="17" bestFit="1" customWidth="1"/>
    <col min="175" max="175" width="11.28515625" style="17" bestFit="1" customWidth="1"/>
    <col min="176" max="176" width="11" style="17" bestFit="1" customWidth="1"/>
    <col min="177" max="177" width="11.5703125" style="17" bestFit="1" customWidth="1"/>
    <col min="178" max="178" width="11.28515625" style="17" bestFit="1" customWidth="1"/>
    <col min="179" max="179" width="10.85546875" style="17" bestFit="1" customWidth="1"/>
    <col min="180" max="181" width="11.42578125" style="17" bestFit="1" customWidth="1"/>
    <col min="182" max="182" width="11.140625" style="17" bestFit="1" customWidth="1"/>
    <col min="183" max="183" width="11.7109375" style="17" bestFit="1" customWidth="1"/>
    <col min="184" max="184" width="11" style="17" bestFit="1" customWidth="1"/>
    <col min="185" max="185" width="10.42578125" style="17" bestFit="1" customWidth="1"/>
    <col min="186" max="186" width="11.42578125" style="17" bestFit="1" customWidth="1"/>
    <col min="187" max="187" width="11.28515625" style="17" bestFit="1" customWidth="1"/>
    <col min="188" max="188" width="11" style="17" bestFit="1" customWidth="1"/>
    <col min="189" max="189" width="11.5703125" style="17" bestFit="1" customWidth="1"/>
    <col min="190" max="190" width="11.28515625" style="17" bestFit="1" customWidth="1"/>
    <col min="191" max="191" width="10.85546875" style="17" bestFit="1" customWidth="1"/>
    <col min="192" max="193" width="11.42578125" style="17" bestFit="1" customWidth="1"/>
    <col min="194" max="194" width="11.140625" style="17" bestFit="1" customWidth="1"/>
    <col min="195" max="195" width="11.7109375" style="17" bestFit="1" customWidth="1"/>
    <col min="196" max="196" width="11" style="17" bestFit="1" customWidth="1"/>
    <col min="197" max="197" width="10.42578125" style="17" bestFit="1" customWidth="1"/>
    <col min="198" max="198" width="11.42578125" style="17" bestFit="1" customWidth="1"/>
    <col min="199" max="199" width="11.28515625" style="17" bestFit="1" customWidth="1"/>
    <col min="200" max="200" width="11" style="17" bestFit="1" customWidth="1"/>
    <col min="201" max="201" width="11.5703125" style="17" bestFit="1" customWidth="1"/>
    <col min="202" max="202" width="11.28515625" style="17" bestFit="1" customWidth="1"/>
    <col min="203" max="203" width="10.85546875" style="17" bestFit="1" customWidth="1"/>
    <col min="204" max="205" width="11.42578125" style="17" bestFit="1" customWidth="1"/>
    <col min="206" max="206" width="11.140625" style="17" bestFit="1" customWidth="1"/>
    <col min="207" max="207" width="11.7109375" style="17" bestFit="1" customWidth="1"/>
    <col min="208" max="208" width="11" style="17" bestFit="1" customWidth="1"/>
    <col min="209" max="209" width="10.42578125" style="17" bestFit="1" customWidth="1"/>
    <col min="210" max="210" width="11.42578125" style="17" bestFit="1" customWidth="1"/>
    <col min="211" max="211" width="11.28515625" style="17" bestFit="1" customWidth="1"/>
    <col min="212" max="212" width="11" style="17" bestFit="1" customWidth="1"/>
    <col min="213" max="213" width="11.5703125" style="17" bestFit="1" customWidth="1"/>
    <col min="214" max="214" width="11.28515625" style="17" bestFit="1" customWidth="1"/>
    <col min="215" max="215" width="10.85546875" style="17" bestFit="1" customWidth="1"/>
    <col min="216" max="217" width="11.42578125" style="17" bestFit="1" customWidth="1"/>
    <col min="218" max="218" width="11.140625" style="17" bestFit="1" customWidth="1"/>
    <col min="219" max="219" width="11.7109375" style="17" bestFit="1" customWidth="1"/>
    <col min="220" max="220" width="11" style="17" bestFit="1" customWidth="1"/>
    <col min="221" max="221" width="10.42578125" style="17" bestFit="1" customWidth="1"/>
    <col min="222" max="222" width="11.42578125" style="17" bestFit="1" customWidth="1"/>
    <col min="223" max="223" width="11.28515625" style="17" bestFit="1" customWidth="1"/>
    <col min="224" max="224" width="11" style="17" bestFit="1" customWidth="1"/>
    <col min="225" max="225" width="11.5703125" style="17" bestFit="1" customWidth="1"/>
    <col min="226" max="226" width="11.28515625" style="17" bestFit="1" customWidth="1"/>
    <col min="227" max="227" width="10.85546875" style="17" bestFit="1" customWidth="1"/>
    <col min="228" max="229" width="11.42578125" style="17" bestFit="1" customWidth="1"/>
    <col min="230" max="230" width="11.140625" style="17" bestFit="1" customWidth="1"/>
    <col min="231" max="231" width="11.7109375" style="17" bestFit="1" customWidth="1"/>
    <col min="232" max="232" width="11" style="17" bestFit="1" customWidth="1"/>
    <col min="233" max="233" width="10.42578125" style="17" bestFit="1" customWidth="1"/>
    <col min="234" max="234" width="11.42578125" style="17" bestFit="1" customWidth="1"/>
    <col min="235" max="235" width="11.28515625" style="17" bestFit="1" customWidth="1"/>
    <col min="236" max="236" width="11" style="17" bestFit="1" customWidth="1"/>
    <col min="237" max="237" width="11.5703125" style="17" bestFit="1" customWidth="1"/>
    <col min="238" max="238" width="11.28515625" style="17" bestFit="1" customWidth="1"/>
    <col min="239" max="239" width="10.85546875" style="17" bestFit="1" customWidth="1"/>
    <col min="240" max="241" width="11.42578125" style="17" bestFit="1" customWidth="1"/>
    <col min="242" max="242" width="11.140625" style="17" bestFit="1" customWidth="1"/>
    <col min="243" max="243" width="11.7109375" style="17" bestFit="1" customWidth="1"/>
    <col min="244" max="244" width="11" style="17" bestFit="1" customWidth="1"/>
    <col min="245" max="245" width="10.42578125" style="17" bestFit="1" customWidth="1"/>
    <col min="246" max="246" width="11.42578125" style="17" bestFit="1" customWidth="1"/>
    <col min="247" max="247" width="11.28515625" style="17" bestFit="1" customWidth="1"/>
    <col min="248" max="248" width="11" style="17" bestFit="1" customWidth="1"/>
    <col min="249" max="249" width="11.5703125" style="17" bestFit="1" customWidth="1"/>
    <col min="250" max="250" width="11.28515625" style="17" bestFit="1" customWidth="1"/>
    <col min="251" max="251" width="10.85546875" style="17" bestFit="1" customWidth="1"/>
    <col min="252" max="253" width="11.42578125" style="17" bestFit="1" customWidth="1"/>
    <col min="254" max="254" width="11.140625" style="17" bestFit="1" customWidth="1"/>
    <col min="255" max="255" width="11.7109375" style="17" bestFit="1" customWidth="1"/>
    <col min="256" max="256" width="11" style="17" bestFit="1" customWidth="1"/>
    <col min="257" max="257" width="10.42578125" style="17" bestFit="1" customWidth="1"/>
    <col min="258" max="258" width="11.42578125" style="17" bestFit="1" customWidth="1"/>
    <col min="259" max="259" width="11.28515625" style="17" bestFit="1" customWidth="1"/>
    <col min="260" max="260" width="11" style="17" bestFit="1" customWidth="1"/>
    <col min="261" max="261" width="11.5703125" style="17" bestFit="1" customWidth="1"/>
    <col min="262" max="262" width="11.28515625" style="17" bestFit="1" customWidth="1"/>
    <col min="263" max="263" width="10.85546875" style="17" bestFit="1" customWidth="1"/>
    <col min="264" max="265" width="11.42578125" style="17" bestFit="1" customWidth="1"/>
    <col min="266" max="266" width="11.140625" style="17" bestFit="1" customWidth="1"/>
    <col min="267" max="267" width="11.7109375" style="17" bestFit="1" customWidth="1"/>
    <col min="268" max="268" width="11" style="17" bestFit="1" customWidth="1"/>
    <col min="269" max="269" width="10.42578125" style="17" bestFit="1" customWidth="1"/>
    <col min="270" max="270" width="11.42578125" style="17" bestFit="1" customWidth="1"/>
    <col min="271" max="271" width="11.28515625" style="17" bestFit="1" customWidth="1"/>
    <col min="272" max="272" width="11" style="17" bestFit="1" customWidth="1"/>
    <col min="273" max="273" width="11.5703125" style="17" bestFit="1" customWidth="1"/>
    <col min="274" max="274" width="11.28515625" style="17" bestFit="1" customWidth="1"/>
    <col min="275" max="275" width="10.85546875" style="17" bestFit="1" customWidth="1"/>
    <col min="276" max="276" width="11.28515625" style="17" bestFit="1" customWidth="1"/>
    <col min="277" max="277" width="11.42578125" style="17" bestFit="1" customWidth="1"/>
    <col min="278" max="278" width="11.140625" style="17" bestFit="1" customWidth="1"/>
    <col min="279" max="279" width="11.7109375" style="17" bestFit="1" customWidth="1"/>
    <col min="280" max="280" width="11" style="17" bestFit="1" customWidth="1"/>
    <col min="281" max="281" width="10.42578125" style="17" bestFit="1" customWidth="1"/>
    <col min="282" max="282" width="11.42578125" style="17" bestFit="1" customWidth="1"/>
    <col min="283" max="283" width="11.28515625" style="17" bestFit="1" customWidth="1"/>
    <col min="284" max="284" width="11" style="17" bestFit="1" customWidth="1"/>
    <col min="285" max="285" width="11.5703125" style="17" bestFit="1" customWidth="1"/>
    <col min="286" max="286" width="11.28515625" style="17" bestFit="1" customWidth="1"/>
    <col min="287" max="287" width="10.85546875" style="17" bestFit="1" customWidth="1"/>
    <col min="288" max="289" width="11.42578125" style="17" bestFit="1" customWidth="1"/>
    <col min="290" max="290" width="11.140625" style="17" bestFit="1" customWidth="1"/>
    <col min="291" max="291" width="11.7109375" style="17" bestFit="1" customWidth="1"/>
    <col min="292" max="292" width="11" style="17" bestFit="1" customWidth="1"/>
    <col min="293" max="293" width="10.42578125" style="17" bestFit="1" customWidth="1"/>
    <col min="294" max="294" width="11.42578125" style="17" bestFit="1" customWidth="1"/>
    <col min="295" max="295" width="11.28515625" style="17" bestFit="1" customWidth="1"/>
    <col min="296" max="296" width="11" style="17" bestFit="1" customWidth="1"/>
    <col min="297" max="297" width="11.5703125" style="17" bestFit="1" customWidth="1"/>
    <col min="298" max="298" width="11.28515625" style="17" bestFit="1" customWidth="1"/>
    <col min="299" max="299" width="10.85546875" style="17" bestFit="1" customWidth="1"/>
    <col min="300" max="301" width="11.42578125" style="17" bestFit="1" customWidth="1"/>
    <col min="302" max="302" width="11.140625" style="17" bestFit="1" customWidth="1"/>
    <col min="303" max="303" width="11.7109375" style="17" bestFit="1" customWidth="1"/>
    <col min="304" max="304" width="11" style="17" bestFit="1" customWidth="1"/>
    <col min="305" max="305" width="10.42578125" style="17" bestFit="1" customWidth="1"/>
    <col min="306" max="306" width="11.42578125" style="17" bestFit="1" customWidth="1"/>
    <col min="307" max="307" width="11.28515625" style="17" bestFit="1" customWidth="1"/>
    <col min="308" max="308" width="11" style="17" bestFit="1" customWidth="1"/>
    <col min="309" max="309" width="11.5703125" style="17" bestFit="1" customWidth="1"/>
    <col min="310" max="310" width="11.28515625" style="17" bestFit="1" customWidth="1"/>
    <col min="311" max="311" width="10.85546875" style="17" bestFit="1" customWidth="1"/>
    <col min="312" max="313" width="11.42578125" style="17" bestFit="1" customWidth="1"/>
    <col min="314" max="314" width="11.140625" style="17" bestFit="1" customWidth="1"/>
    <col min="315" max="315" width="11.7109375" style="17" bestFit="1" customWidth="1"/>
    <col min="316" max="316" width="11" style="17" bestFit="1" customWidth="1"/>
    <col min="317" max="317" width="10.42578125" style="17" bestFit="1" customWidth="1"/>
    <col min="318" max="318" width="11.42578125" style="17" bestFit="1" customWidth="1"/>
    <col min="319" max="319" width="11.28515625" style="17" bestFit="1" customWidth="1"/>
    <col min="320" max="320" width="11" style="17" bestFit="1" customWidth="1"/>
    <col min="321" max="321" width="11.5703125" style="17" bestFit="1" customWidth="1"/>
    <col min="322" max="322" width="11.28515625" style="17" bestFit="1" customWidth="1"/>
    <col min="323" max="323" width="10.85546875" style="17" bestFit="1" customWidth="1"/>
    <col min="324" max="324" width="11.28515625" style="17" bestFit="1" customWidth="1"/>
    <col min="325" max="325" width="11.42578125" style="17" bestFit="1" customWidth="1"/>
    <col min="326" max="326" width="11.140625" style="17" bestFit="1" customWidth="1"/>
    <col min="327" max="327" width="11.7109375" style="17" bestFit="1" customWidth="1"/>
    <col min="328" max="328" width="11" style="17" bestFit="1" customWidth="1"/>
    <col min="329" max="329" width="10.42578125" style="17" bestFit="1" customWidth="1"/>
    <col min="330" max="330" width="11.42578125" style="17" bestFit="1" customWidth="1"/>
    <col min="331" max="331" width="11.28515625" style="17" bestFit="1" customWidth="1"/>
    <col min="332" max="332" width="11" style="17" bestFit="1" customWidth="1"/>
    <col min="333" max="333" width="11.5703125" style="17" bestFit="1" customWidth="1"/>
    <col min="334" max="334" width="11.28515625" style="17" bestFit="1" customWidth="1"/>
    <col min="335" max="335" width="10.85546875" style="17" bestFit="1" customWidth="1"/>
    <col min="336" max="337" width="11.42578125" style="17" bestFit="1" customWidth="1"/>
    <col min="338" max="338" width="11.140625" style="17" bestFit="1" customWidth="1"/>
    <col min="339" max="339" width="11.7109375" style="17" bestFit="1" customWidth="1"/>
    <col min="340" max="340" width="11" style="17" bestFit="1" customWidth="1"/>
    <col min="341" max="341" width="10.42578125" style="17" bestFit="1" customWidth="1"/>
    <col min="342" max="342" width="11.42578125" style="17" bestFit="1" customWidth="1"/>
    <col min="343" max="343" width="11.28515625" style="17" bestFit="1" customWidth="1"/>
    <col min="344" max="344" width="11" style="17" bestFit="1" customWidth="1"/>
    <col min="345" max="345" width="11.5703125" style="17" bestFit="1" customWidth="1"/>
    <col min="346" max="346" width="11.28515625" style="17" bestFit="1" customWidth="1"/>
    <col min="347" max="347" width="10.85546875" style="17" bestFit="1" customWidth="1"/>
    <col min="348" max="349" width="11.42578125" style="17" bestFit="1" customWidth="1"/>
    <col min="350" max="350" width="11.140625" style="17" bestFit="1" customWidth="1"/>
    <col min="351" max="351" width="11.7109375" style="17" bestFit="1" customWidth="1"/>
    <col min="352" max="352" width="11" style="17" bestFit="1" customWidth="1"/>
    <col min="353" max="353" width="10.42578125" style="17" bestFit="1" customWidth="1"/>
    <col min="354" max="354" width="11.42578125" style="17" bestFit="1" customWidth="1"/>
    <col min="355" max="355" width="11.28515625" style="17" bestFit="1" customWidth="1"/>
    <col min="356" max="356" width="11" style="17" bestFit="1" customWidth="1"/>
    <col min="357" max="357" width="11.5703125" style="17" bestFit="1" customWidth="1"/>
    <col min="358" max="358" width="11.28515625" style="17" bestFit="1" customWidth="1"/>
    <col min="359" max="359" width="10.85546875" style="17" bestFit="1" customWidth="1"/>
    <col min="360" max="361" width="11.42578125" style="17" bestFit="1" customWidth="1"/>
    <col min="362" max="362" width="11.140625" style="17" bestFit="1" customWidth="1"/>
    <col min="363" max="363" width="11.7109375" style="17" bestFit="1" customWidth="1"/>
    <col min="364" max="364" width="11" style="17" bestFit="1" customWidth="1"/>
    <col min="365" max="365" width="10.42578125" style="17" bestFit="1" customWidth="1"/>
    <col min="366" max="366" width="11.42578125" style="17" bestFit="1" customWidth="1"/>
    <col min="367" max="367" width="11.28515625" style="17" bestFit="1" customWidth="1"/>
    <col min="368" max="368" width="11" style="17" bestFit="1" customWidth="1"/>
    <col min="369" max="369" width="11.5703125" style="17" bestFit="1" customWidth="1"/>
    <col min="370" max="370" width="11.28515625" style="17" bestFit="1" customWidth="1"/>
    <col min="371" max="371" width="10.85546875" style="17" bestFit="1" customWidth="1"/>
    <col min="372" max="372" width="11.28515625" style="17" bestFit="1" customWidth="1"/>
    <col min="373" max="373" width="11.42578125" style="17" bestFit="1" customWidth="1"/>
    <col min="374" max="374" width="11.140625" style="17" bestFit="1" customWidth="1"/>
    <col min="375" max="375" width="11.7109375" style="17" bestFit="1" customWidth="1"/>
    <col min="376" max="376" width="11" style="17" bestFit="1" customWidth="1"/>
    <col min="377" max="377" width="10.42578125" style="17" bestFit="1" customWidth="1"/>
    <col min="378" max="378" width="11.42578125" style="17" bestFit="1" customWidth="1"/>
    <col min="379" max="379" width="11.28515625" style="17" bestFit="1" customWidth="1"/>
    <col min="380" max="380" width="11" style="17" bestFit="1" customWidth="1"/>
    <col min="381" max="381" width="11.5703125" style="17" bestFit="1" customWidth="1"/>
    <col min="382" max="382" width="11.28515625" style="17" bestFit="1" customWidth="1"/>
    <col min="383" max="383" width="10.85546875" style="17" bestFit="1" customWidth="1"/>
    <col min="384" max="385" width="11.42578125" style="17" bestFit="1" customWidth="1"/>
    <col min="386" max="386" width="11.140625" style="17" bestFit="1" customWidth="1"/>
    <col min="387" max="387" width="11.7109375" style="17" bestFit="1" customWidth="1"/>
    <col min="388" max="388" width="11" style="17" bestFit="1" customWidth="1"/>
    <col min="389" max="389" width="10.42578125" style="17" bestFit="1" customWidth="1"/>
    <col min="390" max="390" width="11.42578125" style="17" bestFit="1" customWidth="1"/>
    <col min="391" max="391" width="11.28515625" style="17" bestFit="1" customWidth="1"/>
    <col min="392" max="392" width="11" style="17" bestFit="1" customWidth="1"/>
    <col min="393" max="393" width="11.5703125" style="17" bestFit="1" customWidth="1"/>
    <col min="394" max="394" width="11.28515625" style="17" bestFit="1" customWidth="1"/>
    <col min="395" max="395" width="10.85546875" style="17" bestFit="1" customWidth="1"/>
    <col min="396" max="397" width="11.42578125" style="17" bestFit="1" customWidth="1"/>
    <col min="398" max="398" width="11.140625" style="17" bestFit="1" customWidth="1"/>
    <col min="399" max="399" width="11.7109375" style="17" bestFit="1" customWidth="1"/>
    <col min="400" max="400" width="11" style="17" bestFit="1" customWidth="1"/>
    <col min="401" max="401" width="10.42578125" style="17" bestFit="1" customWidth="1"/>
    <col min="402" max="402" width="11.42578125" style="17" bestFit="1" customWidth="1"/>
    <col min="403" max="403" width="11.28515625" style="17" bestFit="1" customWidth="1"/>
    <col min="404" max="404" width="11" style="17" bestFit="1" customWidth="1"/>
    <col min="405" max="405" width="11.5703125" style="17" bestFit="1" customWidth="1"/>
    <col min="406" max="406" width="11.28515625" style="17" bestFit="1" customWidth="1"/>
    <col min="407" max="407" width="10.85546875" style="17" bestFit="1" customWidth="1"/>
    <col min="408" max="409" width="11.42578125" style="17" bestFit="1" customWidth="1"/>
    <col min="410" max="410" width="11.140625" style="17" bestFit="1" customWidth="1"/>
    <col min="411" max="411" width="11.7109375" style="17" bestFit="1" customWidth="1"/>
    <col min="412" max="412" width="11" style="17" bestFit="1" customWidth="1"/>
    <col min="413" max="413" width="10.42578125" style="17" bestFit="1" customWidth="1"/>
    <col min="414" max="414" width="11.42578125" style="17" bestFit="1" customWidth="1"/>
    <col min="415" max="415" width="11.28515625" style="17" bestFit="1" customWidth="1"/>
    <col min="416" max="416" width="11" style="17" bestFit="1" customWidth="1"/>
    <col min="417" max="417" width="11.5703125" style="17" bestFit="1" customWidth="1"/>
    <col min="418" max="418" width="11.28515625" style="17" bestFit="1" customWidth="1"/>
    <col min="419" max="419" width="10.85546875" style="17" bestFit="1" customWidth="1"/>
    <col min="420" max="420" width="11.28515625" style="17" bestFit="1" customWidth="1"/>
    <col min="421" max="421" width="11.42578125" style="17" bestFit="1" customWidth="1"/>
    <col min="422" max="422" width="11.140625" style="17" bestFit="1" customWidth="1"/>
    <col min="423" max="423" width="11.7109375" style="17" bestFit="1" customWidth="1"/>
    <col min="424" max="424" width="11" style="17" bestFit="1" customWidth="1"/>
    <col min="425" max="425" width="10.42578125" style="17" bestFit="1" customWidth="1"/>
    <col min="426" max="426" width="11.42578125" style="17" bestFit="1" customWidth="1"/>
    <col min="427" max="427" width="11.28515625" style="17" bestFit="1" customWidth="1"/>
    <col min="428" max="428" width="11" style="17" bestFit="1" customWidth="1"/>
    <col min="429" max="429" width="11.5703125" style="17" bestFit="1" customWidth="1"/>
    <col min="430" max="430" width="11.28515625" style="17" bestFit="1" customWidth="1"/>
    <col min="431" max="431" width="10.85546875" style="17" bestFit="1" customWidth="1"/>
    <col min="432" max="433" width="11.42578125" style="17" bestFit="1" customWidth="1"/>
    <col min="434" max="434" width="11.140625" style="17" bestFit="1" customWidth="1"/>
    <col min="435" max="435" width="11.7109375" style="17" bestFit="1" customWidth="1"/>
    <col min="436" max="436" width="11" style="17" bestFit="1" customWidth="1"/>
    <col min="437" max="437" width="10.42578125" style="17" bestFit="1" customWidth="1"/>
    <col min="438" max="438" width="11.42578125" style="17" bestFit="1" customWidth="1"/>
    <col min="439" max="439" width="11.28515625" style="17" bestFit="1" customWidth="1"/>
    <col min="440" max="440" width="11" style="17" bestFit="1" customWidth="1"/>
    <col min="441" max="441" width="11.5703125" style="17" bestFit="1" customWidth="1"/>
    <col min="442" max="442" width="11.28515625" style="17" bestFit="1" customWidth="1"/>
    <col min="443" max="443" width="10.85546875" style="17" bestFit="1" customWidth="1"/>
    <col min="444" max="445" width="11.42578125" style="17" bestFit="1" customWidth="1"/>
    <col min="446" max="446" width="11.140625" style="17" bestFit="1" customWidth="1"/>
    <col min="447" max="447" width="11.7109375" style="17" bestFit="1" customWidth="1"/>
    <col min="448" max="448" width="11" style="17" bestFit="1" customWidth="1"/>
    <col min="449" max="449" width="10.42578125" style="17" bestFit="1" customWidth="1"/>
    <col min="450" max="450" width="11.42578125" style="17" bestFit="1" customWidth="1"/>
    <col min="451" max="451" width="11.28515625" style="17" bestFit="1" customWidth="1"/>
    <col min="452" max="452" width="11" style="17" bestFit="1" customWidth="1"/>
    <col min="453" max="453" width="11.5703125" style="17" bestFit="1" customWidth="1"/>
    <col min="454" max="454" width="11.28515625" style="17" bestFit="1" customWidth="1"/>
    <col min="455" max="455" width="10.85546875" style="17" bestFit="1" customWidth="1"/>
    <col min="456" max="457" width="11.42578125" style="17" bestFit="1" customWidth="1"/>
    <col min="458" max="458" width="11.140625" style="17" bestFit="1" customWidth="1"/>
    <col min="459" max="459" width="11.7109375" style="17" bestFit="1" customWidth="1"/>
    <col min="460" max="460" width="11" style="17" bestFit="1" customWidth="1"/>
    <col min="461" max="461" width="10.42578125" style="17" bestFit="1" customWidth="1"/>
    <col min="462" max="462" width="11.42578125" style="17" bestFit="1" customWidth="1"/>
    <col min="463" max="463" width="11.28515625" style="17" bestFit="1" customWidth="1"/>
    <col min="464" max="464" width="11" style="17" bestFit="1" customWidth="1"/>
    <col min="465" max="465" width="11.5703125" style="17" bestFit="1" customWidth="1"/>
    <col min="466" max="466" width="11.28515625" style="17" bestFit="1" customWidth="1"/>
    <col min="467" max="467" width="10.85546875" style="17" bestFit="1" customWidth="1"/>
    <col min="468" max="468" width="11.28515625" style="17" bestFit="1" customWidth="1"/>
    <col min="469" max="469" width="11.42578125" style="17" bestFit="1" customWidth="1"/>
    <col min="470" max="470" width="11.140625" style="17" bestFit="1" customWidth="1"/>
    <col min="471" max="471" width="11.7109375" style="17" bestFit="1" customWidth="1"/>
    <col min="472" max="472" width="11" style="17" bestFit="1" customWidth="1"/>
    <col min="473" max="473" width="10.42578125" style="17" bestFit="1" customWidth="1"/>
    <col min="474" max="474" width="11.42578125" style="17" bestFit="1" customWidth="1"/>
    <col min="475" max="475" width="11.28515625" style="17" bestFit="1" customWidth="1"/>
    <col min="476" max="476" width="11" style="17" bestFit="1" customWidth="1"/>
    <col min="477" max="477" width="11.5703125" style="17" bestFit="1" customWidth="1"/>
    <col min="478" max="478" width="11.28515625" style="17" bestFit="1" customWidth="1"/>
    <col min="479" max="479" width="10.85546875" style="17" bestFit="1" customWidth="1"/>
    <col min="480" max="481" width="11.42578125" style="17" bestFit="1" customWidth="1"/>
    <col min="482" max="482" width="11.140625" style="17" bestFit="1" customWidth="1"/>
    <col min="483" max="483" width="11.7109375" style="17" bestFit="1" customWidth="1"/>
    <col min="484" max="484" width="11" style="17" bestFit="1" customWidth="1"/>
    <col min="485" max="485" width="10.42578125" style="17" bestFit="1" customWidth="1"/>
    <col min="486" max="486" width="11.42578125" style="17" bestFit="1" customWidth="1"/>
    <col min="487" max="487" width="11.28515625" style="17" bestFit="1" customWidth="1"/>
    <col min="488" max="488" width="11" style="17" bestFit="1" customWidth="1"/>
    <col min="489" max="489" width="11.5703125" style="17" bestFit="1" customWidth="1"/>
    <col min="490" max="490" width="11.28515625" style="17" bestFit="1" customWidth="1"/>
    <col min="491" max="491" width="10.85546875" style="17" bestFit="1" customWidth="1"/>
    <col min="492" max="493" width="11.42578125" style="17" bestFit="1" customWidth="1"/>
    <col min="494" max="494" width="11.140625" style="17" bestFit="1" customWidth="1"/>
    <col min="495" max="495" width="11.7109375" style="17" bestFit="1" customWidth="1"/>
    <col min="496" max="496" width="11" style="17" bestFit="1" customWidth="1"/>
    <col min="497" max="497" width="10.42578125" style="17" bestFit="1" customWidth="1"/>
    <col min="498" max="498" width="11.42578125" style="17" bestFit="1" customWidth="1"/>
    <col min="499" max="499" width="11.28515625" style="17" bestFit="1" customWidth="1"/>
    <col min="500" max="500" width="11" style="17" bestFit="1" customWidth="1"/>
    <col min="501" max="501" width="11.5703125" style="17" bestFit="1" customWidth="1"/>
    <col min="502" max="502" width="11.28515625" style="17" bestFit="1" customWidth="1"/>
    <col min="503" max="503" width="10.85546875" style="17" bestFit="1" customWidth="1"/>
    <col min="504" max="505" width="11.42578125" style="17" bestFit="1" customWidth="1"/>
    <col min="506" max="506" width="11.140625" style="17" bestFit="1" customWidth="1"/>
    <col min="507" max="507" width="11.7109375" style="17" bestFit="1" customWidth="1"/>
    <col min="508" max="508" width="11" style="17" bestFit="1" customWidth="1"/>
    <col min="509" max="509" width="10.42578125" style="17" bestFit="1" customWidth="1"/>
    <col min="510" max="510" width="11.42578125" style="17" bestFit="1" customWidth="1"/>
    <col min="511" max="511" width="11.28515625" style="17" bestFit="1" customWidth="1"/>
    <col min="512" max="512" width="11" style="17" bestFit="1" customWidth="1"/>
    <col min="513" max="513" width="11.5703125" style="17" bestFit="1" customWidth="1"/>
    <col min="514" max="514" width="11.28515625" style="17" bestFit="1" customWidth="1"/>
    <col min="515" max="515" width="10.85546875" style="17" bestFit="1" customWidth="1"/>
    <col min="516" max="516" width="11.28515625" style="17" bestFit="1" customWidth="1"/>
    <col min="517" max="517" width="11.42578125" style="17" bestFit="1" customWidth="1"/>
    <col min="518" max="518" width="11.140625" style="17" bestFit="1" customWidth="1"/>
    <col min="519" max="519" width="11.7109375" style="17" bestFit="1" customWidth="1"/>
    <col min="520" max="520" width="11" style="17" bestFit="1" customWidth="1"/>
    <col min="521" max="521" width="10.42578125" style="17" bestFit="1" customWidth="1"/>
    <col min="522" max="522" width="11.42578125" style="17" bestFit="1" customWidth="1"/>
    <col min="523" max="523" width="11.28515625" style="17" bestFit="1" customWidth="1"/>
    <col min="524" max="524" width="11" style="17" bestFit="1" customWidth="1"/>
    <col min="525" max="525" width="11.5703125" style="17" bestFit="1" customWidth="1"/>
    <col min="526" max="526" width="11.28515625" style="17" bestFit="1" customWidth="1"/>
    <col min="527" max="527" width="10.85546875" style="17" bestFit="1" customWidth="1"/>
    <col min="528" max="529" width="11.42578125" style="17" bestFit="1" customWidth="1"/>
    <col min="530" max="530" width="11.140625" style="17" bestFit="1" customWidth="1"/>
    <col min="531" max="531" width="11.7109375" style="17" bestFit="1" customWidth="1"/>
    <col min="532" max="532" width="11" style="17" bestFit="1" customWidth="1"/>
    <col min="533" max="533" width="10.42578125" style="17" bestFit="1" customWidth="1"/>
    <col min="534" max="534" width="11.42578125" style="17" bestFit="1" customWidth="1"/>
    <col min="535" max="535" width="11.28515625" style="17" bestFit="1" customWidth="1"/>
    <col min="536" max="536" width="11" style="17" bestFit="1" customWidth="1"/>
    <col min="537" max="537" width="11.5703125" style="17" bestFit="1" customWidth="1"/>
    <col min="538" max="538" width="11.28515625" style="17" bestFit="1" customWidth="1"/>
    <col min="539" max="539" width="10.85546875" style="17" bestFit="1" customWidth="1"/>
    <col min="540" max="541" width="11.42578125" style="17" bestFit="1" customWidth="1"/>
    <col min="542" max="542" width="11.140625" style="17" bestFit="1" customWidth="1"/>
    <col min="543" max="543" width="11.7109375" style="17" bestFit="1" customWidth="1"/>
    <col min="544" max="544" width="11" style="17" bestFit="1" customWidth="1"/>
    <col min="545" max="545" width="10.42578125" style="17" bestFit="1" customWidth="1"/>
    <col min="546" max="546" width="11.42578125" style="17" bestFit="1" customWidth="1"/>
    <col min="547" max="547" width="11.28515625" style="17" bestFit="1" customWidth="1"/>
    <col min="548" max="548" width="11" style="17" bestFit="1" customWidth="1"/>
    <col min="549" max="549" width="11.5703125" style="17" bestFit="1" customWidth="1"/>
    <col min="550" max="550" width="11.28515625" style="17" bestFit="1" customWidth="1"/>
    <col min="551" max="551" width="10.85546875" style="17" bestFit="1" customWidth="1"/>
    <col min="552" max="553" width="11.42578125" style="17" bestFit="1" customWidth="1"/>
    <col min="554" max="554" width="11.140625" style="17" bestFit="1" customWidth="1"/>
    <col min="555" max="555" width="11.7109375" style="17" bestFit="1" customWidth="1"/>
    <col min="556" max="556" width="11" style="17" bestFit="1" customWidth="1"/>
    <col min="557" max="557" width="10.42578125" style="17" bestFit="1" customWidth="1"/>
    <col min="558" max="558" width="11.42578125" style="17" bestFit="1" customWidth="1"/>
    <col min="559" max="559" width="11.28515625" style="17" bestFit="1" customWidth="1"/>
    <col min="560" max="560" width="11" style="17" bestFit="1" customWidth="1"/>
    <col min="561" max="561" width="11.5703125" style="17" bestFit="1" customWidth="1"/>
    <col min="562" max="562" width="11.28515625" style="17" bestFit="1" customWidth="1"/>
    <col min="563" max="563" width="10.85546875" style="17" bestFit="1" customWidth="1"/>
    <col min="564" max="564" width="11.28515625" style="17" bestFit="1" customWidth="1"/>
    <col min="565" max="565" width="11.42578125" style="17" bestFit="1" customWidth="1"/>
    <col min="566" max="566" width="11.140625" style="17" bestFit="1" customWidth="1"/>
    <col min="567" max="567" width="11.7109375" style="17" bestFit="1" customWidth="1"/>
    <col min="568" max="568" width="11" style="17" bestFit="1" customWidth="1"/>
    <col min="569" max="569" width="10.42578125" style="17" bestFit="1" customWidth="1"/>
    <col min="570" max="570" width="11.42578125" style="17" bestFit="1" customWidth="1"/>
    <col min="571" max="571" width="11.28515625" style="17" bestFit="1" customWidth="1"/>
    <col min="572" max="572" width="11" style="17" bestFit="1" customWidth="1"/>
    <col min="573" max="573" width="11.5703125" style="17" bestFit="1" customWidth="1"/>
    <col min="574" max="574" width="11.28515625" style="17" bestFit="1" customWidth="1"/>
    <col min="575" max="575" width="10.85546875" style="17" bestFit="1" customWidth="1"/>
    <col min="576" max="577" width="11.42578125" style="17" bestFit="1" customWidth="1"/>
    <col min="578" max="578" width="11.140625" style="17" bestFit="1" customWidth="1"/>
    <col min="579" max="579" width="11.7109375" style="17" bestFit="1" customWidth="1"/>
    <col min="580" max="580" width="11" style="17" bestFit="1" customWidth="1"/>
    <col min="581" max="581" width="10.42578125" style="17" bestFit="1" customWidth="1"/>
    <col min="582" max="582" width="11.42578125" style="17" bestFit="1" customWidth="1"/>
    <col min="583" max="583" width="11.28515625" style="17" bestFit="1" customWidth="1"/>
    <col min="584" max="584" width="11" style="17" bestFit="1" customWidth="1"/>
    <col min="585" max="585" width="11.5703125" style="17" bestFit="1" customWidth="1"/>
    <col min="586" max="586" width="11.28515625" style="17" bestFit="1" customWidth="1"/>
    <col min="587" max="587" width="10.85546875" style="17" bestFit="1" customWidth="1"/>
    <col min="588" max="589" width="11.42578125" style="17" bestFit="1" customWidth="1"/>
    <col min="590" max="590" width="11.140625" style="17" bestFit="1" customWidth="1"/>
    <col min="591" max="591" width="11.7109375" style="17" bestFit="1" customWidth="1"/>
    <col min="592" max="592" width="11" style="17" bestFit="1" customWidth="1"/>
    <col min="593" max="593" width="10.42578125" style="17" bestFit="1" customWidth="1"/>
    <col min="594" max="594" width="11.42578125" style="17" bestFit="1" customWidth="1"/>
    <col min="595" max="595" width="11.28515625" style="17" bestFit="1" customWidth="1"/>
    <col min="596" max="596" width="11" style="17" bestFit="1" customWidth="1"/>
    <col min="597" max="597" width="11.5703125" style="17" bestFit="1" customWidth="1"/>
    <col min="598" max="598" width="11.28515625" style="17" bestFit="1" customWidth="1"/>
    <col min="599" max="599" width="10.85546875" style="17" bestFit="1" customWidth="1"/>
    <col min="600" max="601" width="11.42578125" style="17" bestFit="1" customWidth="1"/>
    <col min="602" max="602" width="11.140625" style="17" bestFit="1" customWidth="1"/>
    <col min="603" max="603" width="11.7109375" style="17" bestFit="1" customWidth="1"/>
    <col min="604" max="604" width="11" style="17" bestFit="1" customWidth="1"/>
    <col min="605" max="605" width="10.42578125" style="17" bestFit="1" customWidth="1"/>
    <col min="606" max="606" width="11.42578125" style="17" bestFit="1" customWidth="1"/>
    <col min="607" max="607" width="11.28515625" style="17" bestFit="1" customWidth="1"/>
    <col min="608" max="608" width="11" style="17" bestFit="1" customWidth="1"/>
    <col min="609" max="609" width="11.5703125" style="17" bestFit="1" customWidth="1"/>
    <col min="610" max="610" width="11.28515625" style="17" bestFit="1" customWidth="1"/>
    <col min="611" max="16384" width="9.140625" style="17"/>
  </cols>
  <sheetData>
    <row r="1" spans="1:610" x14ac:dyDescent="0.25">
      <c r="A1" s="17"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row>
    <row r="2" spans="1:610" x14ac:dyDescent="0.25">
      <c r="B2" s="17">
        <v>2017</v>
      </c>
      <c r="C2" s="17">
        <v>2018</v>
      </c>
      <c r="D2" s="17">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10" x14ac:dyDescent="0.25">
      <c r="A3" s="34" t="s">
        <v>56</v>
      </c>
      <c r="B3" s="88">
        <v>474605210583.85822</v>
      </c>
      <c r="C3" s="88">
        <v>463496778763.6178</v>
      </c>
      <c r="D3" s="88">
        <v>455114968685.93854</v>
      </c>
      <c r="E3" s="88">
        <v>446941219204.70551</v>
      </c>
      <c r="F3" s="88">
        <v>444846453776.07404</v>
      </c>
      <c r="G3" s="88">
        <v>438906397644.9046</v>
      </c>
      <c r="H3" s="88">
        <v>432567137366.65314</v>
      </c>
      <c r="I3" s="88">
        <v>427833274399.83936</v>
      </c>
      <c r="J3" s="88">
        <v>427680627304.52966</v>
      </c>
      <c r="K3" s="88">
        <v>422719248229.58508</v>
      </c>
      <c r="L3" s="88">
        <v>421050404569.29034</v>
      </c>
      <c r="M3" s="88">
        <v>422057681189.01648</v>
      </c>
      <c r="N3" s="88">
        <v>418697789359.07892</v>
      </c>
      <c r="O3" s="88">
        <v>422872807577.41962</v>
      </c>
      <c r="P3" s="88">
        <v>420514815686.63171</v>
      </c>
      <c r="Q3" s="88">
        <v>423216863629.70911</v>
      </c>
      <c r="R3" s="88">
        <v>421244111427.00647</v>
      </c>
      <c r="S3" s="88">
        <v>423700292576.89008</v>
      </c>
      <c r="T3" s="88">
        <v>421698380840.00146</v>
      </c>
      <c r="U3" s="88">
        <v>423496521211.32214</v>
      </c>
      <c r="V3" s="88">
        <v>419616293111.20123</v>
      </c>
      <c r="W3" s="88">
        <v>422471796286.33496</v>
      </c>
      <c r="X3" s="88">
        <v>424064166814.76245</v>
      </c>
      <c r="Y3" s="88">
        <v>426196793421.328</v>
      </c>
      <c r="Z3" s="88">
        <v>422769380120.20972</v>
      </c>
      <c r="AA3" s="88">
        <v>425608406275.36884</v>
      </c>
      <c r="AB3" s="88">
        <v>421491567690.56927</v>
      </c>
      <c r="AC3" s="88">
        <v>420137681014.51703</v>
      </c>
      <c r="AD3" s="88">
        <v>420866690094.71765</v>
      </c>
      <c r="AE3" s="88">
        <v>423364201785.15765</v>
      </c>
      <c r="AF3" s="88">
        <v>414776839820.67841</v>
      </c>
      <c r="AG3" s="88">
        <v>408238723906.10736</v>
      </c>
      <c r="AH3" s="88">
        <v>411776457128.24591</v>
      </c>
      <c r="AI3" s="88">
        <v>404952749542.75226</v>
      </c>
      <c r="AJ3" s="88">
        <v>397901467158.85474</v>
      </c>
      <c r="AK3" s="88">
        <v>402803493698.87109</v>
      </c>
      <c r="AL3" s="88">
        <v>395751969097.89459</v>
      </c>
      <c r="AM3" s="88">
        <v>388584568240.1463</v>
      </c>
      <c r="AN3" s="88">
        <v>401897102504.68201</v>
      </c>
      <c r="AO3" s="88">
        <v>395346583905.42688</v>
      </c>
      <c r="AP3" s="88">
        <v>391819054825.91077</v>
      </c>
      <c r="AQ3" s="88">
        <v>384825482315.92181</v>
      </c>
      <c r="AR3" s="88">
        <v>377945730662.50177</v>
      </c>
      <c r="AS3" s="88">
        <v>399781263808.15814</v>
      </c>
      <c r="AT3" s="88">
        <v>394039823903.73175</v>
      </c>
      <c r="AU3" s="88">
        <v>388469889587.41443</v>
      </c>
      <c r="AV3" s="88">
        <v>383074982204.41425</v>
      </c>
      <c r="AW3" s="88">
        <v>377839513485.23193</v>
      </c>
      <c r="AX3" s="88">
        <v>398035685677.42645</v>
      </c>
      <c r="AY3" s="88">
        <v>391136479121.27863</v>
      </c>
      <c r="AZ3" s="88">
        <v>384384097978.58319</v>
      </c>
    </row>
    <row r="4" spans="1:610" x14ac:dyDescent="0.25">
      <c r="A4" s="17" t="s">
        <v>57</v>
      </c>
      <c r="B4" s="88">
        <v>445000000000</v>
      </c>
      <c r="C4" s="88">
        <v>445000000000</v>
      </c>
      <c r="D4" s="88">
        <v>445000000000</v>
      </c>
      <c r="E4" s="88">
        <v>445000000000</v>
      </c>
      <c r="F4" s="88">
        <v>445000000000</v>
      </c>
      <c r="G4" s="88">
        <v>445000000000</v>
      </c>
      <c r="H4" s="88">
        <v>445000000000</v>
      </c>
      <c r="I4" s="88">
        <v>445000000000</v>
      </c>
      <c r="J4" s="88">
        <v>445000000000</v>
      </c>
      <c r="K4" s="88">
        <v>445000000000</v>
      </c>
      <c r="L4" s="88">
        <v>445000000000</v>
      </c>
      <c r="M4" s="88">
        <v>445000000000</v>
      </c>
      <c r="N4" s="88">
        <v>445000000000</v>
      </c>
      <c r="O4" s="88">
        <v>445000000000</v>
      </c>
      <c r="P4" s="88">
        <v>445000000000</v>
      </c>
      <c r="Q4" s="88">
        <v>445000000000</v>
      </c>
      <c r="R4" s="88">
        <v>445000000000</v>
      </c>
      <c r="S4" s="88">
        <v>445000000000</v>
      </c>
      <c r="T4" s="88">
        <v>445000000000</v>
      </c>
      <c r="U4" s="88">
        <v>445000000000</v>
      </c>
      <c r="V4" s="88">
        <v>445000000000</v>
      </c>
      <c r="W4" s="88">
        <v>445000000000</v>
      </c>
      <c r="X4" s="88">
        <v>445000000000</v>
      </c>
      <c r="Y4" s="88">
        <v>445000000000</v>
      </c>
      <c r="Z4" s="88">
        <v>445000000000</v>
      </c>
      <c r="AA4" s="88">
        <v>445000000000</v>
      </c>
      <c r="AB4" s="88">
        <v>445000000000</v>
      </c>
      <c r="AC4" s="88">
        <v>445000000000</v>
      </c>
      <c r="AD4" s="88">
        <v>445000000000</v>
      </c>
      <c r="AE4" s="88">
        <v>445000000000</v>
      </c>
      <c r="AF4" s="88">
        <v>445000000000</v>
      </c>
      <c r="AG4" s="88">
        <v>445000000000</v>
      </c>
      <c r="AH4" s="88">
        <v>445000000000</v>
      </c>
      <c r="AI4" s="88">
        <v>445000000000</v>
      </c>
      <c r="AJ4" s="88">
        <v>445000000000</v>
      </c>
      <c r="AK4" s="88">
        <v>445000000000</v>
      </c>
      <c r="AL4" s="88">
        <v>445000000000</v>
      </c>
      <c r="AM4" s="88">
        <v>445000000000</v>
      </c>
      <c r="AN4" s="88">
        <v>445000000000</v>
      </c>
      <c r="AO4" s="88">
        <v>445000000000</v>
      </c>
      <c r="AP4" s="88">
        <v>445000000000</v>
      </c>
      <c r="AQ4" s="89">
        <v>445000000000</v>
      </c>
      <c r="AR4" s="89">
        <v>445000000000</v>
      </c>
      <c r="AS4" s="89">
        <v>445000000000</v>
      </c>
      <c r="AT4" s="89">
        <v>445000000000</v>
      </c>
      <c r="AU4" s="89">
        <v>445000000000</v>
      </c>
      <c r="AV4" s="89">
        <v>445000000000</v>
      </c>
      <c r="AW4" s="89">
        <v>435000000000</v>
      </c>
      <c r="AX4" s="89">
        <v>435000000000</v>
      </c>
      <c r="AY4" s="89">
        <v>435000000000</v>
      </c>
      <c r="AZ4" s="89">
        <v>435000000000</v>
      </c>
    </row>
    <row r="5" spans="1:610" x14ac:dyDescent="0.25">
      <c r="A5" s="17" t="s">
        <v>60</v>
      </c>
      <c r="B5" s="88">
        <v>2720848728.4208364</v>
      </c>
      <c r="C5" s="88">
        <v>10422633324.028139</v>
      </c>
      <c r="D5" s="88">
        <v>7531353088.3179874</v>
      </c>
      <c r="E5" s="88">
        <v>8043963528.9916496</v>
      </c>
      <c r="F5" s="88">
        <v>2867653268.3385391</v>
      </c>
      <c r="G5" s="88">
        <v>7610217349.0640984</v>
      </c>
      <c r="H5" s="88">
        <v>8747341830.5536499</v>
      </c>
      <c r="I5" s="88">
        <v>7747420640.702713</v>
      </c>
      <c r="J5" s="88">
        <v>3654554430.3548584</v>
      </c>
      <c r="K5" s="88">
        <v>8821958435.9993668</v>
      </c>
      <c r="L5" s="88">
        <v>5574991701.0768204</v>
      </c>
      <c r="M5" s="88">
        <v>2990313767.5346985</v>
      </c>
      <c r="N5" s="88">
        <v>7372767602.4720154</v>
      </c>
      <c r="O5" s="88">
        <v>-421004244.29608154</v>
      </c>
      <c r="P5" s="88">
        <v>6037418274.3607178</v>
      </c>
      <c r="Q5" s="88">
        <v>728720615.19969177</v>
      </c>
      <c r="R5" s="88">
        <v>5498500581.6342163</v>
      </c>
      <c r="S5" s="88">
        <v>1041026710.4733582</v>
      </c>
      <c r="T5" s="88">
        <v>5540200151.4194794</v>
      </c>
      <c r="U5" s="88">
        <v>1668668664.8195343</v>
      </c>
      <c r="V5" s="88">
        <v>7145943293.6636963</v>
      </c>
      <c r="W5" s="88">
        <v>66765579.749801636</v>
      </c>
      <c r="X5" s="88">
        <v>1142100266.4128723</v>
      </c>
      <c r="Y5" s="88">
        <v>284399298.21328735</v>
      </c>
      <c r="Z5" s="88">
        <v>5503380775.3424683</v>
      </c>
      <c r="AA5" s="88">
        <v>-1311283929.2380829</v>
      </c>
      <c r="AB5" s="88">
        <v>5256627482.0371399</v>
      </c>
      <c r="AC5" s="88">
        <v>2003203823.8761902</v>
      </c>
      <c r="AD5" s="88">
        <v>-547761467.79986572</v>
      </c>
      <c r="AE5" s="88">
        <v>-2846562026.4875488</v>
      </c>
      <c r="AF5" s="88">
        <v>7869108587.336731</v>
      </c>
      <c r="AG5" s="88">
        <v>5359546463.9812012</v>
      </c>
      <c r="AH5" s="88">
        <v>-5166664607.2388153</v>
      </c>
      <c r="AI5" s="88">
        <v>4991618100.3238068</v>
      </c>
      <c r="AJ5" s="88">
        <v>4949501760.5439606</v>
      </c>
      <c r="AK5" s="88">
        <v>-7144119529.8983307</v>
      </c>
      <c r="AL5" s="88">
        <v>4744366170.558609</v>
      </c>
      <c r="AM5" s="88">
        <v>4789438943.7252197</v>
      </c>
      <c r="AN5" s="88">
        <v>-15750652303.645477</v>
      </c>
      <c r="AO5" s="88">
        <v>4384464868.9320526</v>
      </c>
      <c r="AP5" s="88">
        <v>1430458068.6351013</v>
      </c>
      <c r="AQ5" s="88">
        <v>5021675025.9631348</v>
      </c>
      <c r="AR5" s="88">
        <v>5024533451.4369965</v>
      </c>
      <c r="AS5" s="88">
        <v>-23267190033.612762</v>
      </c>
      <c r="AT5" s="88">
        <v>4519732168.5425568</v>
      </c>
      <c r="AU5" s="88">
        <v>4519729680.5729218</v>
      </c>
      <c r="AV5" s="88">
        <v>4519727201.5452271</v>
      </c>
      <c r="AW5" s="88">
        <v>-5382146859.7888489</v>
      </c>
      <c r="AX5" s="88">
        <v>-20456780799.818726</v>
      </c>
      <c r="AY5" s="88">
        <v>7057946229.8687744</v>
      </c>
      <c r="AZ5" s="88">
        <v>7057946229.8687744</v>
      </c>
    </row>
    <row r="6" spans="1:610"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10" x14ac:dyDescent="0.25">
      <c r="A7" s="17" t="s">
        <v>58</v>
      </c>
      <c r="B7" s="88">
        <v>2720848728.421207</v>
      </c>
      <c r="C7" s="88">
        <v>13143482052.449347</v>
      </c>
      <c r="D7" s="88">
        <v>20674835140.767334</v>
      </c>
      <c r="E7" s="88">
        <v>28718798669.758984</v>
      </c>
      <c r="F7" s="88">
        <v>31586451938.097523</v>
      </c>
      <c r="G7" s="88">
        <v>39196669287.161621</v>
      </c>
      <c r="H7" s="88">
        <v>47944011117.715271</v>
      </c>
      <c r="I7" s="88">
        <v>55691431758.417984</v>
      </c>
      <c r="J7" s="88">
        <v>59345986188.772842</v>
      </c>
      <c r="K7" s="88">
        <v>68167944624.772209</v>
      </c>
      <c r="L7" s="88">
        <v>73742936325.84903</v>
      </c>
      <c r="M7" s="88">
        <v>76733250093.383728</v>
      </c>
      <c r="N7" s="88">
        <v>84106017695.855743</v>
      </c>
      <c r="O7" s="88">
        <v>83685013451.559662</v>
      </c>
      <c r="P7" s="88">
        <v>89722431725.92038</v>
      </c>
      <c r="Q7" s="88">
        <v>90451152341.120071</v>
      </c>
      <c r="R7" s="88">
        <v>95949652922.754288</v>
      </c>
      <c r="S7" s="88">
        <v>96990679633.227646</v>
      </c>
      <c r="T7" s="88">
        <v>102530879784.64713</v>
      </c>
      <c r="U7" s="88">
        <v>104199548449.46666</v>
      </c>
      <c r="V7" s="88">
        <v>111345491743.13036</v>
      </c>
      <c r="W7" s="88">
        <v>111412257322.88016</v>
      </c>
      <c r="X7" s="88">
        <v>112554357589.29303</v>
      </c>
      <c r="Y7" s="88">
        <v>112838756887.50632</v>
      </c>
      <c r="Z7" s="88">
        <v>118342137662.84879</v>
      </c>
      <c r="AA7" s="88">
        <v>117030853733.6107</v>
      </c>
      <c r="AB7" s="88">
        <v>122287481215.64784</v>
      </c>
      <c r="AC7" s="88">
        <v>124290685039.52403</v>
      </c>
      <c r="AD7" s="88">
        <v>123742923571.72417</v>
      </c>
      <c r="AE7" s="88">
        <v>120896361545.23662</v>
      </c>
      <c r="AF7" s="88">
        <v>128765470132.57335</v>
      </c>
      <c r="AG7" s="88">
        <v>134125016596.55455</v>
      </c>
      <c r="AH7" s="88">
        <v>128958351989.31573</v>
      </c>
      <c r="AI7" s="88">
        <v>133949970089.63954</v>
      </c>
      <c r="AJ7" s="88">
        <v>138899471850.1835</v>
      </c>
      <c r="AK7" s="88">
        <v>131755352320.28517</v>
      </c>
      <c r="AL7" s="88">
        <v>136499718490.84378</v>
      </c>
      <c r="AM7" s="88">
        <v>141289157434.569</v>
      </c>
      <c r="AN7" s="88">
        <v>125538505130.92352</v>
      </c>
      <c r="AO7" s="88">
        <v>129922969999.85558</v>
      </c>
      <c r="AP7" s="88">
        <v>131353428068.49068</v>
      </c>
      <c r="AQ7" s="88">
        <v>136375103094.45381</v>
      </c>
      <c r="AR7" s="88">
        <v>141399636545.89081</v>
      </c>
      <c r="AS7" s="88">
        <v>118132446512.27805</v>
      </c>
      <c r="AT7" s="88">
        <v>122652178680.8206</v>
      </c>
      <c r="AU7" s="88">
        <v>127171908361.39352</v>
      </c>
      <c r="AV7" s="88">
        <v>131691635562.93875</v>
      </c>
      <c r="AW7" s="88">
        <v>126309488703.1499</v>
      </c>
      <c r="AX7" s="88">
        <v>105852707903.33118</v>
      </c>
      <c r="AY7" s="88">
        <v>112910654133.19995</v>
      </c>
      <c r="AZ7" s="88">
        <v>119968600363.06873</v>
      </c>
      <c r="BB7" s="91">
        <f>AZ7-AZ16</f>
        <v>8140166442.6994476</v>
      </c>
    </row>
    <row r="8" spans="1:610" x14ac:dyDescent="0.25">
      <c r="A8" s="17" t="s">
        <v>59</v>
      </c>
      <c r="B8" s="88">
        <v>29605210583.858215</v>
      </c>
      <c r="C8" s="88">
        <v>18496778763.617798</v>
      </c>
      <c r="D8" s="88">
        <v>10114968685.938538</v>
      </c>
      <c r="E8" s="88">
        <v>1941219204.7055054</v>
      </c>
      <c r="F8" s="88">
        <v>-153546223.92596436</v>
      </c>
      <c r="G8" s="88">
        <v>-6093602355.0953979</v>
      </c>
      <c r="H8" s="88">
        <v>-12432862633.346863</v>
      </c>
      <c r="I8" s="88">
        <v>-17166725600.160645</v>
      </c>
      <c r="J8" s="88">
        <v>-17319372695.470337</v>
      </c>
      <c r="K8" s="88">
        <v>-22280751770.414917</v>
      </c>
      <c r="L8" s="88">
        <v>-23949595430.709656</v>
      </c>
      <c r="M8" s="88">
        <v>-22942318810.983521</v>
      </c>
      <c r="N8" s="88">
        <v>-26302210640.921082</v>
      </c>
      <c r="O8" s="88">
        <v>-22127192422.580383</v>
      </c>
      <c r="P8" s="88">
        <v>-24485184313.368286</v>
      </c>
      <c r="Q8" s="88">
        <v>-21783136370.290894</v>
      </c>
      <c r="R8" s="88">
        <v>-23755888572.99353</v>
      </c>
      <c r="S8" s="88">
        <v>-21299707423.109924</v>
      </c>
      <c r="T8" s="88">
        <v>-23301619159.998535</v>
      </c>
      <c r="U8" s="88">
        <v>-21503478788.677856</v>
      </c>
      <c r="V8" s="88">
        <v>-25383706888.798767</v>
      </c>
      <c r="W8" s="88">
        <v>-22528203713.665039</v>
      </c>
      <c r="X8" s="88">
        <v>-20935833185.237549</v>
      </c>
      <c r="Y8" s="88">
        <v>-18803206578.671997</v>
      </c>
      <c r="Z8" s="88">
        <v>-22230619879.790283</v>
      </c>
      <c r="AA8" s="88">
        <v>-19391593724.631165</v>
      </c>
      <c r="AB8" s="88">
        <v>-23508432309.430725</v>
      </c>
      <c r="AC8" s="88">
        <v>-24862318985.482971</v>
      </c>
      <c r="AD8" s="88">
        <v>-24133309905.282349</v>
      </c>
      <c r="AE8" s="88">
        <v>-21635798214.842346</v>
      </c>
      <c r="AF8" s="88">
        <v>-30223160179.321594</v>
      </c>
      <c r="AG8" s="88">
        <v>-36761276093.892639</v>
      </c>
      <c r="AH8" s="88">
        <v>-33223542871.754089</v>
      </c>
      <c r="AI8" s="88">
        <v>-40047250457.247742</v>
      </c>
      <c r="AJ8" s="88">
        <v>-47098532841.145264</v>
      </c>
      <c r="AK8" s="88">
        <v>-42196506301.128906</v>
      </c>
      <c r="AL8" s="88">
        <v>-49248030902.105408</v>
      </c>
      <c r="AM8" s="88">
        <v>-56415431759.853699</v>
      </c>
      <c r="AN8" s="88">
        <v>-43102897495.317993</v>
      </c>
      <c r="AO8" s="88">
        <v>-49653416094.57312</v>
      </c>
      <c r="AP8" s="88">
        <v>-53180945174.089233</v>
      </c>
      <c r="AQ8" s="88">
        <v>-60174517684.078186</v>
      </c>
      <c r="AR8" s="88">
        <v>-67054269337.49823</v>
      </c>
      <c r="AS8" s="88">
        <v>-45218736191.841858</v>
      </c>
      <c r="AT8" s="88">
        <v>-50960176096.26825</v>
      </c>
      <c r="AU8" s="88">
        <v>-56530110412.585571</v>
      </c>
      <c r="AV8" s="88">
        <v>-61925017795.585754</v>
      </c>
      <c r="AW8" s="88">
        <v>-57160486514.768066</v>
      </c>
      <c r="AX8" s="88">
        <v>-36964314322.573547</v>
      </c>
      <c r="AY8" s="88">
        <v>-43863520878.721375</v>
      </c>
      <c r="AZ8" s="88">
        <v>-50615902021.416809</v>
      </c>
    </row>
    <row r="9" spans="1:610"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10" x14ac:dyDescent="0.25">
      <c r="A10" s="23" t="s">
        <v>98</v>
      </c>
      <c r="B10" s="79"/>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row>
    <row r="11" spans="1:610" s="89" customFormat="1" x14ac:dyDescent="0.25">
      <c r="B11" s="89">
        <v>2017</v>
      </c>
      <c r="C11" s="89">
        <v>2018</v>
      </c>
      <c r="D11" s="89">
        <v>2019</v>
      </c>
      <c r="E11" s="89">
        <v>2020</v>
      </c>
      <c r="F11" s="89">
        <v>2021</v>
      </c>
      <c r="G11" s="89">
        <v>2022</v>
      </c>
      <c r="H11" s="89">
        <v>2023</v>
      </c>
      <c r="I11" s="89">
        <v>2024</v>
      </c>
      <c r="J11" s="89">
        <v>2025</v>
      </c>
      <c r="K11" s="89">
        <v>2026</v>
      </c>
      <c r="L11" s="89">
        <v>2027</v>
      </c>
      <c r="M11" s="89">
        <v>2028</v>
      </c>
      <c r="N11" s="89">
        <v>2029</v>
      </c>
      <c r="O11" s="89">
        <v>2030</v>
      </c>
      <c r="P11" s="89">
        <v>2031</v>
      </c>
      <c r="Q11" s="89">
        <v>2032</v>
      </c>
      <c r="R11" s="89">
        <v>2033</v>
      </c>
      <c r="S11" s="89">
        <v>2034</v>
      </c>
      <c r="T11" s="89">
        <v>2035</v>
      </c>
      <c r="U11" s="89">
        <v>2036</v>
      </c>
      <c r="V11" s="89">
        <v>2037</v>
      </c>
      <c r="W11" s="89">
        <v>2038</v>
      </c>
      <c r="X11" s="89">
        <v>2039</v>
      </c>
      <c r="Y11" s="89">
        <v>2040</v>
      </c>
      <c r="Z11" s="89">
        <v>2041</v>
      </c>
      <c r="AA11" s="89">
        <v>2042</v>
      </c>
      <c r="AB11" s="89">
        <v>2043</v>
      </c>
      <c r="AC11" s="89">
        <v>2044</v>
      </c>
      <c r="AD11" s="89">
        <v>2045</v>
      </c>
      <c r="AE11" s="89">
        <v>2046</v>
      </c>
      <c r="AF11" s="89">
        <v>2047</v>
      </c>
      <c r="AG11" s="89">
        <v>2048</v>
      </c>
      <c r="AH11" s="89">
        <v>2049</v>
      </c>
      <c r="AI11" s="89">
        <v>2050</v>
      </c>
      <c r="AJ11" s="89">
        <v>2051</v>
      </c>
      <c r="AK11" s="89">
        <v>2052</v>
      </c>
      <c r="AL11" s="89">
        <v>2053</v>
      </c>
      <c r="AM11" s="89">
        <v>2054</v>
      </c>
      <c r="AN11" s="89">
        <v>2055</v>
      </c>
      <c r="AO11" s="89">
        <v>2056</v>
      </c>
      <c r="AP11" s="89">
        <v>2057</v>
      </c>
      <c r="AQ11" s="89">
        <v>2058</v>
      </c>
      <c r="AR11" s="89">
        <v>2059</v>
      </c>
      <c r="AS11" s="89">
        <v>2060</v>
      </c>
      <c r="AT11" s="89">
        <v>2061</v>
      </c>
      <c r="AU11" s="89">
        <v>2062</v>
      </c>
      <c r="AV11" s="89">
        <v>2063</v>
      </c>
      <c r="AW11" s="89">
        <v>2064</v>
      </c>
      <c r="AX11" s="89">
        <v>2065</v>
      </c>
      <c r="AY11" s="89">
        <v>2066</v>
      </c>
      <c r="AZ11" s="89">
        <v>2067</v>
      </c>
    </row>
    <row r="12" spans="1:610" s="89" customFormat="1" x14ac:dyDescent="0.25">
      <c r="A12" s="34" t="s">
        <v>56</v>
      </c>
      <c r="B12" s="88">
        <v>474605210583.85822</v>
      </c>
      <c r="C12" s="88">
        <v>463496778763.6178</v>
      </c>
      <c r="D12" s="88">
        <v>455114968685.93854</v>
      </c>
      <c r="E12" s="88">
        <v>446941219204.70551</v>
      </c>
      <c r="F12" s="88">
        <v>444846453776.07404</v>
      </c>
      <c r="G12" s="88">
        <v>438906397644.9046</v>
      </c>
      <c r="H12" s="88">
        <v>432567137366.65314</v>
      </c>
      <c r="I12" s="88">
        <v>427833274399.83936</v>
      </c>
      <c r="J12" s="88">
        <v>427680627304.52966</v>
      </c>
      <c r="K12" s="88">
        <v>422719248229.58508</v>
      </c>
      <c r="L12" s="88">
        <v>421050404569.29034</v>
      </c>
      <c r="M12" s="88">
        <v>422057681189.01648</v>
      </c>
      <c r="N12" s="88">
        <v>418697789359.07892</v>
      </c>
      <c r="O12" s="88">
        <v>422872807577.41962</v>
      </c>
      <c r="P12" s="88">
        <v>420514815686.63171</v>
      </c>
      <c r="Q12" s="88">
        <v>423216863629.70911</v>
      </c>
      <c r="R12" s="88">
        <v>421244111427.00647</v>
      </c>
      <c r="S12" s="88">
        <v>423700292576.89008</v>
      </c>
      <c r="T12" s="88">
        <v>421698380840.00146</v>
      </c>
      <c r="U12" s="88">
        <v>423496521211.32214</v>
      </c>
      <c r="V12" s="88">
        <v>419616293111.20123</v>
      </c>
      <c r="W12" s="88">
        <v>422471796286.33496</v>
      </c>
      <c r="X12" s="88">
        <v>424064166814.76245</v>
      </c>
      <c r="Y12" s="88">
        <v>426196793421.328</v>
      </c>
      <c r="Z12" s="88">
        <v>422769380120.20972</v>
      </c>
      <c r="AA12" s="88">
        <v>425608406275.36884</v>
      </c>
      <c r="AB12" s="88">
        <v>421491567690.56927</v>
      </c>
      <c r="AC12" s="88">
        <v>420137681014.51703</v>
      </c>
      <c r="AD12" s="88">
        <v>420866690094.71765</v>
      </c>
      <c r="AE12" s="88">
        <v>423364201785.15765</v>
      </c>
      <c r="AF12" s="88">
        <v>414776839820.67841</v>
      </c>
      <c r="AG12" s="88">
        <v>408238723906.10736</v>
      </c>
      <c r="AH12" s="88">
        <v>411776457128.24591</v>
      </c>
      <c r="AI12" s="88">
        <v>404952749542.75226</v>
      </c>
      <c r="AJ12" s="88">
        <v>397901467158.85474</v>
      </c>
      <c r="AK12" s="88">
        <v>402803493698.87109</v>
      </c>
      <c r="AL12" s="88">
        <v>395751969097.89459</v>
      </c>
      <c r="AM12" s="88">
        <v>388584568240.1463</v>
      </c>
      <c r="AN12" s="88">
        <v>401897102504.68201</v>
      </c>
      <c r="AO12" s="88">
        <v>395346583905.42688</v>
      </c>
      <c r="AP12" s="88">
        <v>391819054825.91077</v>
      </c>
      <c r="AQ12" s="88">
        <v>384825482315.92181</v>
      </c>
      <c r="AR12" s="88">
        <v>377945730662.50177</v>
      </c>
      <c r="AS12" s="88">
        <v>399781263808.15814</v>
      </c>
      <c r="AT12" s="88">
        <v>394039823903.73175</v>
      </c>
      <c r="AU12" s="88">
        <v>388469889587.41443</v>
      </c>
      <c r="AV12" s="88">
        <v>383074982204.41425</v>
      </c>
      <c r="AW12" s="88">
        <v>377839513485.23193</v>
      </c>
      <c r="AX12" s="88">
        <v>398035685677.42645</v>
      </c>
      <c r="AY12" s="88">
        <v>391136479121.27863</v>
      </c>
      <c r="AZ12" s="88">
        <v>384384097978.58319</v>
      </c>
    </row>
    <row r="13" spans="1:610" s="89" customFormat="1" x14ac:dyDescent="0.25">
      <c r="A13" s="89" t="s">
        <v>57</v>
      </c>
      <c r="B13" s="88">
        <v>445000000000</v>
      </c>
      <c r="C13" s="88">
        <v>445000000000</v>
      </c>
      <c r="D13" s="88">
        <v>445000000000</v>
      </c>
      <c r="E13" s="88">
        <v>445000000000</v>
      </c>
      <c r="F13" s="88">
        <v>445000000000</v>
      </c>
      <c r="G13" s="88">
        <v>445000000000</v>
      </c>
      <c r="H13" s="88">
        <v>445000000000</v>
      </c>
      <c r="I13" s="88">
        <v>445000000000</v>
      </c>
      <c r="J13" s="88">
        <v>445000000000</v>
      </c>
      <c r="K13" s="88">
        <v>445000000000</v>
      </c>
      <c r="L13" s="88">
        <v>445000000000</v>
      </c>
      <c r="M13" s="88">
        <v>445000000000</v>
      </c>
      <c r="N13" s="88">
        <v>445000000000</v>
      </c>
      <c r="O13" s="88">
        <v>445000000000</v>
      </c>
      <c r="P13" s="88">
        <v>445000000000</v>
      </c>
      <c r="Q13" s="88">
        <v>445000000000</v>
      </c>
      <c r="R13" s="88">
        <v>445000000000</v>
      </c>
      <c r="S13" s="88">
        <v>445000000000</v>
      </c>
      <c r="T13" s="88">
        <v>445000000000</v>
      </c>
      <c r="U13" s="88">
        <v>445000000000</v>
      </c>
      <c r="V13" s="88">
        <v>445000000000</v>
      </c>
      <c r="W13" s="88">
        <v>445000000000</v>
      </c>
      <c r="X13" s="88">
        <v>445000000000</v>
      </c>
      <c r="Y13" s="88">
        <v>445000000000</v>
      </c>
      <c r="Z13" s="88">
        <v>445000000000</v>
      </c>
      <c r="AA13" s="88">
        <v>445000000000</v>
      </c>
      <c r="AB13" s="88">
        <v>445000000000</v>
      </c>
      <c r="AC13" s="88">
        <v>445000000000</v>
      </c>
      <c r="AD13" s="88">
        <v>445000000000</v>
      </c>
      <c r="AE13" s="88">
        <v>445000000000</v>
      </c>
      <c r="AF13" s="88">
        <v>445000000000</v>
      </c>
      <c r="AG13" s="88">
        <v>445000000000</v>
      </c>
      <c r="AH13" s="88">
        <v>445000000000</v>
      </c>
      <c r="AI13" s="88">
        <v>445000000000</v>
      </c>
      <c r="AJ13" s="88">
        <v>445000000000</v>
      </c>
      <c r="AK13" s="88">
        <v>445000000000</v>
      </c>
      <c r="AL13" s="88">
        <v>445000000000</v>
      </c>
      <c r="AM13" s="88">
        <v>445000000000</v>
      </c>
      <c r="AN13" s="88">
        <v>445000000000</v>
      </c>
      <c r="AO13" s="88">
        <v>445000000000</v>
      </c>
      <c r="AP13" s="88">
        <v>445000000000</v>
      </c>
      <c r="AQ13" s="88">
        <v>445000000000</v>
      </c>
      <c r="AR13" s="88">
        <v>445000000000</v>
      </c>
      <c r="AS13" s="88">
        <v>445000000000</v>
      </c>
      <c r="AT13" s="88">
        <v>445000000000</v>
      </c>
      <c r="AU13" s="88">
        <v>445000000000</v>
      </c>
      <c r="AV13" s="88">
        <v>445000000000</v>
      </c>
      <c r="AW13" s="88">
        <v>435000000000</v>
      </c>
      <c r="AX13" s="88">
        <v>435000000000</v>
      </c>
      <c r="AY13" s="88">
        <v>435000000000</v>
      </c>
      <c r="AZ13" s="88">
        <v>435000000000</v>
      </c>
    </row>
    <row r="14" spans="1:610" s="89" customFormat="1" x14ac:dyDescent="0.25">
      <c r="A14" s="89" t="s">
        <v>60</v>
      </c>
      <c r="B14" s="88">
        <v>2720848728.4208364</v>
      </c>
      <c r="C14" s="88">
        <v>10422633324.021091</v>
      </c>
      <c r="D14" s="88">
        <v>7531353088.3020401</v>
      </c>
      <c r="E14" s="88">
        <v>8043963528.9668159</v>
      </c>
      <c r="F14" s="88">
        <v>2867653268.3047981</v>
      </c>
      <c r="G14" s="88">
        <v>7596721035.8696556</v>
      </c>
      <c r="H14" s="88">
        <v>8490911880.6182861</v>
      </c>
      <c r="I14" s="88">
        <v>7167079175.115715</v>
      </c>
      <c r="J14" s="88">
        <v>2750301449.1162415</v>
      </c>
      <c r="K14" s="88">
        <v>7593793939.1091461</v>
      </c>
      <c r="L14" s="88">
        <v>4104015281.3043594</v>
      </c>
      <c r="M14" s="88">
        <v>1639862357.0774994</v>
      </c>
      <c r="N14" s="88">
        <v>6265683824.3061523</v>
      </c>
      <c r="O14" s="88">
        <v>-1206641405.3184814</v>
      </c>
      <c r="P14" s="88">
        <v>5636055113.1329498</v>
      </c>
      <c r="Q14" s="88">
        <v>686751310.07325745</v>
      </c>
      <c r="R14" s="88">
        <v>5498500581.6342163</v>
      </c>
      <c r="S14" s="88">
        <v>1041026710.4733582</v>
      </c>
      <c r="T14" s="88">
        <v>5540200151.4194794</v>
      </c>
      <c r="U14" s="88">
        <v>1668668664.8195343</v>
      </c>
      <c r="V14" s="88">
        <v>7145943293.6636963</v>
      </c>
      <c r="W14" s="88">
        <v>66765579.749801636</v>
      </c>
      <c r="X14" s="88">
        <v>1142100266.4128723</v>
      </c>
      <c r="Y14" s="88">
        <v>284399298.21328735</v>
      </c>
      <c r="Z14" s="88">
        <v>5503380775.3424683</v>
      </c>
      <c r="AA14" s="88">
        <v>-1311283929.2380829</v>
      </c>
      <c r="AB14" s="88">
        <v>5256627482.0371399</v>
      </c>
      <c r="AC14" s="88">
        <v>2003203823.8761902</v>
      </c>
      <c r="AD14" s="88">
        <v>-547761467.79986572</v>
      </c>
      <c r="AE14" s="88">
        <v>-2846562026.4875488</v>
      </c>
      <c r="AF14" s="88">
        <v>7869108587.336731</v>
      </c>
      <c r="AG14" s="88">
        <v>5359546463.9812012</v>
      </c>
      <c r="AH14" s="88">
        <v>-5166664607.2388306</v>
      </c>
      <c r="AI14" s="88">
        <v>4991618100.3238068</v>
      </c>
      <c r="AJ14" s="88">
        <v>4949501760.5439606</v>
      </c>
      <c r="AK14" s="88">
        <v>-7144119529.8982849</v>
      </c>
      <c r="AL14" s="88">
        <v>4744366170.5586395</v>
      </c>
      <c r="AM14" s="88">
        <v>4789438943.7252197</v>
      </c>
      <c r="AN14" s="88">
        <v>-15750652303.645447</v>
      </c>
      <c r="AO14" s="88">
        <v>4384464868.9320679</v>
      </c>
      <c r="AP14" s="88">
        <v>1430458068.6351318</v>
      </c>
      <c r="AQ14" s="88">
        <v>5021675025.9631958</v>
      </c>
      <c r="AR14" s="88">
        <v>5024533451.4370575</v>
      </c>
      <c r="AS14" s="88">
        <v>-23267190033.612762</v>
      </c>
      <c r="AT14" s="88">
        <v>4519732168.5425568</v>
      </c>
      <c r="AU14" s="88">
        <v>4519729680.5729218</v>
      </c>
      <c r="AV14" s="88">
        <v>4519727201.5452271</v>
      </c>
      <c r="AW14" s="88">
        <v>-5382146859.7888489</v>
      </c>
      <c r="AX14" s="88">
        <v>-20456780799.818726</v>
      </c>
      <c r="AY14" s="88">
        <v>7057946229.8687744</v>
      </c>
      <c r="AZ14" s="88">
        <v>7057946229.8687744</v>
      </c>
    </row>
    <row r="15" spans="1:610" s="89" customFormat="1" x14ac:dyDescent="0.25">
      <c r="B15" s="88"/>
    </row>
    <row r="16" spans="1:610" s="89" customFormat="1" x14ac:dyDescent="0.25">
      <c r="A16" s="89" t="s">
        <v>58</v>
      </c>
      <c r="B16" s="88">
        <v>2720848728.4208364</v>
      </c>
      <c r="C16" s="88">
        <v>13143482052.441929</v>
      </c>
      <c r="D16" s="88">
        <v>20674835140.743969</v>
      </c>
      <c r="E16" s="88">
        <v>28718798669.710785</v>
      </c>
      <c r="F16" s="88">
        <v>31586451938.015583</v>
      </c>
      <c r="G16" s="88">
        <v>39183172973.885239</v>
      </c>
      <c r="H16" s="88">
        <v>47674084854.503525</v>
      </c>
      <c r="I16" s="88">
        <v>54841164029.61924</v>
      </c>
      <c r="J16" s="88">
        <v>57591465478.735481</v>
      </c>
      <c r="K16" s="88">
        <v>65185259417.844627</v>
      </c>
      <c r="L16" s="88">
        <v>69289274699.148987</v>
      </c>
      <c r="M16" s="88">
        <v>70929137056.226486</v>
      </c>
      <c r="N16" s="88">
        <v>77194820880.532639</v>
      </c>
      <c r="O16" s="88">
        <v>75988179475.214157</v>
      </c>
      <c r="P16" s="88">
        <v>81624234588.347107</v>
      </c>
      <c r="Q16" s="88">
        <v>82310985898.420364</v>
      </c>
      <c r="R16" s="88">
        <v>87809486480.054581</v>
      </c>
      <c r="S16" s="88">
        <v>88850513190.527939</v>
      </c>
      <c r="T16" s="88">
        <v>94390713341.947418</v>
      </c>
      <c r="U16" s="88">
        <v>96059382006.766953</v>
      </c>
      <c r="V16" s="88">
        <v>103205325300.43065</v>
      </c>
      <c r="W16" s="88">
        <v>103272090880.18045</v>
      </c>
      <c r="X16" s="88">
        <v>104414191146.59332</v>
      </c>
      <c r="Y16" s="88">
        <v>104698590444.80661</v>
      </c>
      <c r="Z16" s="88">
        <v>110201971220.14908</v>
      </c>
      <c r="AA16" s="88">
        <v>108890687290.911</v>
      </c>
      <c r="AB16" s="88">
        <v>114147314772.94814</v>
      </c>
      <c r="AC16" s="88">
        <v>116150518596.82433</v>
      </c>
      <c r="AD16" s="88">
        <v>115602757129.02446</v>
      </c>
      <c r="AE16" s="88">
        <v>112756195102.53691</v>
      </c>
      <c r="AF16" s="88">
        <v>120625303689.87364</v>
      </c>
      <c r="AG16" s="88">
        <v>125984850153.85484</v>
      </c>
      <c r="AH16" s="88">
        <v>120818185546.61601</v>
      </c>
      <c r="AI16" s="88">
        <v>125809803646.93982</v>
      </c>
      <c r="AJ16" s="88">
        <v>130759305407.48378</v>
      </c>
      <c r="AK16" s="88">
        <v>123615185877.58549</v>
      </c>
      <c r="AL16" s="88">
        <v>128359552048.14413</v>
      </c>
      <c r="AM16" s="88">
        <v>133148990991.86935</v>
      </c>
      <c r="AN16" s="88">
        <v>117398338688.22391</v>
      </c>
      <c r="AO16" s="88">
        <v>121782803557.15598</v>
      </c>
      <c r="AP16" s="88">
        <v>123213261625.79111</v>
      </c>
      <c r="AQ16" s="88">
        <v>128234936651.7543</v>
      </c>
      <c r="AR16" s="88">
        <v>133259470103.19136</v>
      </c>
      <c r="AS16" s="88">
        <v>109992280069.5786</v>
      </c>
      <c r="AT16" s="88">
        <v>114512012238.12115</v>
      </c>
      <c r="AU16" s="88">
        <v>119031741918.69408</v>
      </c>
      <c r="AV16" s="88">
        <v>123551469120.2393</v>
      </c>
      <c r="AW16" s="88">
        <v>118169322260.45045</v>
      </c>
      <c r="AX16" s="88">
        <v>97712541460.631729</v>
      </c>
      <c r="AY16" s="88">
        <v>104770487690.5005</v>
      </c>
      <c r="AZ16" s="88">
        <v>111828433920.36928</v>
      </c>
    </row>
    <row r="17" spans="1:52" s="89" customFormat="1" x14ac:dyDescent="0.25">
      <c r="A17" s="89" t="s">
        <v>59</v>
      </c>
      <c r="B17" s="88">
        <v>29605210583.858215</v>
      </c>
      <c r="C17" s="88">
        <v>18496778763.617798</v>
      </c>
      <c r="D17" s="88">
        <v>10114968685.938538</v>
      </c>
      <c r="E17" s="88">
        <v>1941219204.7055054</v>
      </c>
      <c r="F17" s="88">
        <v>-153546223.92596436</v>
      </c>
      <c r="G17" s="88">
        <v>-6093602355.0953979</v>
      </c>
      <c r="H17" s="88">
        <v>-12432862633.346863</v>
      </c>
      <c r="I17" s="88">
        <v>-17166725600.160645</v>
      </c>
      <c r="J17" s="88">
        <v>-17319372695.470337</v>
      </c>
      <c r="K17" s="88">
        <v>-22280751770.414917</v>
      </c>
      <c r="L17" s="88">
        <v>-23949595430.709656</v>
      </c>
      <c r="M17" s="88">
        <v>-22942318810.983521</v>
      </c>
      <c r="N17" s="88">
        <v>-26302210640.921082</v>
      </c>
      <c r="O17" s="88">
        <v>-22127192422.580383</v>
      </c>
      <c r="P17" s="88">
        <v>-24485184313.368286</v>
      </c>
      <c r="Q17" s="88">
        <v>-21783136370.290894</v>
      </c>
      <c r="R17" s="88">
        <v>-23755888572.99353</v>
      </c>
      <c r="S17" s="88">
        <v>-21299707423.109924</v>
      </c>
      <c r="T17" s="88">
        <v>-23301619159.998535</v>
      </c>
      <c r="U17" s="88">
        <v>-21503478788.677856</v>
      </c>
      <c r="V17" s="88">
        <v>-25383706888.798767</v>
      </c>
      <c r="W17" s="88">
        <v>-22528203713.665039</v>
      </c>
      <c r="X17" s="88">
        <v>-20935833185.237549</v>
      </c>
      <c r="Y17" s="88">
        <v>-18803206578.671997</v>
      </c>
      <c r="Z17" s="88">
        <v>-22230619879.790283</v>
      </c>
      <c r="AA17" s="88">
        <v>-19391593724.631165</v>
      </c>
      <c r="AB17" s="88">
        <v>-23508432309.430725</v>
      </c>
      <c r="AC17" s="88">
        <v>-24862318985.482971</v>
      </c>
      <c r="AD17" s="88">
        <v>-24133309905.282349</v>
      </c>
      <c r="AE17" s="88">
        <v>-21635798214.842346</v>
      </c>
      <c r="AF17" s="88">
        <v>-30223160179.321594</v>
      </c>
      <c r="AG17" s="88">
        <v>-36761276093.892639</v>
      </c>
      <c r="AH17" s="88">
        <v>-33223542871.754089</v>
      </c>
      <c r="AI17" s="88">
        <v>-40047250457.247742</v>
      </c>
      <c r="AJ17" s="88">
        <v>-47098532841.145264</v>
      </c>
      <c r="AK17" s="88">
        <v>-42196506301.128906</v>
      </c>
      <c r="AL17" s="88">
        <v>-49248030902.105408</v>
      </c>
      <c r="AM17" s="88">
        <v>-56415431759.853699</v>
      </c>
      <c r="AN17" s="88">
        <v>-43102897495.317993</v>
      </c>
      <c r="AO17" s="88">
        <v>-49653416094.57312</v>
      </c>
      <c r="AP17" s="88">
        <v>-53180945174.089233</v>
      </c>
      <c r="AQ17" s="88">
        <v>-60174517684.078186</v>
      </c>
      <c r="AR17" s="88">
        <v>-67054269337.49823</v>
      </c>
      <c r="AS17" s="88">
        <v>-45218736191.841858</v>
      </c>
      <c r="AT17" s="88">
        <v>-50960176096.26825</v>
      </c>
      <c r="AU17" s="88">
        <v>-56530110412.585571</v>
      </c>
      <c r="AV17" s="88">
        <v>-61925017795.585754</v>
      </c>
      <c r="AW17" s="88">
        <v>-57160486514.768066</v>
      </c>
      <c r="AX17" s="88">
        <v>-36964314322.573547</v>
      </c>
      <c r="AY17" s="88">
        <v>-43863520878.721375</v>
      </c>
      <c r="AZ17" s="88">
        <v>-50615902021.416809</v>
      </c>
    </row>
    <row r="18" spans="1:52" x14ac:dyDescent="0.25">
      <c r="B18" s="79"/>
      <c r="C18" s="78"/>
    </row>
    <row r="19" spans="1:52" x14ac:dyDescent="0.25">
      <c r="A19" s="23" t="s">
        <v>99</v>
      </c>
      <c r="B19" s="79">
        <f>B3-B12</f>
        <v>0</v>
      </c>
      <c r="C19" s="88">
        <f t="shared" ref="C19:H19" si="2">C3-C12</f>
        <v>0</v>
      </c>
      <c r="D19" s="88">
        <f t="shared" si="2"/>
        <v>0</v>
      </c>
      <c r="E19" s="88">
        <f t="shared" si="2"/>
        <v>0</v>
      </c>
      <c r="F19" s="88">
        <f t="shared" si="2"/>
        <v>0</v>
      </c>
      <c r="G19" s="88">
        <f t="shared" si="2"/>
        <v>0</v>
      </c>
      <c r="H19" s="88">
        <f t="shared" si="2"/>
        <v>0</v>
      </c>
      <c r="I19" s="88">
        <f t="shared" ref="I19:AZ19" si="3">I3-I12</f>
        <v>0</v>
      </c>
      <c r="J19" s="88">
        <f t="shared" si="3"/>
        <v>0</v>
      </c>
      <c r="K19" s="88">
        <f t="shared" si="3"/>
        <v>0</v>
      </c>
      <c r="L19" s="88">
        <f t="shared" si="3"/>
        <v>0</v>
      </c>
      <c r="M19" s="88">
        <f t="shared" si="3"/>
        <v>0</v>
      </c>
      <c r="N19" s="88">
        <f t="shared" si="3"/>
        <v>0</v>
      </c>
      <c r="O19" s="88">
        <f t="shared" si="3"/>
        <v>0</v>
      </c>
      <c r="P19" s="88">
        <f t="shared" si="3"/>
        <v>0</v>
      </c>
      <c r="Q19" s="88">
        <f t="shared" si="3"/>
        <v>0</v>
      </c>
      <c r="R19" s="88">
        <f t="shared" si="3"/>
        <v>0</v>
      </c>
      <c r="S19" s="88">
        <f t="shared" si="3"/>
        <v>0</v>
      </c>
      <c r="T19" s="88">
        <f t="shared" si="3"/>
        <v>0</v>
      </c>
      <c r="U19" s="88">
        <f t="shared" si="3"/>
        <v>0</v>
      </c>
      <c r="V19" s="88">
        <f t="shared" si="3"/>
        <v>0</v>
      </c>
      <c r="W19" s="88">
        <f t="shared" si="3"/>
        <v>0</v>
      </c>
      <c r="X19" s="88">
        <f t="shared" si="3"/>
        <v>0</v>
      </c>
      <c r="Y19" s="88">
        <f t="shared" si="3"/>
        <v>0</v>
      </c>
      <c r="Z19" s="88">
        <f t="shared" si="3"/>
        <v>0</v>
      </c>
      <c r="AA19" s="88">
        <f t="shared" si="3"/>
        <v>0</v>
      </c>
      <c r="AB19" s="88">
        <f t="shared" si="3"/>
        <v>0</v>
      </c>
      <c r="AC19" s="88">
        <f t="shared" si="3"/>
        <v>0</v>
      </c>
      <c r="AD19" s="88">
        <f t="shared" si="3"/>
        <v>0</v>
      </c>
      <c r="AE19" s="88">
        <f t="shared" si="3"/>
        <v>0</v>
      </c>
      <c r="AF19" s="88">
        <f t="shared" si="3"/>
        <v>0</v>
      </c>
      <c r="AG19" s="88">
        <f t="shared" si="3"/>
        <v>0</v>
      </c>
      <c r="AH19" s="88">
        <f t="shared" si="3"/>
        <v>0</v>
      </c>
      <c r="AI19" s="88">
        <f t="shared" si="3"/>
        <v>0</v>
      </c>
      <c r="AJ19" s="88">
        <f t="shared" si="3"/>
        <v>0</v>
      </c>
      <c r="AK19" s="88">
        <f t="shared" si="3"/>
        <v>0</v>
      </c>
      <c r="AL19" s="88">
        <f t="shared" si="3"/>
        <v>0</v>
      </c>
      <c r="AM19" s="88">
        <f t="shared" si="3"/>
        <v>0</v>
      </c>
      <c r="AN19" s="88">
        <f t="shared" si="3"/>
        <v>0</v>
      </c>
      <c r="AO19" s="88">
        <f t="shared" si="3"/>
        <v>0</v>
      </c>
      <c r="AP19" s="88">
        <f t="shared" si="3"/>
        <v>0</v>
      </c>
      <c r="AQ19" s="88">
        <f t="shared" si="3"/>
        <v>0</v>
      </c>
      <c r="AR19" s="88">
        <f t="shared" si="3"/>
        <v>0</v>
      </c>
      <c r="AS19" s="88">
        <f t="shared" si="3"/>
        <v>0</v>
      </c>
      <c r="AT19" s="88">
        <f t="shared" si="3"/>
        <v>0</v>
      </c>
      <c r="AU19" s="88">
        <f t="shared" si="3"/>
        <v>0</v>
      </c>
      <c r="AV19" s="88">
        <f t="shared" si="3"/>
        <v>0</v>
      </c>
      <c r="AW19" s="88">
        <f t="shared" si="3"/>
        <v>0</v>
      </c>
      <c r="AX19" s="88">
        <f t="shared" si="3"/>
        <v>0</v>
      </c>
      <c r="AY19" s="88">
        <f t="shared" si="3"/>
        <v>0</v>
      </c>
      <c r="AZ19" s="88">
        <f t="shared" si="3"/>
        <v>0</v>
      </c>
    </row>
    <row r="20" spans="1:52" x14ac:dyDescent="0.25">
      <c r="B20" s="88">
        <f t="shared" ref="B20:G21" si="4">B4-B13</f>
        <v>0</v>
      </c>
      <c r="C20" s="88">
        <f t="shared" si="4"/>
        <v>0</v>
      </c>
      <c r="D20" s="88">
        <f t="shared" si="4"/>
        <v>0</v>
      </c>
      <c r="E20" s="88">
        <f t="shared" si="4"/>
        <v>0</v>
      </c>
      <c r="F20" s="88">
        <f t="shared" si="4"/>
        <v>0</v>
      </c>
      <c r="G20" s="88">
        <f t="shared" si="4"/>
        <v>0</v>
      </c>
      <c r="H20" s="88">
        <f t="shared" ref="H20:AZ20" si="5">H4-H13</f>
        <v>0</v>
      </c>
      <c r="I20" s="88">
        <f t="shared" si="5"/>
        <v>0</v>
      </c>
      <c r="J20" s="88">
        <f t="shared" si="5"/>
        <v>0</v>
      </c>
      <c r="K20" s="88">
        <f t="shared" si="5"/>
        <v>0</v>
      </c>
      <c r="L20" s="88">
        <f t="shared" si="5"/>
        <v>0</v>
      </c>
      <c r="M20" s="88">
        <f t="shared" si="5"/>
        <v>0</v>
      </c>
      <c r="N20" s="88">
        <f t="shared" si="5"/>
        <v>0</v>
      </c>
      <c r="O20" s="88">
        <f t="shared" si="5"/>
        <v>0</v>
      </c>
      <c r="P20" s="88">
        <f t="shared" si="5"/>
        <v>0</v>
      </c>
      <c r="Q20" s="88">
        <f t="shared" si="5"/>
        <v>0</v>
      </c>
      <c r="R20" s="88">
        <f t="shared" si="5"/>
        <v>0</v>
      </c>
      <c r="S20" s="88">
        <f t="shared" si="5"/>
        <v>0</v>
      </c>
      <c r="T20" s="88">
        <f t="shared" si="5"/>
        <v>0</v>
      </c>
      <c r="U20" s="88">
        <f t="shared" si="5"/>
        <v>0</v>
      </c>
      <c r="V20" s="88">
        <f t="shared" si="5"/>
        <v>0</v>
      </c>
      <c r="W20" s="88">
        <f t="shared" si="5"/>
        <v>0</v>
      </c>
      <c r="X20" s="88">
        <f t="shared" si="5"/>
        <v>0</v>
      </c>
      <c r="Y20" s="88">
        <f t="shared" si="5"/>
        <v>0</v>
      </c>
      <c r="Z20" s="88">
        <f t="shared" si="5"/>
        <v>0</v>
      </c>
      <c r="AA20" s="88">
        <f t="shared" si="5"/>
        <v>0</v>
      </c>
      <c r="AB20" s="88">
        <f t="shared" si="5"/>
        <v>0</v>
      </c>
      <c r="AC20" s="88">
        <f t="shared" si="5"/>
        <v>0</v>
      </c>
      <c r="AD20" s="88">
        <f t="shared" si="5"/>
        <v>0</v>
      </c>
      <c r="AE20" s="88">
        <f t="shared" si="5"/>
        <v>0</v>
      </c>
      <c r="AF20" s="88">
        <f t="shared" si="5"/>
        <v>0</v>
      </c>
      <c r="AG20" s="88">
        <f t="shared" si="5"/>
        <v>0</v>
      </c>
      <c r="AH20" s="88">
        <f t="shared" si="5"/>
        <v>0</v>
      </c>
      <c r="AI20" s="88">
        <f t="shared" si="5"/>
        <v>0</v>
      </c>
      <c r="AJ20" s="88">
        <f t="shared" si="5"/>
        <v>0</v>
      </c>
      <c r="AK20" s="88">
        <f t="shared" si="5"/>
        <v>0</v>
      </c>
      <c r="AL20" s="88">
        <f t="shared" si="5"/>
        <v>0</v>
      </c>
      <c r="AM20" s="88">
        <f t="shared" si="5"/>
        <v>0</v>
      </c>
      <c r="AN20" s="88">
        <f t="shared" si="5"/>
        <v>0</v>
      </c>
      <c r="AO20" s="88">
        <f t="shared" si="5"/>
        <v>0</v>
      </c>
      <c r="AP20" s="88">
        <f t="shared" si="5"/>
        <v>0</v>
      </c>
      <c r="AQ20" s="88">
        <f t="shared" si="5"/>
        <v>0</v>
      </c>
      <c r="AR20" s="88">
        <f t="shared" si="5"/>
        <v>0</v>
      </c>
      <c r="AS20" s="88">
        <f t="shared" si="5"/>
        <v>0</v>
      </c>
      <c r="AT20" s="88">
        <f t="shared" si="5"/>
        <v>0</v>
      </c>
      <c r="AU20" s="88">
        <f t="shared" si="5"/>
        <v>0</v>
      </c>
      <c r="AV20" s="88">
        <f t="shared" si="5"/>
        <v>0</v>
      </c>
      <c r="AW20" s="88">
        <f t="shared" si="5"/>
        <v>0</v>
      </c>
      <c r="AX20" s="88">
        <f t="shared" si="5"/>
        <v>0</v>
      </c>
      <c r="AY20" s="88">
        <f t="shared" si="5"/>
        <v>0</v>
      </c>
      <c r="AZ20" s="88">
        <f t="shared" si="5"/>
        <v>0</v>
      </c>
    </row>
    <row r="21" spans="1:52" x14ac:dyDescent="0.25">
      <c r="B21" s="88">
        <f t="shared" si="4"/>
        <v>0</v>
      </c>
      <c r="C21" s="88">
        <f t="shared" si="4"/>
        <v>7.0476531982421875E-3</v>
      </c>
      <c r="D21" s="88">
        <f t="shared" si="4"/>
        <v>1.5947341918945313E-2</v>
      </c>
      <c r="E21" s="88">
        <f t="shared" si="4"/>
        <v>2.483367919921875E-2</v>
      </c>
      <c r="F21" s="88">
        <f t="shared" si="4"/>
        <v>3.3740997314453125E-2</v>
      </c>
      <c r="G21" s="88">
        <f t="shared" si="4"/>
        <v>13496313.194442749</v>
      </c>
      <c r="H21" s="90">
        <f t="shared" ref="H21:AZ21" si="6">H5-H14</f>
        <v>256429949.93536377</v>
      </c>
      <c r="I21" s="90">
        <f t="shared" si="6"/>
        <v>580341465.58699799</v>
      </c>
      <c r="J21" s="90">
        <f t="shared" si="6"/>
        <v>904252981.23861694</v>
      </c>
      <c r="K21" s="90">
        <f t="shared" si="6"/>
        <v>1228164496.8902206</v>
      </c>
      <c r="L21" s="90">
        <f t="shared" si="6"/>
        <v>1470976419.7724609</v>
      </c>
      <c r="M21" s="90">
        <f t="shared" si="6"/>
        <v>1350451410.4571991</v>
      </c>
      <c r="N21" s="90">
        <f t="shared" si="6"/>
        <v>1107083778.165863</v>
      </c>
      <c r="O21" s="90">
        <f t="shared" si="6"/>
        <v>785637161.0223999</v>
      </c>
      <c r="P21" s="90">
        <f t="shared" si="6"/>
        <v>401363161.22776794</v>
      </c>
      <c r="Q21" s="88">
        <f t="shared" si="6"/>
        <v>41969305.126434326</v>
      </c>
      <c r="R21" s="88">
        <f t="shared" si="6"/>
        <v>0</v>
      </c>
      <c r="S21" s="88">
        <f t="shared" si="6"/>
        <v>0</v>
      </c>
      <c r="T21" s="88">
        <f t="shared" si="6"/>
        <v>0</v>
      </c>
      <c r="U21" s="88">
        <f t="shared" si="6"/>
        <v>0</v>
      </c>
      <c r="V21" s="88">
        <f t="shared" si="6"/>
        <v>0</v>
      </c>
      <c r="W21" s="88">
        <f t="shared" si="6"/>
        <v>0</v>
      </c>
      <c r="X21" s="88">
        <f t="shared" si="6"/>
        <v>0</v>
      </c>
      <c r="Y21" s="88">
        <f t="shared" si="6"/>
        <v>0</v>
      </c>
      <c r="Z21" s="88">
        <f t="shared" si="6"/>
        <v>0</v>
      </c>
      <c r="AA21" s="88">
        <f t="shared" si="6"/>
        <v>0</v>
      </c>
      <c r="AB21" s="88">
        <f t="shared" si="6"/>
        <v>0</v>
      </c>
      <c r="AC21" s="88">
        <f t="shared" si="6"/>
        <v>0</v>
      </c>
      <c r="AD21" s="88">
        <f t="shared" si="6"/>
        <v>0</v>
      </c>
      <c r="AE21" s="88">
        <f t="shared" si="6"/>
        <v>0</v>
      </c>
      <c r="AF21" s="88">
        <f t="shared" si="6"/>
        <v>0</v>
      </c>
      <c r="AG21" s="88">
        <f t="shared" si="6"/>
        <v>0</v>
      </c>
      <c r="AH21" s="88">
        <f t="shared" si="6"/>
        <v>1.52587890625E-5</v>
      </c>
      <c r="AI21" s="88">
        <f t="shared" si="6"/>
        <v>0</v>
      </c>
      <c r="AJ21" s="88">
        <f t="shared" si="6"/>
        <v>0</v>
      </c>
      <c r="AK21" s="88">
        <f t="shared" si="6"/>
        <v>-4.57763671875E-5</v>
      </c>
      <c r="AL21" s="88">
        <f t="shared" si="6"/>
        <v>-3.0517578125E-5</v>
      </c>
      <c r="AM21" s="88">
        <f t="shared" si="6"/>
        <v>0</v>
      </c>
      <c r="AN21" s="88">
        <f t="shared" si="6"/>
        <v>-3.0517578125E-5</v>
      </c>
      <c r="AO21" s="88">
        <f t="shared" si="6"/>
        <v>-1.52587890625E-5</v>
      </c>
      <c r="AP21" s="88">
        <f t="shared" si="6"/>
        <v>-3.0517578125E-5</v>
      </c>
      <c r="AQ21" s="88">
        <f t="shared" si="6"/>
        <v>-6.103515625E-5</v>
      </c>
      <c r="AR21" s="88">
        <f t="shared" si="6"/>
        <v>-6.103515625E-5</v>
      </c>
      <c r="AS21" s="88">
        <f t="shared" si="6"/>
        <v>0</v>
      </c>
      <c r="AT21" s="88">
        <f t="shared" si="6"/>
        <v>0</v>
      </c>
      <c r="AU21" s="88">
        <f t="shared" si="6"/>
        <v>0</v>
      </c>
      <c r="AV21" s="88">
        <f t="shared" si="6"/>
        <v>0</v>
      </c>
      <c r="AW21" s="88">
        <f t="shared" si="6"/>
        <v>0</v>
      </c>
      <c r="AX21" s="88">
        <f t="shared" si="6"/>
        <v>0</v>
      </c>
      <c r="AY21" s="88">
        <f t="shared" si="6"/>
        <v>0</v>
      </c>
      <c r="AZ21" s="88">
        <f t="shared" si="6"/>
        <v>0</v>
      </c>
    </row>
    <row r="22" spans="1:52" x14ac:dyDescent="0.25">
      <c r="B22" s="88"/>
      <c r="C22" s="88"/>
      <c r="D22" s="88"/>
      <c r="E22" s="88"/>
      <c r="F22" s="88"/>
      <c r="G22" s="88"/>
      <c r="H22" s="90"/>
      <c r="I22" s="90"/>
      <c r="J22" s="90"/>
      <c r="K22" s="90"/>
      <c r="L22" s="90"/>
      <c r="M22" s="90"/>
      <c r="N22" s="90"/>
      <c r="O22" s="90"/>
      <c r="P22" s="90"/>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row>
    <row r="23" spans="1:52" x14ac:dyDescent="0.25">
      <c r="B23" s="88">
        <f>B7-B16</f>
        <v>3.7050247192382813E-4</v>
      </c>
      <c r="C23" s="88">
        <f t="shared" ref="C23:H23" si="7">C7-C16</f>
        <v>7.4176788330078125E-3</v>
      </c>
      <c r="D23" s="88">
        <f t="shared" si="7"/>
        <v>2.3365020751953125E-2</v>
      </c>
      <c r="E23" s="88">
        <f t="shared" si="7"/>
        <v>4.8198699951171875E-2</v>
      </c>
      <c r="F23" s="88">
        <f t="shared" si="7"/>
        <v>8.1939697265625E-2</v>
      </c>
      <c r="G23" s="88">
        <f t="shared" si="7"/>
        <v>13496313.276382446</v>
      </c>
      <c r="H23" s="90">
        <f t="shared" si="7"/>
        <v>269926263.21174622</v>
      </c>
      <c r="I23" s="90">
        <f t="shared" ref="I23:AZ23" si="8">I7-I16</f>
        <v>850267728.7987442</v>
      </c>
      <c r="J23" s="90">
        <f t="shared" si="8"/>
        <v>1754520710.0373611</v>
      </c>
      <c r="K23" s="90">
        <f t="shared" si="8"/>
        <v>2982685206.9275818</v>
      </c>
      <c r="L23" s="90">
        <f t="shared" si="8"/>
        <v>4453661626.7000427</v>
      </c>
      <c r="M23" s="90">
        <f t="shared" si="8"/>
        <v>5804113037.1572418</v>
      </c>
      <c r="N23" s="90">
        <f t="shared" si="8"/>
        <v>6911196815.3231049</v>
      </c>
      <c r="O23" s="90">
        <f t="shared" si="8"/>
        <v>7696833976.3455048</v>
      </c>
      <c r="P23" s="90">
        <f t="shared" si="8"/>
        <v>8098197137.5732727</v>
      </c>
      <c r="Q23" s="88">
        <f t="shared" si="8"/>
        <v>8140166442.699707</v>
      </c>
      <c r="R23" s="88">
        <f t="shared" si="8"/>
        <v>8140166442.699707</v>
      </c>
      <c r="S23" s="88">
        <f t="shared" si="8"/>
        <v>8140166442.699707</v>
      </c>
      <c r="T23" s="88">
        <f t="shared" si="8"/>
        <v>8140166442.699707</v>
      </c>
      <c r="U23" s="88">
        <f t="shared" si="8"/>
        <v>8140166442.699707</v>
      </c>
      <c r="V23" s="88">
        <f t="shared" si="8"/>
        <v>8140166442.699707</v>
      </c>
      <c r="W23" s="88">
        <f t="shared" si="8"/>
        <v>8140166442.699707</v>
      </c>
      <c r="X23" s="88">
        <f t="shared" si="8"/>
        <v>8140166442.699707</v>
      </c>
      <c r="Y23" s="88">
        <f t="shared" si="8"/>
        <v>8140166442.699707</v>
      </c>
      <c r="Z23" s="88">
        <f t="shared" si="8"/>
        <v>8140166442.699707</v>
      </c>
      <c r="AA23" s="88">
        <f t="shared" si="8"/>
        <v>8140166442.699707</v>
      </c>
      <c r="AB23" s="88">
        <f t="shared" si="8"/>
        <v>8140166442.699707</v>
      </c>
      <c r="AC23" s="88">
        <f t="shared" si="8"/>
        <v>8140166442.699707</v>
      </c>
      <c r="AD23" s="88">
        <f t="shared" si="8"/>
        <v>8140166442.699707</v>
      </c>
      <c r="AE23" s="88">
        <f t="shared" si="8"/>
        <v>8140166442.699707</v>
      </c>
      <c r="AF23" s="88">
        <f t="shared" si="8"/>
        <v>8140166442.699707</v>
      </c>
      <c r="AG23" s="88">
        <f t="shared" si="8"/>
        <v>8140166442.699707</v>
      </c>
      <c r="AH23" s="88">
        <f t="shared" si="8"/>
        <v>8140166442.6997223</v>
      </c>
      <c r="AI23" s="88">
        <f t="shared" si="8"/>
        <v>8140166442.6997223</v>
      </c>
      <c r="AJ23" s="88">
        <f t="shared" si="8"/>
        <v>8140166442.6997223</v>
      </c>
      <c r="AK23" s="88">
        <f t="shared" si="8"/>
        <v>8140166442.6996765</v>
      </c>
      <c r="AL23" s="88">
        <f t="shared" si="8"/>
        <v>8140166442.699646</v>
      </c>
      <c r="AM23" s="88">
        <f t="shared" si="8"/>
        <v>8140166442.699646</v>
      </c>
      <c r="AN23" s="88">
        <f t="shared" si="8"/>
        <v>8140166442.6996155</v>
      </c>
      <c r="AO23" s="88">
        <f t="shared" si="8"/>
        <v>8140166442.6996002</v>
      </c>
      <c r="AP23" s="88">
        <f t="shared" si="8"/>
        <v>8140166442.6995697</v>
      </c>
      <c r="AQ23" s="88">
        <f t="shared" si="8"/>
        <v>8140166442.6995087</v>
      </c>
      <c r="AR23" s="88">
        <f t="shared" si="8"/>
        <v>8140166442.6994476</v>
      </c>
      <c r="AS23" s="88">
        <f t="shared" si="8"/>
        <v>8140166442.6994476</v>
      </c>
      <c r="AT23" s="88">
        <f t="shared" si="8"/>
        <v>8140166442.6994476</v>
      </c>
      <c r="AU23" s="88">
        <f t="shared" si="8"/>
        <v>8140166442.6994476</v>
      </c>
      <c r="AV23" s="88">
        <f t="shared" si="8"/>
        <v>8140166442.6994476</v>
      </c>
      <c r="AW23" s="88">
        <f t="shared" si="8"/>
        <v>8140166442.6994476</v>
      </c>
      <c r="AX23" s="88">
        <f t="shared" si="8"/>
        <v>8140166442.6994476</v>
      </c>
      <c r="AY23" s="88">
        <f t="shared" si="8"/>
        <v>8140166442.6994476</v>
      </c>
      <c r="AZ23" s="88">
        <f t="shared" si="8"/>
        <v>8140166442.6994476</v>
      </c>
    </row>
    <row r="24" spans="1:52" x14ac:dyDescent="0.25">
      <c r="B24" s="88">
        <f>B8-B17</f>
        <v>0</v>
      </c>
      <c r="C24" s="88">
        <f t="shared" ref="C24:H24" si="9">C8-C17</f>
        <v>0</v>
      </c>
      <c r="D24" s="88">
        <f t="shared" si="9"/>
        <v>0</v>
      </c>
      <c r="E24" s="88">
        <f t="shared" si="9"/>
        <v>0</v>
      </c>
      <c r="F24" s="88">
        <f t="shared" si="9"/>
        <v>0</v>
      </c>
      <c r="G24" s="88">
        <f t="shared" si="9"/>
        <v>0</v>
      </c>
      <c r="H24" s="88">
        <f t="shared" si="9"/>
        <v>0</v>
      </c>
      <c r="I24" s="88">
        <f t="shared" ref="I24:AZ24" si="10">I8-I17</f>
        <v>0</v>
      </c>
      <c r="J24" s="88">
        <f t="shared" si="10"/>
        <v>0</v>
      </c>
      <c r="K24" s="88">
        <f t="shared" si="10"/>
        <v>0</v>
      </c>
      <c r="L24" s="88">
        <f t="shared" si="10"/>
        <v>0</v>
      </c>
      <c r="M24" s="88">
        <f t="shared" si="10"/>
        <v>0</v>
      </c>
      <c r="N24" s="88">
        <f t="shared" si="10"/>
        <v>0</v>
      </c>
      <c r="O24" s="88">
        <f t="shared" si="10"/>
        <v>0</v>
      </c>
      <c r="P24" s="88">
        <f t="shared" si="10"/>
        <v>0</v>
      </c>
      <c r="Q24" s="88">
        <f t="shared" si="10"/>
        <v>0</v>
      </c>
      <c r="R24" s="88">
        <f t="shared" si="10"/>
        <v>0</v>
      </c>
      <c r="S24" s="88">
        <f t="shared" si="10"/>
        <v>0</v>
      </c>
      <c r="T24" s="88">
        <f t="shared" si="10"/>
        <v>0</v>
      </c>
      <c r="U24" s="88">
        <f t="shared" si="10"/>
        <v>0</v>
      </c>
      <c r="V24" s="88">
        <f t="shared" si="10"/>
        <v>0</v>
      </c>
      <c r="W24" s="88">
        <f t="shared" si="10"/>
        <v>0</v>
      </c>
      <c r="X24" s="88">
        <f t="shared" si="10"/>
        <v>0</v>
      </c>
      <c r="Y24" s="88">
        <f t="shared" si="10"/>
        <v>0</v>
      </c>
      <c r="Z24" s="88">
        <f t="shared" si="10"/>
        <v>0</v>
      </c>
      <c r="AA24" s="88">
        <f t="shared" si="10"/>
        <v>0</v>
      </c>
      <c r="AB24" s="88">
        <f t="shared" si="10"/>
        <v>0</v>
      </c>
      <c r="AC24" s="88">
        <f t="shared" si="10"/>
        <v>0</v>
      </c>
      <c r="AD24" s="88">
        <f t="shared" si="10"/>
        <v>0</v>
      </c>
      <c r="AE24" s="88">
        <f t="shared" si="10"/>
        <v>0</v>
      </c>
      <c r="AF24" s="88">
        <f t="shared" si="10"/>
        <v>0</v>
      </c>
      <c r="AG24" s="88">
        <f t="shared" si="10"/>
        <v>0</v>
      </c>
      <c r="AH24" s="88">
        <f t="shared" si="10"/>
        <v>0</v>
      </c>
      <c r="AI24" s="88">
        <f t="shared" si="10"/>
        <v>0</v>
      </c>
      <c r="AJ24" s="88">
        <f t="shared" si="10"/>
        <v>0</v>
      </c>
      <c r="AK24" s="88">
        <f t="shared" si="10"/>
        <v>0</v>
      </c>
      <c r="AL24" s="88">
        <f t="shared" si="10"/>
        <v>0</v>
      </c>
      <c r="AM24" s="88">
        <f t="shared" si="10"/>
        <v>0</v>
      </c>
      <c r="AN24" s="88">
        <f t="shared" si="10"/>
        <v>0</v>
      </c>
      <c r="AO24" s="88">
        <f t="shared" si="10"/>
        <v>0</v>
      </c>
      <c r="AP24" s="88">
        <f t="shared" si="10"/>
        <v>0</v>
      </c>
      <c r="AQ24" s="88">
        <f t="shared" si="10"/>
        <v>0</v>
      </c>
      <c r="AR24" s="88">
        <f t="shared" si="10"/>
        <v>0</v>
      </c>
      <c r="AS24" s="88">
        <f t="shared" si="10"/>
        <v>0</v>
      </c>
      <c r="AT24" s="88">
        <f t="shared" si="10"/>
        <v>0</v>
      </c>
      <c r="AU24" s="88">
        <f t="shared" si="10"/>
        <v>0</v>
      </c>
      <c r="AV24" s="88">
        <f t="shared" si="10"/>
        <v>0</v>
      </c>
      <c r="AW24" s="88">
        <f t="shared" si="10"/>
        <v>0</v>
      </c>
      <c r="AX24" s="88">
        <f t="shared" si="10"/>
        <v>0</v>
      </c>
      <c r="AY24" s="88">
        <f t="shared" si="10"/>
        <v>0</v>
      </c>
      <c r="AZ24" s="88">
        <f t="shared" si="10"/>
        <v>0</v>
      </c>
    </row>
    <row r="25" spans="1:52" x14ac:dyDescent="0.25">
      <c r="B25" s="88"/>
      <c r="C25" s="78"/>
      <c r="D25" s="88"/>
    </row>
    <row r="26" spans="1:52" x14ac:dyDescent="0.25">
      <c r="B26" s="88"/>
      <c r="C26" s="78"/>
      <c r="D26" s="88"/>
    </row>
    <row r="27" spans="1:52" x14ac:dyDescent="0.25">
      <c r="B27" s="79"/>
      <c r="C27" s="78"/>
      <c r="D27" s="88"/>
    </row>
    <row r="28" spans="1:52" x14ac:dyDescent="0.25">
      <c r="B28" s="79"/>
      <c r="C28" s="78"/>
      <c r="D28" s="88"/>
    </row>
    <row r="29" spans="1:52" x14ac:dyDescent="0.25">
      <c r="B29" s="79"/>
      <c r="C29" s="78"/>
      <c r="D29" s="88"/>
    </row>
    <row r="30" spans="1:52" x14ac:dyDescent="0.25">
      <c r="B30" s="79"/>
      <c r="C30" s="78"/>
      <c r="D30" s="88"/>
    </row>
    <row r="31" spans="1:52" x14ac:dyDescent="0.25">
      <c r="B31" s="79"/>
      <c r="C31" s="78"/>
      <c r="D31" s="88"/>
    </row>
    <row r="32" spans="1:52" x14ac:dyDescent="0.25">
      <c r="B32" s="79"/>
      <c r="C32" s="78"/>
      <c r="D32" s="88"/>
    </row>
    <row r="33" spans="2:4" x14ac:dyDescent="0.25">
      <c r="B33" s="79"/>
      <c r="C33" s="78"/>
      <c r="D33" s="88"/>
    </row>
    <row r="34" spans="2:4" x14ac:dyDescent="0.25">
      <c r="B34" s="79"/>
      <c r="C34" s="78"/>
      <c r="D34" s="88"/>
    </row>
    <row r="35" spans="2:4" x14ac:dyDescent="0.25">
      <c r="B35" s="79"/>
      <c r="C35" s="78"/>
      <c r="D35" s="88"/>
    </row>
    <row r="36" spans="2:4" x14ac:dyDescent="0.25">
      <c r="B36" s="79"/>
      <c r="C36" s="78"/>
      <c r="D36" s="88"/>
    </row>
    <row r="37" spans="2:4" x14ac:dyDescent="0.25">
      <c r="B37" s="79"/>
      <c r="C37" s="78"/>
      <c r="D37" s="88"/>
    </row>
    <row r="38" spans="2:4" x14ac:dyDescent="0.25">
      <c r="B38" s="79"/>
      <c r="C38" s="78"/>
      <c r="D38" s="88"/>
    </row>
    <row r="39" spans="2:4" x14ac:dyDescent="0.25">
      <c r="B39" s="79"/>
      <c r="C39" s="78"/>
      <c r="D39" s="88"/>
    </row>
    <row r="40" spans="2:4" x14ac:dyDescent="0.25">
      <c r="B40" s="79"/>
      <c r="C40" s="78"/>
      <c r="D40" s="88"/>
    </row>
    <row r="41" spans="2:4" x14ac:dyDescent="0.25">
      <c r="B41" s="79"/>
      <c r="C41" s="78"/>
      <c r="D41" s="88"/>
    </row>
    <row r="42" spans="2:4" x14ac:dyDescent="0.25">
      <c r="B42" s="79"/>
      <c r="C42" s="78"/>
      <c r="D42" s="88"/>
    </row>
    <row r="43" spans="2:4" x14ac:dyDescent="0.25">
      <c r="B43" s="79"/>
      <c r="C43" s="78"/>
      <c r="D43" s="88"/>
    </row>
    <row r="44" spans="2:4" x14ac:dyDescent="0.25">
      <c r="B44" s="79"/>
      <c r="C44" s="78"/>
      <c r="D44" s="88"/>
    </row>
    <row r="45" spans="2:4" x14ac:dyDescent="0.25">
      <c r="B45" s="79"/>
      <c r="C45" s="78"/>
      <c r="D45" s="88"/>
    </row>
    <row r="46" spans="2:4" x14ac:dyDescent="0.25">
      <c r="B46" s="79"/>
      <c r="C46" s="78"/>
      <c r="D46" s="88"/>
    </row>
    <row r="47" spans="2:4" x14ac:dyDescent="0.25">
      <c r="B47" s="79"/>
      <c r="C47" s="78"/>
      <c r="D47" s="88"/>
    </row>
    <row r="48" spans="2:4" x14ac:dyDescent="0.25">
      <c r="B48" s="79"/>
      <c r="C48" s="78"/>
      <c r="D48" s="88"/>
    </row>
    <row r="49" spans="2:4" x14ac:dyDescent="0.25">
      <c r="B49" s="79"/>
      <c r="C49" s="78"/>
      <c r="D49" s="88"/>
    </row>
    <row r="50" spans="2:4" x14ac:dyDescent="0.25">
      <c r="B50" s="79"/>
      <c r="C50" s="78"/>
      <c r="D50" s="88"/>
    </row>
    <row r="51" spans="2:4" x14ac:dyDescent="0.25">
      <c r="B51" s="79"/>
      <c r="C51" s="78"/>
      <c r="D51" s="88"/>
    </row>
    <row r="52" spans="2:4" x14ac:dyDescent="0.25">
      <c r="B52" s="79"/>
      <c r="C52" s="78"/>
      <c r="D52" s="88"/>
    </row>
    <row r="53" spans="2:4" x14ac:dyDescent="0.25">
      <c r="B53" s="79"/>
      <c r="C53" s="78"/>
      <c r="D53" s="88"/>
    </row>
    <row r="54" spans="2:4" x14ac:dyDescent="0.25">
      <c r="B54" s="79"/>
      <c r="C54" s="78"/>
      <c r="D54" s="88"/>
    </row>
    <row r="55" spans="2:4" x14ac:dyDescent="0.25">
      <c r="B55" s="79"/>
      <c r="C55" s="78"/>
      <c r="D55" s="88"/>
    </row>
    <row r="56" spans="2:4" x14ac:dyDescent="0.25">
      <c r="B56" s="79"/>
      <c r="C56" s="78"/>
      <c r="D56" s="88"/>
    </row>
    <row r="57" spans="2:4" x14ac:dyDescent="0.25">
      <c r="B57" s="79"/>
      <c r="C57" s="78"/>
      <c r="D57" s="88"/>
    </row>
    <row r="58" spans="2:4" x14ac:dyDescent="0.25">
      <c r="B58" s="79"/>
      <c r="C58" s="78"/>
      <c r="D58" s="88"/>
    </row>
    <row r="59" spans="2:4" x14ac:dyDescent="0.25">
      <c r="B59" s="79"/>
      <c r="C59" s="78"/>
      <c r="D59" s="88"/>
    </row>
    <row r="60" spans="2:4" x14ac:dyDescent="0.25">
      <c r="B60" s="79"/>
      <c r="C60" s="78"/>
      <c r="D60" s="88"/>
    </row>
    <row r="61" spans="2:4" x14ac:dyDescent="0.25">
      <c r="D61" s="88"/>
    </row>
    <row r="62" spans="2:4" x14ac:dyDescent="0.25">
      <c r="D62" s="88"/>
    </row>
    <row r="63" spans="2:4" x14ac:dyDescent="0.25">
      <c r="D63" s="88"/>
    </row>
    <row r="64" spans="2:4" x14ac:dyDescent="0.25">
      <c r="D64" s="88"/>
    </row>
    <row r="65" spans="4:4" x14ac:dyDescent="0.25">
      <c r="D65" s="88"/>
    </row>
    <row r="66" spans="4:4" x14ac:dyDescent="0.25">
      <c r="D66" s="88"/>
    </row>
    <row r="67" spans="4:4" x14ac:dyDescent="0.25">
      <c r="D67" s="88"/>
    </row>
    <row r="68" spans="4:4" x14ac:dyDescent="0.25">
      <c r="D68" s="88"/>
    </row>
    <row r="69" spans="4:4" x14ac:dyDescent="0.25">
      <c r="D69" s="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L60"/>
  <sheetViews>
    <sheetView topLeftCell="AQ1" workbookViewId="0">
      <selection activeCell="AZ7" sqref="AZ7"/>
    </sheetView>
  </sheetViews>
  <sheetFormatPr defaultColWidth="9.140625" defaultRowHeight="15" x14ac:dyDescent="0.25"/>
  <cols>
    <col min="1" max="1" width="35.85546875" style="17" bestFit="1" customWidth="1"/>
    <col min="2" max="2" width="11.140625" style="17" customWidth="1"/>
    <col min="3" max="3" width="11.7109375" style="17" bestFit="1" customWidth="1"/>
    <col min="4" max="4" width="11" style="17" bestFit="1" customWidth="1"/>
    <col min="5" max="5" width="10.42578125" style="17" bestFit="1" customWidth="1"/>
    <col min="6" max="6" width="11.42578125" style="17" bestFit="1" customWidth="1"/>
    <col min="7" max="7" width="11.28515625" style="17" bestFit="1" customWidth="1"/>
    <col min="8" max="8" width="11" style="17" bestFit="1" customWidth="1"/>
    <col min="9" max="9" width="11.5703125" style="17" bestFit="1" customWidth="1"/>
    <col min="10" max="10" width="11.28515625" style="17" bestFit="1" customWidth="1"/>
    <col min="11" max="11" width="10.85546875" style="17" bestFit="1" customWidth="1"/>
    <col min="12" max="13" width="11.42578125" style="17" bestFit="1" customWidth="1"/>
    <col min="14" max="14" width="11.140625" style="17" bestFit="1" customWidth="1"/>
    <col min="15" max="15" width="11.7109375" style="17" bestFit="1" customWidth="1"/>
    <col min="16" max="16" width="11" style="17" bestFit="1" customWidth="1"/>
    <col min="17" max="17" width="10.42578125" style="17" bestFit="1" customWidth="1"/>
    <col min="18" max="18" width="11.42578125" style="17" bestFit="1" customWidth="1"/>
    <col min="19" max="19" width="11.28515625" style="17" bestFit="1" customWidth="1"/>
    <col min="20" max="20" width="11" style="17" bestFit="1" customWidth="1"/>
    <col min="21" max="21" width="11.5703125" style="17" bestFit="1" customWidth="1"/>
    <col min="22" max="22" width="11.28515625" style="17" bestFit="1" customWidth="1"/>
    <col min="23" max="23" width="10.85546875" style="17" bestFit="1" customWidth="1"/>
    <col min="24" max="25" width="11.42578125" style="17" bestFit="1" customWidth="1"/>
    <col min="26" max="26" width="11.140625" style="17" bestFit="1" customWidth="1"/>
    <col min="27" max="27" width="11.7109375" style="17" bestFit="1" customWidth="1"/>
    <col min="28" max="28" width="11" style="17" bestFit="1" customWidth="1"/>
    <col min="29" max="29" width="10.42578125" style="17" bestFit="1" customWidth="1"/>
    <col min="30" max="30" width="11.42578125" style="17" bestFit="1" customWidth="1"/>
    <col min="31" max="31" width="11.28515625" style="17" bestFit="1" customWidth="1"/>
    <col min="32" max="32" width="11" style="17" bestFit="1" customWidth="1"/>
    <col min="33" max="33" width="11.5703125" style="17" bestFit="1" customWidth="1"/>
    <col min="34" max="34" width="11.28515625" style="17" bestFit="1" customWidth="1"/>
    <col min="35" max="35" width="10.85546875" style="17" bestFit="1" customWidth="1"/>
    <col min="36" max="37" width="11.42578125" style="17" bestFit="1" customWidth="1"/>
    <col min="38" max="38" width="11.140625" style="17" bestFit="1" customWidth="1"/>
    <col min="39" max="39" width="11.7109375" style="17" bestFit="1" customWidth="1"/>
    <col min="40" max="40" width="11" style="17" bestFit="1" customWidth="1"/>
    <col min="41" max="41" width="10.42578125" style="17" bestFit="1" customWidth="1"/>
    <col min="42" max="42" width="11.42578125" style="17" bestFit="1" customWidth="1"/>
    <col min="43" max="43" width="11.28515625" style="17" bestFit="1" customWidth="1"/>
    <col min="44" max="44" width="11" style="17" bestFit="1" customWidth="1"/>
    <col min="45" max="45" width="11.5703125" style="17" bestFit="1" customWidth="1"/>
    <col min="46" max="46" width="11.28515625" style="17" bestFit="1" customWidth="1"/>
    <col min="47" max="47" width="10.85546875" style="17" bestFit="1" customWidth="1"/>
    <col min="48" max="49" width="11.42578125" style="17" bestFit="1" customWidth="1"/>
    <col min="50" max="50" width="11.140625" style="17" bestFit="1" customWidth="1"/>
    <col min="51" max="51" width="11.7109375" style="17" bestFit="1" customWidth="1"/>
    <col min="52" max="52" width="11" style="17" bestFit="1" customWidth="1"/>
    <col min="53" max="53" width="10.42578125" style="17" bestFit="1" customWidth="1"/>
    <col min="54" max="54" width="11.42578125" style="17" bestFit="1" customWidth="1"/>
    <col min="55" max="55" width="11.28515625" style="17" bestFit="1" customWidth="1"/>
    <col min="56" max="56" width="11" style="17" bestFit="1" customWidth="1"/>
    <col min="57" max="57" width="11.5703125" style="17" bestFit="1" customWidth="1"/>
    <col min="58" max="58" width="11.28515625" style="17" bestFit="1" customWidth="1"/>
    <col min="59" max="59" width="10.85546875" style="17" bestFit="1" customWidth="1"/>
    <col min="60" max="61" width="11.42578125" style="17" bestFit="1" customWidth="1"/>
    <col min="62" max="62" width="11.140625" style="17" bestFit="1" customWidth="1"/>
    <col min="63" max="63" width="11.7109375" style="17" bestFit="1" customWidth="1"/>
    <col min="64" max="64" width="11" style="17" bestFit="1" customWidth="1"/>
    <col min="65" max="65" width="10.42578125" style="17" bestFit="1" customWidth="1"/>
    <col min="66" max="66" width="11.42578125" style="17" bestFit="1" customWidth="1"/>
    <col min="67" max="67" width="11.28515625" style="17" bestFit="1" customWidth="1"/>
    <col min="68" max="68" width="11" style="17" bestFit="1" customWidth="1"/>
    <col min="69" max="69" width="11.5703125" style="17" bestFit="1" customWidth="1"/>
    <col min="70" max="70" width="11.28515625" style="17" bestFit="1" customWidth="1"/>
    <col min="71" max="71" width="10.85546875" style="17" bestFit="1" customWidth="1"/>
    <col min="72" max="73" width="11.42578125" style="17" bestFit="1" customWidth="1"/>
    <col min="74" max="74" width="11.140625" style="17" bestFit="1" customWidth="1"/>
    <col min="75" max="75" width="11.7109375" style="17" bestFit="1" customWidth="1"/>
    <col min="76" max="76" width="11" style="17" bestFit="1" customWidth="1"/>
    <col min="77" max="77" width="10.42578125" style="17" bestFit="1" customWidth="1"/>
    <col min="78" max="78" width="11.42578125" style="17" bestFit="1" customWidth="1"/>
    <col min="79" max="79" width="11.28515625" style="17" bestFit="1" customWidth="1"/>
    <col min="80" max="80" width="11" style="17" bestFit="1" customWidth="1"/>
    <col min="81" max="81" width="11.5703125" style="17" bestFit="1" customWidth="1"/>
    <col min="82" max="82" width="11.28515625" style="17" bestFit="1" customWidth="1"/>
    <col min="83" max="83" width="10.85546875" style="17" bestFit="1" customWidth="1"/>
    <col min="84" max="84" width="11.28515625" style="17" bestFit="1" customWidth="1"/>
    <col min="85" max="85" width="11.42578125" style="17" bestFit="1" customWidth="1"/>
    <col min="86" max="86" width="11.140625" style="17" bestFit="1" customWidth="1"/>
    <col min="87" max="87" width="11.7109375" style="17" bestFit="1" customWidth="1"/>
    <col min="88" max="88" width="11" style="17" bestFit="1" customWidth="1"/>
    <col min="89" max="89" width="10.42578125" style="17" bestFit="1" customWidth="1"/>
    <col min="90" max="90" width="11.42578125" style="17" bestFit="1" customWidth="1"/>
    <col min="91" max="91" width="11.28515625" style="17" bestFit="1" customWidth="1"/>
    <col min="92" max="92" width="11" style="17" bestFit="1" customWidth="1"/>
    <col min="93" max="93" width="11.5703125" style="17" bestFit="1" customWidth="1"/>
    <col min="94" max="94" width="11.28515625" style="17" bestFit="1" customWidth="1"/>
    <col min="95" max="95" width="10.85546875" style="17" bestFit="1" customWidth="1"/>
    <col min="96" max="97" width="11.42578125" style="17" bestFit="1" customWidth="1"/>
    <col min="98" max="98" width="11.140625" style="17" bestFit="1" customWidth="1"/>
    <col min="99" max="99" width="11.7109375" style="17" bestFit="1" customWidth="1"/>
    <col min="100" max="100" width="11" style="17" bestFit="1" customWidth="1"/>
    <col min="101" max="101" width="10.42578125" style="17" bestFit="1" customWidth="1"/>
    <col min="102" max="102" width="11.42578125" style="17" bestFit="1" customWidth="1"/>
    <col min="103" max="103" width="11.28515625" style="17" bestFit="1" customWidth="1"/>
    <col min="104" max="104" width="11" style="17" bestFit="1" customWidth="1"/>
    <col min="105" max="105" width="11.5703125" style="17" bestFit="1" customWidth="1"/>
    <col min="106" max="106" width="11.28515625" style="17" bestFit="1" customWidth="1"/>
    <col min="107" max="107" width="10.85546875" style="17" bestFit="1" customWidth="1"/>
    <col min="108" max="109" width="11.42578125" style="17" bestFit="1" customWidth="1"/>
    <col min="110" max="110" width="11.140625" style="17" bestFit="1" customWidth="1"/>
    <col min="111" max="111" width="11.7109375" style="17" bestFit="1" customWidth="1"/>
    <col min="112" max="112" width="11" style="17" bestFit="1" customWidth="1"/>
    <col min="113" max="113" width="10.42578125" style="17" bestFit="1" customWidth="1"/>
    <col min="114" max="114" width="11.42578125" style="17" bestFit="1" customWidth="1"/>
    <col min="115" max="115" width="11.28515625" style="17" bestFit="1" customWidth="1"/>
    <col min="116" max="116" width="11" style="17" bestFit="1" customWidth="1"/>
    <col min="117" max="117" width="11.5703125" style="17" bestFit="1" customWidth="1"/>
    <col min="118" max="118" width="11.28515625" style="17" bestFit="1" customWidth="1"/>
    <col min="119" max="119" width="10.85546875" style="17" bestFit="1" customWidth="1"/>
    <col min="120" max="121" width="11.42578125" style="17" bestFit="1" customWidth="1"/>
    <col min="122" max="122" width="11.140625" style="17" bestFit="1" customWidth="1"/>
    <col min="123" max="123" width="11.7109375" style="17" bestFit="1" customWidth="1"/>
    <col min="124" max="124" width="11" style="17" bestFit="1" customWidth="1"/>
    <col min="125" max="125" width="10.42578125" style="17" bestFit="1" customWidth="1"/>
    <col min="126" max="126" width="11.42578125" style="17" bestFit="1" customWidth="1"/>
    <col min="127" max="127" width="11.28515625" style="17" bestFit="1" customWidth="1"/>
    <col min="128" max="128" width="11" style="17" bestFit="1" customWidth="1"/>
    <col min="129" max="129" width="11.5703125" style="17" bestFit="1" customWidth="1"/>
    <col min="130" max="130" width="11.28515625" style="17" bestFit="1" customWidth="1"/>
    <col min="131" max="131" width="10.85546875" style="17" bestFit="1" customWidth="1"/>
    <col min="132" max="133" width="11.42578125" style="17" bestFit="1" customWidth="1"/>
    <col min="134" max="134" width="11.140625" style="17" bestFit="1" customWidth="1"/>
    <col min="135" max="135" width="11.7109375" style="17" bestFit="1" customWidth="1"/>
    <col min="136" max="136" width="11" style="17" bestFit="1" customWidth="1"/>
    <col min="137" max="137" width="10.42578125" style="17" bestFit="1" customWidth="1"/>
    <col min="138" max="138" width="11.42578125" style="17" bestFit="1" customWidth="1"/>
    <col min="139" max="139" width="11.28515625" style="17" bestFit="1" customWidth="1"/>
    <col min="140" max="140" width="11" style="17" bestFit="1" customWidth="1"/>
    <col min="141" max="141" width="11.5703125" style="17" bestFit="1" customWidth="1"/>
    <col min="142" max="142" width="11.28515625" style="17" bestFit="1" customWidth="1"/>
    <col min="143" max="143" width="10.85546875" style="17" bestFit="1" customWidth="1"/>
    <col min="144" max="145" width="11.42578125" style="17" bestFit="1" customWidth="1"/>
    <col min="146" max="146" width="11.140625" style="17" bestFit="1" customWidth="1"/>
    <col min="147" max="147" width="11.7109375" style="17" bestFit="1" customWidth="1"/>
    <col min="148" max="148" width="11" style="17" bestFit="1" customWidth="1"/>
    <col min="149" max="149" width="10.42578125" style="17" bestFit="1" customWidth="1"/>
    <col min="150" max="150" width="11.42578125" style="17" bestFit="1" customWidth="1"/>
    <col min="151" max="151" width="11.28515625" style="17" bestFit="1" customWidth="1"/>
    <col min="152" max="152" width="11" style="17" bestFit="1" customWidth="1"/>
    <col min="153" max="153" width="11.5703125" style="17" bestFit="1" customWidth="1"/>
    <col min="154" max="154" width="11.28515625" style="17" bestFit="1" customWidth="1"/>
    <col min="155" max="155" width="10.85546875" style="17" bestFit="1" customWidth="1"/>
    <col min="156" max="157" width="11.42578125" style="17" bestFit="1" customWidth="1"/>
    <col min="158" max="158" width="11.140625" style="17" bestFit="1" customWidth="1"/>
    <col min="159" max="159" width="11.7109375" style="17" bestFit="1" customWidth="1"/>
    <col min="160" max="160" width="11" style="17" bestFit="1" customWidth="1"/>
    <col min="161" max="161" width="10.42578125" style="17" bestFit="1" customWidth="1"/>
    <col min="162" max="162" width="11.42578125" style="17" bestFit="1" customWidth="1"/>
    <col min="163" max="163" width="11.28515625" style="17" bestFit="1" customWidth="1"/>
    <col min="164" max="164" width="11" style="17" bestFit="1" customWidth="1"/>
    <col min="165" max="165" width="11.5703125" style="17" bestFit="1" customWidth="1"/>
    <col min="166" max="166" width="11.28515625" style="17" bestFit="1" customWidth="1"/>
    <col min="167" max="167" width="10.85546875" style="17" bestFit="1" customWidth="1"/>
    <col min="168" max="169" width="11.42578125" style="17" bestFit="1" customWidth="1"/>
    <col min="170" max="170" width="11.140625" style="17" bestFit="1" customWidth="1"/>
    <col min="171" max="171" width="11.7109375" style="17" bestFit="1" customWidth="1"/>
    <col min="172" max="172" width="11" style="17" bestFit="1" customWidth="1"/>
    <col min="173" max="173" width="10.42578125" style="17" bestFit="1" customWidth="1"/>
    <col min="174" max="174" width="11.42578125" style="17" bestFit="1" customWidth="1"/>
    <col min="175" max="175" width="11.28515625" style="17" bestFit="1" customWidth="1"/>
    <col min="176" max="176" width="11" style="17" bestFit="1" customWidth="1"/>
    <col min="177" max="177" width="11.5703125" style="17" bestFit="1" customWidth="1"/>
    <col min="178" max="178" width="11.28515625" style="17" bestFit="1" customWidth="1"/>
    <col min="179" max="179" width="10.85546875" style="17" bestFit="1" customWidth="1"/>
    <col min="180" max="181" width="11.42578125" style="17" bestFit="1" customWidth="1"/>
    <col min="182" max="182" width="11.140625" style="17" bestFit="1" customWidth="1"/>
    <col min="183" max="183" width="11.7109375" style="17" bestFit="1" customWidth="1"/>
    <col min="184" max="184" width="11" style="17" bestFit="1" customWidth="1"/>
    <col min="185" max="185" width="10.42578125" style="17" bestFit="1" customWidth="1"/>
    <col min="186" max="186" width="11.42578125" style="17" bestFit="1" customWidth="1"/>
    <col min="187" max="187" width="11.28515625" style="17" bestFit="1" customWidth="1"/>
    <col min="188" max="188" width="11" style="17" bestFit="1" customWidth="1"/>
    <col min="189" max="189" width="11.5703125" style="17" bestFit="1" customWidth="1"/>
    <col min="190" max="190" width="11.28515625" style="17" bestFit="1" customWidth="1"/>
    <col min="191" max="191" width="10.85546875" style="17" bestFit="1" customWidth="1"/>
    <col min="192" max="193" width="11.42578125" style="17" bestFit="1" customWidth="1"/>
    <col min="194" max="194" width="11.140625" style="17" bestFit="1" customWidth="1"/>
    <col min="195" max="195" width="11.7109375" style="17" bestFit="1" customWidth="1"/>
    <col min="196" max="196" width="11" style="17" bestFit="1" customWidth="1"/>
    <col min="197" max="197" width="10.42578125" style="17" bestFit="1" customWidth="1"/>
    <col min="198" max="198" width="11.42578125" style="17" bestFit="1" customWidth="1"/>
    <col min="199" max="199" width="11.28515625" style="17" bestFit="1" customWidth="1"/>
    <col min="200" max="200" width="11" style="17" bestFit="1" customWidth="1"/>
    <col min="201" max="201" width="11.5703125" style="17" bestFit="1" customWidth="1"/>
    <col min="202" max="202" width="11.28515625" style="17" bestFit="1" customWidth="1"/>
    <col min="203" max="203" width="10.85546875" style="17" bestFit="1" customWidth="1"/>
    <col min="204" max="205" width="11.42578125" style="17" bestFit="1" customWidth="1"/>
    <col min="206" max="206" width="11.140625" style="17" bestFit="1" customWidth="1"/>
    <col min="207" max="207" width="11.7109375" style="17" bestFit="1" customWidth="1"/>
    <col min="208" max="208" width="11" style="17" bestFit="1" customWidth="1"/>
    <col min="209" max="209" width="10.42578125" style="17" bestFit="1" customWidth="1"/>
    <col min="210" max="210" width="11.42578125" style="17" bestFit="1" customWidth="1"/>
    <col min="211" max="211" width="11.28515625" style="17" bestFit="1" customWidth="1"/>
    <col min="212" max="212" width="11" style="17" bestFit="1" customWidth="1"/>
    <col min="213" max="213" width="11.5703125" style="17" bestFit="1" customWidth="1"/>
    <col min="214" max="214" width="11.28515625" style="17" bestFit="1" customWidth="1"/>
    <col min="215" max="215" width="10.85546875" style="17" bestFit="1" customWidth="1"/>
    <col min="216" max="217" width="11.42578125" style="17" bestFit="1" customWidth="1"/>
    <col min="218" max="218" width="11.140625" style="17" bestFit="1" customWidth="1"/>
    <col min="219" max="219" width="11.7109375" style="17" bestFit="1" customWidth="1"/>
    <col min="220" max="220" width="11" style="17" bestFit="1" customWidth="1"/>
    <col min="221" max="221" width="10.42578125" style="17" bestFit="1" customWidth="1"/>
    <col min="222" max="222" width="11.42578125" style="17" bestFit="1" customWidth="1"/>
    <col min="223" max="223" width="11.28515625" style="17" bestFit="1" customWidth="1"/>
    <col min="224" max="224" width="11" style="17" bestFit="1" customWidth="1"/>
    <col min="225" max="225" width="11.5703125" style="17" bestFit="1" customWidth="1"/>
    <col min="226" max="226" width="11.28515625" style="17" bestFit="1" customWidth="1"/>
    <col min="227" max="227" width="10.85546875" style="17" bestFit="1" customWidth="1"/>
    <col min="228" max="229" width="11.42578125" style="17" bestFit="1" customWidth="1"/>
    <col min="230" max="230" width="11.140625" style="17" bestFit="1" customWidth="1"/>
    <col min="231" max="231" width="11.7109375" style="17" bestFit="1" customWidth="1"/>
    <col min="232" max="232" width="11" style="17" bestFit="1" customWidth="1"/>
    <col min="233" max="233" width="10.42578125" style="17" bestFit="1" customWidth="1"/>
    <col min="234" max="234" width="11.42578125" style="17" bestFit="1" customWidth="1"/>
    <col min="235" max="235" width="11.28515625" style="17" bestFit="1" customWidth="1"/>
    <col min="236" max="236" width="11" style="17" bestFit="1" customWidth="1"/>
    <col min="237" max="237" width="11.5703125" style="17" bestFit="1" customWidth="1"/>
    <col min="238" max="238" width="11.28515625" style="17" bestFit="1" customWidth="1"/>
    <col min="239" max="239" width="10.85546875" style="17" bestFit="1" customWidth="1"/>
    <col min="240" max="241" width="11.42578125" style="17" bestFit="1" customWidth="1"/>
    <col min="242" max="242" width="11.140625" style="17" bestFit="1" customWidth="1"/>
    <col min="243" max="243" width="11.7109375" style="17" bestFit="1" customWidth="1"/>
    <col min="244" max="244" width="11" style="17" bestFit="1" customWidth="1"/>
    <col min="245" max="245" width="10.42578125" style="17" bestFit="1" customWidth="1"/>
    <col min="246" max="246" width="11.42578125" style="17" bestFit="1" customWidth="1"/>
    <col min="247" max="247" width="11.28515625" style="17" bestFit="1" customWidth="1"/>
    <col min="248" max="248" width="11" style="17" bestFit="1" customWidth="1"/>
    <col min="249" max="249" width="11.5703125" style="17" bestFit="1" customWidth="1"/>
    <col min="250" max="250" width="11.28515625" style="17" bestFit="1" customWidth="1"/>
    <col min="251" max="251" width="10.85546875" style="17" bestFit="1" customWidth="1"/>
    <col min="252" max="253" width="11.42578125" style="17" bestFit="1" customWidth="1"/>
    <col min="254" max="254" width="11.140625" style="17" bestFit="1" customWidth="1"/>
    <col min="255" max="255" width="11.7109375" style="17" bestFit="1" customWidth="1"/>
    <col min="256" max="256" width="11" style="17" bestFit="1" customWidth="1"/>
    <col min="257" max="257" width="10.42578125" style="17" bestFit="1" customWidth="1"/>
    <col min="258" max="258" width="11.42578125" style="17" bestFit="1" customWidth="1"/>
    <col min="259" max="259" width="11.28515625" style="17" bestFit="1" customWidth="1"/>
    <col min="260" max="260" width="11" style="17" bestFit="1" customWidth="1"/>
    <col min="261" max="261" width="11.5703125" style="17" bestFit="1" customWidth="1"/>
    <col min="262" max="262" width="11.28515625" style="17" bestFit="1" customWidth="1"/>
    <col min="263" max="263" width="10.85546875" style="17" bestFit="1" customWidth="1"/>
    <col min="264" max="265" width="11.42578125" style="17" bestFit="1" customWidth="1"/>
    <col min="266" max="266" width="11.140625" style="17" bestFit="1" customWidth="1"/>
    <col min="267" max="267" width="11.7109375" style="17" bestFit="1" customWidth="1"/>
    <col min="268" max="268" width="11" style="17" bestFit="1" customWidth="1"/>
    <col min="269" max="269" width="10.42578125" style="17" bestFit="1" customWidth="1"/>
    <col min="270" max="270" width="11.42578125" style="17" bestFit="1" customWidth="1"/>
    <col min="271" max="271" width="11.28515625" style="17" bestFit="1" customWidth="1"/>
    <col min="272" max="272" width="11" style="17" bestFit="1" customWidth="1"/>
    <col min="273" max="273" width="11.5703125" style="17" bestFit="1" customWidth="1"/>
    <col min="274" max="274" width="11.28515625" style="17" bestFit="1" customWidth="1"/>
    <col min="275" max="275" width="10.85546875" style="17" bestFit="1" customWidth="1"/>
    <col min="276" max="276" width="11.28515625" style="17" bestFit="1" customWidth="1"/>
    <col min="277" max="277" width="11.42578125" style="17" bestFit="1" customWidth="1"/>
    <col min="278" max="278" width="11.140625" style="17" bestFit="1" customWidth="1"/>
    <col min="279" max="279" width="11.7109375" style="17" bestFit="1" customWidth="1"/>
    <col min="280" max="280" width="11" style="17" bestFit="1" customWidth="1"/>
    <col min="281" max="281" width="10.42578125" style="17" bestFit="1" customWidth="1"/>
    <col min="282" max="282" width="11.42578125" style="17" bestFit="1" customWidth="1"/>
    <col min="283" max="283" width="11.28515625" style="17" bestFit="1" customWidth="1"/>
    <col min="284" max="284" width="11" style="17" bestFit="1" customWidth="1"/>
    <col min="285" max="285" width="11.5703125" style="17" bestFit="1" customWidth="1"/>
    <col min="286" max="286" width="11.28515625" style="17" bestFit="1" customWidth="1"/>
    <col min="287" max="287" width="10.85546875" style="17" bestFit="1" customWidth="1"/>
    <col min="288" max="289" width="11.42578125" style="17" bestFit="1" customWidth="1"/>
    <col min="290" max="290" width="11.140625" style="17" bestFit="1" customWidth="1"/>
    <col min="291" max="291" width="11.7109375" style="17" bestFit="1" customWidth="1"/>
    <col min="292" max="292" width="11" style="17" bestFit="1" customWidth="1"/>
    <col min="293" max="293" width="10.42578125" style="17" bestFit="1" customWidth="1"/>
    <col min="294" max="294" width="11.42578125" style="17" bestFit="1" customWidth="1"/>
    <col min="295" max="295" width="11.28515625" style="17" bestFit="1" customWidth="1"/>
    <col min="296" max="296" width="11" style="17" bestFit="1" customWidth="1"/>
    <col min="297" max="297" width="11.5703125" style="17" bestFit="1" customWidth="1"/>
    <col min="298" max="298" width="11.28515625" style="17" bestFit="1" customWidth="1"/>
    <col min="299" max="299" width="10.85546875" style="17" bestFit="1" customWidth="1"/>
    <col min="300" max="301" width="11.42578125" style="17" bestFit="1" customWidth="1"/>
    <col min="302" max="302" width="11.140625" style="17" bestFit="1" customWidth="1"/>
    <col min="303" max="303" width="11.7109375" style="17" bestFit="1" customWidth="1"/>
    <col min="304" max="304" width="11" style="17" bestFit="1" customWidth="1"/>
    <col min="305" max="305" width="10.42578125" style="17" bestFit="1" customWidth="1"/>
    <col min="306" max="306" width="11.42578125" style="17" bestFit="1" customWidth="1"/>
    <col min="307" max="307" width="11.28515625" style="17" bestFit="1" customWidth="1"/>
    <col min="308" max="308" width="11" style="17" bestFit="1" customWidth="1"/>
    <col min="309" max="309" width="11.5703125" style="17" bestFit="1" customWidth="1"/>
    <col min="310" max="310" width="11.28515625" style="17" bestFit="1" customWidth="1"/>
    <col min="311" max="311" width="10.85546875" style="17" bestFit="1" customWidth="1"/>
    <col min="312" max="313" width="11.42578125" style="17" bestFit="1" customWidth="1"/>
    <col min="314" max="314" width="11.140625" style="17" bestFit="1" customWidth="1"/>
    <col min="315" max="315" width="11.7109375" style="17" bestFit="1" customWidth="1"/>
    <col min="316" max="316" width="11" style="17" bestFit="1" customWidth="1"/>
    <col min="317" max="317" width="10.42578125" style="17" bestFit="1" customWidth="1"/>
    <col min="318" max="318" width="11.42578125" style="17" bestFit="1" customWidth="1"/>
    <col min="319" max="319" width="11.28515625" style="17" bestFit="1" customWidth="1"/>
    <col min="320" max="320" width="11" style="17" bestFit="1" customWidth="1"/>
    <col min="321" max="321" width="11.5703125" style="17" bestFit="1" customWidth="1"/>
    <col min="322" max="322" width="11.28515625" style="17" bestFit="1" customWidth="1"/>
    <col min="323" max="323" width="10.85546875" style="17" bestFit="1" customWidth="1"/>
    <col min="324" max="324" width="11.28515625" style="17" bestFit="1" customWidth="1"/>
    <col min="325" max="325" width="11.42578125" style="17" bestFit="1" customWidth="1"/>
    <col min="326" max="326" width="11.140625" style="17" bestFit="1" customWidth="1"/>
    <col min="327" max="327" width="11.7109375" style="17" bestFit="1" customWidth="1"/>
    <col min="328" max="328" width="11" style="17" bestFit="1" customWidth="1"/>
    <col min="329" max="329" width="10.42578125" style="17" bestFit="1" customWidth="1"/>
    <col min="330" max="330" width="11.42578125" style="17" bestFit="1" customWidth="1"/>
    <col min="331" max="331" width="11.28515625" style="17" bestFit="1" customWidth="1"/>
    <col min="332" max="332" width="11" style="17" bestFit="1" customWidth="1"/>
    <col min="333" max="333" width="11.5703125" style="17" bestFit="1" customWidth="1"/>
    <col min="334" max="334" width="11.28515625" style="17" bestFit="1" customWidth="1"/>
    <col min="335" max="335" width="10.85546875" style="17" bestFit="1" customWidth="1"/>
    <col min="336" max="337" width="11.42578125" style="17" bestFit="1" customWidth="1"/>
    <col min="338" max="338" width="11.140625" style="17" bestFit="1" customWidth="1"/>
    <col min="339" max="339" width="11.7109375" style="17" bestFit="1" customWidth="1"/>
    <col min="340" max="340" width="11" style="17" bestFit="1" customWidth="1"/>
    <col min="341" max="341" width="10.42578125" style="17" bestFit="1" customWidth="1"/>
    <col min="342" max="342" width="11.42578125" style="17" bestFit="1" customWidth="1"/>
    <col min="343" max="343" width="11.28515625" style="17" bestFit="1" customWidth="1"/>
    <col min="344" max="344" width="11" style="17" bestFit="1" customWidth="1"/>
    <col min="345" max="345" width="11.5703125" style="17" bestFit="1" customWidth="1"/>
    <col min="346" max="346" width="11.28515625" style="17" bestFit="1" customWidth="1"/>
    <col min="347" max="347" width="10.85546875" style="17" bestFit="1" customWidth="1"/>
    <col min="348" max="349" width="11.42578125" style="17" bestFit="1" customWidth="1"/>
    <col min="350" max="350" width="11.140625" style="17" bestFit="1" customWidth="1"/>
    <col min="351" max="351" width="11.7109375" style="17" bestFit="1" customWidth="1"/>
    <col min="352" max="352" width="11" style="17" bestFit="1" customWidth="1"/>
    <col min="353" max="353" width="10.42578125" style="17" bestFit="1" customWidth="1"/>
    <col min="354" max="354" width="11.42578125" style="17" bestFit="1" customWidth="1"/>
    <col min="355" max="355" width="11.28515625" style="17" bestFit="1" customWidth="1"/>
    <col min="356" max="356" width="11" style="17" bestFit="1" customWidth="1"/>
    <col min="357" max="357" width="11.5703125" style="17" bestFit="1" customWidth="1"/>
    <col min="358" max="358" width="11.28515625" style="17" bestFit="1" customWidth="1"/>
    <col min="359" max="359" width="10.85546875" style="17" bestFit="1" customWidth="1"/>
    <col min="360" max="361" width="11.42578125" style="17" bestFit="1" customWidth="1"/>
    <col min="362" max="362" width="11.140625" style="17" bestFit="1" customWidth="1"/>
    <col min="363" max="363" width="11.7109375" style="17" bestFit="1" customWidth="1"/>
    <col min="364" max="364" width="11" style="17" bestFit="1" customWidth="1"/>
    <col min="365" max="365" width="10.42578125" style="17" bestFit="1" customWidth="1"/>
    <col min="366" max="366" width="11.42578125" style="17" bestFit="1" customWidth="1"/>
    <col min="367" max="367" width="11.28515625" style="17" bestFit="1" customWidth="1"/>
    <col min="368" max="368" width="11" style="17" bestFit="1" customWidth="1"/>
    <col min="369" max="369" width="11.5703125" style="17" bestFit="1" customWidth="1"/>
    <col min="370" max="370" width="11.28515625" style="17" bestFit="1" customWidth="1"/>
    <col min="371" max="371" width="10.85546875" style="17" bestFit="1" customWidth="1"/>
    <col min="372" max="372" width="11.28515625" style="17" bestFit="1" customWidth="1"/>
    <col min="373" max="373" width="11.42578125" style="17" bestFit="1" customWidth="1"/>
    <col min="374" max="374" width="11.140625" style="17" bestFit="1" customWidth="1"/>
    <col min="375" max="375" width="11.7109375" style="17" bestFit="1" customWidth="1"/>
    <col min="376" max="376" width="11" style="17" bestFit="1" customWidth="1"/>
    <col min="377" max="377" width="10.42578125" style="17" bestFit="1" customWidth="1"/>
    <col min="378" max="378" width="11.42578125" style="17" bestFit="1" customWidth="1"/>
    <col min="379" max="379" width="11.28515625" style="17" bestFit="1" customWidth="1"/>
    <col min="380" max="380" width="11" style="17" bestFit="1" customWidth="1"/>
    <col min="381" max="381" width="11.5703125" style="17" bestFit="1" customWidth="1"/>
    <col min="382" max="382" width="11.28515625" style="17" bestFit="1" customWidth="1"/>
    <col min="383" max="383" width="10.85546875" style="17" bestFit="1" customWidth="1"/>
    <col min="384" max="385" width="11.42578125" style="17" bestFit="1" customWidth="1"/>
    <col min="386" max="386" width="11.140625" style="17" bestFit="1" customWidth="1"/>
    <col min="387" max="387" width="11.7109375" style="17" bestFit="1" customWidth="1"/>
    <col min="388" max="388" width="11" style="17" bestFit="1" customWidth="1"/>
    <col min="389" max="389" width="10.42578125" style="17" bestFit="1" customWidth="1"/>
    <col min="390" max="390" width="11.42578125" style="17" bestFit="1" customWidth="1"/>
    <col min="391" max="391" width="11.28515625" style="17" bestFit="1" customWidth="1"/>
    <col min="392" max="392" width="11" style="17" bestFit="1" customWidth="1"/>
    <col min="393" max="393" width="11.5703125" style="17" bestFit="1" customWidth="1"/>
    <col min="394" max="394" width="11.28515625" style="17" bestFit="1" customWidth="1"/>
    <col min="395" max="395" width="10.85546875" style="17" bestFit="1" customWidth="1"/>
    <col min="396" max="397" width="11.42578125" style="17" bestFit="1" customWidth="1"/>
    <col min="398" max="398" width="11.140625" style="17" bestFit="1" customWidth="1"/>
    <col min="399" max="399" width="11.7109375" style="17" bestFit="1" customWidth="1"/>
    <col min="400" max="400" width="11" style="17" bestFit="1" customWidth="1"/>
    <col min="401" max="401" width="10.42578125" style="17" bestFit="1" customWidth="1"/>
    <col min="402" max="402" width="11.42578125" style="17" bestFit="1" customWidth="1"/>
    <col min="403" max="403" width="11.28515625" style="17" bestFit="1" customWidth="1"/>
    <col min="404" max="404" width="11" style="17" bestFit="1" customWidth="1"/>
    <col min="405" max="405" width="11.5703125" style="17" bestFit="1" customWidth="1"/>
    <col min="406" max="406" width="11.28515625" style="17" bestFit="1" customWidth="1"/>
    <col min="407" max="407" width="10.85546875" style="17" bestFit="1" customWidth="1"/>
    <col min="408" max="409" width="11.42578125" style="17" bestFit="1" customWidth="1"/>
    <col min="410" max="410" width="11.140625" style="17" bestFit="1" customWidth="1"/>
    <col min="411" max="411" width="11.7109375" style="17" bestFit="1" customWidth="1"/>
    <col min="412" max="412" width="11" style="17" bestFit="1" customWidth="1"/>
    <col min="413" max="413" width="10.42578125" style="17" bestFit="1" customWidth="1"/>
    <col min="414" max="414" width="11.42578125" style="17" bestFit="1" customWidth="1"/>
    <col min="415" max="415" width="11.28515625" style="17" bestFit="1" customWidth="1"/>
    <col min="416" max="416" width="11" style="17" bestFit="1" customWidth="1"/>
    <col min="417" max="417" width="11.5703125" style="17" bestFit="1" customWidth="1"/>
    <col min="418" max="418" width="11.28515625" style="17" bestFit="1" customWidth="1"/>
    <col min="419" max="419" width="10.85546875" style="17" bestFit="1" customWidth="1"/>
    <col min="420" max="420" width="11.28515625" style="17" bestFit="1" customWidth="1"/>
    <col min="421" max="421" width="11.42578125" style="17" bestFit="1" customWidth="1"/>
    <col min="422" max="422" width="11.140625" style="17" bestFit="1" customWidth="1"/>
    <col min="423" max="423" width="11.7109375" style="17" bestFit="1" customWidth="1"/>
    <col min="424" max="424" width="11" style="17" bestFit="1" customWidth="1"/>
    <col min="425" max="425" width="10.42578125" style="17" bestFit="1" customWidth="1"/>
    <col min="426" max="426" width="11.42578125" style="17" bestFit="1" customWidth="1"/>
    <col min="427" max="427" width="11.28515625" style="17" bestFit="1" customWidth="1"/>
    <col min="428" max="428" width="11" style="17" bestFit="1" customWidth="1"/>
    <col min="429" max="429" width="11.5703125" style="17" bestFit="1" customWidth="1"/>
    <col min="430" max="430" width="11.28515625" style="17" bestFit="1" customWidth="1"/>
    <col min="431" max="431" width="10.85546875" style="17" bestFit="1" customWidth="1"/>
    <col min="432" max="433" width="11.42578125" style="17" bestFit="1" customWidth="1"/>
    <col min="434" max="434" width="11.140625" style="17" bestFit="1" customWidth="1"/>
    <col min="435" max="435" width="11.7109375" style="17" bestFit="1" customWidth="1"/>
    <col min="436" max="436" width="11" style="17" bestFit="1" customWidth="1"/>
    <col min="437" max="437" width="10.42578125" style="17" bestFit="1" customWidth="1"/>
    <col min="438" max="438" width="11.42578125" style="17" bestFit="1" customWidth="1"/>
    <col min="439" max="439" width="11.28515625" style="17" bestFit="1" customWidth="1"/>
    <col min="440" max="440" width="11" style="17" bestFit="1" customWidth="1"/>
    <col min="441" max="441" width="11.5703125" style="17" bestFit="1" customWidth="1"/>
    <col min="442" max="442" width="11.28515625" style="17" bestFit="1" customWidth="1"/>
    <col min="443" max="443" width="10.85546875" style="17" bestFit="1" customWidth="1"/>
    <col min="444" max="445" width="11.42578125" style="17" bestFit="1" customWidth="1"/>
    <col min="446" max="446" width="11.140625" style="17" bestFit="1" customWidth="1"/>
    <col min="447" max="447" width="11.7109375" style="17" bestFit="1" customWidth="1"/>
    <col min="448" max="448" width="11" style="17" bestFit="1" customWidth="1"/>
    <col min="449" max="449" width="10.42578125" style="17" bestFit="1" customWidth="1"/>
    <col min="450" max="450" width="11.42578125" style="17" bestFit="1" customWidth="1"/>
    <col min="451" max="451" width="11.28515625" style="17" bestFit="1" customWidth="1"/>
    <col min="452" max="452" width="11" style="17" bestFit="1" customWidth="1"/>
    <col min="453" max="453" width="11.5703125" style="17" bestFit="1" customWidth="1"/>
    <col min="454" max="454" width="11.28515625" style="17" bestFit="1" customWidth="1"/>
    <col min="455" max="455" width="10.85546875" style="17" bestFit="1" customWidth="1"/>
    <col min="456" max="457" width="11.42578125" style="17" bestFit="1" customWidth="1"/>
    <col min="458" max="458" width="11.140625" style="17" bestFit="1" customWidth="1"/>
    <col min="459" max="459" width="11.7109375" style="17" bestFit="1" customWidth="1"/>
    <col min="460" max="460" width="11" style="17" bestFit="1" customWidth="1"/>
    <col min="461" max="461" width="10.42578125" style="17" bestFit="1" customWidth="1"/>
    <col min="462" max="462" width="11.42578125" style="17" bestFit="1" customWidth="1"/>
    <col min="463" max="463" width="11.28515625" style="17" bestFit="1" customWidth="1"/>
    <col min="464" max="464" width="11" style="17" bestFit="1" customWidth="1"/>
    <col min="465" max="465" width="11.5703125" style="17" bestFit="1" customWidth="1"/>
    <col min="466" max="466" width="11.28515625" style="17" bestFit="1" customWidth="1"/>
    <col min="467" max="467" width="10.85546875" style="17" bestFit="1" customWidth="1"/>
    <col min="468" max="468" width="11.28515625" style="17" bestFit="1" customWidth="1"/>
    <col min="469" max="469" width="11.42578125" style="17" bestFit="1" customWidth="1"/>
    <col min="470" max="470" width="11.140625" style="17" bestFit="1" customWidth="1"/>
    <col min="471" max="471" width="11.7109375" style="17" bestFit="1" customWidth="1"/>
    <col min="472" max="472" width="11" style="17" bestFit="1" customWidth="1"/>
    <col min="473" max="473" width="10.42578125" style="17" bestFit="1" customWidth="1"/>
    <col min="474" max="474" width="11.42578125" style="17" bestFit="1" customWidth="1"/>
    <col min="475" max="475" width="11.28515625" style="17" bestFit="1" customWidth="1"/>
    <col min="476" max="476" width="11" style="17" bestFit="1" customWidth="1"/>
    <col min="477" max="477" width="11.5703125" style="17" bestFit="1" customWidth="1"/>
    <col min="478" max="478" width="11.28515625" style="17" bestFit="1" customWidth="1"/>
    <col min="479" max="479" width="10.85546875" style="17" bestFit="1" customWidth="1"/>
    <col min="480" max="481" width="11.42578125" style="17" bestFit="1" customWidth="1"/>
    <col min="482" max="482" width="11.140625" style="17" bestFit="1" customWidth="1"/>
    <col min="483" max="483" width="11.7109375" style="17" bestFit="1" customWidth="1"/>
    <col min="484" max="484" width="11" style="17" bestFit="1" customWidth="1"/>
    <col min="485" max="485" width="10.42578125" style="17" bestFit="1" customWidth="1"/>
    <col min="486" max="486" width="11.42578125" style="17" bestFit="1" customWidth="1"/>
    <col min="487" max="487" width="11.28515625" style="17" bestFit="1" customWidth="1"/>
    <col min="488" max="488" width="11" style="17" bestFit="1" customWidth="1"/>
    <col min="489" max="489" width="11.5703125" style="17" bestFit="1" customWidth="1"/>
    <col min="490" max="490" width="11.28515625" style="17" bestFit="1" customWidth="1"/>
    <col min="491" max="491" width="10.85546875" style="17" bestFit="1" customWidth="1"/>
    <col min="492" max="493" width="11.42578125" style="17" bestFit="1" customWidth="1"/>
    <col min="494" max="494" width="11.140625" style="17" bestFit="1" customWidth="1"/>
    <col min="495" max="495" width="11.7109375" style="17" bestFit="1" customWidth="1"/>
    <col min="496" max="496" width="11" style="17" bestFit="1" customWidth="1"/>
    <col min="497" max="497" width="10.42578125" style="17" bestFit="1" customWidth="1"/>
    <col min="498" max="498" width="11.42578125" style="17" bestFit="1" customWidth="1"/>
    <col min="499" max="499" width="11.28515625" style="17" bestFit="1" customWidth="1"/>
    <col min="500" max="500" width="11" style="17" bestFit="1" customWidth="1"/>
    <col min="501" max="501" width="11.5703125" style="17" bestFit="1" customWidth="1"/>
    <col min="502" max="502" width="11.28515625" style="17" bestFit="1" customWidth="1"/>
    <col min="503" max="503" width="10.85546875" style="17" bestFit="1" customWidth="1"/>
    <col min="504" max="505" width="11.42578125" style="17" bestFit="1" customWidth="1"/>
    <col min="506" max="506" width="11.140625" style="17" bestFit="1" customWidth="1"/>
    <col min="507" max="507" width="11.7109375" style="17" bestFit="1" customWidth="1"/>
    <col min="508" max="508" width="11" style="17" bestFit="1" customWidth="1"/>
    <col min="509" max="509" width="10.42578125" style="17" bestFit="1" customWidth="1"/>
    <col min="510" max="510" width="11.42578125" style="17" bestFit="1" customWidth="1"/>
    <col min="511" max="511" width="11.28515625" style="17" bestFit="1" customWidth="1"/>
    <col min="512" max="512" width="11" style="17" bestFit="1" customWidth="1"/>
    <col min="513" max="513" width="11.5703125" style="17" bestFit="1" customWidth="1"/>
    <col min="514" max="514" width="11.28515625" style="17" bestFit="1" customWidth="1"/>
    <col min="515" max="515" width="10.85546875" style="17" bestFit="1" customWidth="1"/>
    <col min="516" max="516" width="11.28515625" style="17" bestFit="1" customWidth="1"/>
    <col min="517" max="517" width="11.42578125" style="17" bestFit="1" customWidth="1"/>
    <col min="518" max="518" width="11.140625" style="17" bestFit="1" customWidth="1"/>
    <col min="519" max="519" width="11.7109375" style="17" bestFit="1" customWidth="1"/>
    <col min="520" max="520" width="11" style="17" bestFit="1" customWidth="1"/>
    <col min="521" max="521" width="10.42578125" style="17" bestFit="1" customWidth="1"/>
    <col min="522" max="522" width="11.42578125" style="17" bestFit="1" customWidth="1"/>
    <col min="523" max="523" width="11.28515625" style="17" bestFit="1" customWidth="1"/>
    <col min="524" max="524" width="11" style="17" bestFit="1" customWidth="1"/>
    <col min="525" max="525" width="11.5703125" style="17" bestFit="1" customWidth="1"/>
    <col min="526" max="526" width="11.28515625" style="17" bestFit="1" customWidth="1"/>
    <col min="527" max="527" width="10.85546875" style="17" bestFit="1" customWidth="1"/>
    <col min="528" max="529" width="11.42578125" style="17" bestFit="1" customWidth="1"/>
    <col min="530" max="530" width="11.140625" style="17" bestFit="1" customWidth="1"/>
    <col min="531" max="531" width="11.7109375" style="17" bestFit="1" customWidth="1"/>
    <col min="532" max="532" width="11" style="17" bestFit="1" customWidth="1"/>
    <col min="533" max="533" width="10.42578125" style="17" bestFit="1" customWidth="1"/>
    <col min="534" max="534" width="11.42578125" style="17" bestFit="1" customWidth="1"/>
    <col min="535" max="535" width="11.28515625" style="17" bestFit="1" customWidth="1"/>
    <col min="536" max="536" width="11" style="17" bestFit="1" customWidth="1"/>
    <col min="537" max="537" width="11.5703125" style="17" bestFit="1" customWidth="1"/>
    <col min="538" max="538" width="11.28515625" style="17" bestFit="1" customWidth="1"/>
    <col min="539" max="539" width="10.85546875" style="17" bestFit="1" customWidth="1"/>
    <col min="540" max="541" width="11.42578125" style="17" bestFit="1" customWidth="1"/>
    <col min="542" max="542" width="11.140625" style="17" bestFit="1" customWidth="1"/>
    <col min="543" max="543" width="11.7109375" style="17" bestFit="1" customWidth="1"/>
    <col min="544" max="544" width="11" style="17" bestFit="1" customWidth="1"/>
    <col min="545" max="545" width="10.42578125" style="17" bestFit="1" customWidth="1"/>
    <col min="546" max="546" width="11.42578125" style="17" bestFit="1" customWidth="1"/>
    <col min="547" max="547" width="11.28515625" style="17" bestFit="1" customWidth="1"/>
    <col min="548" max="548" width="11" style="17" bestFit="1" customWidth="1"/>
    <col min="549" max="549" width="11.5703125" style="17" bestFit="1" customWidth="1"/>
    <col min="550" max="550" width="11.28515625" style="17" bestFit="1" customWidth="1"/>
    <col min="551" max="551" width="10.85546875" style="17" bestFit="1" customWidth="1"/>
    <col min="552" max="553" width="11.42578125" style="17" bestFit="1" customWidth="1"/>
    <col min="554" max="554" width="11.140625" style="17" bestFit="1" customWidth="1"/>
    <col min="555" max="555" width="11.7109375" style="17" bestFit="1" customWidth="1"/>
    <col min="556" max="556" width="11" style="17" bestFit="1" customWidth="1"/>
    <col min="557" max="557" width="10.42578125" style="17" bestFit="1" customWidth="1"/>
    <col min="558" max="558" width="11.42578125" style="17" bestFit="1" customWidth="1"/>
    <col min="559" max="559" width="11.28515625" style="17" bestFit="1" customWidth="1"/>
    <col min="560" max="560" width="11" style="17" bestFit="1" customWidth="1"/>
    <col min="561" max="561" width="11.5703125" style="17" bestFit="1" customWidth="1"/>
    <col min="562" max="562" width="11.28515625" style="17" bestFit="1" customWidth="1"/>
    <col min="563" max="563" width="10.85546875" style="17" bestFit="1" customWidth="1"/>
    <col min="564" max="564" width="11.28515625" style="17" bestFit="1" customWidth="1"/>
    <col min="565" max="565" width="11.42578125" style="17" bestFit="1" customWidth="1"/>
    <col min="566" max="566" width="11.140625" style="17" bestFit="1" customWidth="1"/>
    <col min="567" max="567" width="11.7109375" style="17" bestFit="1" customWidth="1"/>
    <col min="568" max="568" width="11" style="17" bestFit="1" customWidth="1"/>
    <col min="569" max="569" width="10.42578125" style="17" bestFit="1" customWidth="1"/>
    <col min="570" max="570" width="11.42578125" style="17" bestFit="1" customWidth="1"/>
    <col min="571" max="571" width="11.28515625" style="17" bestFit="1" customWidth="1"/>
    <col min="572" max="572" width="11" style="17" bestFit="1" customWidth="1"/>
    <col min="573" max="573" width="11.5703125" style="17" bestFit="1" customWidth="1"/>
    <col min="574" max="574" width="11.28515625" style="17" bestFit="1" customWidth="1"/>
    <col min="575" max="575" width="10.85546875" style="17" bestFit="1" customWidth="1"/>
    <col min="576" max="577" width="11.42578125" style="17" bestFit="1" customWidth="1"/>
    <col min="578" max="578" width="11.140625" style="17" bestFit="1" customWidth="1"/>
    <col min="579" max="579" width="11.7109375" style="17" bestFit="1" customWidth="1"/>
    <col min="580" max="580" width="11" style="17" bestFit="1" customWidth="1"/>
    <col min="581" max="581" width="10.42578125" style="17" bestFit="1" customWidth="1"/>
    <col min="582" max="582" width="11.42578125" style="17" bestFit="1" customWidth="1"/>
    <col min="583" max="583" width="11.28515625" style="17" bestFit="1" customWidth="1"/>
    <col min="584" max="584" width="11" style="17" bestFit="1" customWidth="1"/>
    <col min="585" max="585" width="11.5703125" style="17" bestFit="1" customWidth="1"/>
    <col min="586" max="586" width="11.28515625" style="17" bestFit="1" customWidth="1"/>
    <col min="587" max="587" width="10.85546875" style="17" bestFit="1" customWidth="1"/>
    <col min="588" max="589" width="11.42578125" style="17" bestFit="1" customWidth="1"/>
    <col min="590" max="590" width="11.140625" style="17" bestFit="1" customWidth="1"/>
    <col min="591" max="591" width="11.7109375" style="17" bestFit="1" customWidth="1"/>
    <col min="592" max="592" width="11" style="17" bestFit="1" customWidth="1"/>
    <col min="593" max="593" width="10.42578125" style="17" bestFit="1" customWidth="1"/>
    <col min="594" max="594" width="11.42578125" style="17" bestFit="1" customWidth="1"/>
    <col min="595" max="595" width="11.28515625" style="17" bestFit="1" customWidth="1"/>
    <col min="596" max="596" width="11" style="17" bestFit="1" customWidth="1"/>
    <col min="597" max="597" width="11.5703125" style="17" bestFit="1" customWidth="1"/>
    <col min="598" max="598" width="11.28515625" style="17" bestFit="1" customWidth="1"/>
    <col min="599" max="599" width="10.85546875" style="17" bestFit="1" customWidth="1"/>
    <col min="600" max="601" width="11.42578125" style="17" bestFit="1" customWidth="1"/>
    <col min="602" max="602" width="11.140625" style="17" bestFit="1" customWidth="1"/>
    <col min="603" max="603" width="11.7109375" style="17" bestFit="1" customWidth="1"/>
    <col min="604" max="604" width="11" style="17" bestFit="1" customWidth="1"/>
    <col min="605" max="605" width="10.42578125" style="17" bestFit="1" customWidth="1"/>
    <col min="606" max="606" width="11.42578125" style="17" bestFit="1" customWidth="1"/>
    <col min="607" max="607" width="11.28515625" style="17" bestFit="1" customWidth="1"/>
    <col min="608" max="608" width="11" style="17" bestFit="1" customWidth="1"/>
    <col min="609" max="609" width="11.5703125" style="17" bestFit="1" customWidth="1"/>
    <col min="610" max="610" width="11.28515625" style="17" bestFit="1" customWidth="1"/>
    <col min="611" max="16384" width="9.140625" style="17"/>
  </cols>
  <sheetData>
    <row r="1" spans="1:610" x14ac:dyDescent="0.25">
      <c r="A1" s="17"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row>
    <row r="2" spans="1:610" x14ac:dyDescent="0.25">
      <c r="B2" s="33">
        <v>2017</v>
      </c>
      <c r="C2" s="33">
        <v>2018</v>
      </c>
      <c r="D2" s="33">
        <v>2019</v>
      </c>
      <c r="E2" s="33">
        <v>2020</v>
      </c>
      <c r="F2" s="33">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10" x14ac:dyDescent="0.25">
      <c r="A3" s="34" t="s">
        <v>56</v>
      </c>
      <c r="B3" s="88">
        <v>474605210583.85822</v>
      </c>
      <c r="C3" s="88">
        <v>463496778763.6178</v>
      </c>
      <c r="D3" s="88">
        <v>455114968685.93854</v>
      </c>
      <c r="E3" s="88">
        <v>446941219204.70551</v>
      </c>
      <c r="F3" s="88">
        <v>444846453776.07404</v>
      </c>
      <c r="G3" s="88">
        <v>438906397644.9046</v>
      </c>
      <c r="H3" s="88">
        <v>432567137366.65314</v>
      </c>
      <c r="I3" s="88">
        <v>427833274399.83936</v>
      </c>
      <c r="J3" s="88">
        <v>427680627304.52966</v>
      </c>
      <c r="K3" s="88">
        <v>422719248229.58508</v>
      </c>
      <c r="L3" s="88">
        <v>386194469862.961</v>
      </c>
      <c r="M3" s="88">
        <v>329270940709.30792</v>
      </c>
      <c r="N3" s="88">
        <v>286993626322.1427</v>
      </c>
      <c r="O3" s="88">
        <v>224895487918.7937</v>
      </c>
      <c r="P3" s="88">
        <v>183568622748.16113</v>
      </c>
      <c r="Q3" s="88">
        <v>125592647325.50186</v>
      </c>
      <c r="R3" s="88">
        <v>85750317137.391769</v>
      </c>
      <c r="S3" s="88">
        <v>44199037803.005295</v>
      </c>
      <c r="T3" s="88">
        <v>6164259939.9522209</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10" x14ac:dyDescent="0.25">
      <c r="A4" s="17" t="s">
        <v>57</v>
      </c>
      <c r="B4" s="88">
        <v>445000000000</v>
      </c>
      <c r="C4" s="88">
        <v>445000000000</v>
      </c>
      <c r="D4" s="88">
        <v>445000000000</v>
      </c>
      <c r="E4" s="88">
        <v>445000000000</v>
      </c>
      <c r="F4" s="88">
        <v>445000000000</v>
      </c>
      <c r="G4" s="88">
        <v>445000000000</v>
      </c>
      <c r="H4" s="88">
        <v>445000000000</v>
      </c>
      <c r="I4" s="88">
        <v>445000000000</v>
      </c>
      <c r="J4" s="88">
        <v>445000000000</v>
      </c>
      <c r="K4" s="88">
        <v>445000000000</v>
      </c>
      <c r="L4" s="88">
        <v>406428351759.47272</v>
      </c>
      <c r="M4" s="88">
        <v>341406365829.86755</v>
      </c>
      <c r="N4" s="88">
        <v>299869540733.40967</v>
      </c>
      <c r="O4" s="88">
        <v>229885977742.556</v>
      </c>
      <c r="P4" s="88">
        <v>188938679602.28583</v>
      </c>
      <c r="Q4" s="88">
        <v>126363759385.9375</v>
      </c>
      <c r="R4" s="88">
        <v>86964781923.462036</v>
      </c>
      <c r="S4" s="88">
        <v>42328723712.684517</v>
      </c>
      <c r="T4" s="88">
        <v>6162415727.3494873</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10" x14ac:dyDescent="0.25">
      <c r="A5" s="17" t="s">
        <v>60</v>
      </c>
      <c r="B5" s="88">
        <v>2433452895.0878739</v>
      </c>
      <c r="C5" s="88">
        <v>9133987490.6948071</v>
      </c>
      <c r="D5" s="88">
        <v>6020207254.9846535</v>
      </c>
      <c r="E5" s="88">
        <v>6310317695.6583176</v>
      </c>
      <c r="F5" s="88">
        <v>911507435.00520325</v>
      </c>
      <c r="G5" s="88">
        <v>5432488894.4752808</v>
      </c>
      <c r="H5" s="88">
        <v>6375084593.0564804</v>
      </c>
      <c r="I5" s="88">
        <v>5224007224.6197128</v>
      </c>
      <c r="J5" s="88">
        <v>1028016990.0522308</v>
      </c>
      <c r="K5" s="88">
        <v>6158351245.5526581</v>
      </c>
      <c r="L5" s="88">
        <v>1792824245.0492859</v>
      </c>
      <c r="M5" s="88">
        <v>-2080205797.2887344</v>
      </c>
      <c r="N5" s="88">
        <v>2223399795.1217651</v>
      </c>
      <c r="O5" s="88">
        <v>-217727932.09196472</v>
      </c>
      <c r="P5" s="88">
        <v>1620788341.3827438</v>
      </c>
      <c r="Q5" s="88">
        <v>473085566.05506897</v>
      </c>
      <c r="R5" s="88">
        <v>1211703176.8053207</v>
      </c>
      <c r="S5" s="88">
        <v>933683107.37248993</v>
      </c>
      <c r="T5" s="88">
        <v>2127642379.6587753</v>
      </c>
      <c r="U5" s="88">
        <v>10463060.614822388</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10"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10" x14ac:dyDescent="0.25">
      <c r="A7" s="17" t="s">
        <v>58</v>
      </c>
      <c r="B7" s="88">
        <v>2433452895.0878739</v>
      </c>
      <c r="C7" s="88">
        <v>11567440385.782681</v>
      </c>
      <c r="D7" s="88">
        <v>17587647640.767334</v>
      </c>
      <c r="E7" s="88">
        <v>23897965336.425652</v>
      </c>
      <c r="F7" s="88">
        <v>24809472771.430855</v>
      </c>
      <c r="G7" s="88">
        <v>30241961665.906136</v>
      </c>
      <c r="H7" s="88">
        <v>36617046258.962616</v>
      </c>
      <c r="I7" s="88">
        <v>41841053483.582329</v>
      </c>
      <c r="J7" s="88">
        <v>42869070473.63456</v>
      </c>
      <c r="K7" s="88">
        <v>49027421719.187218</v>
      </c>
      <c r="L7" s="88">
        <v>50820245964.236504</v>
      </c>
      <c r="M7" s="88">
        <v>48740040166.947769</v>
      </c>
      <c r="N7" s="88">
        <v>50963439962.069534</v>
      </c>
      <c r="O7" s="88">
        <v>50745712029.97757</v>
      </c>
      <c r="P7" s="88">
        <v>52366500371.360313</v>
      </c>
      <c r="Q7" s="88">
        <v>52839585937.415382</v>
      </c>
      <c r="R7" s="88">
        <v>54051289114.220703</v>
      </c>
      <c r="S7" s="88">
        <v>54984972221.593193</v>
      </c>
      <c r="T7" s="88">
        <v>57112614601.251968</v>
      </c>
      <c r="U7" s="88">
        <v>57123077661.866791</v>
      </c>
      <c r="V7" s="88">
        <v>57123077661.866791</v>
      </c>
      <c r="W7" s="88">
        <v>57123077661.866791</v>
      </c>
      <c r="X7" s="88">
        <v>57123077661.866791</v>
      </c>
      <c r="Y7" s="88">
        <v>57123077661.866791</v>
      </c>
      <c r="Z7" s="88">
        <v>57123077661.866791</v>
      </c>
      <c r="AA7" s="88">
        <v>57123077661.866791</v>
      </c>
      <c r="AB7" s="88">
        <v>57123077661.866791</v>
      </c>
      <c r="AC7" s="88">
        <v>57123077661.866791</v>
      </c>
      <c r="AD7" s="88">
        <v>57123077661.866791</v>
      </c>
      <c r="AE7" s="88">
        <v>57123077661.866791</v>
      </c>
      <c r="AF7" s="88">
        <v>57123077661.866791</v>
      </c>
      <c r="AG7" s="88">
        <v>57123077661.866791</v>
      </c>
      <c r="AH7" s="88">
        <v>57123077661.866791</v>
      </c>
      <c r="AI7" s="88">
        <v>57123077661.866791</v>
      </c>
      <c r="AJ7" s="88">
        <v>57123077661.866791</v>
      </c>
      <c r="AK7" s="88">
        <v>57123077661.866791</v>
      </c>
      <c r="AL7" s="88">
        <v>57123077661.866791</v>
      </c>
      <c r="AM7" s="88">
        <v>57123077661.866791</v>
      </c>
      <c r="AN7" s="88">
        <v>57123077661.866791</v>
      </c>
      <c r="AO7" s="88">
        <v>57123077661.866791</v>
      </c>
      <c r="AP7" s="88">
        <v>57123077661.866791</v>
      </c>
      <c r="AQ7" s="88">
        <v>57123077661.866791</v>
      </c>
      <c r="AR7" s="88">
        <v>57123077661.866791</v>
      </c>
      <c r="AS7" s="88">
        <v>57123077661.866791</v>
      </c>
      <c r="AT7" s="88">
        <v>57123077661.866791</v>
      </c>
      <c r="AU7" s="88">
        <v>57123077661.866791</v>
      </c>
      <c r="AV7" s="88">
        <v>57123077661.866791</v>
      </c>
      <c r="AW7" s="88">
        <v>57123077661.866791</v>
      </c>
      <c r="AX7" s="88">
        <v>57123077661.866791</v>
      </c>
      <c r="AY7" s="88">
        <v>57123077661.866791</v>
      </c>
      <c r="AZ7" s="88">
        <v>57123077661.866791</v>
      </c>
    </row>
    <row r="8" spans="1:610" x14ac:dyDescent="0.25">
      <c r="A8" s="17" t="s">
        <v>59</v>
      </c>
      <c r="B8" s="88">
        <v>29605210583.858215</v>
      </c>
      <c r="C8" s="88">
        <v>18496778763.617798</v>
      </c>
      <c r="D8" s="88">
        <v>10114968685.938538</v>
      </c>
      <c r="E8" s="88">
        <v>1941219204.7055054</v>
      </c>
      <c r="F8" s="88">
        <v>-153546223.92596436</v>
      </c>
      <c r="G8" s="88">
        <v>-6093602355.0953979</v>
      </c>
      <c r="H8" s="88">
        <v>-12432862633.346863</v>
      </c>
      <c r="I8" s="88">
        <v>-17166725600.160645</v>
      </c>
      <c r="J8" s="88">
        <v>-17319372695.470337</v>
      </c>
      <c r="K8" s="88">
        <v>-22280751770.414917</v>
      </c>
      <c r="L8" s="88">
        <v>-20233881896.511719</v>
      </c>
      <c r="M8" s="88">
        <v>-12135425120.559631</v>
      </c>
      <c r="N8" s="88">
        <v>-12875914411.266968</v>
      </c>
      <c r="O8" s="88">
        <v>-4990489823.7622986</v>
      </c>
      <c r="P8" s="88">
        <v>-5370056854.1246948</v>
      </c>
      <c r="Q8" s="88">
        <v>-771112060.43563843</v>
      </c>
      <c r="R8" s="88">
        <v>-1214464786.0702667</v>
      </c>
      <c r="S8" s="88">
        <v>1870314090.3207779</v>
      </c>
      <c r="T8" s="88">
        <v>1844212.6027336121</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10" x14ac:dyDescent="0.25">
      <c r="B9" s="82"/>
      <c r="C9" s="82"/>
      <c r="D9" s="82"/>
      <c r="E9" s="82"/>
      <c r="F9" s="82"/>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10" x14ac:dyDescent="0.25">
      <c r="B10" s="33"/>
      <c r="C10" s="81"/>
      <c r="D10" s="81"/>
      <c r="E10" s="81"/>
      <c r="F10" s="81"/>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row>
    <row r="11" spans="1:610" x14ac:dyDescent="0.2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1:610" x14ac:dyDescent="0.25">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610" x14ac:dyDescent="0.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10" x14ac:dyDescent="0.25">
      <c r="B14" s="88"/>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610" x14ac:dyDescent="0.25">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610" x14ac:dyDescent="0.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2:6" x14ac:dyDescent="0.25">
      <c r="B17" s="33"/>
      <c r="C17" s="33"/>
      <c r="D17" s="81"/>
      <c r="E17" s="81"/>
      <c r="F17" s="33"/>
    </row>
    <row r="18" spans="2:6" x14ac:dyDescent="0.25">
      <c r="B18" s="33"/>
      <c r="C18" s="33"/>
      <c r="D18" s="81"/>
      <c r="E18" s="81"/>
      <c r="F18" s="33"/>
    </row>
    <row r="19" spans="2:6" x14ac:dyDescent="0.25">
      <c r="D19" s="80"/>
      <c r="E19" s="80"/>
    </row>
    <row r="20" spans="2:6" x14ac:dyDescent="0.25">
      <c r="D20" s="80"/>
      <c r="E20" s="80"/>
    </row>
    <row r="21" spans="2:6" x14ac:dyDescent="0.25">
      <c r="D21" s="80"/>
      <c r="E21" s="80"/>
    </row>
    <row r="22" spans="2:6" x14ac:dyDescent="0.25">
      <c r="D22" s="80"/>
      <c r="E22" s="80"/>
    </row>
    <row r="23" spans="2:6" x14ac:dyDescent="0.25">
      <c r="D23" s="80"/>
      <c r="E23" s="80"/>
    </row>
    <row r="24" spans="2:6" x14ac:dyDescent="0.25">
      <c r="D24" s="80"/>
      <c r="E24" s="80"/>
    </row>
    <row r="25" spans="2:6" x14ac:dyDescent="0.25">
      <c r="D25" s="80"/>
      <c r="E25" s="80"/>
    </row>
    <row r="26" spans="2:6" x14ac:dyDescent="0.25">
      <c r="D26" s="80"/>
      <c r="E26" s="80"/>
    </row>
    <row r="27" spans="2:6" x14ac:dyDescent="0.25">
      <c r="D27" s="80"/>
      <c r="E27" s="80"/>
    </row>
    <row r="28" spans="2:6" x14ac:dyDescent="0.25">
      <c r="D28" s="80"/>
      <c r="E28" s="80"/>
    </row>
    <row r="29" spans="2:6" x14ac:dyDescent="0.25">
      <c r="D29" s="80"/>
      <c r="E29" s="80"/>
    </row>
    <row r="30" spans="2:6" x14ac:dyDescent="0.25">
      <c r="D30" s="80"/>
      <c r="E30" s="80"/>
    </row>
    <row r="31" spans="2:6" x14ac:dyDescent="0.25">
      <c r="D31" s="80"/>
      <c r="E31" s="80"/>
    </row>
    <row r="32" spans="2:6" x14ac:dyDescent="0.25">
      <c r="D32" s="80"/>
      <c r="E32" s="80"/>
    </row>
    <row r="33" spans="4:5" x14ac:dyDescent="0.25">
      <c r="D33" s="80"/>
      <c r="E33" s="80"/>
    </row>
    <row r="34" spans="4:5" x14ac:dyDescent="0.25">
      <c r="D34" s="80"/>
      <c r="E34" s="80"/>
    </row>
    <row r="35" spans="4:5" x14ac:dyDescent="0.25">
      <c r="D35" s="80"/>
      <c r="E35" s="80"/>
    </row>
    <row r="36" spans="4:5" x14ac:dyDescent="0.25">
      <c r="D36" s="80"/>
      <c r="E36" s="80"/>
    </row>
    <row r="37" spans="4:5" x14ac:dyDescent="0.25">
      <c r="D37" s="80"/>
      <c r="E37" s="80"/>
    </row>
    <row r="38" spans="4:5" x14ac:dyDescent="0.25">
      <c r="D38" s="80"/>
      <c r="E38" s="80"/>
    </row>
    <row r="39" spans="4:5" x14ac:dyDescent="0.25">
      <c r="D39" s="80"/>
      <c r="E39" s="80"/>
    </row>
    <row r="40" spans="4:5" x14ac:dyDescent="0.25">
      <c r="D40" s="80"/>
      <c r="E40" s="80"/>
    </row>
    <row r="41" spans="4:5" x14ac:dyDescent="0.25">
      <c r="D41" s="80"/>
      <c r="E41" s="80"/>
    </row>
    <row r="42" spans="4:5" x14ac:dyDescent="0.25">
      <c r="D42" s="80"/>
      <c r="E42" s="80"/>
    </row>
    <row r="43" spans="4:5" x14ac:dyDescent="0.25">
      <c r="D43" s="80"/>
      <c r="E43" s="80"/>
    </row>
    <row r="44" spans="4:5" x14ac:dyDescent="0.25">
      <c r="D44" s="80"/>
      <c r="E44" s="80"/>
    </row>
    <row r="45" spans="4:5" x14ac:dyDescent="0.25">
      <c r="D45" s="80"/>
      <c r="E45" s="80"/>
    </row>
    <row r="46" spans="4:5" x14ac:dyDescent="0.25">
      <c r="D46" s="80"/>
      <c r="E46" s="80"/>
    </row>
    <row r="47" spans="4:5" x14ac:dyDescent="0.25">
      <c r="D47" s="80"/>
      <c r="E47" s="80"/>
    </row>
    <row r="48" spans="4:5" x14ac:dyDescent="0.25">
      <c r="D48" s="80"/>
      <c r="E48" s="80"/>
    </row>
    <row r="49" spans="4:5" x14ac:dyDescent="0.25">
      <c r="D49" s="80"/>
      <c r="E49" s="80"/>
    </row>
    <row r="50" spans="4:5" x14ac:dyDescent="0.25">
      <c r="D50" s="80"/>
      <c r="E50" s="80"/>
    </row>
    <row r="51" spans="4:5" x14ac:dyDescent="0.25">
      <c r="D51" s="80"/>
      <c r="E51" s="80"/>
    </row>
    <row r="52" spans="4:5" x14ac:dyDescent="0.25">
      <c r="D52" s="80"/>
      <c r="E52" s="80"/>
    </row>
    <row r="53" spans="4:5" x14ac:dyDescent="0.25">
      <c r="D53" s="80"/>
      <c r="E53" s="80"/>
    </row>
    <row r="54" spans="4:5" x14ac:dyDescent="0.25">
      <c r="D54" s="80"/>
      <c r="E54" s="80"/>
    </row>
    <row r="55" spans="4:5" x14ac:dyDescent="0.25">
      <c r="D55" s="80"/>
      <c r="E55" s="80"/>
    </row>
    <row r="56" spans="4:5" x14ac:dyDescent="0.25">
      <c r="D56" s="80"/>
      <c r="E56" s="80"/>
    </row>
    <row r="57" spans="4:5" x14ac:dyDescent="0.25">
      <c r="D57" s="80"/>
      <c r="E57" s="80"/>
    </row>
    <row r="58" spans="4:5" x14ac:dyDescent="0.25">
      <c r="D58" s="80"/>
      <c r="E58" s="80"/>
    </row>
    <row r="59" spans="4:5" x14ac:dyDescent="0.25">
      <c r="D59" s="80"/>
      <c r="E59" s="80"/>
    </row>
    <row r="60" spans="4:5" x14ac:dyDescent="0.25">
      <c r="D60" s="80"/>
      <c r="E60" s="8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L61"/>
  <sheetViews>
    <sheetView topLeftCell="AU1" workbookViewId="0">
      <selection activeCell="AX11" sqref="AX11"/>
    </sheetView>
  </sheetViews>
  <sheetFormatPr defaultColWidth="9.140625" defaultRowHeight="15" x14ac:dyDescent="0.25"/>
  <cols>
    <col min="1" max="1" width="35.85546875" style="17" bestFit="1" customWidth="1"/>
    <col min="2" max="2" width="11.140625" style="17" customWidth="1"/>
    <col min="3" max="3" width="11.7109375" style="17" bestFit="1" customWidth="1"/>
    <col min="4" max="4" width="11" style="17" bestFit="1" customWidth="1"/>
    <col min="5" max="5" width="10.42578125" style="17" bestFit="1" customWidth="1"/>
    <col min="6" max="6" width="11.42578125" style="17" bestFit="1" customWidth="1"/>
    <col min="7" max="7" width="11.28515625" style="17" bestFit="1" customWidth="1"/>
    <col min="8" max="8" width="11" style="17" bestFit="1" customWidth="1"/>
    <col min="9" max="9" width="11.5703125" style="17" bestFit="1" customWidth="1"/>
    <col min="10" max="10" width="11.28515625" style="17" bestFit="1" customWidth="1"/>
    <col min="11" max="11" width="10.85546875" style="17" bestFit="1" customWidth="1"/>
    <col min="12" max="13" width="11.42578125" style="17" bestFit="1" customWidth="1"/>
    <col min="14" max="14" width="11.140625" style="17" bestFit="1" customWidth="1"/>
    <col min="15" max="15" width="11.7109375" style="17" bestFit="1" customWidth="1"/>
    <col min="16" max="16" width="11" style="17" bestFit="1" customWidth="1"/>
    <col min="17" max="17" width="10.42578125" style="17" bestFit="1" customWidth="1"/>
    <col min="18" max="18" width="11.42578125" style="17" bestFit="1" customWidth="1"/>
    <col min="19" max="19" width="11.28515625" style="17" bestFit="1" customWidth="1"/>
    <col min="20" max="20" width="11" style="17" bestFit="1" customWidth="1"/>
    <col min="21" max="21" width="11.5703125" style="17" bestFit="1" customWidth="1"/>
    <col min="22" max="22" width="11.28515625" style="17" bestFit="1" customWidth="1"/>
    <col min="23" max="23" width="10.85546875" style="17" bestFit="1" customWidth="1"/>
    <col min="24" max="25" width="11.42578125" style="17" bestFit="1" customWidth="1"/>
    <col min="26" max="26" width="11.140625" style="17" bestFit="1" customWidth="1"/>
    <col min="27" max="27" width="11.7109375" style="17" bestFit="1" customWidth="1"/>
    <col min="28" max="28" width="11" style="17" bestFit="1" customWidth="1"/>
    <col min="29" max="29" width="10.42578125" style="17" bestFit="1" customWidth="1"/>
    <col min="30" max="30" width="11.42578125" style="17" bestFit="1" customWidth="1"/>
    <col min="31" max="31" width="11.28515625" style="17" bestFit="1" customWidth="1"/>
    <col min="32" max="32" width="11" style="17" bestFit="1" customWidth="1"/>
    <col min="33" max="33" width="11.5703125" style="17" bestFit="1" customWidth="1"/>
    <col min="34" max="34" width="11.28515625" style="17" bestFit="1" customWidth="1"/>
    <col min="35" max="35" width="10.85546875" style="17" bestFit="1" customWidth="1"/>
    <col min="36" max="37" width="11.42578125" style="17" bestFit="1" customWidth="1"/>
    <col min="38" max="38" width="11.140625" style="17" bestFit="1" customWidth="1"/>
    <col min="39" max="39" width="11.7109375" style="17" bestFit="1" customWidth="1"/>
    <col min="40" max="40" width="11" style="17" bestFit="1" customWidth="1"/>
    <col min="41" max="41" width="10.42578125" style="17" bestFit="1" customWidth="1"/>
    <col min="42" max="42" width="11.42578125" style="17" bestFit="1" customWidth="1"/>
    <col min="43" max="43" width="11.28515625" style="17" bestFit="1" customWidth="1"/>
    <col min="44" max="44" width="11" style="17" bestFit="1" customWidth="1"/>
    <col min="45" max="45" width="11.5703125" style="17" bestFit="1" customWidth="1"/>
    <col min="46" max="46" width="11.28515625" style="17" bestFit="1" customWidth="1"/>
    <col min="47" max="47" width="10.85546875" style="17" bestFit="1" customWidth="1"/>
    <col min="48" max="49" width="11.42578125" style="17" bestFit="1" customWidth="1"/>
    <col min="50" max="50" width="11.140625" style="17" bestFit="1" customWidth="1"/>
    <col min="51" max="51" width="11.7109375" style="17" bestFit="1" customWidth="1"/>
    <col min="52" max="52" width="11" style="17" bestFit="1" customWidth="1"/>
    <col min="53" max="53" width="10.42578125" style="17" bestFit="1" customWidth="1"/>
    <col min="54" max="54" width="11.42578125" style="17" bestFit="1" customWidth="1"/>
    <col min="55" max="55" width="11.28515625" style="17" bestFit="1" customWidth="1"/>
    <col min="56" max="56" width="11" style="17" bestFit="1" customWidth="1"/>
    <col min="57" max="57" width="11.5703125" style="17" bestFit="1" customWidth="1"/>
    <col min="58" max="58" width="11.28515625" style="17" bestFit="1" customWidth="1"/>
    <col min="59" max="59" width="10.85546875" style="17" bestFit="1" customWidth="1"/>
    <col min="60" max="61" width="11.42578125" style="17" bestFit="1" customWidth="1"/>
    <col min="62" max="62" width="11.140625" style="17" bestFit="1" customWidth="1"/>
    <col min="63" max="63" width="11.7109375" style="17" bestFit="1" customWidth="1"/>
    <col min="64" max="64" width="11" style="17" bestFit="1" customWidth="1"/>
    <col min="65" max="65" width="10.42578125" style="17" bestFit="1" customWidth="1"/>
    <col min="66" max="66" width="11.42578125" style="17" bestFit="1" customWidth="1"/>
    <col min="67" max="67" width="11.28515625" style="17" bestFit="1" customWidth="1"/>
    <col min="68" max="68" width="11" style="17" bestFit="1" customWidth="1"/>
    <col min="69" max="69" width="11.5703125" style="17" bestFit="1" customWidth="1"/>
    <col min="70" max="70" width="11.28515625" style="17" bestFit="1" customWidth="1"/>
    <col min="71" max="71" width="10.85546875" style="17" bestFit="1" customWidth="1"/>
    <col min="72" max="73" width="11.42578125" style="17" bestFit="1" customWidth="1"/>
    <col min="74" max="74" width="11.140625" style="17" bestFit="1" customWidth="1"/>
    <col min="75" max="75" width="11.7109375" style="17" bestFit="1" customWidth="1"/>
    <col min="76" max="76" width="11" style="17" bestFit="1" customWidth="1"/>
    <col min="77" max="77" width="10.42578125" style="17" bestFit="1" customWidth="1"/>
    <col min="78" max="78" width="11.42578125" style="17" bestFit="1" customWidth="1"/>
    <col min="79" max="79" width="11.28515625" style="17" bestFit="1" customWidth="1"/>
    <col min="80" max="80" width="11" style="17" bestFit="1" customWidth="1"/>
    <col min="81" max="81" width="11.5703125" style="17" bestFit="1" customWidth="1"/>
    <col min="82" max="82" width="11.28515625" style="17" bestFit="1" customWidth="1"/>
    <col min="83" max="83" width="10.85546875" style="17" bestFit="1" customWidth="1"/>
    <col min="84" max="84" width="11.28515625" style="17" bestFit="1" customWidth="1"/>
    <col min="85" max="85" width="11.42578125" style="17" bestFit="1" customWidth="1"/>
    <col min="86" max="86" width="11.140625" style="17" bestFit="1" customWidth="1"/>
    <col min="87" max="87" width="11.7109375" style="17" bestFit="1" customWidth="1"/>
    <col min="88" max="88" width="11" style="17" bestFit="1" customWidth="1"/>
    <col min="89" max="89" width="10.42578125" style="17" bestFit="1" customWidth="1"/>
    <col min="90" max="90" width="11.42578125" style="17" bestFit="1" customWidth="1"/>
    <col min="91" max="91" width="11.28515625" style="17" bestFit="1" customWidth="1"/>
    <col min="92" max="92" width="11" style="17" bestFit="1" customWidth="1"/>
    <col min="93" max="93" width="11.5703125" style="17" bestFit="1" customWidth="1"/>
    <col min="94" max="94" width="11.28515625" style="17" bestFit="1" customWidth="1"/>
    <col min="95" max="95" width="10.85546875" style="17" bestFit="1" customWidth="1"/>
    <col min="96" max="97" width="11.42578125" style="17" bestFit="1" customWidth="1"/>
    <col min="98" max="98" width="11.140625" style="17" bestFit="1" customWidth="1"/>
    <col min="99" max="99" width="11.7109375" style="17" bestFit="1" customWidth="1"/>
    <col min="100" max="100" width="11" style="17" bestFit="1" customWidth="1"/>
    <col min="101" max="101" width="10.42578125" style="17" bestFit="1" customWidth="1"/>
    <col min="102" max="102" width="11.42578125" style="17" bestFit="1" customWidth="1"/>
    <col min="103" max="103" width="11.28515625" style="17" bestFit="1" customWidth="1"/>
    <col min="104" max="104" width="11" style="17" bestFit="1" customWidth="1"/>
    <col min="105" max="105" width="11.5703125" style="17" bestFit="1" customWidth="1"/>
    <col min="106" max="106" width="11.28515625" style="17" bestFit="1" customWidth="1"/>
    <col min="107" max="107" width="10.85546875" style="17" bestFit="1" customWidth="1"/>
    <col min="108" max="109" width="11.42578125" style="17" bestFit="1" customWidth="1"/>
    <col min="110" max="110" width="11.140625" style="17" bestFit="1" customWidth="1"/>
    <col min="111" max="111" width="11.7109375" style="17" bestFit="1" customWidth="1"/>
    <col min="112" max="112" width="11" style="17" bestFit="1" customWidth="1"/>
    <col min="113" max="113" width="10.42578125" style="17" bestFit="1" customWidth="1"/>
    <col min="114" max="114" width="11.42578125" style="17" bestFit="1" customWidth="1"/>
    <col min="115" max="115" width="11.28515625" style="17" bestFit="1" customWidth="1"/>
    <col min="116" max="116" width="11" style="17" bestFit="1" customWidth="1"/>
    <col min="117" max="117" width="11.5703125" style="17" bestFit="1" customWidth="1"/>
    <col min="118" max="118" width="11.28515625" style="17" bestFit="1" customWidth="1"/>
    <col min="119" max="119" width="10.85546875" style="17" bestFit="1" customWidth="1"/>
    <col min="120" max="121" width="11.42578125" style="17" bestFit="1" customWidth="1"/>
    <col min="122" max="122" width="11.140625" style="17" bestFit="1" customWidth="1"/>
    <col min="123" max="123" width="11.7109375" style="17" bestFit="1" customWidth="1"/>
    <col min="124" max="124" width="11" style="17" bestFit="1" customWidth="1"/>
    <col min="125" max="125" width="10.42578125" style="17" bestFit="1" customWidth="1"/>
    <col min="126" max="126" width="11.42578125" style="17" bestFit="1" customWidth="1"/>
    <col min="127" max="127" width="11.28515625" style="17" bestFit="1" customWidth="1"/>
    <col min="128" max="128" width="11" style="17" bestFit="1" customWidth="1"/>
    <col min="129" max="129" width="11.5703125" style="17" bestFit="1" customWidth="1"/>
    <col min="130" max="130" width="11.28515625" style="17" bestFit="1" customWidth="1"/>
    <col min="131" max="131" width="10.85546875" style="17" bestFit="1" customWidth="1"/>
    <col min="132" max="133" width="11.42578125" style="17" bestFit="1" customWidth="1"/>
    <col min="134" max="134" width="11.140625" style="17" bestFit="1" customWidth="1"/>
    <col min="135" max="135" width="11.7109375" style="17" bestFit="1" customWidth="1"/>
    <col min="136" max="136" width="11" style="17" bestFit="1" customWidth="1"/>
    <col min="137" max="137" width="10.42578125" style="17" bestFit="1" customWidth="1"/>
    <col min="138" max="138" width="11.42578125" style="17" bestFit="1" customWidth="1"/>
    <col min="139" max="139" width="11.28515625" style="17" bestFit="1" customWidth="1"/>
    <col min="140" max="140" width="11" style="17" bestFit="1" customWidth="1"/>
    <col min="141" max="141" width="11.5703125" style="17" bestFit="1" customWidth="1"/>
    <col min="142" max="142" width="11.28515625" style="17" bestFit="1" customWidth="1"/>
    <col min="143" max="143" width="10.85546875" style="17" bestFit="1" customWidth="1"/>
    <col min="144" max="145" width="11.42578125" style="17" bestFit="1" customWidth="1"/>
    <col min="146" max="146" width="11.140625" style="17" bestFit="1" customWidth="1"/>
    <col min="147" max="147" width="11.7109375" style="17" bestFit="1" customWidth="1"/>
    <col min="148" max="148" width="11" style="17" bestFit="1" customWidth="1"/>
    <col min="149" max="149" width="10.42578125" style="17" bestFit="1" customWidth="1"/>
    <col min="150" max="150" width="11.42578125" style="17" bestFit="1" customWidth="1"/>
    <col min="151" max="151" width="11.28515625" style="17" bestFit="1" customWidth="1"/>
    <col min="152" max="152" width="11" style="17" bestFit="1" customWidth="1"/>
    <col min="153" max="153" width="11.5703125" style="17" bestFit="1" customWidth="1"/>
    <col min="154" max="154" width="11.28515625" style="17" bestFit="1" customWidth="1"/>
    <col min="155" max="155" width="10.85546875" style="17" bestFit="1" customWidth="1"/>
    <col min="156" max="157" width="11.42578125" style="17" bestFit="1" customWidth="1"/>
    <col min="158" max="158" width="11.140625" style="17" bestFit="1" customWidth="1"/>
    <col min="159" max="159" width="11.7109375" style="17" bestFit="1" customWidth="1"/>
    <col min="160" max="160" width="11" style="17" bestFit="1" customWidth="1"/>
    <col min="161" max="161" width="10.42578125" style="17" bestFit="1" customWidth="1"/>
    <col min="162" max="162" width="11.42578125" style="17" bestFit="1" customWidth="1"/>
    <col min="163" max="163" width="11.28515625" style="17" bestFit="1" customWidth="1"/>
    <col min="164" max="164" width="11" style="17" bestFit="1" customWidth="1"/>
    <col min="165" max="165" width="11.5703125" style="17" bestFit="1" customWidth="1"/>
    <col min="166" max="166" width="11.28515625" style="17" bestFit="1" customWidth="1"/>
    <col min="167" max="167" width="10.85546875" style="17" bestFit="1" customWidth="1"/>
    <col min="168" max="169" width="11.42578125" style="17" bestFit="1" customWidth="1"/>
    <col min="170" max="170" width="11.140625" style="17" bestFit="1" customWidth="1"/>
    <col min="171" max="171" width="11.7109375" style="17" bestFit="1" customWidth="1"/>
    <col min="172" max="172" width="11" style="17" bestFit="1" customWidth="1"/>
    <col min="173" max="173" width="10.42578125" style="17" bestFit="1" customWidth="1"/>
    <col min="174" max="174" width="11.42578125" style="17" bestFit="1" customWidth="1"/>
    <col min="175" max="175" width="11.28515625" style="17" bestFit="1" customWidth="1"/>
    <col min="176" max="176" width="11" style="17" bestFit="1" customWidth="1"/>
    <col min="177" max="177" width="11.5703125" style="17" bestFit="1" customWidth="1"/>
    <col min="178" max="178" width="11.28515625" style="17" bestFit="1" customWidth="1"/>
    <col min="179" max="179" width="10.85546875" style="17" bestFit="1" customWidth="1"/>
    <col min="180" max="181" width="11.42578125" style="17" bestFit="1" customWidth="1"/>
    <col min="182" max="182" width="11.140625" style="17" bestFit="1" customWidth="1"/>
    <col min="183" max="183" width="11.7109375" style="17" bestFit="1" customWidth="1"/>
    <col min="184" max="184" width="11" style="17" bestFit="1" customWidth="1"/>
    <col min="185" max="185" width="10.42578125" style="17" bestFit="1" customWidth="1"/>
    <col min="186" max="186" width="11.42578125" style="17" bestFit="1" customWidth="1"/>
    <col min="187" max="187" width="11.28515625" style="17" bestFit="1" customWidth="1"/>
    <col min="188" max="188" width="11" style="17" bestFit="1" customWidth="1"/>
    <col min="189" max="189" width="11.5703125" style="17" bestFit="1" customWidth="1"/>
    <col min="190" max="190" width="11.28515625" style="17" bestFit="1" customWidth="1"/>
    <col min="191" max="191" width="10.85546875" style="17" bestFit="1" customWidth="1"/>
    <col min="192" max="193" width="11.42578125" style="17" bestFit="1" customWidth="1"/>
    <col min="194" max="194" width="11.140625" style="17" bestFit="1" customWidth="1"/>
    <col min="195" max="195" width="11.7109375" style="17" bestFit="1" customWidth="1"/>
    <col min="196" max="196" width="11" style="17" bestFit="1" customWidth="1"/>
    <col min="197" max="197" width="10.42578125" style="17" bestFit="1" customWidth="1"/>
    <col min="198" max="198" width="11.42578125" style="17" bestFit="1" customWidth="1"/>
    <col min="199" max="199" width="11.28515625" style="17" bestFit="1" customWidth="1"/>
    <col min="200" max="200" width="11" style="17" bestFit="1" customWidth="1"/>
    <col min="201" max="201" width="11.5703125" style="17" bestFit="1" customWidth="1"/>
    <col min="202" max="202" width="11.28515625" style="17" bestFit="1" customWidth="1"/>
    <col min="203" max="203" width="10.85546875" style="17" bestFit="1" customWidth="1"/>
    <col min="204" max="205" width="11.42578125" style="17" bestFit="1" customWidth="1"/>
    <col min="206" max="206" width="11.140625" style="17" bestFit="1" customWidth="1"/>
    <col min="207" max="207" width="11.7109375" style="17" bestFit="1" customWidth="1"/>
    <col min="208" max="208" width="11" style="17" bestFit="1" customWidth="1"/>
    <col min="209" max="209" width="10.42578125" style="17" bestFit="1" customWidth="1"/>
    <col min="210" max="210" width="11.42578125" style="17" bestFit="1" customWidth="1"/>
    <col min="211" max="211" width="11.28515625" style="17" bestFit="1" customWidth="1"/>
    <col min="212" max="212" width="11" style="17" bestFit="1" customWidth="1"/>
    <col min="213" max="213" width="11.5703125" style="17" bestFit="1" customWidth="1"/>
    <col min="214" max="214" width="11.28515625" style="17" bestFit="1" customWidth="1"/>
    <col min="215" max="215" width="10.85546875" style="17" bestFit="1" customWidth="1"/>
    <col min="216" max="217" width="11.42578125" style="17" bestFit="1" customWidth="1"/>
    <col min="218" max="218" width="11.140625" style="17" bestFit="1" customWidth="1"/>
    <col min="219" max="219" width="11.7109375" style="17" bestFit="1" customWidth="1"/>
    <col min="220" max="220" width="11" style="17" bestFit="1" customWidth="1"/>
    <col min="221" max="221" width="10.42578125" style="17" bestFit="1" customWidth="1"/>
    <col min="222" max="222" width="11.42578125" style="17" bestFit="1" customWidth="1"/>
    <col min="223" max="223" width="11.28515625" style="17" bestFit="1" customWidth="1"/>
    <col min="224" max="224" width="11" style="17" bestFit="1" customWidth="1"/>
    <col min="225" max="225" width="11.5703125" style="17" bestFit="1" customWidth="1"/>
    <col min="226" max="226" width="11.28515625" style="17" bestFit="1" customWidth="1"/>
    <col min="227" max="227" width="10.85546875" style="17" bestFit="1" customWidth="1"/>
    <col min="228" max="229" width="11.42578125" style="17" bestFit="1" customWidth="1"/>
    <col min="230" max="230" width="11.140625" style="17" bestFit="1" customWidth="1"/>
    <col min="231" max="231" width="11.7109375" style="17" bestFit="1" customWidth="1"/>
    <col min="232" max="232" width="11" style="17" bestFit="1" customWidth="1"/>
    <col min="233" max="233" width="10.42578125" style="17" bestFit="1" customWidth="1"/>
    <col min="234" max="234" width="11.42578125" style="17" bestFit="1" customWidth="1"/>
    <col min="235" max="235" width="11.28515625" style="17" bestFit="1" customWidth="1"/>
    <col min="236" max="236" width="11" style="17" bestFit="1" customWidth="1"/>
    <col min="237" max="237" width="11.5703125" style="17" bestFit="1" customWidth="1"/>
    <col min="238" max="238" width="11.28515625" style="17" bestFit="1" customWidth="1"/>
    <col min="239" max="239" width="10.85546875" style="17" bestFit="1" customWidth="1"/>
    <col min="240" max="241" width="11.42578125" style="17" bestFit="1" customWidth="1"/>
    <col min="242" max="242" width="11.140625" style="17" bestFit="1" customWidth="1"/>
    <col min="243" max="243" width="11.7109375" style="17" bestFit="1" customWidth="1"/>
    <col min="244" max="244" width="11" style="17" bestFit="1" customWidth="1"/>
    <col min="245" max="245" width="10.42578125" style="17" bestFit="1" customWidth="1"/>
    <col min="246" max="246" width="11.42578125" style="17" bestFit="1" customWidth="1"/>
    <col min="247" max="247" width="11.28515625" style="17" bestFit="1" customWidth="1"/>
    <col min="248" max="248" width="11" style="17" bestFit="1" customWidth="1"/>
    <col min="249" max="249" width="11.5703125" style="17" bestFit="1" customWidth="1"/>
    <col min="250" max="250" width="11.28515625" style="17" bestFit="1" customWidth="1"/>
    <col min="251" max="251" width="10.85546875" style="17" bestFit="1" customWidth="1"/>
    <col min="252" max="253" width="11.42578125" style="17" bestFit="1" customWidth="1"/>
    <col min="254" max="254" width="11.140625" style="17" bestFit="1" customWidth="1"/>
    <col min="255" max="255" width="11.7109375" style="17" bestFit="1" customWidth="1"/>
    <col min="256" max="256" width="11" style="17" bestFit="1" customWidth="1"/>
    <col min="257" max="257" width="10.42578125" style="17" bestFit="1" customWidth="1"/>
    <col min="258" max="258" width="11.42578125" style="17" bestFit="1" customWidth="1"/>
    <col min="259" max="259" width="11.28515625" style="17" bestFit="1" customWidth="1"/>
    <col min="260" max="260" width="11" style="17" bestFit="1" customWidth="1"/>
    <col min="261" max="261" width="11.5703125" style="17" bestFit="1" customWidth="1"/>
    <col min="262" max="262" width="11.28515625" style="17" bestFit="1" customWidth="1"/>
    <col min="263" max="263" width="10.85546875" style="17" bestFit="1" customWidth="1"/>
    <col min="264" max="265" width="11.42578125" style="17" bestFit="1" customWidth="1"/>
    <col min="266" max="266" width="11.140625" style="17" bestFit="1" customWidth="1"/>
    <col min="267" max="267" width="11.7109375" style="17" bestFit="1" customWidth="1"/>
    <col min="268" max="268" width="11" style="17" bestFit="1" customWidth="1"/>
    <col min="269" max="269" width="10.42578125" style="17" bestFit="1" customWidth="1"/>
    <col min="270" max="270" width="11.42578125" style="17" bestFit="1" customWidth="1"/>
    <col min="271" max="271" width="11.28515625" style="17" bestFit="1" customWidth="1"/>
    <col min="272" max="272" width="11" style="17" bestFit="1" customWidth="1"/>
    <col min="273" max="273" width="11.5703125" style="17" bestFit="1" customWidth="1"/>
    <col min="274" max="274" width="11.28515625" style="17" bestFit="1" customWidth="1"/>
    <col min="275" max="275" width="10.85546875" style="17" bestFit="1" customWidth="1"/>
    <col min="276" max="276" width="11.28515625" style="17" bestFit="1" customWidth="1"/>
    <col min="277" max="277" width="11.42578125" style="17" bestFit="1" customWidth="1"/>
    <col min="278" max="278" width="11.140625" style="17" bestFit="1" customWidth="1"/>
    <col min="279" max="279" width="11.7109375" style="17" bestFit="1" customWidth="1"/>
    <col min="280" max="280" width="11" style="17" bestFit="1" customWidth="1"/>
    <col min="281" max="281" width="10.42578125" style="17" bestFit="1" customWidth="1"/>
    <col min="282" max="282" width="11.42578125" style="17" bestFit="1" customWidth="1"/>
    <col min="283" max="283" width="11.28515625" style="17" bestFit="1" customWidth="1"/>
    <col min="284" max="284" width="11" style="17" bestFit="1" customWidth="1"/>
    <col min="285" max="285" width="11.5703125" style="17" bestFit="1" customWidth="1"/>
    <col min="286" max="286" width="11.28515625" style="17" bestFit="1" customWidth="1"/>
    <col min="287" max="287" width="10.85546875" style="17" bestFit="1" customWidth="1"/>
    <col min="288" max="289" width="11.42578125" style="17" bestFit="1" customWidth="1"/>
    <col min="290" max="290" width="11.140625" style="17" bestFit="1" customWidth="1"/>
    <col min="291" max="291" width="11.7109375" style="17" bestFit="1" customWidth="1"/>
    <col min="292" max="292" width="11" style="17" bestFit="1" customWidth="1"/>
    <col min="293" max="293" width="10.42578125" style="17" bestFit="1" customWidth="1"/>
    <col min="294" max="294" width="11.42578125" style="17" bestFit="1" customWidth="1"/>
    <col min="295" max="295" width="11.28515625" style="17" bestFit="1" customWidth="1"/>
    <col min="296" max="296" width="11" style="17" bestFit="1" customWidth="1"/>
    <col min="297" max="297" width="11.5703125" style="17" bestFit="1" customWidth="1"/>
    <col min="298" max="298" width="11.28515625" style="17" bestFit="1" customWidth="1"/>
    <col min="299" max="299" width="10.85546875" style="17" bestFit="1" customWidth="1"/>
    <col min="300" max="301" width="11.42578125" style="17" bestFit="1" customWidth="1"/>
    <col min="302" max="302" width="11.140625" style="17" bestFit="1" customWidth="1"/>
    <col min="303" max="303" width="11.7109375" style="17" bestFit="1" customWidth="1"/>
    <col min="304" max="304" width="11" style="17" bestFit="1" customWidth="1"/>
    <col min="305" max="305" width="10.42578125" style="17" bestFit="1" customWidth="1"/>
    <col min="306" max="306" width="11.42578125" style="17" bestFit="1" customWidth="1"/>
    <col min="307" max="307" width="11.28515625" style="17" bestFit="1" customWidth="1"/>
    <col min="308" max="308" width="11" style="17" bestFit="1" customWidth="1"/>
    <col min="309" max="309" width="11.5703125" style="17" bestFit="1" customWidth="1"/>
    <col min="310" max="310" width="11.28515625" style="17" bestFit="1" customWidth="1"/>
    <col min="311" max="311" width="10.85546875" style="17" bestFit="1" customWidth="1"/>
    <col min="312" max="313" width="11.42578125" style="17" bestFit="1" customWidth="1"/>
    <col min="314" max="314" width="11.140625" style="17" bestFit="1" customWidth="1"/>
    <col min="315" max="315" width="11.7109375" style="17" bestFit="1" customWidth="1"/>
    <col min="316" max="316" width="11" style="17" bestFit="1" customWidth="1"/>
    <col min="317" max="317" width="10.42578125" style="17" bestFit="1" customWidth="1"/>
    <col min="318" max="318" width="11.42578125" style="17" bestFit="1" customWidth="1"/>
    <col min="319" max="319" width="11.28515625" style="17" bestFit="1" customWidth="1"/>
    <col min="320" max="320" width="11" style="17" bestFit="1" customWidth="1"/>
    <col min="321" max="321" width="11.5703125" style="17" bestFit="1" customWidth="1"/>
    <col min="322" max="322" width="11.28515625" style="17" bestFit="1" customWidth="1"/>
    <col min="323" max="323" width="10.85546875" style="17" bestFit="1" customWidth="1"/>
    <col min="324" max="324" width="11.28515625" style="17" bestFit="1" customWidth="1"/>
    <col min="325" max="325" width="11.42578125" style="17" bestFit="1" customWidth="1"/>
    <col min="326" max="326" width="11.140625" style="17" bestFit="1" customWidth="1"/>
    <col min="327" max="327" width="11.7109375" style="17" bestFit="1" customWidth="1"/>
    <col min="328" max="328" width="11" style="17" bestFit="1" customWidth="1"/>
    <col min="329" max="329" width="10.42578125" style="17" bestFit="1" customWidth="1"/>
    <col min="330" max="330" width="11.42578125" style="17" bestFit="1" customWidth="1"/>
    <col min="331" max="331" width="11.28515625" style="17" bestFit="1" customWidth="1"/>
    <col min="332" max="332" width="11" style="17" bestFit="1" customWidth="1"/>
    <col min="333" max="333" width="11.5703125" style="17" bestFit="1" customWidth="1"/>
    <col min="334" max="334" width="11.28515625" style="17" bestFit="1" customWidth="1"/>
    <col min="335" max="335" width="10.85546875" style="17" bestFit="1" customWidth="1"/>
    <col min="336" max="337" width="11.42578125" style="17" bestFit="1" customWidth="1"/>
    <col min="338" max="338" width="11.140625" style="17" bestFit="1" customWidth="1"/>
    <col min="339" max="339" width="11.7109375" style="17" bestFit="1" customWidth="1"/>
    <col min="340" max="340" width="11" style="17" bestFit="1" customWidth="1"/>
    <col min="341" max="341" width="10.42578125" style="17" bestFit="1" customWidth="1"/>
    <col min="342" max="342" width="11.42578125" style="17" bestFit="1" customWidth="1"/>
    <col min="343" max="343" width="11.28515625" style="17" bestFit="1" customWidth="1"/>
    <col min="344" max="344" width="11" style="17" bestFit="1" customWidth="1"/>
    <col min="345" max="345" width="11.5703125" style="17" bestFit="1" customWidth="1"/>
    <col min="346" max="346" width="11.28515625" style="17" bestFit="1" customWidth="1"/>
    <col min="347" max="347" width="10.85546875" style="17" bestFit="1" customWidth="1"/>
    <col min="348" max="349" width="11.42578125" style="17" bestFit="1" customWidth="1"/>
    <col min="350" max="350" width="11.140625" style="17" bestFit="1" customWidth="1"/>
    <col min="351" max="351" width="11.7109375" style="17" bestFit="1" customWidth="1"/>
    <col min="352" max="352" width="11" style="17" bestFit="1" customWidth="1"/>
    <col min="353" max="353" width="10.42578125" style="17" bestFit="1" customWidth="1"/>
    <col min="354" max="354" width="11.42578125" style="17" bestFit="1" customWidth="1"/>
    <col min="355" max="355" width="11.28515625" style="17" bestFit="1" customWidth="1"/>
    <col min="356" max="356" width="11" style="17" bestFit="1" customWidth="1"/>
    <col min="357" max="357" width="11.5703125" style="17" bestFit="1" customWidth="1"/>
    <col min="358" max="358" width="11.28515625" style="17" bestFit="1" customWidth="1"/>
    <col min="359" max="359" width="10.85546875" style="17" bestFit="1" customWidth="1"/>
    <col min="360" max="361" width="11.42578125" style="17" bestFit="1" customWidth="1"/>
    <col min="362" max="362" width="11.140625" style="17" bestFit="1" customWidth="1"/>
    <col min="363" max="363" width="11.7109375" style="17" bestFit="1" customWidth="1"/>
    <col min="364" max="364" width="11" style="17" bestFit="1" customWidth="1"/>
    <col min="365" max="365" width="10.42578125" style="17" bestFit="1" customWidth="1"/>
    <col min="366" max="366" width="11.42578125" style="17" bestFit="1" customWidth="1"/>
    <col min="367" max="367" width="11.28515625" style="17" bestFit="1" customWidth="1"/>
    <col min="368" max="368" width="11" style="17" bestFit="1" customWidth="1"/>
    <col min="369" max="369" width="11.5703125" style="17" bestFit="1" customWidth="1"/>
    <col min="370" max="370" width="11.28515625" style="17" bestFit="1" customWidth="1"/>
    <col min="371" max="371" width="10.85546875" style="17" bestFit="1" customWidth="1"/>
    <col min="372" max="372" width="11.28515625" style="17" bestFit="1" customWidth="1"/>
    <col min="373" max="373" width="11.42578125" style="17" bestFit="1" customWidth="1"/>
    <col min="374" max="374" width="11.140625" style="17" bestFit="1" customWidth="1"/>
    <col min="375" max="375" width="11.7109375" style="17" bestFit="1" customWidth="1"/>
    <col min="376" max="376" width="11" style="17" bestFit="1" customWidth="1"/>
    <col min="377" max="377" width="10.42578125" style="17" bestFit="1" customWidth="1"/>
    <col min="378" max="378" width="11.42578125" style="17" bestFit="1" customWidth="1"/>
    <col min="379" max="379" width="11.28515625" style="17" bestFit="1" customWidth="1"/>
    <col min="380" max="380" width="11" style="17" bestFit="1" customWidth="1"/>
    <col min="381" max="381" width="11.5703125" style="17" bestFit="1" customWidth="1"/>
    <col min="382" max="382" width="11.28515625" style="17" bestFit="1" customWidth="1"/>
    <col min="383" max="383" width="10.85546875" style="17" bestFit="1" customWidth="1"/>
    <col min="384" max="385" width="11.42578125" style="17" bestFit="1" customWidth="1"/>
    <col min="386" max="386" width="11.140625" style="17" bestFit="1" customWidth="1"/>
    <col min="387" max="387" width="11.7109375" style="17" bestFit="1" customWidth="1"/>
    <col min="388" max="388" width="11" style="17" bestFit="1" customWidth="1"/>
    <col min="389" max="389" width="10.42578125" style="17" bestFit="1" customWidth="1"/>
    <col min="390" max="390" width="11.42578125" style="17" bestFit="1" customWidth="1"/>
    <col min="391" max="391" width="11.28515625" style="17" bestFit="1" customWidth="1"/>
    <col min="392" max="392" width="11" style="17" bestFit="1" customWidth="1"/>
    <col min="393" max="393" width="11.5703125" style="17" bestFit="1" customWidth="1"/>
    <col min="394" max="394" width="11.28515625" style="17" bestFit="1" customWidth="1"/>
    <col min="395" max="395" width="10.85546875" style="17" bestFit="1" customWidth="1"/>
    <col min="396" max="397" width="11.42578125" style="17" bestFit="1" customWidth="1"/>
    <col min="398" max="398" width="11.140625" style="17" bestFit="1" customWidth="1"/>
    <col min="399" max="399" width="11.7109375" style="17" bestFit="1" customWidth="1"/>
    <col min="400" max="400" width="11" style="17" bestFit="1" customWidth="1"/>
    <col min="401" max="401" width="10.42578125" style="17" bestFit="1" customWidth="1"/>
    <col min="402" max="402" width="11.42578125" style="17" bestFit="1" customWidth="1"/>
    <col min="403" max="403" width="11.28515625" style="17" bestFit="1" customWidth="1"/>
    <col min="404" max="404" width="11" style="17" bestFit="1" customWidth="1"/>
    <col min="405" max="405" width="11.5703125" style="17" bestFit="1" customWidth="1"/>
    <col min="406" max="406" width="11.28515625" style="17" bestFit="1" customWidth="1"/>
    <col min="407" max="407" width="10.85546875" style="17" bestFit="1" customWidth="1"/>
    <col min="408" max="409" width="11.42578125" style="17" bestFit="1" customWidth="1"/>
    <col min="410" max="410" width="11.140625" style="17" bestFit="1" customWidth="1"/>
    <col min="411" max="411" width="11.7109375" style="17" bestFit="1" customWidth="1"/>
    <col min="412" max="412" width="11" style="17" bestFit="1" customWidth="1"/>
    <col min="413" max="413" width="10.42578125" style="17" bestFit="1" customWidth="1"/>
    <col min="414" max="414" width="11.42578125" style="17" bestFit="1" customWidth="1"/>
    <col min="415" max="415" width="11.28515625" style="17" bestFit="1" customWidth="1"/>
    <col min="416" max="416" width="11" style="17" bestFit="1" customWidth="1"/>
    <col min="417" max="417" width="11.5703125" style="17" bestFit="1" customWidth="1"/>
    <col min="418" max="418" width="11.28515625" style="17" bestFit="1" customWidth="1"/>
    <col min="419" max="419" width="10.85546875" style="17" bestFit="1" customWidth="1"/>
    <col min="420" max="420" width="11.28515625" style="17" bestFit="1" customWidth="1"/>
    <col min="421" max="421" width="11.42578125" style="17" bestFit="1" customWidth="1"/>
    <col min="422" max="422" width="11.140625" style="17" bestFit="1" customWidth="1"/>
    <col min="423" max="423" width="11.7109375" style="17" bestFit="1" customWidth="1"/>
    <col min="424" max="424" width="11" style="17" bestFit="1" customWidth="1"/>
    <col min="425" max="425" width="10.42578125" style="17" bestFit="1" customWidth="1"/>
    <col min="426" max="426" width="11.42578125" style="17" bestFit="1" customWidth="1"/>
    <col min="427" max="427" width="11.28515625" style="17" bestFit="1" customWidth="1"/>
    <col min="428" max="428" width="11" style="17" bestFit="1" customWidth="1"/>
    <col min="429" max="429" width="11.5703125" style="17" bestFit="1" customWidth="1"/>
    <col min="430" max="430" width="11.28515625" style="17" bestFit="1" customWidth="1"/>
    <col min="431" max="431" width="10.85546875" style="17" bestFit="1" customWidth="1"/>
    <col min="432" max="433" width="11.42578125" style="17" bestFit="1" customWidth="1"/>
    <col min="434" max="434" width="11.140625" style="17" bestFit="1" customWidth="1"/>
    <col min="435" max="435" width="11.7109375" style="17" bestFit="1" customWidth="1"/>
    <col min="436" max="436" width="11" style="17" bestFit="1" customWidth="1"/>
    <col min="437" max="437" width="10.42578125" style="17" bestFit="1" customWidth="1"/>
    <col min="438" max="438" width="11.42578125" style="17" bestFit="1" customWidth="1"/>
    <col min="439" max="439" width="11.28515625" style="17" bestFit="1" customWidth="1"/>
    <col min="440" max="440" width="11" style="17" bestFit="1" customWidth="1"/>
    <col min="441" max="441" width="11.5703125" style="17" bestFit="1" customWidth="1"/>
    <col min="442" max="442" width="11.28515625" style="17" bestFit="1" customWidth="1"/>
    <col min="443" max="443" width="10.85546875" style="17" bestFit="1" customWidth="1"/>
    <col min="444" max="445" width="11.42578125" style="17" bestFit="1" customWidth="1"/>
    <col min="446" max="446" width="11.140625" style="17" bestFit="1" customWidth="1"/>
    <col min="447" max="447" width="11.7109375" style="17" bestFit="1" customWidth="1"/>
    <col min="448" max="448" width="11" style="17" bestFit="1" customWidth="1"/>
    <col min="449" max="449" width="10.42578125" style="17" bestFit="1" customWidth="1"/>
    <col min="450" max="450" width="11.42578125" style="17" bestFit="1" customWidth="1"/>
    <col min="451" max="451" width="11.28515625" style="17" bestFit="1" customWidth="1"/>
    <col min="452" max="452" width="11" style="17" bestFit="1" customWidth="1"/>
    <col min="453" max="453" width="11.5703125" style="17" bestFit="1" customWidth="1"/>
    <col min="454" max="454" width="11.28515625" style="17" bestFit="1" customWidth="1"/>
    <col min="455" max="455" width="10.85546875" style="17" bestFit="1" customWidth="1"/>
    <col min="456" max="457" width="11.42578125" style="17" bestFit="1" customWidth="1"/>
    <col min="458" max="458" width="11.140625" style="17" bestFit="1" customWidth="1"/>
    <col min="459" max="459" width="11.7109375" style="17" bestFit="1" customWidth="1"/>
    <col min="460" max="460" width="11" style="17" bestFit="1" customWidth="1"/>
    <col min="461" max="461" width="10.42578125" style="17" bestFit="1" customWidth="1"/>
    <col min="462" max="462" width="11.42578125" style="17" bestFit="1" customWidth="1"/>
    <col min="463" max="463" width="11.28515625" style="17" bestFit="1" customWidth="1"/>
    <col min="464" max="464" width="11" style="17" bestFit="1" customWidth="1"/>
    <col min="465" max="465" width="11.5703125" style="17" bestFit="1" customWidth="1"/>
    <col min="466" max="466" width="11.28515625" style="17" bestFit="1" customWidth="1"/>
    <col min="467" max="467" width="10.85546875" style="17" bestFit="1" customWidth="1"/>
    <col min="468" max="468" width="11.28515625" style="17" bestFit="1" customWidth="1"/>
    <col min="469" max="469" width="11.42578125" style="17" bestFit="1" customWidth="1"/>
    <col min="470" max="470" width="11.140625" style="17" bestFit="1" customWidth="1"/>
    <col min="471" max="471" width="11.7109375" style="17" bestFit="1" customWidth="1"/>
    <col min="472" max="472" width="11" style="17" bestFit="1" customWidth="1"/>
    <col min="473" max="473" width="10.42578125" style="17" bestFit="1" customWidth="1"/>
    <col min="474" max="474" width="11.42578125" style="17" bestFit="1" customWidth="1"/>
    <col min="475" max="475" width="11.28515625" style="17" bestFit="1" customWidth="1"/>
    <col min="476" max="476" width="11" style="17" bestFit="1" customWidth="1"/>
    <col min="477" max="477" width="11.5703125" style="17" bestFit="1" customWidth="1"/>
    <col min="478" max="478" width="11.28515625" style="17" bestFit="1" customWidth="1"/>
    <col min="479" max="479" width="10.85546875" style="17" bestFit="1" customWidth="1"/>
    <col min="480" max="481" width="11.42578125" style="17" bestFit="1" customWidth="1"/>
    <col min="482" max="482" width="11.140625" style="17" bestFit="1" customWidth="1"/>
    <col min="483" max="483" width="11.7109375" style="17" bestFit="1" customWidth="1"/>
    <col min="484" max="484" width="11" style="17" bestFit="1" customWidth="1"/>
    <col min="485" max="485" width="10.42578125" style="17" bestFit="1" customWidth="1"/>
    <col min="486" max="486" width="11.42578125" style="17" bestFit="1" customWidth="1"/>
    <col min="487" max="487" width="11.28515625" style="17" bestFit="1" customWidth="1"/>
    <col min="488" max="488" width="11" style="17" bestFit="1" customWidth="1"/>
    <col min="489" max="489" width="11.5703125" style="17" bestFit="1" customWidth="1"/>
    <col min="490" max="490" width="11.28515625" style="17" bestFit="1" customWidth="1"/>
    <col min="491" max="491" width="10.85546875" style="17" bestFit="1" customWidth="1"/>
    <col min="492" max="493" width="11.42578125" style="17" bestFit="1" customWidth="1"/>
    <col min="494" max="494" width="11.140625" style="17" bestFit="1" customWidth="1"/>
    <col min="495" max="495" width="11.7109375" style="17" bestFit="1" customWidth="1"/>
    <col min="496" max="496" width="11" style="17" bestFit="1" customWidth="1"/>
    <col min="497" max="497" width="10.42578125" style="17" bestFit="1" customWidth="1"/>
    <col min="498" max="498" width="11.42578125" style="17" bestFit="1" customWidth="1"/>
    <col min="499" max="499" width="11.28515625" style="17" bestFit="1" customWidth="1"/>
    <col min="500" max="500" width="11" style="17" bestFit="1" customWidth="1"/>
    <col min="501" max="501" width="11.5703125" style="17" bestFit="1" customWidth="1"/>
    <col min="502" max="502" width="11.28515625" style="17" bestFit="1" customWidth="1"/>
    <col min="503" max="503" width="10.85546875" style="17" bestFit="1" customWidth="1"/>
    <col min="504" max="505" width="11.42578125" style="17" bestFit="1" customWidth="1"/>
    <col min="506" max="506" width="11.140625" style="17" bestFit="1" customWidth="1"/>
    <col min="507" max="507" width="11.7109375" style="17" bestFit="1" customWidth="1"/>
    <col min="508" max="508" width="11" style="17" bestFit="1" customWidth="1"/>
    <col min="509" max="509" width="10.42578125" style="17" bestFit="1" customWidth="1"/>
    <col min="510" max="510" width="11.42578125" style="17" bestFit="1" customWidth="1"/>
    <col min="511" max="511" width="11.28515625" style="17" bestFit="1" customWidth="1"/>
    <col min="512" max="512" width="11" style="17" bestFit="1" customWidth="1"/>
    <col min="513" max="513" width="11.5703125" style="17" bestFit="1" customWidth="1"/>
    <col min="514" max="514" width="11.28515625" style="17" bestFit="1" customWidth="1"/>
    <col min="515" max="515" width="10.85546875" style="17" bestFit="1" customWidth="1"/>
    <col min="516" max="516" width="11.28515625" style="17" bestFit="1" customWidth="1"/>
    <col min="517" max="517" width="11.42578125" style="17" bestFit="1" customWidth="1"/>
    <col min="518" max="518" width="11.140625" style="17" bestFit="1" customWidth="1"/>
    <col min="519" max="519" width="11.7109375" style="17" bestFit="1" customWidth="1"/>
    <col min="520" max="520" width="11" style="17" bestFit="1" customWidth="1"/>
    <col min="521" max="521" width="10.42578125" style="17" bestFit="1" customWidth="1"/>
    <col min="522" max="522" width="11.42578125" style="17" bestFit="1" customWidth="1"/>
    <col min="523" max="523" width="11.28515625" style="17" bestFit="1" customWidth="1"/>
    <col min="524" max="524" width="11" style="17" bestFit="1" customWidth="1"/>
    <col min="525" max="525" width="11.5703125" style="17" bestFit="1" customWidth="1"/>
    <col min="526" max="526" width="11.28515625" style="17" bestFit="1" customWidth="1"/>
    <col min="527" max="527" width="10.85546875" style="17" bestFit="1" customWidth="1"/>
    <col min="528" max="529" width="11.42578125" style="17" bestFit="1" customWidth="1"/>
    <col min="530" max="530" width="11.140625" style="17" bestFit="1" customWidth="1"/>
    <col min="531" max="531" width="11.7109375" style="17" bestFit="1" customWidth="1"/>
    <col min="532" max="532" width="11" style="17" bestFit="1" customWidth="1"/>
    <col min="533" max="533" width="10.42578125" style="17" bestFit="1" customWidth="1"/>
    <col min="534" max="534" width="11.42578125" style="17" bestFit="1" customWidth="1"/>
    <col min="535" max="535" width="11.28515625" style="17" bestFit="1" customWidth="1"/>
    <col min="536" max="536" width="11" style="17" bestFit="1" customWidth="1"/>
    <col min="537" max="537" width="11.5703125" style="17" bestFit="1" customWidth="1"/>
    <col min="538" max="538" width="11.28515625" style="17" bestFit="1" customWidth="1"/>
    <col min="539" max="539" width="10.85546875" style="17" bestFit="1" customWidth="1"/>
    <col min="540" max="541" width="11.42578125" style="17" bestFit="1" customWidth="1"/>
    <col min="542" max="542" width="11.140625" style="17" bestFit="1" customWidth="1"/>
    <col min="543" max="543" width="11.7109375" style="17" bestFit="1" customWidth="1"/>
    <col min="544" max="544" width="11" style="17" bestFit="1" customWidth="1"/>
    <col min="545" max="545" width="10.42578125" style="17" bestFit="1" customWidth="1"/>
    <col min="546" max="546" width="11.42578125" style="17" bestFit="1" customWidth="1"/>
    <col min="547" max="547" width="11.28515625" style="17" bestFit="1" customWidth="1"/>
    <col min="548" max="548" width="11" style="17" bestFit="1" customWidth="1"/>
    <col min="549" max="549" width="11.5703125" style="17" bestFit="1" customWidth="1"/>
    <col min="550" max="550" width="11.28515625" style="17" bestFit="1" customWidth="1"/>
    <col min="551" max="551" width="10.85546875" style="17" bestFit="1" customWidth="1"/>
    <col min="552" max="553" width="11.42578125" style="17" bestFit="1" customWidth="1"/>
    <col min="554" max="554" width="11.140625" style="17" bestFit="1" customWidth="1"/>
    <col min="555" max="555" width="11.7109375" style="17" bestFit="1" customWidth="1"/>
    <col min="556" max="556" width="11" style="17" bestFit="1" customWidth="1"/>
    <col min="557" max="557" width="10.42578125" style="17" bestFit="1" customWidth="1"/>
    <col min="558" max="558" width="11.42578125" style="17" bestFit="1" customWidth="1"/>
    <col min="559" max="559" width="11.28515625" style="17" bestFit="1" customWidth="1"/>
    <col min="560" max="560" width="11" style="17" bestFit="1" customWidth="1"/>
    <col min="561" max="561" width="11.5703125" style="17" bestFit="1" customWidth="1"/>
    <col min="562" max="562" width="11.28515625" style="17" bestFit="1" customWidth="1"/>
    <col min="563" max="563" width="10.85546875" style="17" bestFit="1" customWidth="1"/>
    <col min="564" max="564" width="11.28515625" style="17" bestFit="1" customWidth="1"/>
    <col min="565" max="565" width="11.42578125" style="17" bestFit="1" customWidth="1"/>
    <col min="566" max="566" width="11.140625" style="17" bestFit="1" customWidth="1"/>
    <col min="567" max="567" width="11.7109375" style="17" bestFit="1" customWidth="1"/>
    <col min="568" max="568" width="11" style="17" bestFit="1" customWidth="1"/>
    <col min="569" max="569" width="10.42578125" style="17" bestFit="1" customWidth="1"/>
    <col min="570" max="570" width="11.42578125" style="17" bestFit="1" customWidth="1"/>
    <col min="571" max="571" width="11.28515625" style="17" bestFit="1" customWidth="1"/>
    <col min="572" max="572" width="11" style="17" bestFit="1" customWidth="1"/>
    <col min="573" max="573" width="11.5703125" style="17" bestFit="1" customWidth="1"/>
    <col min="574" max="574" width="11.28515625" style="17" bestFit="1" customWidth="1"/>
    <col min="575" max="575" width="10.85546875" style="17" bestFit="1" customWidth="1"/>
    <col min="576" max="577" width="11.42578125" style="17" bestFit="1" customWidth="1"/>
    <col min="578" max="578" width="11.140625" style="17" bestFit="1" customWidth="1"/>
    <col min="579" max="579" width="11.7109375" style="17" bestFit="1" customWidth="1"/>
    <col min="580" max="580" width="11" style="17" bestFit="1" customWidth="1"/>
    <col min="581" max="581" width="10.42578125" style="17" bestFit="1" customWidth="1"/>
    <col min="582" max="582" width="11.42578125" style="17" bestFit="1" customWidth="1"/>
    <col min="583" max="583" width="11.28515625" style="17" bestFit="1" customWidth="1"/>
    <col min="584" max="584" width="11" style="17" bestFit="1" customWidth="1"/>
    <col min="585" max="585" width="11.5703125" style="17" bestFit="1" customWidth="1"/>
    <col min="586" max="586" width="11.28515625" style="17" bestFit="1" customWidth="1"/>
    <col min="587" max="587" width="10.85546875" style="17" bestFit="1" customWidth="1"/>
    <col min="588" max="589" width="11.42578125" style="17" bestFit="1" customWidth="1"/>
    <col min="590" max="590" width="11.140625" style="17" bestFit="1" customWidth="1"/>
    <col min="591" max="591" width="11.7109375" style="17" bestFit="1" customWidth="1"/>
    <col min="592" max="592" width="11" style="17" bestFit="1" customWidth="1"/>
    <col min="593" max="593" width="10.42578125" style="17" bestFit="1" customWidth="1"/>
    <col min="594" max="594" width="11.42578125" style="17" bestFit="1" customWidth="1"/>
    <col min="595" max="595" width="11.28515625" style="17" bestFit="1" customWidth="1"/>
    <col min="596" max="596" width="11" style="17" bestFit="1" customWidth="1"/>
    <col min="597" max="597" width="11.5703125" style="17" bestFit="1" customWidth="1"/>
    <col min="598" max="598" width="11.28515625" style="17" bestFit="1" customWidth="1"/>
    <col min="599" max="599" width="10.85546875" style="17" bestFit="1" customWidth="1"/>
    <col min="600" max="601" width="11.42578125" style="17" bestFit="1" customWidth="1"/>
    <col min="602" max="602" width="11.140625" style="17" bestFit="1" customWidth="1"/>
    <col min="603" max="603" width="11.7109375" style="17" bestFit="1" customWidth="1"/>
    <col min="604" max="604" width="11" style="17" bestFit="1" customWidth="1"/>
    <col min="605" max="605" width="10.42578125" style="17" bestFit="1" customWidth="1"/>
    <col min="606" max="606" width="11.42578125" style="17" bestFit="1" customWidth="1"/>
    <col min="607" max="607" width="11.28515625" style="17" bestFit="1" customWidth="1"/>
    <col min="608" max="608" width="11" style="17" bestFit="1" customWidth="1"/>
    <col min="609" max="609" width="11.5703125" style="17" bestFit="1" customWidth="1"/>
    <col min="610" max="610" width="11.28515625" style="17" bestFit="1" customWidth="1"/>
    <col min="611" max="16384" width="9.140625" style="17"/>
  </cols>
  <sheetData>
    <row r="1" spans="1:610" x14ac:dyDescent="0.25">
      <c r="A1" s="17"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row>
    <row r="2" spans="1:610" x14ac:dyDescent="0.25">
      <c r="B2" s="17">
        <v>2017</v>
      </c>
      <c r="C2" s="17">
        <v>2018</v>
      </c>
      <c r="D2" s="17">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10" x14ac:dyDescent="0.25">
      <c r="A3" s="34" t="s">
        <v>56</v>
      </c>
      <c r="B3" s="88">
        <v>474605210583.85822</v>
      </c>
      <c r="C3" s="88">
        <v>463496778763.6178</v>
      </c>
      <c r="D3" s="88">
        <v>455114968685.93854</v>
      </c>
      <c r="E3" s="88">
        <v>446941219204.70551</v>
      </c>
      <c r="F3" s="88">
        <v>444846453776.07404</v>
      </c>
      <c r="G3" s="88">
        <v>438906397644.9046</v>
      </c>
      <c r="H3" s="88">
        <v>432567137366.65314</v>
      </c>
      <c r="I3" s="88">
        <v>427833274399.83936</v>
      </c>
      <c r="J3" s="88">
        <v>427680627304.52966</v>
      </c>
      <c r="K3" s="88">
        <v>422719248229.58508</v>
      </c>
      <c r="L3" s="88">
        <v>421050404569.29034</v>
      </c>
      <c r="M3" s="88">
        <v>422057681189.01648</v>
      </c>
      <c r="N3" s="88">
        <v>418697789359.07892</v>
      </c>
      <c r="O3" s="88">
        <v>422872807577.41962</v>
      </c>
      <c r="P3" s="88">
        <v>420514815686.63171</v>
      </c>
      <c r="Q3" s="88">
        <v>423216863629.70911</v>
      </c>
      <c r="R3" s="88">
        <v>421244111427.00647</v>
      </c>
      <c r="S3" s="88">
        <v>423700292576.89008</v>
      </c>
      <c r="T3" s="88">
        <v>421698380840.00146</v>
      </c>
      <c r="U3" s="88">
        <v>423496521211.32214</v>
      </c>
      <c r="V3" s="88">
        <v>419616293111.20123</v>
      </c>
      <c r="W3" s="88">
        <v>422471796286.33496</v>
      </c>
      <c r="X3" s="88">
        <v>424064166814.76245</v>
      </c>
      <c r="Y3" s="88">
        <v>426196793421.328</v>
      </c>
      <c r="Z3" s="88">
        <v>422769380120.20972</v>
      </c>
      <c r="AA3" s="88">
        <v>425608406275.36884</v>
      </c>
      <c r="AB3" s="88">
        <v>421491567690.56927</v>
      </c>
      <c r="AC3" s="88">
        <v>420137681014.51703</v>
      </c>
      <c r="AD3" s="88">
        <v>420866690094.71765</v>
      </c>
      <c r="AE3" s="88">
        <v>423364201785.15765</v>
      </c>
      <c r="AF3" s="88">
        <v>414776839820.67841</v>
      </c>
      <c r="AG3" s="88">
        <v>408238723906.10736</v>
      </c>
      <c r="AH3" s="88">
        <v>411776457128.24591</v>
      </c>
      <c r="AI3" s="88">
        <v>404952749542.75226</v>
      </c>
      <c r="AJ3" s="88">
        <v>397901467158.85474</v>
      </c>
      <c r="AK3" s="88">
        <v>402803493698.87109</v>
      </c>
      <c r="AL3" s="88">
        <v>395751969097.89459</v>
      </c>
      <c r="AM3" s="88">
        <v>388584568240.1463</v>
      </c>
      <c r="AN3" s="88">
        <v>401897102504.68201</v>
      </c>
      <c r="AO3" s="88">
        <v>395346583905.42688</v>
      </c>
      <c r="AP3" s="88">
        <v>391819054825.91077</v>
      </c>
      <c r="AQ3" s="88">
        <v>384825482315.92181</v>
      </c>
      <c r="AR3" s="88">
        <v>377945730662.50177</v>
      </c>
      <c r="AS3" s="88">
        <v>399781263808.15814</v>
      </c>
      <c r="AT3" s="88">
        <v>394039823903.73175</v>
      </c>
      <c r="AU3" s="88">
        <v>388469889587.41443</v>
      </c>
      <c r="AV3" s="88">
        <v>383074982204.41425</v>
      </c>
      <c r="AW3" s="88">
        <v>377839513485.23193</v>
      </c>
      <c r="AX3" s="88">
        <v>398035685677.42645</v>
      </c>
      <c r="AY3" s="88">
        <v>391136479121.27863</v>
      </c>
      <c r="AZ3" s="88">
        <v>384384097978.58319</v>
      </c>
    </row>
    <row r="4" spans="1:610" x14ac:dyDescent="0.25">
      <c r="A4" s="17" t="s">
        <v>57</v>
      </c>
      <c r="B4" s="88">
        <v>445000000000</v>
      </c>
      <c r="C4" s="88">
        <v>445000000000</v>
      </c>
      <c r="D4" s="88">
        <v>445000000000</v>
      </c>
      <c r="E4" s="88">
        <v>445000000000</v>
      </c>
      <c r="F4" s="88">
        <v>445000000000</v>
      </c>
      <c r="G4" s="88">
        <v>445000000000</v>
      </c>
      <c r="H4" s="88">
        <v>445000000000</v>
      </c>
      <c r="I4" s="88">
        <v>445000000000</v>
      </c>
      <c r="J4" s="88">
        <v>445000000000</v>
      </c>
      <c r="K4" s="88">
        <v>445000000000</v>
      </c>
      <c r="L4" s="88">
        <v>445000000000</v>
      </c>
      <c r="M4" s="88">
        <v>445000000000</v>
      </c>
      <c r="N4" s="88">
        <v>445000000000</v>
      </c>
      <c r="O4" s="88">
        <v>445000000000</v>
      </c>
      <c r="P4" s="88">
        <v>445000000000</v>
      </c>
      <c r="Q4" s="88">
        <v>445000000000</v>
      </c>
      <c r="R4" s="88">
        <v>445000000000</v>
      </c>
      <c r="S4" s="88">
        <v>445000000000</v>
      </c>
      <c r="T4" s="88">
        <v>445000000000</v>
      </c>
      <c r="U4" s="88">
        <v>445000000000</v>
      </c>
      <c r="V4" s="88">
        <v>445000000000</v>
      </c>
      <c r="W4" s="88">
        <v>445000000000</v>
      </c>
      <c r="X4" s="88">
        <v>445000000000</v>
      </c>
      <c r="Y4" s="88">
        <v>445000000000</v>
      </c>
      <c r="Z4" s="88">
        <v>445000000000</v>
      </c>
      <c r="AA4" s="88">
        <v>445000000000</v>
      </c>
      <c r="AB4" s="88">
        <v>445000000000</v>
      </c>
      <c r="AC4" s="88">
        <v>445000000000</v>
      </c>
      <c r="AD4" s="88">
        <v>445000000000</v>
      </c>
      <c r="AE4" s="88">
        <v>445000000000</v>
      </c>
      <c r="AF4" s="88">
        <v>445000000000</v>
      </c>
      <c r="AG4" s="88">
        <v>445000000000</v>
      </c>
      <c r="AH4" s="88">
        <v>445000000000</v>
      </c>
      <c r="AI4" s="88">
        <v>445000000000</v>
      </c>
      <c r="AJ4" s="88">
        <v>445000000000</v>
      </c>
      <c r="AK4" s="88">
        <v>445000000000</v>
      </c>
      <c r="AL4" s="88">
        <v>445000000000</v>
      </c>
      <c r="AM4" s="88">
        <v>445000000000</v>
      </c>
      <c r="AN4" s="88">
        <v>445000000000</v>
      </c>
      <c r="AO4" s="88">
        <v>445000000000</v>
      </c>
      <c r="AP4" s="88">
        <v>445000000000</v>
      </c>
      <c r="AQ4" s="88">
        <v>445000000000</v>
      </c>
      <c r="AR4" s="88">
        <v>445000000000</v>
      </c>
      <c r="AS4" s="88">
        <v>445000000000</v>
      </c>
      <c r="AT4" s="88">
        <v>445000000000</v>
      </c>
      <c r="AU4" s="88">
        <v>445000000000</v>
      </c>
      <c r="AV4" s="88">
        <v>445000000000</v>
      </c>
      <c r="AW4" s="88">
        <v>435000000000</v>
      </c>
      <c r="AX4" s="88">
        <v>435000000000</v>
      </c>
      <c r="AY4" s="88">
        <v>435000000000</v>
      </c>
      <c r="AZ4" s="88">
        <v>435000000000</v>
      </c>
    </row>
    <row r="5" spans="1:610" x14ac:dyDescent="0.25">
      <c r="A5" s="17" t="s">
        <v>60</v>
      </c>
      <c r="B5" s="88">
        <v>2989702895.0878739</v>
      </c>
      <c r="C5" s="88">
        <v>11358987490.694805</v>
      </c>
      <c r="D5" s="88">
        <v>8245207254.984663</v>
      </c>
      <c r="E5" s="88">
        <v>8535317695.6583214</v>
      </c>
      <c r="F5" s="88">
        <v>3136507435.0052032</v>
      </c>
      <c r="G5" s="88">
        <v>7657488894.4752769</v>
      </c>
      <c r="H5" s="88">
        <v>8600084593.0564804</v>
      </c>
      <c r="I5" s="88">
        <v>7449007224.6197052</v>
      </c>
      <c r="J5" s="88">
        <v>3253016990.0522232</v>
      </c>
      <c r="K5" s="88">
        <v>8383351245.5526581</v>
      </c>
      <c r="L5" s="88">
        <v>5186812765.5966034</v>
      </c>
      <c r="M5" s="88">
        <v>2752362357.0775299</v>
      </c>
      <c r="N5" s="88">
        <v>7378183824.3061066</v>
      </c>
      <c r="O5" s="88">
        <v>-94141405.318496704</v>
      </c>
      <c r="P5" s="88">
        <v>6748555113.1329346</v>
      </c>
      <c r="Q5" s="88">
        <v>1799251310.0732574</v>
      </c>
      <c r="R5" s="88">
        <v>6611000581.634201</v>
      </c>
      <c r="S5" s="88">
        <v>2153526710.4733734</v>
      </c>
      <c r="T5" s="88">
        <v>6652700151.4195251</v>
      </c>
      <c r="U5" s="88">
        <v>2781168664.819519</v>
      </c>
      <c r="V5" s="88">
        <v>8258443293.6637268</v>
      </c>
      <c r="W5" s="88">
        <v>1179265579.7497406</v>
      </c>
      <c r="X5" s="88">
        <v>2254600266.4128418</v>
      </c>
      <c r="Y5" s="88">
        <v>1396899298.2132874</v>
      </c>
      <c r="Z5" s="88">
        <v>6615880775.3424835</v>
      </c>
      <c r="AA5" s="88">
        <v>-198783929.23808289</v>
      </c>
      <c r="AB5" s="88">
        <v>6369127482.0371552</v>
      </c>
      <c r="AC5" s="88">
        <v>3115703823.8762207</v>
      </c>
      <c r="AD5" s="88">
        <v>564738532.20013428</v>
      </c>
      <c r="AE5" s="88">
        <v>-1734062026.4875183</v>
      </c>
      <c r="AF5" s="88">
        <v>8981608587.336792</v>
      </c>
      <c r="AG5" s="88">
        <v>6472046463.9812317</v>
      </c>
      <c r="AH5" s="88">
        <v>-4054164607.2388</v>
      </c>
      <c r="AI5" s="88">
        <v>6104118100.3237915</v>
      </c>
      <c r="AJ5" s="88">
        <v>6062001760.5439758</v>
      </c>
      <c r="AK5" s="88">
        <v>-6031619529.8982544</v>
      </c>
      <c r="AL5" s="88">
        <v>5856866170.5586243</v>
      </c>
      <c r="AM5" s="88">
        <v>5901938943.7252197</v>
      </c>
      <c r="AN5" s="88">
        <v>-14638152303.645477</v>
      </c>
      <c r="AO5" s="88">
        <v>5496964868.9320679</v>
      </c>
      <c r="AP5" s="88">
        <v>2542958068.6350708</v>
      </c>
      <c r="AQ5" s="88">
        <v>6134175025.9631042</v>
      </c>
      <c r="AR5" s="88">
        <v>6137033451.4369812</v>
      </c>
      <c r="AS5" s="88">
        <v>-22154690033.612793</v>
      </c>
      <c r="AT5" s="88">
        <v>5632232168.5424805</v>
      </c>
      <c r="AU5" s="88">
        <v>5632229680.572876</v>
      </c>
      <c r="AV5" s="88">
        <v>5632227201.5451965</v>
      </c>
      <c r="AW5" s="88">
        <v>-4284230193.1221924</v>
      </c>
      <c r="AX5" s="88">
        <v>-19369280799.818726</v>
      </c>
      <c r="AY5" s="88">
        <v>8145446229.8687744</v>
      </c>
      <c r="AZ5" s="88">
        <v>8145446229.8687744</v>
      </c>
    </row>
    <row r="6" spans="1:610"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10" x14ac:dyDescent="0.25">
      <c r="A7" s="17" t="s">
        <v>58</v>
      </c>
      <c r="B7" s="88">
        <v>2989702895.0878739</v>
      </c>
      <c r="C7" s="88">
        <v>14348690385.782679</v>
      </c>
      <c r="D7" s="88">
        <v>22593897640.767342</v>
      </c>
      <c r="E7" s="88">
        <v>31129215336.425663</v>
      </c>
      <c r="F7" s="88">
        <v>34265722771.430866</v>
      </c>
      <c r="G7" s="88">
        <v>41923211665.906143</v>
      </c>
      <c r="H7" s="88">
        <v>50523296258.962624</v>
      </c>
      <c r="I7" s="88">
        <v>57972303483.582329</v>
      </c>
      <c r="J7" s="88">
        <v>61225320473.634552</v>
      </c>
      <c r="K7" s="88">
        <v>69608671719.18721</v>
      </c>
      <c r="L7" s="88">
        <v>74795484484.783813</v>
      </c>
      <c r="M7" s="88">
        <v>77547846841.861343</v>
      </c>
      <c r="N7" s="88">
        <v>84926030666.16745</v>
      </c>
      <c r="O7" s="88">
        <v>84831889260.848953</v>
      </c>
      <c r="P7" s="88">
        <v>91580444373.981888</v>
      </c>
      <c r="Q7" s="88">
        <v>93379695684.055145</v>
      </c>
      <c r="R7" s="88">
        <v>99990696265.689346</v>
      </c>
      <c r="S7" s="88">
        <v>102144222976.16272</v>
      </c>
      <c r="T7" s="88">
        <v>108796923127.58224</v>
      </c>
      <c r="U7" s="88">
        <v>111578091792.40176</v>
      </c>
      <c r="V7" s="88">
        <v>119836535086.06549</v>
      </c>
      <c r="W7" s="88">
        <v>121015800665.81523</v>
      </c>
      <c r="X7" s="88">
        <v>123270400932.22807</v>
      </c>
      <c r="Y7" s="88">
        <v>124667300230.44136</v>
      </c>
      <c r="Z7" s="88">
        <v>131283181005.78384</v>
      </c>
      <c r="AA7" s="88">
        <v>131084397076.54576</v>
      </c>
      <c r="AB7" s="88">
        <v>137453524558.58292</v>
      </c>
      <c r="AC7" s="88">
        <v>140569228382.45914</v>
      </c>
      <c r="AD7" s="88">
        <v>141133966914.65927</v>
      </c>
      <c r="AE7" s="88">
        <v>139399904888.17175</v>
      </c>
      <c r="AF7" s="88">
        <v>148381513475.50854</v>
      </c>
      <c r="AG7" s="88">
        <v>154853559939.48978</v>
      </c>
      <c r="AH7" s="88">
        <v>150799395332.25098</v>
      </c>
      <c r="AI7" s="88">
        <v>156903513432.57477</v>
      </c>
      <c r="AJ7" s="88">
        <v>162965515193.11874</v>
      </c>
      <c r="AK7" s="88">
        <v>156933895663.22049</v>
      </c>
      <c r="AL7" s="88">
        <v>162790761833.77911</v>
      </c>
      <c r="AM7" s="88">
        <v>168692700777.50433</v>
      </c>
      <c r="AN7" s="88">
        <v>154054548473.85886</v>
      </c>
      <c r="AO7" s="88">
        <v>159551513342.79092</v>
      </c>
      <c r="AP7" s="88">
        <v>162094471411.42599</v>
      </c>
      <c r="AQ7" s="88">
        <v>168228646437.3891</v>
      </c>
      <c r="AR7" s="88">
        <v>174365679888.82608</v>
      </c>
      <c r="AS7" s="88">
        <v>152210989855.21329</v>
      </c>
      <c r="AT7" s="88">
        <v>157843222023.75577</v>
      </c>
      <c r="AU7" s="88">
        <v>163475451704.32864</v>
      </c>
      <c r="AV7" s="88">
        <v>169107678905.87384</v>
      </c>
      <c r="AW7" s="88">
        <v>164823448712.75165</v>
      </c>
      <c r="AX7" s="88">
        <v>145454167912.93292</v>
      </c>
      <c r="AY7" s="88">
        <v>153599614142.8017</v>
      </c>
      <c r="AZ7" s="88">
        <v>161745060372.67047</v>
      </c>
    </row>
    <row r="8" spans="1:610" x14ac:dyDescent="0.25">
      <c r="A8" s="17" t="s">
        <v>59</v>
      </c>
      <c r="B8" s="88">
        <v>29605210583.858215</v>
      </c>
      <c r="C8" s="88">
        <v>18496778763.617798</v>
      </c>
      <c r="D8" s="88">
        <v>10114968685.938538</v>
      </c>
      <c r="E8" s="88">
        <v>1941219204.7055054</v>
      </c>
      <c r="F8" s="88">
        <v>-153546223.92596436</v>
      </c>
      <c r="G8" s="88">
        <v>-6093602355.0953979</v>
      </c>
      <c r="H8" s="88">
        <v>-12432862633.346863</v>
      </c>
      <c r="I8" s="88">
        <v>-17166725600.160645</v>
      </c>
      <c r="J8" s="88">
        <v>-17319372695.470337</v>
      </c>
      <c r="K8" s="88">
        <v>-22280751770.414917</v>
      </c>
      <c r="L8" s="88">
        <v>-23949595430.709656</v>
      </c>
      <c r="M8" s="88">
        <v>-22942318810.983521</v>
      </c>
      <c r="N8" s="88">
        <v>-26302210640.921082</v>
      </c>
      <c r="O8" s="88">
        <v>-22127192422.580383</v>
      </c>
      <c r="P8" s="88">
        <v>-24485184313.368286</v>
      </c>
      <c r="Q8" s="88">
        <v>-21783136370.290894</v>
      </c>
      <c r="R8" s="88">
        <v>-23755888572.99353</v>
      </c>
      <c r="S8" s="88">
        <v>-21299707423.109924</v>
      </c>
      <c r="T8" s="88">
        <v>-23301619159.998535</v>
      </c>
      <c r="U8" s="88">
        <v>-21503478788.677856</v>
      </c>
      <c r="V8" s="88">
        <v>-25383706888.798767</v>
      </c>
      <c r="W8" s="88">
        <v>-22528203713.665039</v>
      </c>
      <c r="X8" s="88">
        <v>-20935833185.237549</v>
      </c>
      <c r="Y8" s="88">
        <v>-18803206578.671997</v>
      </c>
      <c r="Z8" s="88">
        <v>-22230619879.790283</v>
      </c>
      <c r="AA8" s="88">
        <v>-19391593724.631165</v>
      </c>
      <c r="AB8" s="88">
        <v>-23508432309.430725</v>
      </c>
      <c r="AC8" s="88">
        <v>-24862318985.482971</v>
      </c>
      <c r="AD8" s="88">
        <v>-24133309905.282349</v>
      </c>
      <c r="AE8" s="88">
        <v>-21635798214.842346</v>
      </c>
      <c r="AF8" s="88">
        <v>-30223160179.321594</v>
      </c>
      <c r="AG8" s="88">
        <v>-36761276093.892639</v>
      </c>
      <c r="AH8" s="88">
        <v>-33223542871.754089</v>
      </c>
      <c r="AI8" s="88">
        <v>-40047250457.247742</v>
      </c>
      <c r="AJ8" s="88">
        <v>-47098532841.145264</v>
      </c>
      <c r="AK8" s="88">
        <v>-42196506301.128906</v>
      </c>
      <c r="AL8" s="88">
        <v>-49248030902.105408</v>
      </c>
      <c r="AM8" s="88">
        <v>-56415431759.853699</v>
      </c>
      <c r="AN8" s="88">
        <v>-43102897495.317993</v>
      </c>
      <c r="AO8" s="88">
        <v>-49653416094.57312</v>
      </c>
      <c r="AP8" s="88">
        <v>-53180945174.089233</v>
      </c>
      <c r="AQ8" s="88">
        <v>-60174517684.078186</v>
      </c>
      <c r="AR8" s="88">
        <v>-67054269337.49823</v>
      </c>
      <c r="AS8" s="88">
        <v>-45218736191.841858</v>
      </c>
      <c r="AT8" s="88">
        <v>-50960176096.26825</v>
      </c>
      <c r="AU8" s="88">
        <v>-56530110412.585571</v>
      </c>
      <c r="AV8" s="88">
        <v>-61925017795.585754</v>
      </c>
      <c r="AW8" s="88">
        <v>-57160486514.768066</v>
      </c>
      <c r="AX8" s="88">
        <v>-36964314322.573547</v>
      </c>
      <c r="AY8" s="88">
        <v>-43863520878.721375</v>
      </c>
      <c r="AZ8" s="88">
        <v>-50615902021.416809</v>
      </c>
    </row>
    <row r="9" spans="1:610"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10" x14ac:dyDescent="0.25">
      <c r="C10" s="27"/>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row>
    <row r="11" spans="1:610" x14ac:dyDescent="0.2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1:610" x14ac:dyDescent="0.25">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610" x14ac:dyDescent="0.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10" x14ac:dyDescent="0.25">
      <c r="B14" s="88"/>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610" x14ac:dyDescent="0.25">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610" x14ac:dyDescent="0.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3:4" x14ac:dyDescent="0.25">
      <c r="C17" s="83"/>
      <c r="D17" s="84"/>
    </row>
    <row r="18" spans="3:4" x14ac:dyDescent="0.25">
      <c r="C18" s="83"/>
      <c r="D18" s="84"/>
    </row>
    <row r="19" spans="3:4" x14ac:dyDescent="0.25">
      <c r="C19" s="83"/>
      <c r="D19" s="84"/>
    </row>
    <row r="20" spans="3:4" x14ac:dyDescent="0.25">
      <c r="C20" s="83"/>
      <c r="D20" s="84"/>
    </row>
    <row r="21" spans="3:4" x14ac:dyDescent="0.25">
      <c r="C21" s="83"/>
      <c r="D21" s="84"/>
    </row>
    <row r="22" spans="3:4" x14ac:dyDescent="0.25">
      <c r="C22" s="83"/>
      <c r="D22" s="84"/>
    </row>
    <row r="23" spans="3:4" x14ac:dyDescent="0.25">
      <c r="C23" s="83"/>
      <c r="D23" s="84"/>
    </row>
    <row r="24" spans="3:4" x14ac:dyDescent="0.25">
      <c r="C24" s="83"/>
      <c r="D24" s="84"/>
    </row>
    <row r="25" spans="3:4" x14ac:dyDescent="0.25">
      <c r="C25" s="83"/>
      <c r="D25" s="84"/>
    </row>
    <row r="26" spans="3:4" x14ac:dyDescent="0.25">
      <c r="C26" s="83"/>
      <c r="D26" s="84"/>
    </row>
    <row r="27" spans="3:4" x14ac:dyDescent="0.25">
      <c r="C27" s="83"/>
      <c r="D27" s="84"/>
    </row>
    <row r="28" spans="3:4" x14ac:dyDescent="0.25">
      <c r="C28" s="83"/>
      <c r="D28" s="84"/>
    </row>
    <row r="29" spans="3:4" x14ac:dyDescent="0.25">
      <c r="C29" s="83"/>
      <c r="D29" s="84"/>
    </row>
    <row r="30" spans="3:4" x14ac:dyDescent="0.25">
      <c r="C30" s="83"/>
      <c r="D30" s="84"/>
    </row>
    <row r="31" spans="3:4" x14ac:dyDescent="0.25">
      <c r="C31" s="83"/>
      <c r="D31" s="84"/>
    </row>
    <row r="32" spans="3:4" x14ac:dyDescent="0.25">
      <c r="C32" s="83"/>
      <c r="D32" s="84"/>
    </row>
    <row r="33" spans="3:4" x14ac:dyDescent="0.25">
      <c r="C33" s="83"/>
      <c r="D33" s="84"/>
    </row>
    <row r="34" spans="3:4" x14ac:dyDescent="0.25">
      <c r="C34" s="83"/>
      <c r="D34" s="84"/>
    </row>
    <row r="35" spans="3:4" x14ac:dyDescent="0.25">
      <c r="C35" s="83"/>
      <c r="D35" s="84"/>
    </row>
    <row r="36" spans="3:4" x14ac:dyDescent="0.25">
      <c r="C36" s="83"/>
      <c r="D36" s="84"/>
    </row>
    <row r="37" spans="3:4" x14ac:dyDescent="0.25">
      <c r="C37" s="83"/>
      <c r="D37" s="84"/>
    </row>
    <row r="38" spans="3:4" x14ac:dyDescent="0.25">
      <c r="C38" s="83"/>
      <c r="D38" s="84"/>
    </row>
    <row r="39" spans="3:4" x14ac:dyDescent="0.25">
      <c r="C39" s="83"/>
      <c r="D39" s="84"/>
    </row>
    <row r="40" spans="3:4" x14ac:dyDescent="0.25">
      <c r="C40" s="83"/>
      <c r="D40" s="84"/>
    </row>
    <row r="41" spans="3:4" x14ac:dyDescent="0.25">
      <c r="C41" s="83"/>
      <c r="D41" s="84"/>
    </row>
    <row r="42" spans="3:4" x14ac:dyDescent="0.25">
      <c r="C42" s="83"/>
      <c r="D42" s="84"/>
    </row>
    <row r="43" spans="3:4" x14ac:dyDescent="0.25">
      <c r="C43" s="83"/>
      <c r="D43" s="84"/>
    </row>
    <row r="44" spans="3:4" x14ac:dyDescent="0.25">
      <c r="C44" s="83"/>
      <c r="D44" s="84"/>
    </row>
    <row r="45" spans="3:4" x14ac:dyDescent="0.25">
      <c r="C45" s="83"/>
      <c r="D45" s="84"/>
    </row>
    <row r="46" spans="3:4" x14ac:dyDescent="0.25">
      <c r="C46" s="83"/>
      <c r="D46" s="84"/>
    </row>
    <row r="47" spans="3:4" x14ac:dyDescent="0.25">
      <c r="C47" s="83"/>
      <c r="D47" s="84"/>
    </row>
    <row r="48" spans="3:4" x14ac:dyDescent="0.25">
      <c r="C48" s="83"/>
      <c r="D48" s="84"/>
    </row>
    <row r="49" spans="3:4" x14ac:dyDescent="0.25">
      <c r="C49" s="83"/>
      <c r="D49" s="84"/>
    </row>
    <row r="50" spans="3:4" x14ac:dyDescent="0.25">
      <c r="C50" s="83"/>
      <c r="D50" s="84"/>
    </row>
    <row r="51" spans="3:4" x14ac:dyDescent="0.25">
      <c r="C51" s="83"/>
      <c r="D51" s="84"/>
    </row>
    <row r="52" spans="3:4" x14ac:dyDescent="0.25">
      <c r="C52" s="83"/>
      <c r="D52" s="84"/>
    </row>
    <row r="53" spans="3:4" x14ac:dyDescent="0.25">
      <c r="C53" s="83"/>
      <c r="D53" s="84"/>
    </row>
    <row r="54" spans="3:4" x14ac:dyDescent="0.25">
      <c r="C54" s="83"/>
      <c r="D54" s="84"/>
    </row>
    <row r="55" spans="3:4" x14ac:dyDescent="0.25">
      <c r="C55" s="83"/>
      <c r="D55" s="84"/>
    </row>
    <row r="56" spans="3:4" x14ac:dyDescent="0.25">
      <c r="C56" s="83"/>
      <c r="D56" s="84"/>
    </row>
    <row r="57" spans="3:4" x14ac:dyDescent="0.25">
      <c r="C57" s="83"/>
      <c r="D57" s="84"/>
    </row>
    <row r="58" spans="3:4" x14ac:dyDescent="0.25">
      <c r="C58" s="83"/>
      <c r="D58" s="84"/>
    </row>
    <row r="59" spans="3:4" x14ac:dyDescent="0.25">
      <c r="C59" s="83"/>
      <c r="D59" s="84"/>
    </row>
    <row r="60" spans="3:4" x14ac:dyDescent="0.25">
      <c r="C60" s="83"/>
      <c r="D60" s="84"/>
    </row>
    <row r="61" spans="3:4" x14ac:dyDescent="0.25">
      <c r="C61" s="83"/>
      <c r="D61" s="8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L673"/>
  <sheetViews>
    <sheetView topLeftCell="AS1" workbookViewId="0">
      <selection activeCell="AZ7" sqref="AZ7"/>
    </sheetView>
  </sheetViews>
  <sheetFormatPr defaultColWidth="8.85546875" defaultRowHeight="15" x14ac:dyDescent="0.25"/>
  <cols>
    <col min="1" max="1" width="35.85546875" style="17" bestFit="1" customWidth="1"/>
    <col min="2" max="2" width="11.140625" style="17" bestFit="1" customWidth="1"/>
    <col min="3" max="3" width="11.7109375" style="17" bestFit="1" customWidth="1"/>
    <col min="4" max="4" width="11" style="17" bestFit="1" customWidth="1"/>
    <col min="5" max="5" width="10.42578125" style="17" bestFit="1" customWidth="1"/>
    <col min="6" max="6" width="11.42578125" style="17" bestFit="1" customWidth="1"/>
    <col min="7" max="7" width="11.28515625" style="17" bestFit="1" customWidth="1"/>
    <col min="8" max="8" width="11" style="17" bestFit="1" customWidth="1"/>
    <col min="9" max="9" width="11.5703125" style="17" bestFit="1" customWidth="1"/>
    <col min="10" max="10" width="11.28515625" style="17" bestFit="1" customWidth="1"/>
    <col min="11" max="11" width="10.85546875" style="17" bestFit="1" customWidth="1"/>
    <col min="12" max="13" width="11.42578125" style="17" bestFit="1" customWidth="1"/>
    <col min="14" max="14" width="11.140625" style="17" bestFit="1" customWidth="1"/>
    <col min="15" max="15" width="11.7109375" style="17" bestFit="1" customWidth="1"/>
    <col min="16" max="16" width="11" style="17" bestFit="1" customWidth="1"/>
    <col min="17" max="17" width="10.42578125" style="17" bestFit="1" customWidth="1"/>
    <col min="18" max="18" width="11.42578125" style="17" bestFit="1" customWidth="1"/>
    <col min="19" max="19" width="11.28515625" style="17" bestFit="1" customWidth="1"/>
    <col min="20" max="20" width="11" style="17" bestFit="1" customWidth="1"/>
    <col min="21" max="21" width="11.5703125" style="17" bestFit="1" customWidth="1"/>
    <col min="22" max="22" width="11.28515625" style="17" bestFit="1" customWidth="1"/>
    <col min="23" max="23" width="10.85546875" style="17" bestFit="1" customWidth="1"/>
    <col min="24" max="25" width="11.42578125" style="17" bestFit="1" customWidth="1"/>
    <col min="26" max="26" width="11.140625" style="17" bestFit="1" customWidth="1"/>
    <col min="27" max="27" width="11.7109375" style="17" bestFit="1" customWidth="1"/>
    <col min="28" max="28" width="11" style="17" bestFit="1" customWidth="1"/>
    <col min="29" max="29" width="10.42578125" style="17" bestFit="1" customWidth="1"/>
    <col min="30" max="30" width="11.42578125" style="17" bestFit="1" customWidth="1"/>
    <col min="31" max="31" width="11.28515625" style="17" bestFit="1" customWidth="1"/>
    <col min="32" max="32" width="11" style="17" bestFit="1" customWidth="1"/>
    <col min="33" max="33" width="11.5703125" style="17" bestFit="1" customWidth="1"/>
    <col min="34" max="34" width="11.28515625" style="17" bestFit="1" customWidth="1"/>
    <col min="35" max="35" width="10.85546875" style="17" bestFit="1" customWidth="1"/>
    <col min="36" max="37" width="11.42578125" style="17" bestFit="1" customWidth="1"/>
    <col min="38" max="38" width="11.140625" style="17" bestFit="1" customWidth="1"/>
    <col min="39" max="39" width="11.7109375" style="17" bestFit="1" customWidth="1"/>
    <col min="40" max="40" width="11" style="17" bestFit="1" customWidth="1"/>
    <col min="41" max="41" width="10.42578125" style="17" bestFit="1" customWidth="1"/>
    <col min="42" max="42" width="11.42578125" style="17" bestFit="1" customWidth="1"/>
    <col min="43" max="43" width="11.28515625" style="17" bestFit="1" customWidth="1"/>
    <col min="44" max="44" width="11" style="17" bestFit="1" customWidth="1"/>
    <col min="45" max="45" width="11.5703125" style="17" bestFit="1" customWidth="1"/>
    <col min="46" max="46" width="11.28515625" style="17" bestFit="1" customWidth="1"/>
    <col min="47" max="47" width="10.85546875" style="17" bestFit="1" customWidth="1"/>
    <col min="48" max="49" width="11.42578125" style="17" bestFit="1" customWidth="1"/>
    <col min="50" max="50" width="11.140625" style="17" bestFit="1" customWidth="1"/>
    <col min="51" max="51" width="11.7109375" style="17" bestFit="1" customWidth="1"/>
    <col min="52" max="52" width="11" style="17" bestFit="1" customWidth="1"/>
    <col min="53" max="53" width="10.42578125" style="17" bestFit="1" customWidth="1"/>
    <col min="54" max="54" width="11.42578125" style="17" bestFit="1" customWidth="1"/>
    <col min="55" max="55" width="11.28515625" style="17" bestFit="1" customWidth="1"/>
    <col min="56" max="56" width="11" style="17" bestFit="1" customWidth="1"/>
    <col min="57" max="57" width="11.5703125" style="17" bestFit="1" customWidth="1"/>
    <col min="58" max="58" width="11.28515625" style="17" bestFit="1" customWidth="1"/>
    <col min="59" max="59" width="10.85546875" style="17" bestFit="1" customWidth="1"/>
    <col min="60" max="61" width="11.42578125" style="17" bestFit="1" customWidth="1"/>
    <col min="62" max="62" width="11.140625" style="17" bestFit="1" customWidth="1"/>
    <col min="63" max="63" width="11.7109375" style="17" bestFit="1" customWidth="1"/>
    <col min="64" max="64" width="11" style="17" bestFit="1" customWidth="1"/>
    <col min="65" max="65" width="10.42578125" style="17" bestFit="1" customWidth="1"/>
    <col min="66" max="66" width="11.42578125" style="17" bestFit="1" customWidth="1"/>
    <col min="67" max="67" width="11.28515625" style="17" bestFit="1" customWidth="1"/>
    <col min="68" max="68" width="11" style="17" bestFit="1" customWidth="1"/>
    <col min="69" max="69" width="11.5703125" style="17" bestFit="1" customWidth="1"/>
    <col min="70" max="70" width="11.28515625" style="17" bestFit="1" customWidth="1"/>
    <col min="71" max="71" width="10.85546875" style="17" bestFit="1" customWidth="1"/>
    <col min="72" max="73" width="11.42578125" style="17" bestFit="1" customWidth="1"/>
    <col min="74" max="74" width="11.140625" style="17" bestFit="1" customWidth="1"/>
    <col min="75" max="75" width="11.7109375" style="17" bestFit="1" customWidth="1"/>
    <col min="76" max="76" width="11" style="17" bestFit="1" customWidth="1"/>
    <col min="77" max="77" width="10.42578125" style="17" bestFit="1" customWidth="1"/>
    <col min="78" max="78" width="11.42578125" style="17" bestFit="1" customWidth="1"/>
    <col min="79" max="79" width="11.28515625" style="17" bestFit="1" customWidth="1"/>
    <col min="80" max="80" width="11" style="17" bestFit="1" customWidth="1"/>
    <col min="81" max="81" width="11.5703125" style="17" bestFit="1" customWidth="1"/>
    <col min="82" max="82" width="11.28515625" style="17" bestFit="1" customWidth="1"/>
    <col min="83" max="83" width="10.85546875" style="17" bestFit="1" customWidth="1"/>
    <col min="84" max="84" width="11.28515625" style="17" bestFit="1" customWidth="1"/>
    <col min="85" max="85" width="11.42578125" style="17" bestFit="1" customWidth="1"/>
    <col min="86" max="86" width="11.140625" style="17" bestFit="1" customWidth="1"/>
    <col min="87" max="87" width="11.7109375" style="17" bestFit="1" customWidth="1"/>
    <col min="88" max="88" width="11" style="17" bestFit="1" customWidth="1"/>
    <col min="89" max="89" width="10.42578125" style="17" bestFit="1" customWidth="1"/>
    <col min="90" max="90" width="11.42578125" style="17" bestFit="1" customWidth="1"/>
    <col min="91" max="91" width="11.28515625" style="17" bestFit="1" customWidth="1"/>
    <col min="92" max="92" width="11" style="17" bestFit="1" customWidth="1"/>
    <col min="93" max="93" width="11.5703125" style="17" bestFit="1" customWidth="1"/>
    <col min="94" max="94" width="11.28515625" style="17" bestFit="1" customWidth="1"/>
    <col min="95" max="95" width="10.85546875" style="17" bestFit="1" customWidth="1"/>
    <col min="96" max="97" width="11.42578125" style="17" bestFit="1" customWidth="1"/>
    <col min="98" max="98" width="11.140625" style="17" bestFit="1" customWidth="1"/>
    <col min="99" max="99" width="11.7109375" style="17" bestFit="1" customWidth="1"/>
    <col min="100" max="100" width="11" style="17" bestFit="1" customWidth="1"/>
    <col min="101" max="101" width="10.42578125" style="17" bestFit="1" customWidth="1"/>
    <col min="102" max="102" width="11.42578125" style="17" bestFit="1" customWidth="1"/>
    <col min="103" max="103" width="11.28515625" style="17" bestFit="1" customWidth="1"/>
    <col min="104" max="104" width="11" style="17" bestFit="1" customWidth="1"/>
    <col min="105" max="105" width="11.5703125" style="17" bestFit="1" customWidth="1"/>
    <col min="106" max="106" width="11.28515625" style="17" bestFit="1" customWidth="1"/>
    <col min="107" max="107" width="10.85546875" style="17" bestFit="1" customWidth="1"/>
    <col min="108" max="109" width="11.42578125" style="17" bestFit="1" customWidth="1"/>
    <col min="110" max="110" width="11.140625" style="17" bestFit="1" customWidth="1"/>
    <col min="111" max="111" width="11.7109375" style="17" bestFit="1" customWidth="1"/>
    <col min="112" max="112" width="11" style="17" bestFit="1" customWidth="1"/>
    <col min="113" max="113" width="10.42578125" style="17" bestFit="1" customWidth="1"/>
    <col min="114" max="114" width="11.42578125" style="17" bestFit="1" customWidth="1"/>
    <col min="115" max="115" width="11.28515625" style="17" bestFit="1" customWidth="1"/>
    <col min="116" max="116" width="11" style="17" bestFit="1" customWidth="1"/>
    <col min="117" max="117" width="11.5703125" style="17" bestFit="1" customWidth="1"/>
    <col min="118" max="118" width="11.28515625" style="17" bestFit="1" customWidth="1"/>
    <col min="119" max="119" width="10.85546875" style="17" bestFit="1" customWidth="1"/>
    <col min="120" max="121" width="11.42578125" style="17" bestFit="1" customWidth="1"/>
    <col min="122" max="122" width="11.140625" style="17" bestFit="1" customWidth="1"/>
    <col min="123" max="123" width="11.7109375" style="17" bestFit="1" customWidth="1"/>
    <col min="124" max="124" width="11" style="17" bestFit="1" customWidth="1"/>
    <col min="125" max="125" width="10.42578125" style="17" bestFit="1" customWidth="1"/>
    <col min="126" max="126" width="11.42578125" style="17" bestFit="1" customWidth="1"/>
    <col min="127" max="127" width="11.28515625" style="17" bestFit="1" customWidth="1"/>
    <col min="128" max="128" width="11" style="17" bestFit="1" customWidth="1"/>
    <col min="129" max="129" width="11.5703125" style="17" bestFit="1" customWidth="1"/>
    <col min="130" max="130" width="11.28515625" style="17" bestFit="1" customWidth="1"/>
    <col min="131" max="131" width="10.85546875" style="17" bestFit="1" customWidth="1"/>
    <col min="132" max="133" width="11.42578125" style="17" bestFit="1" customWidth="1"/>
    <col min="134" max="134" width="11.140625" style="17" bestFit="1" customWidth="1"/>
    <col min="135" max="135" width="11.7109375" style="17" bestFit="1" customWidth="1"/>
    <col min="136" max="136" width="11" style="17" bestFit="1" customWidth="1"/>
    <col min="137" max="137" width="10.42578125" style="17" bestFit="1" customWidth="1"/>
    <col min="138" max="138" width="11.42578125" style="17" bestFit="1" customWidth="1"/>
    <col min="139" max="139" width="11.28515625" style="17" bestFit="1" customWidth="1"/>
    <col min="140" max="140" width="11" style="17" bestFit="1" customWidth="1"/>
    <col min="141" max="141" width="11.5703125" style="17" bestFit="1" customWidth="1"/>
    <col min="142" max="142" width="11.28515625" style="17" bestFit="1" customWidth="1"/>
    <col min="143" max="143" width="10.85546875" style="17" bestFit="1" customWidth="1"/>
    <col min="144" max="145" width="11.42578125" style="17" bestFit="1" customWidth="1"/>
    <col min="146" max="146" width="11.140625" style="17" bestFit="1" customWidth="1"/>
    <col min="147" max="147" width="11.7109375" style="17" bestFit="1" customWidth="1"/>
    <col min="148" max="148" width="11" style="17" bestFit="1" customWidth="1"/>
    <col min="149" max="149" width="10.42578125" style="17" bestFit="1" customWidth="1"/>
    <col min="150" max="150" width="11.42578125" style="17" bestFit="1" customWidth="1"/>
    <col min="151" max="151" width="11.28515625" style="17" bestFit="1" customWidth="1"/>
    <col min="152" max="152" width="11" style="17" bestFit="1" customWidth="1"/>
    <col min="153" max="153" width="11.5703125" style="17" bestFit="1" customWidth="1"/>
    <col min="154" max="154" width="11.28515625" style="17" bestFit="1" customWidth="1"/>
    <col min="155" max="155" width="10.85546875" style="17" bestFit="1" customWidth="1"/>
    <col min="156" max="157" width="11.42578125" style="17" bestFit="1" customWidth="1"/>
    <col min="158" max="158" width="11.140625" style="17" bestFit="1" customWidth="1"/>
    <col min="159" max="159" width="11.7109375" style="17" bestFit="1" customWidth="1"/>
    <col min="160" max="160" width="11" style="17" bestFit="1" customWidth="1"/>
    <col min="161" max="161" width="10.42578125" style="17" bestFit="1" customWidth="1"/>
    <col min="162" max="162" width="11.42578125" style="17" bestFit="1" customWidth="1"/>
    <col min="163" max="163" width="11.28515625" style="17" bestFit="1" customWidth="1"/>
    <col min="164" max="164" width="11" style="17" bestFit="1" customWidth="1"/>
    <col min="165" max="165" width="11.5703125" style="17" bestFit="1" customWidth="1"/>
    <col min="166" max="166" width="11.28515625" style="17" bestFit="1" customWidth="1"/>
    <col min="167" max="167" width="10.85546875" style="17" bestFit="1" customWidth="1"/>
    <col min="168" max="169" width="11.42578125" style="17" bestFit="1" customWidth="1"/>
    <col min="170" max="170" width="11.140625" style="17" bestFit="1" customWidth="1"/>
    <col min="171" max="171" width="11.7109375" style="17" bestFit="1" customWidth="1"/>
    <col min="172" max="172" width="11" style="17" bestFit="1" customWidth="1"/>
    <col min="173" max="173" width="10.42578125" style="17" bestFit="1" customWidth="1"/>
    <col min="174" max="174" width="11.42578125" style="17" bestFit="1" customWidth="1"/>
    <col min="175" max="175" width="11.28515625" style="17" bestFit="1" customWidth="1"/>
    <col min="176" max="176" width="11" style="17" bestFit="1" customWidth="1"/>
    <col min="177" max="177" width="11.5703125" style="17" bestFit="1" customWidth="1"/>
    <col min="178" max="178" width="11.28515625" style="17" bestFit="1" customWidth="1"/>
    <col min="179" max="179" width="10.85546875" style="17" bestFit="1" customWidth="1"/>
    <col min="180" max="181" width="11.42578125" style="17" bestFit="1" customWidth="1"/>
    <col min="182" max="182" width="11.140625" style="17" bestFit="1" customWidth="1"/>
    <col min="183" max="183" width="11.7109375" style="17" bestFit="1" customWidth="1"/>
    <col min="184" max="184" width="11" style="17" bestFit="1" customWidth="1"/>
    <col min="185" max="185" width="10.42578125" style="17" bestFit="1" customWidth="1"/>
    <col min="186" max="186" width="11.42578125" style="17" bestFit="1" customWidth="1"/>
    <col min="187" max="187" width="11.28515625" style="17" bestFit="1" customWidth="1"/>
    <col min="188" max="188" width="11" style="17" bestFit="1" customWidth="1"/>
    <col min="189" max="189" width="11.5703125" style="17" bestFit="1" customWidth="1"/>
    <col min="190" max="190" width="11.28515625" style="17" bestFit="1" customWidth="1"/>
    <col min="191" max="191" width="10.85546875" style="17" bestFit="1" customWidth="1"/>
    <col min="192" max="193" width="11.42578125" style="17" bestFit="1" customWidth="1"/>
    <col min="194" max="194" width="11.140625" style="17" bestFit="1" customWidth="1"/>
    <col min="195" max="195" width="11.7109375" style="17" bestFit="1" customWidth="1"/>
    <col min="196" max="196" width="11" style="17" bestFit="1" customWidth="1"/>
    <col min="197" max="197" width="10.42578125" style="17" bestFit="1" customWidth="1"/>
    <col min="198" max="198" width="11.42578125" style="17" bestFit="1" customWidth="1"/>
    <col min="199" max="199" width="11.28515625" style="17" bestFit="1" customWidth="1"/>
    <col min="200" max="200" width="11" style="17" bestFit="1" customWidth="1"/>
    <col min="201" max="201" width="11.5703125" style="17" bestFit="1" customWidth="1"/>
    <col min="202" max="202" width="11.28515625" style="17" bestFit="1" customWidth="1"/>
    <col min="203" max="203" width="10.85546875" style="17" bestFit="1" customWidth="1"/>
    <col min="204" max="205" width="11.42578125" style="17" bestFit="1" customWidth="1"/>
    <col min="206" max="206" width="11.140625" style="17" bestFit="1" customWidth="1"/>
    <col min="207" max="207" width="11.7109375" style="17" bestFit="1" customWidth="1"/>
    <col min="208" max="208" width="11" style="17" bestFit="1" customWidth="1"/>
    <col min="209" max="209" width="10.42578125" style="17" bestFit="1" customWidth="1"/>
    <col min="210" max="210" width="11.42578125" style="17" bestFit="1" customWidth="1"/>
    <col min="211" max="211" width="11.28515625" style="17" bestFit="1" customWidth="1"/>
    <col min="212" max="212" width="11" style="17" bestFit="1" customWidth="1"/>
    <col min="213" max="213" width="11.5703125" style="17" bestFit="1" customWidth="1"/>
    <col min="214" max="214" width="11.28515625" style="17" bestFit="1" customWidth="1"/>
    <col min="215" max="215" width="10.85546875" style="17" bestFit="1" customWidth="1"/>
    <col min="216" max="217" width="11.42578125" style="17" bestFit="1" customWidth="1"/>
    <col min="218" max="218" width="11.140625" style="17" bestFit="1" customWidth="1"/>
    <col min="219" max="219" width="11.7109375" style="17" bestFit="1" customWidth="1"/>
    <col min="220" max="220" width="11" style="17" bestFit="1" customWidth="1"/>
    <col min="221" max="221" width="10.42578125" style="17" bestFit="1" customWidth="1"/>
    <col min="222" max="222" width="11.42578125" style="17" bestFit="1" customWidth="1"/>
    <col min="223" max="223" width="11.28515625" style="17" bestFit="1" customWidth="1"/>
    <col min="224" max="224" width="11" style="17" bestFit="1" customWidth="1"/>
    <col min="225" max="225" width="11.5703125" style="17" bestFit="1" customWidth="1"/>
    <col min="226" max="226" width="11.28515625" style="17" bestFit="1" customWidth="1"/>
    <col min="227" max="227" width="10.85546875" style="17" bestFit="1" customWidth="1"/>
    <col min="228" max="229" width="11.42578125" style="17" bestFit="1" customWidth="1"/>
    <col min="230" max="230" width="11.140625" style="17" bestFit="1" customWidth="1"/>
    <col min="231" max="231" width="11.7109375" style="17" bestFit="1" customWidth="1"/>
    <col min="232" max="232" width="11" style="17" bestFit="1" customWidth="1"/>
    <col min="233" max="233" width="10.42578125" style="17" bestFit="1" customWidth="1"/>
    <col min="234" max="234" width="11.42578125" style="17" bestFit="1" customWidth="1"/>
    <col min="235" max="235" width="11.28515625" style="17" bestFit="1" customWidth="1"/>
    <col min="236" max="236" width="11" style="17" bestFit="1" customWidth="1"/>
    <col min="237" max="237" width="11.5703125" style="17" bestFit="1" customWidth="1"/>
    <col min="238" max="238" width="11.28515625" style="17" bestFit="1" customWidth="1"/>
    <col min="239" max="239" width="10.85546875" style="17" bestFit="1" customWidth="1"/>
    <col min="240" max="241" width="11.42578125" style="17" bestFit="1" customWidth="1"/>
    <col min="242" max="242" width="11.140625" style="17" bestFit="1" customWidth="1"/>
    <col min="243" max="243" width="11.7109375" style="17" bestFit="1" customWidth="1"/>
    <col min="244" max="244" width="11" style="17" bestFit="1" customWidth="1"/>
    <col min="245" max="245" width="10.42578125" style="17" bestFit="1" customWidth="1"/>
    <col min="246" max="246" width="11.42578125" style="17" bestFit="1" customWidth="1"/>
    <col min="247" max="247" width="11.28515625" style="17" bestFit="1" customWidth="1"/>
    <col min="248" max="248" width="11" style="17" bestFit="1" customWidth="1"/>
    <col min="249" max="249" width="11.5703125" style="17" bestFit="1" customWidth="1"/>
    <col min="250" max="250" width="11.28515625" style="17" bestFit="1" customWidth="1"/>
    <col min="251" max="251" width="10.85546875" style="17" bestFit="1" customWidth="1"/>
    <col min="252" max="253" width="11.42578125" style="17" bestFit="1" customWidth="1"/>
    <col min="254" max="254" width="11.140625" style="17" bestFit="1" customWidth="1"/>
    <col min="255" max="255" width="11.7109375" style="17" bestFit="1" customWidth="1"/>
    <col min="256" max="256" width="11" style="17" bestFit="1" customWidth="1"/>
    <col min="257" max="257" width="10.42578125" style="17" bestFit="1" customWidth="1"/>
    <col min="258" max="258" width="11.42578125" style="17" bestFit="1" customWidth="1"/>
    <col min="259" max="259" width="11.28515625" style="17" bestFit="1" customWidth="1"/>
    <col min="260" max="260" width="11" style="17" bestFit="1" customWidth="1"/>
    <col min="261" max="261" width="11.5703125" style="17" bestFit="1" customWidth="1"/>
    <col min="262" max="262" width="11.28515625" style="17" bestFit="1" customWidth="1"/>
    <col min="263" max="263" width="10.85546875" style="17" bestFit="1" customWidth="1"/>
    <col min="264" max="265" width="11.42578125" style="17" bestFit="1" customWidth="1"/>
    <col min="266" max="266" width="11.140625" style="17" bestFit="1" customWidth="1"/>
    <col min="267" max="267" width="11.7109375" style="17" bestFit="1" customWidth="1"/>
    <col min="268" max="268" width="11" style="17" bestFit="1" customWidth="1"/>
    <col min="269" max="269" width="10.42578125" style="17" bestFit="1" customWidth="1"/>
    <col min="270" max="270" width="11.42578125" style="17" bestFit="1" customWidth="1"/>
    <col min="271" max="271" width="11.28515625" style="17" bestFit="1" customWidth="1"/>
    <col min="272" max="272" width="11" style="17" bestFit="1" customWidth="1"/>
    <col min="273" max="273" width="11.5703125" style="17" bestFit="1" customWidth="1"/>
    <col min="274" max="274" width="11.28515625" style="17" bestFit="1" customWidth="1"/>
    <col min="275" max="275" width="10.85546875" style="17" bestFit="1" customWidth="1"/>
    <col min="276" max="276" width="11.28515625" style="17" bestFit="1" customWidth="1"/>
    <col min="277" max="277" width="11.42578125" style="17" bestFit="1" customWidth="1"/>
    <col min="278" max="278" width="11.140625" style="17" bestFit="1" customWidth="1"/>
    <col min="279" max="279" width="11.7109375" style="17" bestFit="1" customWidth="1"/>
    <col min="280" max="280" width="11" style="17" bestFit="1" customWidth="1"/>
    <col min="281" max="281" width="10.42578125" style="17" bestFit="1" customWidth="1"/>
    <col min="282" max="282" width="11.42578125" style="17" bestFit="1" customWidth="1"/>
    <col min="283" max="283" width="11.28515625" style="17" bestFit="1" customWidth="1"/>
    <col min="284" max="284" width="11" style="17" bestFit="1" customWidth="1"/>
    <col min="285" max="285" width="11.5703125" style="17" bestFit="1" customWidth="1"/>
    <col min="286" max="286" width="11.28515625" style="17" bestFit="1" customWidth="1"/>
    <col min="287" max="287" width="10.85546875" style="17" bestFit="1" customWidth="1"/>
    <col min="288" max="289" width="11.42578125" style="17" bestFit="1" customWidth="1"/>
    <col min="290" max="290" width="11.140625" style="17" bestFit="1" customWidth="1"/>
    <col min="291" max="291" width="11.7109375" style="17" bestFit="1" customWidth="1"/>
    <col min="292" max="292" width="11" style="17" bestFit="1" customWidth="1"/>
    <col min="293" max="293" width="10.42578125" style="17" bestFit="1" customWidth="1"/>
    <col min="294" max="294" width="11.42578125" style="17" bestFit="1" customWidth="1"/>
    <col min="295" max="295" width="11.28515625" style="17" bestFit="1" customWidth="1"/>
    <col min="296" max="296" width="11" style="17" bestFit="1" customWidth="1"/>
    <col min="297" max="297" width="11.5703125" style="17" bestFit="1" customWidth="1"/>
    <col min="298" max="298" width="11.28515625" style="17" bestFit="1" customWidth="1"/>
    <col min="299" max="299" width="10.85546875" style="17" bestFit="1" customWidth="1"/>
    <col min="300" max="301" width="11.42578125" style="17" bestFit="1" customWidth="1"/>
    <col min="302" max="302" width="11.140625" style="17" bestFit="1" customWidth="1"/>
    <col min="303" max="303" width="11.7109375" style="17" bestFit="1" customWidth="1"/>
    <col min="304" max="304" width="11" style="17" bestFit="1" customWidth="1"/>
    <col min="305" max="305" width="10.42578125" style="17" bestFit="1" customWidth="1"/>
    <col min="306" max="306" width="11.42578125" style="17" bestFit="1" customWidth="1"/>
    <col min="307" max="307" width="11.28515625" style="17" bestFit="1" customWidth="1"/>
    <col min="308" max="308" width="11" style="17" bestFit="1" customWidth="1"/>
    <col min="309" max="309" width="11.5703125" style="17" bestFit="1" customWidth="1"/>
    <col min="310" max="310" width="11.28515625" style="17" bestFit="1" customWidth="1"/>
    <col min="311" max="311" width="10.85546875" style="17" bestFit="1" customWidth="1"/>
    <col min="312" max="313" width="11.42578125" style="17" bestFit="1" customWidth="1"/>
    <col min="314" max="314" width="11.140625" style="17" bestFit="1" customWidth="1"/>
    <col min="315" max="315" width="11.7109375" style="17" bestFit="1" customWidth="1"/>
    <col min="316" max="316" width="11" style="17" bestFit="1" customWidth="1"/>
    <col min="317" max="317" width="10.42578125" style="17" bestFit="1" customWidth="1"/>
    <col min="318" max="318" width="11.42578125" style="17" bestFit="1" customWidth="1"/>
    <col min="319" max="319" width="11.28515625" style="17" bestFit="1" customWidth="1"/>
    <col min="320" max="320" width="11" style="17" bestFit="1" customWidth="1"/>
    <col min="321" max="321" width="11.5703125" style="17" bestFit="1" customWidth="1"/>
    <col min="322" max="322" width="11.28515625" style="17" bestFit="1" customWidth="1"/>
    <col min="323" max="323" width="10.85546875" style="17" bestFit="1" customWidth="1"/>
    <col min="324" max="324" width="11.28515625" style="17" bestFit="1" customWidth="1"/>
    <col min="325" max="325" width="11.42578125" style="17" bestFit="1" customWidth="1"/>
    <col min="326" max="326" width="11.140625" style="17" bestFit="1" customWidth="1"/>
    <col min="327" max="327" width="11.7109375" style="17" bestFit="1" customWidth="1"/>
    <col min="328" max="328" width="11" style="17" bestFit="1" customWidth="1"/>
    <col min="329" max="329" width="10.42578125" style="17" bestFit="1" customWidth="1"/>
    <col min="330" max="330" width="11.42578125" style="17" bestFit="1" customWidth="1"/>
    <col min="331" max="331" width="11.28515625" style="17" bestFit="1" customWidth="1"/>
    <col min="332" max="332" width="11" style="17" bestFit="1" customWidth="1"/>
    <col min="333" max="333" width="11.5703125" style="17" bestFit="1" customWidth="1"/>
    <col min="334" max="334" width="11.28515625" style="17" bestFit="1" customWidth="1"/>
    <col min="335" max="335" width="10.85546875" style="17" bestFit="1" customWidth="1"/>
    <col min="336" max="337" width="11.42578125" style="17" bestFit="1" customWidth="1"/>
    <col min="338" max="338" width="11.140625" style="17" bestFit="1" customWidth="1"/>
    <col min="339" max="339" width="11.7109375" style="17" bestFit="1" customWidth="1"/>
    <col min="340" max="340" width="11" style="17" bestFit="1" customWidth="1"/>
    <col min="341" max="341" width="10.42578125" style="17" bestFit="1" customWidth="1"/>
    <col min="342" max="342" width="11.42578125" style="17" bestFit="1" customWidth="1"/>
    <col min="343" max="343" width="11.28515625" style="17" bestFit="1" customWidth="1"/>
    <col min="344" max="344" width="11" style="17" bestFit="1" customWidth="1"/>
    <col min="345" max="345" width="11.5703125" style="17" bestFit="1" customWidth="1"/>
    <col min="346" max="346" width="11.28515625" style="17" bestFit="1" customWidth="1"/>
    <col min="347" max="347" width="10.85546875" style="17" bestFit="1" customWidth="1"/>
    <col min="348" max="349" width="11.42578125" style="17" bestFit="1" customWidth="1"/>
    <col min="350" max="350" width="11.140625" style="17" bestFit="1" customWidth="1"/>
    <col min="351" max="351" width="11.7109375" style="17" bestFit="1" customWidth="1"/>
    <col min="352" max="352" width="11" style="17" bestFit="1" customWidth="1"/>
    <col min="353" max="353" width="10.42578125" style="17" bestFit="1" customWidth="1"/>
    <col min="354" max="354" width="11.42578125" style="17" bestFit="1" customWidth="1"/>
    <col min="355" max="355" width="11.28515625" style="17" bestFit="1" customWidth="1"/>
    <col min="356" max="356" width="11" style="17" bestFit="1" customWidth="1"/>
    <col min="357" max="357" width="11.5703125" style="17" bestFit="1" customWidth="1"/>
    <col min="358" max="358" width="11.28515625" style="17" bestFit="1" customWidth="1"/>
    <col min="359" max="359" width="10.85546875" style="17" bestFit="1" customWidth="1"/>
    <col min="360" max="361" width="11.42578125" style="17" bestFit="1" customWidth="1"/>
    <col min="362" max="362" width="11.140625" style="17" bestFit="1" customWidth="1"/>
    <col min="363" max="363" width="11.7109375" style="17" bestFit="1" customWidth="1"/>
    <col min="364" max="364" width="11" style="17" bestFit="1" customWidth="1"/>
    <col min="365" max="365" width="10.42578125" style="17" bestFit="1" customWidth="1"/>
    <col min="366" max="366" width="11.42578125" style="17" bestFit="1" customWidth="1"/>
    <col min="367" max="367" width="11.28515625" style="17" bestFit="1" customWidth="1"/>
    <col min="368" max="368" width="11" style="17" bestFit="1" customWidth="1"/>
    <col min="369" max="369" width="11.5703125" style="17" bestFit="1" customWidth="1"/>
    <col min="370" max="370" width="11.28515625" style="17" bestFit="1" customWidth="1"/>
    <col min="371" max="371" width="10.85546875" style="17" bestFit="1" customWidth="1"/>
    <col min="372" max="372" width="11.28515625" style="17" bestFit="1" customWidth="1"/>
    <col min="373" max="373" width="11.42578125" style="17" bestFit="1" customWidth="1"/>
    <col min="374" max="374" width="11.140625" style="17" bestFit="1" customWidth="1"/>
    <col min="375" max="375" width="11.7109375" style="17" bestFit="1" customWidth="1"/>
    <col min="376" max="376" width="11" style="17" bestFit="1" customWidth="1"/>
    <col min="377" max="377" width="10.42578125" style="17" bestFit="1" customWidth="1"/>
    <col min="378" max="378" width="11.42578125" style="17" bestFit="1" customWidth="1"/>
    <col min="379" max="379" width="11.28515625" style="17" bestFit="1" customWidth="1"/>
    <col min="380" max="380" width="11" style="17" bestFit="1" customWidth="1"/>
    <col min="381" max="381" width="11.5703125" style="17" bestFit="1" customWidth="1"/>
    <col min="382" max="382" width="11.28515625" style="17" bestFit="1" customWidth="1"/>
    <col min="383" max="383" width="10.85546875" style="17" bestFit="1" customWidth="1"/>
    <col min="384" max="385" width="11.42578125" style="17" bestFit="1" customWidth="1"/>
    <col min="386" max="386" width="11.140625" style="17" bestFit="1" customWidth="1"/>
    <col min="387" max="387" width="11.7109375" style="17" bestFit="1" customWidth="1"/>
    <col min="388" max="388" width="11" style="17" bestFit="1" customWidth="1"/>
    <col min="389" max="389" width="10.42578125" style="17" bestFit="1" customWidth="1"/>
    <col min="390" max="390" width="11.42578125" style="17" bestFit="1" customWidth="1"/>
    <col min="391" max="391" width="11.28515625" style="17" bestFit="1" customWidth="1"/>
    <col min="392" max="392" width="11" style="17" bestFit="1" customWidth="1"/>
    <col min="393" max="393" width="11.5703125" style="17" bestFit="1" customWidth="1"/>
    <col min="394" max="394" width="11.28515625" style="17" bestFit="1" customWidth="1"/>
    <col min="395" max="395" width="10.85546875" style="17" bestFit="1" customWidth="1"/>
    <col min="396" max="397" width="11.42578125" style="17" bestFit="1" customWidth="1"/>
    <col min="398" max="398" width="11.140625" style="17" bestFit="1" customWidth="1"/>
    <col min="399" max="399" width="11.7109375" style="17" bestFit="1" customWidth="1"/>
    <col min="400" max="400" width="11" style="17" bestFit="1" customWidth="1"/>
    <col min="401" max="401" width="10.42578125" style="17" bestFit="1" customWidth="1"/>
    <col min="402" max="402" width="11.42578125" style="17" bestFit="1" customWidth="1"/>
    <col min="403" max="403" width="11.28515625" style="17" bestFit="1" customWidth="1"/>
    <col min="404" max="404" width="11" style="17" bestFit="1" customWidth="1"/>
    <col min="405" max="405" width="11.5703125" style="17" bestFit="1" customWidth="1"/>
    <col min="406" max="406" width="11.28515625" style="17" bestFit="1" customWidth="1"/>
    <col min="407" max="407" width="10.85546875" style="17" bestFit="1" customWidth="1"/>
    <col min="408" max="409" width="11.42578125" style="17" bestFit="1" customWidth="1"/>
    <col min="410" max="410" width="11.140625" style="17" bestFit="1" customWidth="1"/>
    <col min="411" max="411" width="11.7109375" style="17" bestFit="1" customWidth="1"/>
    <col min="412" max="412" width="11" style="17" bestFit="1" customWidth="1"/>
    <col min="413" max="413" width="10.42578125" style="17" bestFit="1" customWidth="1"/>
    <col min="414" max="414" width="11.42578125" style="17" bestFit="1" customWidth="1"/>
    <col min="415" max="415" width="11.28515625" style="17" bestFit="1" customWidth="1"/>
    <col min="416" max="416" width="11" style="17" bestFit="1" customWidth="1"/>
    <col min="417" max="417" width="11.5703125" style="17" bestFit="1" customWidth="1"/>
    <col min="418" max="418" width="11.28515625" style="17" bestFit="1" customWidth="1"/>
    <col min="419" max="419" width="10.85546875" style="17" bestFit="1" customWidth="1"/>
    <col min="420" max="420" width="11.28515625" style="17" bestFit="1" customWidth="1"/>
    <col min="421" max="421" width="11.42578125" style="17" bestFit="1" customWidth="1"/>
    <col min="422" max="422" width="11.140625" style="17" bestFit="1" customWidth="1"/>
    <col min="423" max="423" width="11.7109375" style="17" bestFit="1" customWidth="1"/>
    <col min="424" max="424" width="11" style="17" bestFit="1" customWidth="1"/>
    <col min="425" max="425" width="10.42578125" style="17" bestFit="1" customWidth="1"/>
    <col min="426" max="426" width="11.42578125" style="17" bestFit="1" customWidth="1"/>
    <col min="427" max="427" width="11.28515625" style="17" bestFit="1" customWidth="1"/>
    <col min="428" max="428" width="11" style="17" bestFit="1" customWidth="1"/>
    <col min="429" max="429" width="11.5703125" style="17" bestFit="1" customWidth="1"/>
    <col min="430" max="430" width="11.28515625" style="17" bestFit="1" customWidth="1"/>
    <col min="431" max="431" width="10.85546875" style="17" bestFit="1" customWidth="1"/>
    <col min="432" max="433" width="11.42578125" style="17" bestFit="1" customWidth="1"/>
    <col min="434" max="434" width="11.140625" style="17" bestFit="1" customWidth="1"/>
    <col min="435" max="435" width="11.7109375" style="17" bestFit="1" customWidth="1"/>
    <col min="436" max="436" width="11" style="17" bestFit="1" customWidth="1"/>
    <col min="437" max="437" width="10.42578125" style="17" bestFit="1" customWidth="1"/>
    <col min="438" max="438" width="11.42578125" style="17" bestFit="1" customWidth="1"/>
    <col min="439" max="439" width="11.28515625" style="17" bestFit="1" customWidth="1"/>
    <col min="440" max="440" width="11" style="17" bestFit="1" customWidth="1"/>
    <col min="441" max="441" width="11.5703125" style="17" bestFit="1" customWidth="1"/>
    <col min="442" max="442" width="11.28515625" style="17" bestFit="1" customWidth="1"/>
    <col min="443" max="443" width="10.85546875" style="17" bestFit="1" customWidth="1"/>
    <col min="444" max="445" width="11.42578125" style="17" bestFit="1" customWidth="1"/>
    <col min="446" max="446" width="11.140625" style="17" bestFit="1" customWidth="1"/>
    <col min="447" max="447" width="11.7109375" style="17" bestFit="1" customWidth="1"/>
    <col min="448" max="448" width="11" style="17" bestFit="1" customWidth="1"/>
    <col min="449" max="449" width="10.42578125" style="17" bestFit="1" customWidth="1"/>
    <col min="450" max="450" width="11.42578125" style="17" bestFit="1" customWidth="1"/>
    <col min="451" max="451" width="11.28515625" style="17" bestFit="1" customWidth="1"/>
    <col min="452" max="452" width="11" style="17" bestFit="1" customWidth="1"/>
    <col min="453" max="453" width="11.5703125" style="17" bestFit="1" customWidth="1"/>
    <col min="454" max="454" width="11.28515625" style="17" bestFit="1" customWidth="1"/>
    <col min="455" max="455" width="10.85546875" style="17" bestFit="1" customWidth="1"/>
    <col min="456" max="457" width="11.42578125" style="17" bestFit="1" customWidth="1"/>
    <col min="458" max="458" width="11.140625" style="17" bestFit="1" customWidth="1"/>
    <col min="459" max="459" width="11.7109375" style="17" bestFit="1" customWidth="1"/>
    <col min="460" max="460" width="11" style="17" bestFit="1" customWidth="1"/>
    <col min="461" max="461" width="10.42578125" style="17" bestFit="1" customWidth="1"/>
    <col min="462" max="462" width="11.42578125" style="17" bestFit="1" customWidth="1"/>
    <col min="463" max="463" width="11.28515625" style="17" bestFit="1" customWidth="1"/>
    <col min="464" max="464" width="11" style="17" bestFit="1" customWidth="1"/>
    <col min="465" max="465" width="11.5703125" style="17" bestFit="1" customWidth="1"/>
    <col min="466" max="466" width="11.28515625" style="17" bestFit="1" customWidth="1"/>
    <col min="467" max="467" width="10.85546875" style="17" bestFit="1" customWidth="1"/>
    <col min="468" max="468" width="11.28515625" style="17" bestFit="1" customWidth="1"/>
    <col min="469" max="469" width="11.42578125" style="17" bestFit="1" customWidth="1"/>
    <col min="470" max="470" width="11.140625" style="17" bestFit="1" customWidth="1"/>
    <col min="471" max="471" width="11.7109375" style="17" bestFit="1" customWidth="1"/>
    <col min="472" max="472" width="11" style="17" bestFit="1" customWidth="1"/>
    <col min="473" max="473" width="10.42578125" style="17" bestFit="1" customWidth="1"/>
    <col min="474" max="474" width="11.42578125" style="17" bestFit="1" customWidth="1"/>
    <col min="475" max="475" width="11.28515625" style="17" bestFit="1" customWidth="1"/>
    <col min="476" max="476" width="11" style="17" bestFit="1" customWidth="1"/>
    <col min="477" max="477" width="11.5703125" style="17" bestFit="1" customWidth="1"/>
    <col min="478" max="478" width="11.28515625" style="17" bestFit="1" customWidth="1"/>
    <col min="479" max="479" width="10.85546875" style="17" bestFit="1" customWidth="1"/>
    <col min="480" max="481" width="11.42578125" style="17" bestFit="1" customWidth="1"/>
    <col min="482" max="482" width="11.140625" style="17" bestFit="1" customWidth="1"/>
    <col min="483" max="483" width="11.7109375" style="17" bestFit="1" customWidth="1"/>
    <col min="484" max="484" width="11" style="17" bestFit="1" customWidth="1"/>
    <col min="485" max="485" width="10.42578125" style="17" bestFit="1" customWidth="1"/>
    <col min="486" max="486" width="11.42578125" style="17" bestFit="1" customWidth="1"/>
    <col min="487" max="487" width="11.28515625" style="17" bestFit="1" customWidth="1"/>
    <col min="488" max="488" width="11" style="17" bestFit="1" customWidth="1"/>
    <col min="489" max="489" width="11.5703125" style="17" bestFit="1" customWidth="1"/>
    <col min="490" max="490" width="11.28515625" style="17" bestFit="1" customWidth="1"/>
    <col min="491" max="491" width="10.85546875" style="17" bestFit="1" customWidth="1"/>
    <col min="492" max="493" width="11.42578125" style="17" bestFit="1" customWidth="1"/>
    <col min="494" max="494" width="11.140625" style="17" bestFit="1" customWidth="1"/>
    <col min="495" max="495" width="11.7109375" style="17" bestFit="1" customWidth="1"/>
    <col min="496" max="496" width="11" style="17" bestFit="1" customWidth="1"/>
    <col min="497" max="497" width="10.42578125" style="17" bestFit="1" customWidth="1"/>
    <col min="498" max="498" width="11.42578125" style="17" bestFit="1" customWidth="1"/>
    <col min="499" max="499" width="11.28515625" style="17" bestFit="1" customWidth="1"/>
    <col min="500" max="500" width="11" style="17" bestFit="1" customWidth="1"/>
    <col min="501" max="501" width="11.5703125" style="17" bestFit="1" customWidth="1"/>
    <col min="502" max="502" width="11.28515625" style="17" bestFit="1" customWidth="1"/>
    <col min="503" max="503" width="10.85546875" style="17" bestFit="1" customWidth="1"/>
    <col min="504" max="505" width="11.42578125" style="17" bestFit="1" customWidth="1"/>
    <col min="506" max="506" width="11.140625" style="17" bestFit="1" customWidth="1"/>
    <col min="507" max="507" width="11.7109375" style="17" bestFit="1" customWidth="1"/>
    <col min="508" max="508" width="11" style="17" bestFit="1" customWidth="1"/>
    <col min="509" max="509" width="10.42578125" style="17" bestFit="1" customWidth="1"/>
    <col min="510" max="510" width="11.42578125" style="17" bestFit="1" customWidth="1"/>
    <col min="511" max="511" width="11.28515625" style="17" bestFit="1" customWidth="1"/>
    <col min="512" max="512" width="11" style="17" bestFit="1" customWidth="1"/>
    <col min="513" max="513" width="11.5703125" style="17" bestFit="1" customWidth="1"/>
    <col min="514" max="514" width="11.28515625" style="17" bestFit="1" customWidth="1"/>
    <col min="515" max="515" width="10.85546875" style="17" bestFit="1" customWidth="1"/>
    <col min="516" max="516" width="11.28515625" style="17" bestFit="1" customWidth="1"/>
    <col min="517" max="517" width="11.42578125" style="17" bestFit="1" customWidth="1"/>
    <col min="518" max="518" width="11.140625" style="17" bestFit="1" customWidth="1"/>
    <col min="519" max="519" width="11.7109375" style="17" bestFit="1" customWidth="1"/>
    <col min="520" max="520" width="11" style="17" bestFit="1" customWidth="1"/>
    <col min="521" max="521" width="10.42578125" style="17" bestFit="1" customWidth="1"/>
    <col min="522" max="522" width="11.42578125" style="17" bestFit="1" customWidth="1"/>
    <col min="523" max="523" width="11.28515625" style="17" bestFit="1" customWidth="1"/>
    <col min="524" max="524" width="11" style="17" bestFit="1" customWidth="1"/>
    <col min="525" max="525" width="11.5703125" style="17" bestFit="1" customWidth="1"/>
    <col min="526" max="526" width="11.28515625" style="17" bestFit="1" customWidth="1"/>
    <col min="527" max="527" width="10.85546875" style="17" bestFit="1" customWidth="1"/>
    <col min="528" max="529" width="11.42578125" style="17" bestFit="1" customWidth="1"/>
    <col min="530" max="530" width="11.140625" style="17" bestFit="1" customWidth="1"/>
    <col min="531" max="531" width="11.7109375" style="17" bestFit="1" customWidth="1"/>
    <col min="532" max="532" width="11" style="17" bestFit="1" customWidth="1"/>
    <col min="533" max="533" width="10.42578125" style="17" bestFit="1" customWidth="1"/>
    <col min="534" max="534" width="11.42578125" style="17" bestFit="1" customWidth="1"/>
    <col min="535" max="535" width="11.28515625" style="17" bestFit="1" customWidth="1"/>
    <col min="536" max="536" width="11" style="17" bestFit="1" customWidth="1"/>
    <col min="537" max="537" width="11.5703125" style="17" bestFit="1" customWidth="1"/>
    <col min="538" max="538" width="11.28515625" style="17" bestFit="1" customWidth="1"/>
    <col min="539" max="539" width="10.85546875" style="17" bestFit="1" customWidth="1"/>
    <col min="540" max="541" width="11.42578125" style="17" bestFit="1" customWidth="1"/>
    <col min="542" max="542" width="11.140625" style="17" bestFit="1" customWidth="1"/>
    <col min="543" max="543" width="11.7109375" style="17" bestFit="1" customWidth="1"/>
    <col min="544" max="544" width="11" style="17" bestFit="1" customWidth="1"/>
    <col min="545" max="545" width="10.42578125" style="17" bestFit="1" customWidth="1"/>
    <col min="546" max="546" width="11.42578125" style="17" bestFit="1" customWidth="1"/>
    <col min="547" max="547" width="11.28515625" style="17" bestFit="1" customWidth="1"/>
    <col min="548" max="548" width="11" style="17" bestFit="1" customWidth="1"/>
    <col min="549" max="549" width="11.5703125" style="17" bestFit="1" customWidth="1"/>
    <col min="550" max="550" width="11.28515625" style="17" bestFit="1" customWidth="1"/>
    <col min="551" max="551" width="10.85546875" style="17" bestFit="1" customWidth="1"/>
    <col min="552" max="553" width="11.42578125" style="17" bestFit="1" customWidth="1"/>
    <col min="554" max="554" width="11.140625" style="17" bestFit="1" customWidth="1"/>
    <col min="555" max="555" width="11.7109375" style="17" bestFit="1" customWidth="1"/>
    <col min="556" max="556" width="11" style="17" bestFit="1" customWidth="1"/>
    <col min="557" max="557" width="10.42578125" style="17" bestFit="1" customWidth="1"/>
    <col min="558" max="558" width="11.42578125" style="17" bestFit="1" customWidth="1"/>
    <col min="559" max="559" width="11.28515625" style="17" bestFit="1" customWidth="1"/>
    <col min="560" max="560" width="11" style="17" bestFit="1" customWidth="1"/>
    <col min="561" max="561" width="11.5703125" style="17" bestFit="1" customWidth="1"/>
    <col min="562" max="562" width="11.28515625" style="17" bestFit="1" customWidth="1"/>
    <col min="563" max="563" width="10.85546875" style="17" bestFit="1" customWidth="1"/>
    <col min="564" max="564" width="11.28515625" style="17" bestFit="1" customWidth="1"/>
    <col min="565" max="565" width="11.42578125" style="17" bestFit="1" customWidth="1"/>
    <col min="566" max="566" width="11.140625" style="17" bestFit="1" customWidth="1"/>
    <col min="567" max="567" width="11.7109375" style="17" bestFit="1" customWidth="1"/>
    <col min="568" max="568" width="11" style="17" bestFit="1" customWidth="1"/>
    <col min="569" max="569" width="10.42578125" style="17" bestFit="1" customWidth="1"/>
    <col min="570" max="570" width="11.42578125" style="17" bestFit="1" customWidth="1"/>
    <col min="571" max="571" width="11.28515625" style="17" bestFit="1" customWidth="1"/>
    <col min="572" max="572" width="11" style="17" bestFit="1" customWidth="1"/>
    <col min="573" max="573" width="11.5703125" style="17" bestFit="1" customWidth="1"/>
    <col min="574" max="574" width="11.28515625" style="17" bestFit="1" customWidth="1"/>
    <col min="575" max="575" width="10.85546875" style="17" bestFit="1" customWidth="1"/>
    <col min="576" max="577" width="11.42578125" style="17" bestFit="1" customWidth="1"/>
    <col min="578" max="578" width="11.140625" style="17" bestFit="1" customWidth="1"/>
    <col min="579" max="579" width="11.7109375" style="17" bestFit="1" customWidth="1"/>
    <col min="580" max="580" width="11" style="17" bestFit="1" customWidth="1"/>
    <col min="581" max="581" width="10.42578125" style="17" bestFit="1" customWidth="1"/>
    <col min="582" max="582" width="11.42578125" style="17" bestFit="1" customWidth="1"/>
    <col min="583" max="583" width="11.28515625" style="17" bestFit="1" customWidth="1"/>
    <col min="584" max="584" width="11" style="17" bestFit="1" customWidth="1"/>
    <col min="585" max="585" width="11.5703125" style="17" bestFit="1" customWidth="1"/>
    <col min="586" max="586" width="11.28515625" style="17" bestFit="1" customWidth="1"/>
    <col min="587" max="587" width="10.85546875" style="17" bestFit="1" customWidth="1"/>
    <col min="588" max="589" width="11.42578125" style="17" bestFit="1" customWidth="1"/>
    <col min="590" max="590" width="11.140625" style="17" bestFit="1" customWidth="1"/>
    <col min="591" max="591" width="11.7109375" style="17" bestFit="1" customWidth="1"/>
    <col min="592" max="592" width="11" style="17" bestFit="1" customWidth="1"/>
    <col min="593" max="593" width="10.42578125" style="17" bestFit="1" customWidth="1"/>
    <col min="594" max="594" width="11.42578125" style="17" bestFit="1" customWidth="1"/>
    <col min="595" max="595" width="11.28515625" style="17" bestFit="1" customWidth="1"/>
    <col min="596" max="596" width="11" style="17" bestFit="1" customWidth="1"/>
    <col min="597" max="597" width="11.5703125" style="17" bestFit="1" customWidth="1"/>
    <col min="598" max="598" width="11.28515625" style="17" bestFit="1" customWidth="1"/>
    <col min="599" max="599" width="10.85546875" style="17" bestFit="1" customWidth="1"/>
    <col min="600" max="601" width="11.42578125" style="17" bestFit="1" customWidth="1"/>
    <col min="602" max="602" width="11.140625" style="17" bestFit="1" customWidth="1"/>
    <col min="603" max="603" width="11.7109375" style="17" bestFit="1" customWidth="1"/>
    <col min="604" max="604" width="11" style="17" bestFit="1" customWidth="1"/>
    <col min="605" max="605" width="10.42578125" style="17" bestFit="1" customWidth="1"/>
    <col min="606" max="606" width="11.42578125" style="17" bestFit="1" customWidth="1"/>
    <col min="607" max="607" width="11.28515625" style="17" bestFit="1" customWidth="1"/>
    <col min="608" max="608" width="11" style="17" bestFit="1" customWidth="1"/>
    <col min="609" max="609" width="11.5703125" style="17" bestFit="1" customWidth="1"/>
    <col min="610" max="610" width="11.28515625" style="17" bestFit="1" customWidth="1"/>
    <col min="611" max="16384" width="8.85546875" style="17"/>
  </cols>
  <sheetData>
    <row r="1" spans="1:610"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row>
    <row r="2" spans="1:610" x14ac:dyDescent="0.25">
      <c r="A2" s="16"/>
      <c r="B2" s="89">
        <v>2017</v>
      </c>
      <c r="C2" s="89">
        <v>2018</v>
      </c>
      <c r="D2" s="89">
        <v>2019</v>
      </c>
      <c r="E2" s="89">
        <v>2020</v>
      </c>
      <c r="F2" s="89">
        <v>2021</v>
      </c>
      <c r="G2" s="89">
        <v>2022</v>
      </c>
      <c r="H2" s="89">
        <v>2023</v>
      </c>
      <c r="I2" s="89">
        <v>2024</v>
      </c>
      <c r="J2" s="89">
        <v>2025</v>
      </c>
      <c r="K2" s="89">
        <v>2026</v>
      </c>
      <c r="L2" s="89">
        <v>2027</v>
      </c>
      <c r="M2" s="89">
        <v>2028</v>
      </c>
      <c r="N2" s="89">
        <v>2029</v>
      </c>
      <c r="O2" s="89">
        <v>2030</v>
      </c>
      <c r="P2" s="89">
        <v>2031</v>
      </c>
      <c r="Q2" s="89">
        <v>2032</v>
      </c>
      <c r="R2" s="89">
        <v>2033</v>
      </c>
      <c r="S2" s="89">
        <v>2034</v>
      </c>
      <c r="T2" s="89">
        <v>2035</v>
      </c>
      <c r="U2" s="89">
        <v>2036</v>
      </c>
      <c r="V2" s="89">
        <v>2037</v>
      </c>
      <c r="W2" s="89">
        <v>2038</v>
      </c>
      <c r="X2" s="89">
        <v>2039</v>
      </c>
      <c r="Y2" s="89">
        <v>2040</v>
      </c>
      <c r="Z2" s="89">
        <v>2041</v>
      </c>
      <c r="AA2" s="89">
        <v>2042</v>
      </c>
      <c r="AB2" s="89">
        <v>2043</v>
      </c>
      <c r="AC2" s="89">
        <v>2044</v>
      </c>
      <c r="AD2" s="89">
        <v>2045</v>
      </c>
      <c r="AE2" s="89">
        <v>2046</v>
      </c>
      <c r="AF2" s="89">
        <v>2047</v>
      </c>
      <c r="AG2" s="89">
        <v>2048</v>
      </c>
      <c r="AH2" s="89">
        <v>2049</v>
      </c>
      <c r="AI2" s="89">
        <v>2050</v>
      </c>
      <c r="AJ2" s="89">
        <v>2051</v>
      </c>
      <c r="AK2" s="89">
        <v>2052</v>
      </c>
      <c r="AL2" s="89">
        <v>2053</v>
      </c>
      <c r="AM2" s="89">
        <v>2054</v>
      </c>
      <c r="AN2" s="89">
        <v>2055</v>
      </c>
      <c r="AO2" s="89">
        <v>2056</v>
      </c>
      <c r="AP2" s="89">
        <v>2057</v>
      </c>
      <c r="AQ2" s="89">
        <v>2058</v>
      </c>
      <c r="AR2" s="89">
        <v>2059</v>
      </c>
      <c r="AS2" s="89">
        <v>2060</v>
      </c>
      <c r="AT2" s="89">
        <v>2061</v>
      </c>
      <c r="AU2" s="89">
        <v>2062</v>
      </c>
      <c r="AV2" s="89">
        <v>2063</v>
      </c>
      <c r="AW2" s="89">
        <v>2064</v>
      </c>
      <c r="AX2" s="89">
        <v>2065</v>
      </c>
      <c r="AY2" s="89">
        <v>2066</v>
      </c>
      <c r="AZ2" s="89">
        <v>2067</v>
      </c>
    </row>
    <row r="3" spans="1:610" x14ac:dyDescent="0.25">
      <c r="A3" s="34" t="s">
        <v>56</v>
      </c>
      <c r="B3" s="88">
        <v>474605210583.85822</v>
      </c>
      <c r="C3" s="88">
        <v>463496778763.6178</v>
      </c>
      <c r="D3" s="88">
        <v>455114968685.93854</v>
      </c>
      <c r="E3" s="88">
        <v>446941219204.70551</v>
      </c>
      <c r="F3" s="88">
        <v>317091093132.21063</v>
      </c>
      <c r="G3" s="88">
        <v>248747699034.63528</v>
      </c>
      <c r="H3" s="88">
        <v>201603223366.90442</v>
      </c>
      <c r="I3" s="88">
        <v>154625500998.88174</v>
      </c>
      <c r="J3" s="88">
        <v>100033312557.03119</v>
      </c>
      <c r="K3" s="88">
        <v>61254500927.921364</v>
      </c>
      <c r="L3" s="88">
        <v>15100866492.201544</v>
      </c>
      <c r="M3" s="88">
        <v>0</v>
      </c>
      <c r="N3" s="88">
        <v>0</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10" x14ac:dyDescent="0.25">
      <c r="A4" s="16" t="s">
        <v>57</v>
      </c>
      <c r="B4" s="88">
        <v>445000000000</v>
      </c>
      <c r="C4" s="88">
        <v>445000000000</v>
      </c>
      <c r="D4" s="88">
        <v>445000000000</v>
      </c>
      <c r="E4" s="88">
        <v>445000000000</v>
      </c>
      <c r="F4" s="88">
        <v>376606462834.2959</v>
      </c>
      <c r="G4" s="88">
        <v>293690808430.99445</v>
      </c>
      <c r="H4" s="88">
        <v>238244791453.18704</v>
      </c>
      <c r="I4" s="88">
        <v>181734197303.06497</v>
      </c>
      <c r="J4" s="88">
        <v>113443611911.86156</v>
      </c>
      <c r="K4" s="88">
        <v>69523839722.372925</v>
      </c>
      <c r="L4" s="88">
        <v>15148447775.305227</v>
      </c>
      <c r="M4" s="88">
        <v>0</v>
      </c>
      <c r="N4" s="88">
        <v>0</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10" x14ac:dyDescent="0.25">
      <c r="A5" s="17" t="s">
        <v>60</v>
      </c>
      <c r="B5" s="88">
        <v>2665223728.4230614</v>
      </c>
      <c r="C5" s="88">
        <v>9365758324.0633678</v>
      </c>
      <c r="D5" s="88">
        <v>5139478088.3977184</v>
      </c>
      <c r="E5" s="88">
        <v>4317088529.1158714</v>
      </c>
      <c r="F5" s="88">
        <v>-6648407180.6967201</v>
      </c>
      <c r="G5" s="88">
        <v>-9100682854.0627937</v>
      </c>
      <c r="H5" s="88">
        <v>-4541663542.6810884</v>
      </c>
      <c r="I5" s="88">
        <v>-5122422503.329874</v>
      </c>
      <c r="J5" s="88">
        <v>-6381802698.9396324</v>
      </c>
      <c r="K5" s="88">
        <v>-2800064342.1652641</v>
      </c>
      <c r="L5" s="88">
        <v>-4482769609.1167183</v>
      </c>
      <c r="M5" s="88">
        <v>62153728.957092285</v>
      </c>
      <c r="N5" s="88">
        <v>0</v>
      </c>
      <c r="O5" s="88">
        <v>0</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10"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10" x14ac:dyDescent="0.25">
      <c r="A7" s="16" t="s">
        <v>58</v>
      </c>
      <c r="B7" s="88">
        <v>2665223728.4230614</v>
      </c>
      <c r="C7" s="88">
        <v>12030982052.486429</v>
      </c>
      <c r="D7" s="88">
        <v>17170460140.884148</v>
      </c>
      <c r="E7" s="88">
        <v>21487548670.000019</v>
      </c>
      <c r="F7" s="88">
        <v>14839141489.303299</v>
      </c>
      <c r="G7" s="88">
        <v>5738458635.2405052</v>
      </c>
      <c r="H7" s="88">
        <v>1196795092.5594168</v>
      </c>
      <c r="I7" s="88">
        <v>-3925627410.7704577</v>
      </c>
      <c r="J7" s="88">
        <v>-10307430109.710091</v>
      </c>
      <c r="K7" s="88">
        <v>-13107494451.875355</v>
      </c>
      <c r="L7" s="88">
        <v>-17590264060.992073</v>
      </c>
      <c r="M7" s="88">
        <v>-17528110332.034981</v>
      </c>
      <c r="N7" s="88">
        <v>-17528110332.034981</v>
      </c>
      <c r="O7" s="88">
        <v>-17528110332.034981</v>
      </c>
      <c r="P7" s="88">
        <v>-17528110332.034981</v>
      </c>
      <c r="Q7" s="88">
        <v>-17528110332.034981</v>
      </c>
      <c r="R7" s="88">
        <v>-17528110332.034981</v>
      </c>
      <c r="S7" s="88">
        <v>-17528110332.034981</v>
      </c>
      <c r="T7" s="88">
        <v>-17528110332.034981</v>
      </c>
      <c r="U7" s="88">
        <v>-17528110332.034981</v>
      </c>
      <c r="V7" s="88">
        <v>-17528110332.034981</v>
      </c>
      <c r="W7" s="88">
        <v>-17528110332.034981</v>
      </c>
      <c r="X7" s="88">
        <v>-17528110332.034981</v>
      </c>
      <c r="Y7" s="88">
        <v>-17528110332.034981</v>
      </c>
      <c r="Z7" s="88">
        <v>-17528110332.034981</v>
      </c>
      <c r="AA7" s="88">
        <v>-17528110332.034981</v>
      </c>
      <c r="AB7" s="88">
        <v>-17528110332.034981</v>
      </c>
      <c r="AC7" s="88">
        <v>-17528110332.034981</v>
      </c>
      <c r="AD7" s="88">
        <v>-17528110332.034981</v>
      </c>
      <c r="AE7" s="88">
        <v>-17528110332.034981</v>
      </c>
      <c r="AF7" s="88">
        <v>-17528110332.034981</v>
      </c>
      <c r="AG7" s="88">
        <v>-17528110332.034981</v>
      </c>
      <c r="AH7" s="88">
        <v>-17528110332.034981</v>
      </c>
      <c r="AI7" s="88">
        <v>-17528110332.034981</v>
      </c>
      <c r="AJ7" s="88">
        <v>-17528110332.034981</v>
      </c>
      <c r="AK7" s="88">
        <v>-17528110332.034981</v>
      </c>
      <c r="AL7" s="88">
        <v>-17528110332.034981</v>
      </c>
      <c r="AM7" s="88">
        <v>-17528110332.034981</v>
      </c>
      <c r="AN7" s="88">
        <v>-17528110332.034981</v>
      </c>
      <c r="AO7" s="88">
        <v>-17528110332.034981</v>
      </c>
      <c r="AP7" s="88">
        <v>-17528110332.034981</v>
      </c>
      <c r="AQ7" s="88">
        <v>-17528110332.034981</v>
      </c>
      <c r="AR7" s="88">
        <v>-17528110332.034981</v>
      </c>
      <c r="AS7" s="88">
        <v>-17528110332.034981</v>
      </c>
      <c r="AT7" s="88">
        <v>-17528110332.034981</v>
      </c>
      <c r="AU7" s="88">
        <v>-17528110332.034981</v>
      </c>
      <c r="AV7" s="88">
        <v>-17528110332.034981</v>
      </c>
      <c r="AW7" s="88">
        <v>-17528110332.034981</v>
      </c>
      <c r="AX7" s="88">
        <v>-17528110332.034981</v>
      </c>
      <c r="AY7" s="88">
        <v>-17528110332.034981</v>
      </c>
      <c r="AZ7" s="88">
        <v>-17528110332.034981</v>
      </c>
    </row>
    <row r="8" spans="1:610" x14ac:dyDescent="0.25">
      <c r="A8" s="16" t="s">
        <v>59</v>
      </c>
      <c r="B8" s="88">
        <v>29605210583.858215</v>
      </c>
      <c r="C8" s="88">
        <v>18496778763.617798</v>
      </c>
      <c r="D8" s="88">
        <v>10114968685.938538</v>
      </c>
      <c r="E8" s="88">
        <v>1941219204.7055054</v>
      </c>
      <c r="F8" s="88">
        <v>-59515369702.085266</v>
      </c>
      <c r="G8" s="88">
        <v>-44943109396.359161</v>
      </c>
      <c r="H8" s="88">
        <v>-36641568086.282623</v>
      </c>
      <c r="I8" s="88">
        <v>-27108696304.183228</v>
      </c>
      <c r="J8" s="88">
        <v>-13410299354.830368</v>
      </c>
      <c r="K8" s="88">
        <v>-8269338794.451561</v>
      </c>
      <c r="L8" s="88">
        <v>-47581283.103683472</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10"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10" x14ac:dyDescent="0.25">
      <c r="C10" s="27"/>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row>
    <row r="11" spans="1:610" x14ac:dyDescent="0.2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row>
    <row r="12" spans="1:610" x14ac:dyDescent="0.25">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610" x14ac:dyDescent="0.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10" x14ac:dyDescent="0.25">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1:610" x14ac:dyDescent="0.25">
      <c r="B15" s="88"/>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610" x14ac:dyDescent="0.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2" x14ac:dyDescent="0.25">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1:52" x14ac:dyDescent="0.25">
      <c r="D18" s="85"/>
      <c r="E18" s="85"/>
    </row>
    <row r="19" spans="1:52" x14ac:dyDescent="0.25">
      <c r="D19" s="85"/>
      <c r="E19" s="85"/>
    </row>
    <row r="20" spans="1:52" x14ac:dyDescent="0.25">
      <c r="D20" s="85"/>
      <c r="E20" s="85"/>
    </row>
    <row r="21" spans="1:52" x14ac:dyDescent="0.25">
      <c r="D21" s="85"/>
      <c r="E21" s="85"/>
    </row>
    <row r="22" spans="1:52" x14ac:dyDescent="0.25">
      <c r="A22" s="16"/>
      <c r="D22" s="85"/>
      <c r="E22" s="85"/>
    </row>
    <row r="23" spans="1:52" x14ac:dyDescent="0.25">
      <c r="A23" s="16"/>
      <c r="D23" s="85"/>
      <c r="E23" s="85"/>
    </row>
    <row r="24" spans="1:52" x14ac:dyDescent="0.25">
      <c r="A24" s="16"/>
      <c r="D24" s="85"/>
      <c r="E24" s="85"/>
    </row>
    <row r="25" spans="1:52" x14ac:dyDescent="0.25">
      <c r="A25" s="16"/>
      <c r="D25" s="85"/>
      <c r="E25" s="85"/>
    </row>
    <row r="26" spans="1:52" x14ac:dyDescent="0.25">
      <c r="A26" s="16"/>
      <c r="D26" s="85"/>
      <c r="E26" s="85"/>
    </row>
    <row r="27" spans="1:52" x14ac:dyDescent="0.25">
      <c r="A27" s="16"/>
      <c r="D27" s="85"/>
      <c r="E27" s="85"/>
    </row>
    <row r="28" spans="1:52" x14ac:dyDescent="0.25">
      <c r="A28" s="16"/>
      <c r="D28" s="85"/>
      <c r="E28" s="85"/>
    </row>
    <row r="29" spans="1:52" x14ac:dyDescent="0.25">
      <c r="A29" s="16"/>
      <c r="D29" s="85"/>
      <c r="E29" s="85"/>
    </row>
    <row r="30" spans="1:52" x14ac:dyDescent="0.25">
      <c r="A30" s="16"/>
      <c r="D30" s="85"/>
      <c r="E30" s="85"/>
    </row>
    <row r="31" spans="1:52" x14ac:dyDescent="0.25">
      <c r="A31" s="16"/>
      <c r="D31" s="85"/>
      <c r="E31" s="85"/>
    </row>
    <row r="32" spans="1:52" x14ac:dyDescent="0.25">
      <c r="A32" s="16"/>
      <c r="D32" s="85"/>
      <c r="E32" s="85"/>
    </row>
    <row r="33" spans="1:5" x14ac:dyDescent="0.25">
      <c r="A33" s="16"/>
      <c r="D33" s="85"/>
      <c r="E33" s="85"/>
    </row>
    <row r="34" spans="1:5" x14ac:dyDescent="0.25">
      <c r="A34" s="16"/>
      <c r="D34" s="85"/>
      <c r="E34" s="85"/>
    </row>
    <row r="35" spans="1:5" x14ac:dyDescent="0.25">
      <c r="A35" s="16"/>
      <c r="D35" s="85"/>
      <c r="E35" s="85"/>
    </row>
    <row r="36" spans="1:5" x14ac:dyDescent="0.25">
      <c r="A36" s="16"/>
      <c r="D36" s="85"/>
      <c r="E36" s="85"/>
    </row>
    <row r="37" spans="1:5" x14ac:dyDescent="0.25">
      <c r="A37" s="16"/>
      <c r="D37" s="85"/>
      <c r="E37" s="85"/>
    </row>
    <row r="38" spans="1:5" x14ac:dyDescent="0.25">
      <c r="A38" s="16"/>
      <c r="D38" s="85"/>
      <c r="E38" s="85"/>
    </row>
    <row r="39" spans="1:5" x14ac:dyDescent="0.25">
      <c r="A39" s="16"/>
      <c r="D39" s="85"/>
      <c r="E39" s="85"/>
    </row>
    <row r="40" spans="1:5" x14ac:dyDescent="0.25">
      <c r="A40" s="16"/>
      <c r="D40" s="85"/>
      <c r="E40" s="85"/>
    </row>
    <row r="41" spans="1:5" x14ac:dyDescent="0.25">
      <c r="A41" s="16"/>
      <c r="D41" s="85"/>
      <c r="E41" s="85"/>
    </row>
    <row r="42" spans="1:5" x14ac:dyDescent="0.25">
      <c r="A42" s="16"/>
      <c r="D42" s="85"/>
      <c r="E42" s="85"/>
    </row>
    <row r="43" spans="1:5" x14ac:dyDescent="0.25">
      <c r="A43" s="16"/>
      <c r="D43" s="85"/>
      <c r="E43" s="85"/>
    </row>
    <row r="44" spans="1:5" x14ac:dyDescent="0.25">
      <c r="A44" s="16"/>
      <c r="D44" s="85"/>
      <c r="E44" s="85"/>
    </row>
    <row r="45" spans="1:5" x14ac:dyDescent="0.25">
      <c r="A45" s="16"/>
      <c r="D45" s="85"/>
      <c r="E45" s="85"/>
    </row>
    <row r="46" spans="1:5" x14ac:dyDescent="0.25">
      <c r="A46" s="16"/>
      <c r="D46" s="85"/>
      <c r="E46" s="85"/>
    </row>
    <row r="47" spans="1:5" x14ac:dyDescent="0.25">
      <c r="A47" s="16"/>
      <c r="D47" s="85"/>
      <c r="E47" s="85"/>
    </row>
    <row r="48" spans="1:5" x14ac:dyDescent="0.25">
      <c r="A48" s="16"/>
      <c r="D48" s="85"/>
      <c r="E48" s="85"/>
    </row>
    <row r="49" spans="1:5" x14ac:dyDescent="0.25">
      <c r="A49" s="16"/>
      <c r="D49" s="85"/>
      <c r="E49" s="85"/>
    </row>
    <row r="50" spans="1:5" x14ac:dyDescent="0.25">
      <c r="A50" s="16"/>
      <c r="D50" s="85"/>
      <c r="E50" s="85"/>
    </row>
    <row r="51" spans="1:5" x14ac:dyDescent="0.25">
      <c r="A51" s="16"/>
      <c r="D51" s="85"/>
      <c r="E51" s="85"/>
    </row>
    <row r="52" spans="1:5" x14ac:dyDescent="0.25">
      <c r="A52" s="16"/>
      <c r="D52" s="85"/>
      <c r="E52" s="85"/>
    </row>
    <row r="53" spans="1:5" x14ac:dyDescent="0.25">
      <c r="A53" s="16"/>
      <c r="D53" s="85"/>
      <c r="E53" s="85"/>
    </row>
    <row r="54" spans="1:5" x14ac:dyDescent="0.25">
      <c r="A54" s="16"/>
      <c r="D54" s="85"/>
      <c r="E54" s="85"/>
    </row>
    <row r="55" spans="1:5" x14ac:dyDescent="0.25">
      <c r="A55" s="16"/>
      <c r="D55" s="85"/>
      <c r="E55" s="85"/>
    </row>
    <row r="56" spans="1:5" x14ac:dyDescent="0.25">
      <c r="A56" s="16"/>
      <c r="D56" s="85"/>
      <c r="E56" s="85"/>
    </row>
    <row r="57" spans="1:5" x14ac:dyDescent="0.25">
      <c r="A57" s="16"/>
      <c r="D57" s="85"/>
      <c r="E57" s="85"/>
    </row>
    <row r="58" spans="1:5" x14ac:dyDescent="0.25">
      <c r="A58" s="16"/>
      <c r="D58" s="85"/>
      <c r="E58" s="85"/>
    </row>
    <row r="59" spans="1:5" x14ac:dyDescent="0.25">
      <c r="A59" s="16"/>
      <c r="D59" s="85"/>
      <c r="E59" s="85"/>
    </row>
    <row r="60" spans="1:5" x14ac:dyDescent="0.25">
      <c r="A60" s="16"/>
      <c r="D60" s="85"/>
      <c r="E60" s="85"/>
    </row>
    <row r="61" spans="1:5" x14ac:dyDescent="0.25">
      <c r="A61" s="16"/>
    </row>
    <row r="62" spans="1:5" x14ac:dyDescent="0.25">
      <c r="A62" s="16"/>
    </row>
    <row r="63" spans="1:5" x14ac:dyDescent="0.25">
      <c r="A63" s="16"/>
    </row>
    <row r="64" spans="1:5"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A11" sqref="A11"/>
    </sheetView>
  </sheetViews>
  <sheetFormatPr defaultRowHeight="15" x14ac:dyDescent="0.25"/>
  <cols>
    <col min="1" max="1" width="35.85546875" bestFit="1" customWidth="1"/>
    <col min="2" max="2" width="11.140625"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s="17">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1">
        <v>474605210583.85822</v>
      </c>
      <c r="C3" s="81">
        <v>463496778763.6178</v>
      </c>
      <c r="D3" s="81">
        <v>455114968685.93854</v>
      </c>
      <c r="E3" s="81">
        <v>446941219204.70551</v>
      </c>
      <c r="F3" s="81">
        <v>287741286963.78613</v>
      </c>
      <c r="G3" s="88">
        <v>170433307585.02231</v>
      </c>
      <c r="H3" s="88">
        <v>73981028478.662933</v>
      </c>
      <c r="I3" s="88">
        <v>0</v>
      </c>
      <c r="J3" s="88">
        <v>0</v>
      </c>
      <c r="K3" s="88">
        <v>0</v>
      </c>
      <c r="L3" s="88">
        <v>0</v>
      </c>
      <c r="M3" s="88">
        <v>0</v>
      </c>
      <c r="N3" s="88">
        <v>0</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16" t="s">
        <v>57</v>
      </c>
      <c r="B4" s="81">
        <v>445000000000</v>
      </c>
      <c r="C4" s="81">
        <v>445000000000</v>
      </c>
      <c r="D4" s="81">
        <v>445000000000</v>
      </c>
      <c r="E4" s="81">
        <v>445000000000</v>
      </c>
      <c r="F4" s="81">
        <v>342566525783.18738</v>
      </c>
      <c r="G4" s="88">
        <v>201712208096.11282</v>
      </c>
      <c r="H4" s="88">
        <v>87803110233.67511</v>
      </c>
      <c r="I4" s="88">
        <v>0</v>
      </c>
      <c r="J4" s="88">
        <v>0</v>
      </c>
      <c r="K4" s="88">
        <v>0</v>
      </c>
      <c r="L4" s="88">
        <v>0</v>
      </c>
      <c r="M4" s="88">
        <v>0</v>
      </c>
      <c r="N4" s="88">
        <v>0</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t="s">
        <v>60</v>
      </c>
      <c r="B5" s="81">
        <v>2665223728.4230614</v>
      </c>
      <c r="C5" s="81">
        <v>9365758324.0633678</v>
      </c>
      <c r="D5" s="81">
        <v>5139478088.3977184</v>
      </c>
      <c r="E5" s="81">
        <v>4317088529.1158714</v>
      </c>
      <c r="F5" s="81">
        <v>-11352188678.987221</v>
      </c>
      <c r="G5" s="88">
        <v>-18450318591.691406</v>
      </c>
      <c r="H5" s="88">
        <v>-14737936965.342615</v>
      </c>
      <c r="I5" s="88">
        <v>-11560790000.018524</v>
      </c>
      <c r="J5" s="88">
        <v>0</v>
      </c>
      <c r="K5" s="88">
        <v>0</v>
      </c>
      <c r="L5" s="88">
        <v>0</v>
      </c>
      <c r="M5" s="88">
        <v>0</v>
      </c>
      <c r="N5" s="88">
        <v>0</v>
      </c>
      <c r="O5" s="88">
        <v>0</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1"/>
      <c r="C6" s="33"/>
      <c r="D6" s="33"/>
      <c r="E6" s="33"/>
      <c r="F6" s="33"/>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1">
        <v>2665223728.4230614</v>
      </c>
      <c r="C7" s="81">
        <v>12030982052.486429</v>
      </c>
      <c r="D7" s="81">
        <v>17170460140.884148</v>
      </c>
      <c r="E7" s="81">
        <v>21487548670.000019</v>
      </c>
      <c r="F7" s="81">
        <v>10135359991.012798</v>
      </c>
      <c r="G7" s="88">
        <v>-8314958600.6786098</v>
      </c>
      <c r="H7" s="88">
        <v>-23052895566.021225</v>
      </c>
      <c r="I7" s="88">
        <v>-34613685566.039749</v>
      </c>
      <c r="J7" s="88">
        <v>-34613685566.039749</v>
      </c>
      <c r="K7" s="88">
        <v>-34613685566.039749</v>
      </c>
      <c r="L7" s="88">
        <v>-34613685566.039749</v>
      </c>
      <c r="M7" s="88">
        <v>-34613685566.039749</v>
      </c>
      <c r="N7" s="88">
        <v>-34613685566.039749</v>
      </c>
      <c r="O7" s="88">
        <v>-34613685566.039749</v>
      </c>
      <c r="P7" s="88">
        <v>-34613685566.039749</v>
      </c>
      <c r="Q7" s="88">
        <v>-34613685566.039749</v>
      </c>
      <c r="R7" s="88">
        <v>-34613685566.039749</v>
      </c>
      <c r="S7" s="88">
        <v>-34613685566.039749</v>
      </c>
      <c r="T7" s="88">
        <v>-34613685566.039749</v>
      </c>
      <c r="U7" s="88">
        <v>-34613685566.039749</v>
      </c>
      <c r="V7" s="88">
        <v>-34613685566.039749</v>
      </c>
      <c r="W7" s="88">
        <v>-34613685566.039749</v>
      </c>
      <c r="X7" s="88">
        <v>-34613685566.039749</v>
      </c>
      <c r="Y7" s="88">
        <v>-34613685566.039749</v>
      </c>
      <c r="Z7" s="88">
        <v>-34613685566.039749</v>
      </c>
      <c r="AA7" s="88">
        <v>-34613685566.039749</v>
      </c>
      <c r="AB7" s="88">
        <v>-34613685566.039749</v>
      </c>
      <c r="AC7" s="88">
        <v>-34613685566.039749</v>
      </c>
      <c r="AD7" s="88">
        <v>-34613685566.039749</v>
      </c>
      <c r="AE7" s="88">
        <v>-34613685566.039749</v>
      </c>
      <c r="AF7" s="88">
        <v>-34613685566.039749</v>
      </c>
      <c r="AG7" s="88">
        <v>-34613685566.039749</v>
      </c>
      <c r="AH7" s="88">
        <v>-34613685566.039749</v>
      </c>
      <c r="AI7" s="88">
        <v>-34613685566.039749</v>
      </c>
      <c r="AJ7" s="88">
        <v>-34613685566.039749</v>
      </c>
      <c r="AK7" s="88">
        <v>-34613685566.039749</v>
      </c>
      <c r="AL7" s="88">
        <v>-34613685566.039749</v>
      </c>
      <c r="AM7" s="88">
        <v>-34613685566.039749</v>
      </c>
      <c r="AN7" s="88">
        <v>-34613685566.039749</v>
      </c>
      <c r="AO7" s="88">
        <v>-34613685566.039749</v>
      </c>
      <c r="AP7" s="88">
        <v>-34613685566.039749</v>
      </c>
      <c r="AQ7" s="88">
        <v>-34613685566.039749</v>
      </c>
      <c r="AR7" s="88">
        <v>-34613685566.039749</v>
      </c>
      <c r="AS7" s="88">
        <v>-34613685566.039749</v>
      </c>
      <c r="AT7" s="88">
        <v>-34613685566.039749</v>
      </c>
      <c r="AU7" s="88">
        <v>-34613685566.039749</v>
      </c>
      <c r="AV7" s="88">
        <v>-34613685566.039749</v>
      </c>
      <c r="AW7" s="88">
        <v>-34613685566.039749</v>
      </c>
      <c r="AX7" s="88">
        <v>-34613685566.039749</v>
      </c>
      <c r="AY7" s="88">
        <v>-34613685566.039749</v>
      </c>
      <c r="AZ7" s="88">
        <v>-34613685566.039749</v>
      </c>
    </row>
    <row r="8" spans="1:659" x14ac:dyDescent="0.25">
      <c r="A8" s="16" t="s">
        <v>59</v>
      </c>
      <c r="B8" s="81">
        <v>29605210583.858215</v>
      </c>
      <c r="C8" s="81">
        <v>18496778763.617798</v>
      </c>
      <c r="D8" s="81">
        <v>10114968685.938538</v>
      </c>
      <c r="E8" s="81">
        <v>1941219204.7055054</v>
      </c>
      <c r="F8" s="81">
        <v>-54825238819.401245</v>
      </c>
      <c r="G8" s="88">
        <v>-31278900511.090515</v>
      </c>
      <c r="H8" s="88">
        <v>-13822081755.012177</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11" s="81"/>
      <c r="C11" s="81"/>
      <c r="D11" s="81"/>
      <c r="E11" s="81"/>
      <c r="F11" s="81"/>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12" s="81"/>
      <c r="C12" s="81"/>
      <c r="D12" s="81"/>
      <c r="E12" s="81"/>
      <c r="F12" s="81"/>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c r="B13" s="81"/>
      <c r="C13" s="81"/>
      <c r="D13" s="81"/>
      <c r="E13" s="81"/>
      <c r="F13" s="81"/>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59" x14ac:dyDescent="0.25">
      <c r="B14" s="81"/>
      <c r="C14" s="33"/>
      <c r="D14" s="33"/>
      <c r="E14" s="33"/>
      <c r="F14" s="33"/>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659" x14ac:dyDescent="0.25">
      <c r="B15" s="81"/>
      <c r="C15" s="81"/>
      <c r="D15" s="81"/>
      <c r="E15" s="81"/>
      <c r="F15" s="81"/>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659" x14ac:dyDescent="0.25">
      <c r="B16" s="81"/>
      <c r="C16" s="81"/>
      <c r="D16" s="81"/>
      <c r="E16" s="81"/>
      <c r="F16" s="81"/>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 x14ac:dyDescent="0.25">
      <c r="C17" s="87"/>
      <c r="D17" s="87"/>
      <c r="E17" s="86"/>
    </row>
    <row r="18" spans="1:5" x14ac:dyDescent="0.25">
      <c r="C18" s="87"/>
      <c r="D18" s="87"/>
      <c r="E18" s="86"/>
    </row>
    <row r="19" spans="1:5" x14ac:dyDescent="0.25">
      <c r="C19" s="87"/>
      <c r="D19" s="87"/>
      <c r="E19" s="86"/>
    </row>
    <row r="20" spans="1:5" x14ac:dyDescent="0.25">
      <c r="C20" s="87"/>
      <c r="D20" s="87"/>
      <c r="E20" s="86"/>
    </row>
    <row r="21" spans="1:5" x14ac:dyDescent="0.25">
      <c r="C21" s="87"/>
      <c r="D21" s="87"/>
      <c r="E21" s="86"/>
    </row>
    <row r="22" spans="1:5" x14ac:dyDescent="0.25">
      <c r="A22" s="16"/>
      <c r="B22" s="17"/>
      <c r="C22" s="87"/>
      <c r="D22" s="87"/>
      <c r="E22" s="86"/>
    </row>
    <row r="23" spans="1:5" x14ac:dyDescent="0.25">
      <c r="A23" s="16"/>
      <c r="B23" s="17"/>
      <c r="C23" s="87"/>
      <c r="D23" s="87"/>
      <c r="E23" s="86"/>
    </row>
    <row r="24" spans="1:5" x14ac:dyDescent="0.25">
      <c r="A24" s="16"/>
      <c r="B24" s="17"/>
      <c r="C24" s="87"/>
      <c r="D24" s="87"/>
      <c r="E24" s="86"/>
    </row>
    <row r="25" spans="1:5" x14ac:dyDescent="0.25">
      <c r="A25" s="16"/>
      <c r="B25" s="17"/>
      <c r="C25" s="87"/>
      <c r="D25" s="87"/>
      <c r="E25" s="86"/>
    </row>
    <row r="26" spans="1:5" x14ac:dyDescent="0.25">
      <c r="A26" s="16"/>
      <c r="B26" s="17"/>
      <c r="C26" s="87"/>
      <c r="D26" s="87"/>
      <c r="E26" s="86"/>
    </row>
    <row r="27" spans="1:5" x14ac:dyDescent="0.25">
      <c r="A27" s="16"/>
      <c r="B27" s="17"/>
      <c r="C27" s="87"/>
      <c r="D27" s="87"/>
      <c r="E27" s="86"/>
    </row>
    <row r="28" spans="1:5" x14ac:dyDescent="0.25">
      <c r="A28" s="16"/>
      <c r="B28" s="17"/>
      <c r="C28" s="87"/>
      <c r="D28" s="87"/>
      <c r="E28" s="86"/>
    </row>
    <row r="29" spans="1:5" x14ac:dyDescent="0.25">
      <c r="A29" s="16"/>
      <c r="B29" s="17"/>
      <c r="C29" s="87"/>
      <c r="D29" s="87"/>
      <c r="E29" s="86"/>
    </row>
    <row r="30" spans="1:5" x14ac:dyDescent="0.25">
      <c r="A30" s="16"/>
      <c r="B30" s="17"/>
      <c r="C30" s="87"/>
      <c r="D30" s="87"/>
      <c r="E30" s="86"/>
    </row>
    <row r="31" spans="1:5" x14ac:dyDescent="0.25">
      <c r="A31" s="16"/>
      <c r="B31" s="17"/>
      <c r="C31" s="87"/>
      <c r="D31" s="87"/>
      <c r="E31" s="86"/>
    </row>
    <row r="32" spans="1:5" x14ac:dyDescent="0.25">
      <c r="A32" s="16"/>
      <c r="B32" s="17"/>
      <c r="C32" s="87"/>
      <c r="D32" s="87"/>
      <c r="E32" s="86"/>
    </row>
    <row r="33" spans="1:5" x14ac:dyDescent="0.25">
      <c r="A33" s="16"/>
      <c r="B33" s="17"/>
      <c r="C33" s="87"/>
      <c r="D33" s="87"/>
      <c r="E33" s="86"/>
    </row>
    <row r="34" spans="1:5" x14ac:dyDescent="0.25">
      <c r="A34" s="16"/>
      <c r="B34" s="17"/>
      <c r="C34" s="87"/>
      <c r="D34" s="87"/>
      <c r="E34" s="86"/>
    </row>
    <row r="35" spans="1:5" x14ac:dyDescent="0.25">
      <c r="A35" s="16"/>
      <c r="B35" s="17"/>
      <c r="C35" s="87"/>
      <c r="D35" s="87"/>
      <c r="E35" s="86"/>
    </row>
    <row r="36" spans="1:5" x14ac:dyDescent="0.25">
      <c r="A36" s="16"/>
      <c r="B36" s="17"/>
      <c r="C36" s="87"/>
      <c r="D36" s="87"/>
      <c r="E36" s="86"/>
    </row>
    <row r="37" spans="1:5" x14ac:dyDescent="0.25">
      <c r="A37" s="16"/>
      <c r="B37" s="17"/>
      <c r="C37" s="87"/>
      <c r="D37" s="87"/>
      <c r="E37" s="86"/>
    </row>
    <row r="38" spans="1:5" x14ac:dyDescent="0.25">
      <c r="A38" s="16"/>
      <c r="B38" s="17"/>
      <c r="C38" s="87"/>
      <c r="D38" s="87"/>
      <c r="E38" s="86"/>
    </row>
    <row r="39" spans="1:5" x14ac:dyDescent="0.25">
      <c r="A39" s="16"/>
      <c r="B39" s="17"/>
      <c r="C39" s="87"/>
      <c r="D39" s="87"/>
      <c r="E39" s="86"/>
    </row>
    <row r="40" spans="1:5" x14ac:dyDescent="0.25">
      <c r="A40" s="16"/>
      <c r="B40" s="17"/>
      <c r="C40" s="87"/>
      <c r="D40" s="87"/>
      <c r="E40" s="86"/>
    </row>
    <row r="41" spans="1:5" x14ac:dyDescent="0.25">
      <c r="A41" s="16"/>
      <c r="B41" s="17"/>
      <c r="C41" s="87"/>
      <c r="D41" s="87"/>
      <c r="E41" s="86"/>
    </row>
    <row r="42" spans="1:5" x14ac:dyDescent="0.25">
      <c r="A42" s="16"/>
      <c r="B42" s="17"/>
      <c r="C42" s="87"/>
      <c r="D42" s="87"/>
      <c r="E42" s="86"/>
    </row>
    <row r="43" spans="1:5" x14ac:dyDescent="0.25">
      <c r="A43" s="16"/>
      <c r="B43" s="17"/>
      <c r="C43" s="87"/>
      <c r="D43" s="87"/>
      <c r="E43" s="86"/>
    </row>
    <row r="44" spans="1:5" x14ac:dyDescent="0.25">
      <c r="A44" s="16"/>
      <c r="B44" s="17"/>
      <c r="C44" s="87"/>
      <c r="D44" s="87"/>
      <c r="E44" s="86"/>
    </row>
    <row r="45" spans="1:5" x14ac:dyDescent="0.25">
      <c r="A45" s="16"/>
      <c r="B45" s="17"/>
      <c r="C45" s="87"/>
      <c r="D45" s="87"/>
      <c r="E45" s="86"/>
    </row>
    <row r="46" spans="1:5" x14ac:dyDescent="0.25">
      <c r="A46" s="16"/>
      <c r="B46" s="17"/>
      <c r="C46" s="87"/>
      <c r="D46" s="87"/>
      <c r="E46" s="86"/>
    </row>
    <row r="47" spans="1:5" x14ac:dyDescent="0.25">
      <c r="A47" s="16"/>
      <c r="B47" s="17"/>
      <c r="C47" s="87"/>
      <c r="D47" s="87"/>
      <c r="E47" s="86"/>
    </row>
    <row r="48" spans="1:5" x14ac:dyDescent="0.25">
      <c r="A48" s="16"/>
      <c r="B48" s="17"/>
      <c r="C48" s="87"/>
      <c r="D48" s="87"/>
      <c r="E48" s="86"/>
    </row>
    <row r="49" spans="1:5" x14ac:dyDescent="0.25">
      <c r="A49" s="16"/>
      <c r="B49" s="17"/>
      <c r="C49" s="87"/>
      <c r="D49" s="87"/>
      <c r="E49" s="86"/>
    </row>
    <row r="50" spans="1:5" x14ac:dyDescent="0.25">
      <c r="A50" s="16"/>
      <c r="B50" s="17"/>
      <c r="C50" s="87"/>
      <c r="D50" s="87"/>
      <c r="E50" s="86"/>
    </row>
    <row r="51" spans="1:5" x14ac:dyDescent="0.25">
      <c r="A51" s="16"/>
      <c r="B51" s="17"/>
      <c r="C51" s="87"/>
      <c r="D51" s="87"/>
      <c r="E51" s="86"/>
    </row>
    <row r="52" spans="1:5" x14ac:dyDescent="0.25">
      <c r="A52" s="16"/>
      <c r="B52" s="17"/>
      <c r="C52" s="87"/>
      <c r="D52" s="87"/>
      <c r="E52" s="86"/>
    </row>
    <row r="53" spans="1:5" x14ac:dyDescent="0.25">
      <c r="A53" s="16"/>
      <c r="B53" s="17"/>
      <c r="C53" s="87"/>
      <c r="D53" s="87"/>
      <c r="E53" s="86"/>
    </row>
    <row r="54" spans="1:5" x14ac:dyDescent="0.25">
      <c r="A54" s="16"/>
      <c r="B54" s="17"/>
      <c r="C54" s="87"/>
      <c r="D54" s="87"/>
      <c r="E54" s="86"/>
    </row>
    <row r="55" spans="1:5" x14ac:dyDescent="0.25">
      <c r="A55" s="16"/>
      <c r="B55" s="17"/>
      <c r="C55" s="87"/>
      <c r="D55" s="87"/>
      <c r="E55" s="86"/>
    </row>
    <row r="56" spans="1:5" x14ac:dyDescent="0.25">
      <c r="A56" s="16"/>
      <c r="B56" s="17"/>
      <c r="C56" s="87"/>
      <c r="D56" s="87"/>
      <c r="E56" s="86"/>
    </row>
    <row r="57" spans="1:5" x14ac:dyDescent="0.25">
      <c r="A57" s="16"/>
      <c r="B57" s="17"/>
      <c r="C57" s="87"/>
      <c r="D57" s="87"/>
      <c r="E57" s="86"/>
    </row>
    <row r="58" spans="1:5" x14ac:dyDescent="0.25">
      <c r="A58" s="16"/>
      <c r="B58" s="17"/>
      <c r="C58" s="87"/>
      <c r="D58" s="87"/>
      <c r="E58" s="86"/>
    </row>
    <row r="59" spans="1:5" x14ac:dyDescent="0.25">
      <c r="A59" s="16"/>
      <c r="B59" s="17"/>
      <c r="C59" s="87"/>
      <c r="D59" s="87"/>
      <c r="E59" s="86"/>
    </row>
    <row r="60" spans="1:5" x14ac:dyDescent="0.25">
      <c r="A60" s="16"/>
      <c r="B60" s="17"/>
      <c r="C60" s="87"/>
      <c r="D60" s="87"/>
      <c r="E60" s="86"/>
    </row>
    <row r="61" spans="1:5" x14ac:dyDescent="0.25">
      <c r="A61" s="16"/>
      <c r="B61" s="17"/>
    </row>
    <row r="62" spans="1:5" x14ac:dyDescent="0.25">
      <c r="A62" s="16"/>
      <c r="B62" s="17"/>
    </row>
    <row r="63" spans="1:5" x14ac:dyDescent="0.25">
      <c r="A63" s="16"/>
      <c r="B63" s="17"/>
    </row>
    <row r="64" spans="1:5" x14ac:dyDescent="0.25">
      <c r="A64" s="16"/>
      <c r="B64" s="17"/>
    </row>
    <row r="65" spans="1:2" x14ac:dyDescent="0.25">
      <c r="A65" s="16"/>
      <c r="B65" s="17"/>
    </row>
    <row r="66" spans="1:2" x14ac:dyDescent="0.25">
      <c r="A66" s="16"/>
      <c r="B66" s="17"/>
    </row>
    <row r="67" spans="1:2" x14ac:dyDescent="0.25">
      <c r="A67" s="16"/>
      <c r="B67" s="17"/>
    </row>
    <row r="68" spans="1:2" x14ac:dyDescent="0.25">
      <c r="A68" s="16"/>
      <c r="B68" s="17"/>
    </row>
    <row r="69" spans="1:2" x14ac:dyDescent="0.25">
      <c r="A69" s="16"/>
      <c r="B69" s="17"/>
    </row>
    <row r="70" spans="1:2" x14ac:dyDescent="0.25">
      <c r="A70" s="16"/>
      <c r="B70" s="17"/>
    </row>
    <row r="71" spans="1:2" x14ac:dyDescent="0.25">
      <c r="A71" s="16"/>
      <c r="B71" s="17"/>
    </row>
    <row r="72" spans="1:2" x14ac:dyDescent="0.25">
      <c r="A72" s="16"/>
      <c r="B72" s="17"/>
    </row>
    <row r="73" spans="1:2" x14ac:dyDescent="0.25">
      <c r="A73" s="16"/>
      <c r="B73" s="17"/>
    </row>
    <row r="74" spans="1:2" x14ac:dyDescent="0.25">
      <c r="A74" s="16"/>
      <c r="B74" s="17"/>
    </row>
    <row r="75" spans="1:2" x14ac:dyDescent="0.25">
      <c r="A75" s="16"/>
      <c r="B75" s="17"/>
    </row>
    <row r="76" spans="1:2" x14ac:dyDescent="0.25">
      <c r="A76" s="16"/>
      <c r="B76" s="17"/>
    </row>
    <row r="77" spans="1:2" x14ac:dyDescent="0.25">
      <c r="A77" s="16"/>
      <c r="B77" s="17"/>
    </row>
    <row r="78" spans="1:2" x14ac:dyDescent="0.25">
      <c r="A78" s="16"/>
      <c r="B78" s="17"/>
    </row>
    <row r="79" spans="1:2" x14ac:dyDescent="0.25">
      <c r="A79" s="16"/>
      <c r="B79" s="17"/>
    </row>
    <row r="80" spans="1:2" x14ac:dyDescent="0.25">
      <c r="A80" s="16"/>
      <c r="B80" s="17"/>
    </row>
    <row r="81" spans="1:2" x14ac:dyDescent="0.25">
      <c r="A81" s="16"/>
      <c r="B81" s="17"/>
    </row>
    <row r="82" spans="1:2" x14ac:dyDescent="0.25">
      <c r="A82" s="16"/>
      <c r="B82" s="17"/>
    </row>
    <row r="83" spans="1:2" x14ac:dyDescent="0.25">
      <c r="A83" s="16"/>
      <c r="B83" s="17"/>
    </row>
    <row r="84" spans="1:2" x14ac:dyDescent="0.25">
      <c r="A84" s="16"/>
      <c r="B84" s="17"/>
    </row>
    <row r="85" spans="1:2" x14ac:dyDescent="0.25">
      <c r="A85" s="16"/>
      <c r="B85" s="17"/>
    </row>
    <row r="86" spans="1:2" x14ac:dyDescent="0.25">
      <c r="A86" s="16"/>
      <c r="B86" s="17"/>
    </row>
    <row r="87" spans="1:2" x14ac:dyDescent="0.25">
      <c r="A87" s="16"/>
      <c r="B87" s="17"/>
    </row>
    <row r="88" spans="1:2" x14ac:dyDescent="0.25">
      <c r="A88" s="16"/>
      <c r="B88" s="17"/>
    </row>
    <row r="89" spans="1:2" x14ac:dyDescent="0.25">
      <c r="A89" s="16"/>
      <c r="B89" s="17"/>
    </row>
    <row r="90" spans="1:2" x14ac:dyDescent="0.25">
      <c r="A90" s="16"/>
      <c r="B90" s="17"/>
    </row>
    <row r="91" spans="1:2" x14ac:dyDescent="0.25">
      <c r="A91" s="16"/>
      <c r="B91" s="17"/>
    </row>
    <row r="92" spans="1:2" x14ac:dyDescent="0.25">
      <c r="A92" s="16"/>
      <c r="B92" s="17"/>
    </row>
    <row r="93" spans="1:2" x14ac:dyDescent="0.25">
      <c r="A93" s="16"/>
      <c r="B93" s="17"/>
    </row>
    <row r="94" spans="1:2" x14ac:dyDescent="0.25">
      <c r="A94" s="16"/>
      <c r="B94" s="17"/>
    </row>
    <row r="95" spans="1:2" x14ac:dyDescent="0.25">
      <c r="A95" s="16"/>
      <c r="B95" s="17"/>
    </row>
    <row r="96" spans="1:2" x14ac:dyDescent="0.25">
      <c r="A96" s="16"/>
      <c r="B96" s="17"/>
    </row>
    <row r="97" spans="1:2" x14ac:dyDescent="0.25">
      <c r="A97" s="16"/>
      <c r="B97" s="17"/>
    </row>
    <row r="98" spans="1:2" x14ac:dyDescent="0.25">
      <c r="A98" s="16"/>
      <c r="B98" s="17"/>
    </row>
    <row r="99" spans="1:2" x14ac:dyDescent="0.25">
      <c r="A99" s="16"/>
      <c r="B99" s="17"/>
    </row>
    <row r="100" spans="1:2" x14ac:dyDescent="0.25">
      <c r="A100" s="16"/>
      <c r="B100" s="17"/>
    </row>
    <row r="101" spans="1:2" x14ac:dyDescent="0.25">
      <c r="A101" s="16"/>
      <c r="B101" s="17"/>
    </row>
    <row r="102" spans="1:2" x14ac:dyDescent="0.25">
      <c r="A102" s="16"/>
      <c r="B102" s="17"/>
    </row>
    <row r="103" spans="1:2" x14ac:dyDescent="0.25">
      <c r="A103" s="16"/>
      <c r="B103" s="17"/>
    </row>
    <row r="104" spans="1:2" x14ac:dyDescent="0.25">
      <c r="A104" s="16"/>
      <c r="B104" s="17"/>
    </row>
    <row r="105" spans="1:2" x14ac:dyDescent="0.25">
      <c r="A105" s="16"/>
      <c r="B105" s="17"/>
    </row>
    <row r="106" spans="1:2" x14ac:dyDescent="0.25">
      <c r="A106" s="16"/>
      <c r="B106" s="17"/>
    </row>
    <row r="107" spans="1:2" x14ac:dyDescent="0.25">
      <c r="A107" s="16"/>
      <c r="B107" s="17"/>
    </row>
    <row r="108" spans="1:2" x14ac:dyDescent="0.25">
      <c r="A108" s="16"/>
      <c r="B108" s="17"/>
    </row>
    <row r="109" spans="1:2" x14ac:dyDescent="0.25">
      <c r="A109" s="16"/>
      <c r="B109" s="17"/>
    </row>
    <row r="110" spans="1:2" x14ac:dyDescent="0.25">
      <c r="A110" s="16"/>
      <c r="B110" s="17"/>
    </row>
    <row r="111" spans="1:2" x14ac:dyDescent="0.25">
      <c r="A111" s="16"/>
      <c r="B111" s="17"/>
    </row>
    <row r="112" spans="1:2" x14ac:dyDescent="0.25">
      <c r="A112" s="16"/>
      <c r="B112" s="17"/>
    </row>
    <row r="113" spans="1:2" x14ac:dyDescent="0.25">
      <c r="A113" s="16"/>
      <c r="B113" s="17"/>
    </row>
    <row r="114" spans="1:2" x14ac:dyDescent="0.25">
      <c r="A114" s="16"/>
      <c r="B114" s="17"/>
    </row>
    <row r="115" spans="1:2" x14ac:dyDescent="0.25">
      <c r="A115" s="16"/>
      <c r="B115" s="17"/>
    </row>
    <row r="116" spans="1:2" x14ac:dyDescent="0.25">
      <c r="A116" s="16"/>
      <c r="B116" s="17"/>
    </row>
    <row r="117" spans="1:2" x14ac:dyDescent="0.25">
      <c r="A117" s="16"/>
      <c r="B117" s="17"/>
    </row>
    <row r="118" spans="1:2" x14ac:dyDescent="0.25">
      <c r="A118" s="16"/>
      <c r="B118" s="17"/>
    </row>
    <row r="119" spans="1:2" x14ac:dyDescent="0.25">
      <c r="A119" s="16"/>
      <c r="B119" s="17"/>
    </row>
    <row r="120" spans="1:2" x14ac:dyDescent="0.25">
      <c r="A120" s="16"/>
      <c r="B120" s="17"/>
    </row>
    <row r="121" spans="1:2" x14ac:dyDescent="0.25">
      <c r="A121" s="16"/>
      <c r="B121" s="17"/>
    </row>
    <row r="122" spans="1:2" x14ac:dyDescent="0.25">
      <c r="A122" s="16"/>
      <c r="B122" s="17"/>
    </row>
    <row r="123" spans="1:2" x14ac:dyDescent="0.25">
      <c r="A123" s="16"/>
      <c r="B123" s="17"/>
    </row>
    <row r="124" spans="1:2" x14ac:dyDescent="0.25">
      <c r="A124" s="16"/>
      <c r="B124" s="17"/>
    </row>
    <row r="125" spans="1:2" x14ac:dyDescent="0.25">
      <c r="A125" s="16"/>
      <c r="B125" s="17"/>
    </row>
    <row r="126" spans="1:2" x14ac:dyDescent="0.25">
      <c r="A126" s="16"/>
      <c r="B126" s="17"/>
    </row>
    <row r="127" spans="1:2" x14ac:dyDescent="0.25">
      <c r="A127" s="16"/>
      <c r="B127" s="17"/>
    </row>
    <row r="128" spans="1:2" x14ac:dyDescent="0.25">
      <c r="A128" s="16"/>
      <c r="B128" s="17"/>
    </row>
    <row r="129" spans="1:2" x14ac:dyDescent="0.25">
      <c r="A129" s="16"/>
      <c r="B129" s="17"/>
    </row>
    <row r="130" spans="1:2" x14ac:dyDescent="0.25">
      <c r="A130" s="16"/>
      <c r="B130" s="17"/>
    </row>
    <row r="131" spans="1:2" x14ac:dyDescent="0.25">
      <c r="A131" s="16"/>
      <c r="B131" s="17"/>
    </row>
    <row r="132" spans="1:2" x14ac:dyDescent="0.25">
      <c r="A132" s="16"/>
      <c r="B132" s="17"/>
    </row>
    <row r="133" spans="1:2" x14ac:dyDescent="0.25">
      <c r="A133" s="16"/>
      <c r="B133" s="17"/>
    </row>
    <row r="134" spans="1:2" x14ac:dyDescent="0.25">
      <c r="A134" s="16"/>
      <c r="B134" s="17"/>
    </row>
    <row r="135" spans="1:2" x14ac:dyDescent="0.25">
      <c r="A135" s="16"/>
      <c r="B135" s="17"/>
    </row>
    <row r="136" spans="1:2" x14ac:dyDescent="0.25">
      <c r="A136" s="16"/>
      <c r="B136" s="17"/>
    </row>
    <row r="137" spans="1:2" x14ac:dyDescent="0.25">
      <c r="A137" s="16"/>
      <c r="B137" s="17"/>
    </row>
    <row r="138" spans="1:2" x14ac:dyDescent="0.25">
      <c r="A138" s="16"/>
      <c r="B138" s="17"/>
    </row>
    <row r="139" spans="1:2" x14ac:dyDescent="0.25">
      <c r="A139" s="16"/>
      <c r="B139" s="17"/>
    </row>
    <row r="140" spans="1:2" x14ac:dyDescent="0.25">
      <c r="A140" s="16"/>
      <c r="B140" s="17"/>
    </row>
    <row r="141" spans="1:2" x14ac:dyDescent="0.25">
      <c r="A141" s="16"/>
      <c r="B141" s="17"/>
    </row>
    <row r="142" spans="1:2" x14ac:dyDescent="0.25">
      <c r="A142" s="16"/>
      <c r="B142" s="17"/>
    </row>
    <row r="143" spans="1:2" x14ac:dyDescent="0.25">
      <c r="A143" s="16"/>
      <c r="B143" s="17"/>
    </row>
    <row r="144" spans="1:2" x14ac:dyDescent="0.25">
      <c r="A144" s="16"/>
      <c r="B144" s="17"/>
    </row>
    <row r="145" spans="1:2" x14ac:dyDescent="0.25">
      <c r="A145" s="16"/>
      <c r="B145" s="17"/>
    </row>
    <row r="146" spans="1:2" x14ac:dyDescent="0.25">
      <c r="A146" s="16"/>
      <c r="B146" s="17"/>
    </row>
    <row r="147" spans="1:2" x14ac:dyDescent="0.25">
      <c r="A147" s="16"/>
      <c r="B147" s="17"/>
    </row>
    <row r="148" spans="1:2" x14ac:dyDescent="0.25">
      <c r="A148" s="16"/>
      <c r="B148" s="17"/>
    </row>
    <row r="149" spans="1:2" x14ac:dyDescent="0.25">
      <c r="A149" s="16"/>
      <c r="B149" s="17"/>
    </row>
    <row r="150" spans="1:2" x14ac:dyDescent="0.25">
      <c r="A150" s="16"/>
      <c r="B150" s="17"/>
    </row>
    <row r="151" spans="1:2" x14ac:dyDescent="0.25">
      <c r="A151" s="16"/>
      <c r="B151" s="17"/>
    </row>
    <row r="152" spans="1:2" x14ac:dyDescent="0.25">
      <c r="A152" s="16"/>
      <c r="B152" s="17"/>
    </row>
    <row r="153" spans="1:2" x14ac:dyDescent="0.25">
      <c r="A153" s="16"/>
      <c r="B153" s="17"/>
    </row>
    <row r="154" spans="1:2" x14ac:dyDescent="0.25">
      <c r="A154" s="16"/>
      <c r="B154" s="17"/>
    </row>
    <row r="155" spans="1:2" x14ac:dyDescent="0.25">
      <c r="A155" s="16"/>
      <c r="B155" s="17"/>
    </row>
    <row r="156" spans="1:2" x14ac:dyDescent="0.25">
      <c r="A156" s="16"/>
      <c r="B156" s="17"/>
    </row>
    <row r="157" spans="1:2" x14ac:dyDescent="0.25">
      <c r="A157" s="16"/>
      <c r="B157" s="17"/>
    </row>
    <row r="158" spans="1:2" x14ac:dyDescent="0.25">
      <c r="A158" s="16"/>
      <c r="B158" s="17"/>
    </row>
    <row r="159" spans="1:2" x14ac:dyDescent="0.25">
      <c r="A159" s="16"/>
      <c r="B159" s="17"/>
    </row>
    <row r="160" spans="1:2" x14ac:dyDescent="0.25">
      <c r="A160" s="16"/>
      <c r="B160" s="17"/>
    </row>
    <row r="161" spans="1:2" x14ac:dyDescent="0.25">
      <c r="A161" s="16"/>
      <c r="B161" s="17"/>
    </row>
    <row r="162" spans="1:2" x14ac:dyDescent="0.25">
      <c r="A162" s="16"/>
      <c r="B162" s="17"/>
    </row>
    <row r="163" spans="1:2" x14ac:dyDescent="0.25">
      <c r="A163" s="16"/>
      <c r="B163" s="17"/>
    </row>
    <row r="164" spans="1:2" x14ac:dyDescent="0.25">
      <c r="A164" s="16"/>
      <c r="B164" s="17"/>
    </row>
    <row r="165" spans="1:2" x14ac:dyDescent="0.25">
      <c r="A165" s="16"/>
      <c r="B165" s="17"/>
    </row>
    <row r="166" spans="1:2" x14ac:dyDescent="0.25">
      <c r="A166" s="16"/>
      <c r="B166" s="17"/>
    </row>
    <row r="167" spans="1:2" x14ac:dyDescent="0.25">
      <c r="A167" s="16"/>
      <c r="B167" s="17"/>
    </row>
    <row r="168" spans="1:2" x14ac:dyDescent="0.25">
      <c r="A168" s="16"/>
      <c r="B168" s="17"/>
    </row>
    <row r="169" spans="1:2" x14ac:dyDescent="0.25">
      <c r="A169" s="16"/>
      <c r="B169" s="17"/>
    </row>
    <row r="170" spans="1:2" x14ac:dyDescent="0.25">
      <c r="A170" s="16"/>
      <c r="B170" s="17"/>
    </row>
    <row r="171" spans="1:2" x14ac:dyDescent="0.25">
      <c r="A171" s="16"/>
      <c r="B171" s="17"/>
    </row>
    <row r="172" spans="1:2" x14ac:dyDescent="0.25">
      <c r="A172" s="16"/>
      <c r="B172" s="17"/>
    </row>
    <row r="173" spans="1:2" x14ac:dyDescent="0.25">
      <c r="A173" s="16"/>
      <c r="B173" s="17"/>
    </row>
    <row r="174" spans="1:2" x14ac:dyDescent="0.25">
      <c r="A174" s="16"/>
      <c r="B174" s="17"/>
    </row>
    <row r="175" spans="1:2" x14ac:dyDescent="0.25">
      <c r="A175" s="16"/>
      <c r="B175" s="17"/>
    </row>
    <row r="176" spans="1:2" x14ac:dyDescent="0.25">
      <c r="A176" s="16"/>
      <c r="B176" s="17"/>
    </row>
    <row r="177" spans="1:2" x14ac:dyDescent="0.25">
      <c r="A177" s="16"/>
      <c r="B177" s="17"/>
    </row>
    <row r="178" spans="1:2" x14ac:dyDescent="0.25">
      <c r="A178" s="16"/>
      <c r="B178" s="17"/>
    </row>
    <row r="179" spans="1:2" x14ac:dyDescent="0.25">
      <c r="A179" s="16"/>
      <c r="B179" s="17"/>
    </row>
    <row r="180" spans="1:2" x14ac:dyDescent="0.25">
      <c r="A180" s="16"/>
      <c r="B180" s="17"/>
    </row>
    <row r="181" spans="1:2" x14ac:dyDescent="0.25">
      <c r="A181" s="16"/>
      <c r="B181" s="17"/>
    </row>
    <row r="182" spans="1:2" x14ac:dyDescent="0.25">
      <c r="A182" s="16"/>
      <c r="B182" s="17"/>
    </row>
    <row r="183" spans="1:2" x14ac:dyDescent="0.25">
      <c r="A183" s="16"/>
      <c r="B183" s="17"/>
    </row>
    <row r="184" spans="1:2" x14ac:dyDescent="0.25">
      <c r="A184" s="16"/>
      <c r="B184" s="17"/>
    </row>
    <row r="185" spans="1:2" x14ac:dyDescent="0.25">
      <c r="A185" s="16"/>
      <c r="B185" s="17"/>
    </row>
    <row r="186" spans="1:2" x14ac:dyDescent="0.25">
      <c r="A186" s="16"/>
      <c r="B186" s="17"/>
    </row>
    <row r="187" spans="1:2" x14ac:dyDescent="0.25">
      <c r="A187" s="16"/>
      <c r="B187" s="17"/>
    </row>
    <row r="188" spans="1:2" x14ac:dyDescent="0.25">
      <c r="A188" s="16"/>
      <c r="B188" s="17"/>
    </row>
    <row r="189" spans="1:2" x14ac:dyDescent="0.25">
      <c r="A189" s="16"/>
      <c r="B189" s="17"/>
    </row>
    <row r="190" spans="1:2" x14ac:dyDescent="0.25">
      <c r="A190" s="16"/>
      <c r="B190" s="17"/>
    </row>
    <row r="191" spans="1:2" x14ac:dyDescent="0.25">
      <c r="A191" s="16"/>
      <c r="B191" s="17"/>
    </row>
    <row r="192" spans="1:2" x14ac:dyDescent="0.25">
      <c r="A192" s="16"/>
      <c r="B192" s="17"/>
    </row>
    <row r="193" spans="1:2" x14ac:dyDescent="0.25">
      <c r="A193" s="16"/>
      <c r="B193" s="17"/>
    </row>
    <row r="194" spans="1:2" x14ac:dyDescent="0.25">
      <c r="A194" s="16"/>
      <c r="B194" s="17"/>
    </row>
    <row r="195" spans="1:2" x14ac:dyDescent="0.25">
      <c r="A195" s="16"/>
      <c r="B195" s="17"/>
    </row>
    <row r="196" spans="1:2" x14ac:dyDescent="0.25">
      <c r="A196" s="16"/>
      <c r="B196" s="17"/>
    </row>
    <row r="197" spans="1:2" x14ac:dyDescent="0.25">
      <c r="A197" s="16"/>
      <c r="B197" s="17"/>
    </row>
    <row r="198" spans="1:2" x14ac:dyDescent="0.25">
      <c r="A198" s="16"/>
      <c r="B198" s="17"/>
    </row>
    <row r="199" spans="1:2" x14ac:dyDescent="0.25">
      <c r="A199" s="16"/>
      <c r="B199" s="17"/>
    </row>
    <row r="200" spans="1:2" x14ac:dyDescent="0.25">
      <c r="A200" s="16"/>
      <c r="B200" s="17"/>
    </row>
    <row r="201" spans="1:2" x14ac:dyDescent="0.25">
      <c r="A201" s="16"/>
      <c r="B201" s="17"/>
    </row>
    <row r="202" spans="1:2" x14ac:dyDescent="0.25">
      <c r="A202" s="16"/>
      <c r="B202" s="17"/>
    </row>
    <row r="203" spans="1:2" x14ac:dyDescent="0.25">
      <c r="A203" s="16"/>
      <c r="B203" s="17"/>
    </row>
    <row r="204" spans="1:2" x14ac:dyDescent="0.25">
      <c r="A204" s="16"/>
      <c r="B204" s="17"/>
    </row>
    <row r="205" spans="1:2" x14ac:dyDescent="0.25">
      <c r="A205" s="16"/>
      <c r="B205" s="17"/>
    </row>
    <row r="206" spans="1:2" x14ac:dyDescent="0.25">
      <c r="A206" s="16"/>
      <c r="B206" s="17"/>
    </row>
    <row r="207" spans="1:2" x14ac:dyDescent="0.25">
      <c r="A207" s="16"/>
      <c r="B207" s="17"/>
    </row>
    <row r="208" spans="1:2" x14ac:dyDescent="0.25">
      <c r="A208" s="16"/>
      <c r="B208" s="17"/>
    </row>
    <row r="209" spans="1:2" x14ac:dyDescent="0.25">
      <c r="A209" s="16"/>
      <c r="B209" s="17"/>
    </row>
    <row r="210" spans="1:2" x14ac:dyDescent="0.25">
      <c r="A210" s="16"/>
      <c r="B210" s="17"/>
    </row>
    <row r="211" spans="1:2" x14ac:dyDescent="0.25">
      <c r="A211" s="16"/>
      <c r="B211" s="17"/>
    </row>
    <row r="212" spans="1:2" x14ac:dyDescent="0.25">
      <c r="A212" s="16"/>
      <c r="B212" s="17"/>
    </row>
    <row r="213" spans="1:2" x14ac:dyDescent="0.25">
      <c r="A213" s="16"/>
      <c r="B213" s="17"/>
    </row>
    <row r="214" spans="1:2" x14ac:dyDescent="0.25">
      <c r="A214" s="16"/>
      <c r="B214" s="17"/>
    </row>
    <row r="215" spans="1:2" x14ac:dyDescent="0.25">
      <c r="A215" s="16"/>
      <c r="B215" s="17"/>
    </row>
    <row r="216" spans="1:2" x14ac:dyDescent="0.25">
      <c r="A216" s="16"/>
      <c r="B216" s="17"/>
    </row>
    <row r="217" spans="1:2" x14ac:dyDescent="0.25">
      <c r="A217" s="16"/>
      <c r="B217" s="17"/>
    </row>
    <row r="218" spans="1:2" x14ac:dyDescent="0.25">
      <c r="A218" s="16"/>
      <c r="B218" s="17"/>
    </row>
    <row r="219" spans="1:2" x14ac:dyDescent="0.25">
      <c r="A219" s="16"/>
      <c r="B219" s="17"/>
    </row>
    <row r="220" spans="1:2" x14ac:dyDescent="0.25">
      <c r="A220" s="16"/>
      <c r="B220" s="17"/>
    </row>
    <row r="221" spans="1:2" x14ac:dyDescent="0.25">
      <c r="A221" s="16"/>
      <c r="B221" s="17"/>
    </row>
    <row r="222" spans="1:2" x14ac:dyDescent="0.25">
      <c r="A222" s="16"/>
      <c r="B222" s="17"/>
    </row>
    <row r="223" spans="1:2" x14ac:dyDescent="0.25">
      <c r="A223" s="16"/>
      <c r="B223" s="17"/>
    </row>
    <row r="224" spans="1:2" x14ac:dyDescent="0.25">
      <c r="A224" s="16"/>
      <c r="B224" s="17"/>
    </row>
    <row r="225" spans="1:2" x14ac:dyDescent="0.25">
      <c r="A225" s="16"/>
      <c r="B225" s="17"/>
    </row>
    <row r="226" spans="1:2" x14ac:dyDescent="0.25">
      <c r="A226" s="16"/>
      <c r="B226" s="17"/>
    </row>
    <row r="227" spans="1:2" x14ac:dyDescent="0.25">
      <c r="A227" s="16"/>
      <c r="B227" s="17"/>
    </row>
    <row r="228" spans="1:2" x14ac:dyDescent="0.25">
      <c r="A228" s="16"/>
      <c r="B228" s="17"/>
    </row>
    <row r="229" spans="1:2" x14ac:dyDescent="0.25">
      <c r="A229" s="16"/>
      <c r="B229" s="17"/>
    </row>
    <row r="230" spans="1:2" x14ac:dyDescent="0.25">
      <c r="A230" s="16"/>
      <c r="B230" s="17"/>
    </row>
    <row r="231" spans="1:2" x14ac:dyDescent="0.25">
      <c r="A231" s="16"/>
      <c r="B231" s="17"/>
    </row>
    <row r="232" spans="1:2" x14ac:dyDescent="0.25">
      <c r="A232" s="16"/>
      <c r="B232" s="17"/>
    </row>
    <row r="233" spans="1:2" x14ac:dyDescent="0.25">
      <c r="A233" s="16"/>
      <c r="B233" s="17"/>
    </row>
    <row r="234" spans="1:2" x14ac:dyDescent="0.25">
      <c r="A234" s="16"/>
      <c r="B234" s="17"/>
    </row>
    <row r="235" spans="1:2" x14ac:dyDescent="0.25">
      <c r="A235" s="16"/>
      <c r="B235" s="17"/>
    </row>
    <row r="236" spans="1:2" x14ac:dyDescent="0.25">
      <c r="A236" s="16"/>
      <c r="B236" s="17"/>
    </row>
    <row r="237" spans="1:2" x14ac:dyDescent="0.25">
      <c r="A237" s="16"/>
      <c r="B237" s="17"/>
    </row>
    <row r="238" spans="1:2" x14ac:dyDescent="0.25">
      <c r="A238" s="16"/>
      <c r="B238" s="17"/>
    </row>
    <row r="239" spans="1:2" x14ac:dyDescent="0.25">
      <c r="A239" s="16"/>
      <c r="B239" s="17"/>
    </row>
    <row r="240" spans="1:2" x14ac:dyDescent="0.25">
      <c r="A240" s="16"/>
      <c r="B240" s="17"/>
    </row>
    <row r="241" spans="1:2" x14ac:dyDescent="0.25">
      <c r="A241" s="16"/>
      <c r="B241" s="17"/>
    </row>
    <row r="242" spans="1:2" x14ac:dyDescent="0.25">
      <c r="A242" s="16"/>
      <c r="B242" s="17"/>
    </row>
    <row r="243" spans="1:2" x14ac:dyDescent="0.25">
      <c r="A243" s="16"/>
      <c r="B243" s="17"/>
    </row>
    <row r="244" spans="1:2" x14ac:dyDescent="0.25">
      <c r="A244" s="16"/>
      <c r="B244" s="17"/>
    </row>
    <row r="245" spans="1:2" x14ac:dyDescent="0.25">
      <c r="A245" s="16"/>
      <c r="B245" s="17"/>
    </row>
    <row r="246" spans="1:2" x14ac:dyDescent="0.25">
      <c r="A246" s="16"/>
      <c r="B246" s="17"/>
    </row>
    <row r="247" spans="1:2" x14ac:dyDescent="0.25">
      <c r="A247" s="16"/>
      <c r="B247" s="17"/>
    </row>
    <row r="248" spans="1:2" x14ac:dyDescent="0.25">
      <c r="A248" s="16"/>
      <c r="B248" s="17"/>
    </row>
    <row r="249" spans="1:2" x14ac:dyDescent="0.25">
      <c r="A249" s="16"/>
      <c r="B249" s="17"/>
    </row>
    <row r="250" spans="1:2" x14ac:dyDescent="0.25">
      <c r="A250" s="16"/>
      <c r="B250" s="17"/>
    </row>
    <row r="251" spans="1:2" x14ac:dyDescent="0.25">
      <c r="A251" s="16"/>
      <c r="B251" s="17"/>
    </row>
    <row r="252" spans="1:2" x14ac:dyDescent="0.25">
      <c r="A252" s="16"/>
      <c r="B252" s="17"/>
    </row>
    <row r="253" spans="1:2" x14ac:dyDescent="0.25">
      <c r="A253" s="16"/>
      <c r="B253" s="17"/>
    </row>
    <row r="254" spans="1:2" x14ac:dyDescent="0.25">
      <c r="A254" s="16"/>
      <c r="B254" s="17"/>
    </row>
    <row r="255" spans="1:2" x14ac:dyDescent="0.25">
      <c r="A255" s="16"/>
      <c r="B255" s="17"/>
    </row>
    <row r="256" spans="1:2" x14ac:dyDescent="0.25">
      <c r="A256" s="16"/>
      <c r="B256" s="17"/>
    </row>
    <row r="257" spans="1:2" x14ac:dyDescent="0.25">
      <c r="A257" s="16"/>
      <c r="B257" s="17"/>
    </row>
    <row r="258" spans="1:2" x14ac:dyDescent="0.25">
      <c r="A258" s="16"/>
      <c r="B258" s="17"/>
    </row>
    <row r="259" spans="1:2" x14ac:dyDescent="0.25">
      <c r="A259" s="16"/>
      <c r="B259" s="17"/>
    </row>
    <row r="260" spans="1:2" x14ac:dyDescent="0.25">
      <c r="A260" s="16"/>
      <c r="B260" s="17"/>
    </row>
    <row r="261" spans="1:2" x14ac:dyDescent="0.25">
      <c r="A261" s="16"/>
      <c r="B261" s="17"/>
    </row>
    <row r="262" spans="1:2" x14ac:dyDescent="0.25">
      <c r="A262" s="16"/>
      <c r="B262" s="17"/>
    </row>
    <row r="263" spans="1:2" x14ac:dyDescent="0.25">
      <c r="A263" s="16"/>
      <c r="B263" s="17"/>
    </row>
    <row r="264" spans="1:2" x14ac:dyDescent="0.25">
      <c r="A264" s="16"/>
      <c r="B264" s="17"/>
    </row>
    <row r="265" spans="1:2" x14ac:dyDescent="0.25">
      <c r="A265" s="16"/>
      <c r="B265" s="17"/>
    </row>
    <row r="266" spans="1:2" x14ac:dyDescent="0.25">
      <c r="A266" s="16"/>
      <c r="B266" s="17"/>
    </row>
    <row r="267" spans="1:2" x14ac:dyDescent="0.25">
      <c r="A267" s="16"/>
      <c r="B267" s="17"/>
    </row>
    <row r="268" spans="1:2" x14ac:dyDescent="0.25">
      <c r="A268" s="16"/>
      <c r="B268" s="17"/>
    </row>
    <row r="269" spans="1:2" x14ac:dyDescent="0.25">
      <c r="A269" s="16"/>
      <c r="B269" s="17"/>
    </row>
    <row r="270" spans="1:2" x14ac:dyDescent="0.25">
      <c r="A270" s="16"/>
      <c r="B270" s="17"/>
    </row>
    <row r="271" spans="1:2" x14ac:dyDescent="0.25">
      <c r="A271" s="16"/>
      <c r="B271" s="17"/>
    </row>
    <row r="272" spans="1:2" x14ac:dyDescent="0.25">
      <c r="A272" s="16"/>
      <c r="B272" s="17"/>
    </row>
    <row r="273" spans="1:2" x14ac:dyDescent="0.25">
      <c r="A273" s="16"/>
      <c r="B273" s="17"/>
    </row>
    <row r="274" spans="1:2" x14ac:dyDescent="0.25">
      <c r="A274" s="16"/>
      <c r="B274" s="17"/>
    </row>
    <row r="275" spans="1:2" x14ac:dyDescent="0.25">
      <c r="A275" s="16"/>
      <c r="B275" s="17"/>
    </row>
    <row r="276" spans="1:2" x14ac:dyDescent="0.25">
      <c r="A276" s="16"/>
      <c r="B276" s="17"/>
    </row>
    <row r="277" spans="1:2" x14ac:dyDescent="0.25">
      <c r="A277" s="16"/>
      <c r="B277" s="17"/>
    </row>
    <row r="278" spans="1:2" x14ac:dyDescent="0.25">
      <c r="A278" s="16"/>
      <c r="B278" s="17"/>
    </row>
    <row r="279" spans="1:2" x14ac:dyDescent="0.25">
      <c r="A279" s="16"/>
      <c r="B279" s="17"/>
    </row>
    <row r="280" spans="1:2" x14ac:dyDescent="0.25">
      <c r="A280" s="16"/>
      <c r="B280" s="17"/>
    </row>
    <row r="281" spans="1:2" x14ac:dyDescent="0.25">
      <c r="A281" s="16"/>
      <c r="B281" s="17"/>
    </row>
    <row r="282" spans="1:2" x14ac:dyDescent="0.25">
      <c r="A282" s="16"/>
      <c r="B282" s="17"/>
    </row>
    <row r="283" spans="1:2" x14ac:dyDescent="0.25">
      <c r="A283" s="16"/>
      <c r="B283" s="17"/>
    </row>
    <row r="284" spans="1:2" x14ac:dyDescent="0.25">
      <c r="A284" s="16"/>
      <c r="B284" s="17"/>
    </row>
    <row r="285" spans="1:2" x14ac:dyDescent="0.25">
      <c r="A285" s="16"/>
      <c r="B285" s="17"/>
    </row>
    <row r="286" spans="1:2" x14ac:dyDescent="0.25">
      <c r="A286" s="16"/>
      <c r="B286" s="17"/>
    </row>
    <row r="287" spans="1:2" x14ac:dyDescent="0.25">
      <c r="A287" s="16"/>
      <c r="B287" s="17"/>
    </row>
    <row r="288" spans="1:2" x14ac:dyDescent="0.25">
      <c r="A288" s="16"/>
      <c r="B288" s="17"/>
    </row>
    <row r="289" spans="1:2" x14ac:dyDescent="0.25">
      <c r="A289" s="16"/>
      <c r="B289" s="17"/>
    </row>
    <row r="290" spans="1:2" x14ac:dyDescent="0.25">
      <c r="A290" s="16"/>
      <c r="B290" s="17"/>
    </row>
    <row r="291" spans="1:2" x14ac:dyDescent="0.25">
      <c r="A291" s="16"/>
      <c r="B291" s="17"/>
    </row>
    <row r="292" spans="1:2" x14ac:dyDescent="0.25">
      <c r="A292" s="16"/>
      <c r="B292" s="17"/>
    </row>
    <row r="293" spans="1:2" x14ac:dyDescent="0.25">
      <c r="A293" s="16"/>
      <c r="B293" s="17"/>
    </row>
    <row r="294" spans="1:2" x14ac:dyDescent="0.25">
      <c r="A294" s="16"/>
      <c r="B294" s="17"/>
    </row>
    <row r="295" spans="1:2" x14ac:dyDescent="0.25">
      <c r="A295" s="16"/>
      <c r="B295" s="17"/>
    </row>
    <row r="296" spans="1:2" x14ac:dyDescent="0.25">
      <c r="A296" s="16"/>
      <c r="B296" s="17"/>
    </row>
    <row r="297" spans="1:2" x14ac:dyDescent="0.25">
      <c r="A297" s="16"/>
      <c r="B297" s="17"/>
    </row>
    <row r="298" spans="1:2" x14ac:dyDescent="0.25">
      <c r="A298" s="16"/>
      <c r="B298" s="17"/>
    </row>
    <row r="299" spans="1:2" x14ac:dyDescent="0.25">
      <c r="A299" s="16"/>
      <c r="B299" s="17"/>
    </row>
    <row r="300" spans="1:2" x14ac:dyDescent="0.25">
      <c r="A300" s="16"/>
      <c r="B300" s="17"/>
    </row>
    <row r="301" spans="1:2" x14ac:dyDescent="0.25">
      <c r="A301" s="16"/>
      <c r="B301" s="17"/>
    </row>
    <row r="302" spans="1:2" x14ac:dyDescent="0.25">
      <c r="A302" s="16"/>
      <c r="B302" s="17"/>
    </row>
    <row r="303" spans="1:2" x14ac:dyDescent="0.25">
      <c r="A303" s="16"/>
      <c r="B303" s="17"/>
    </row>
    <row r="304" spans="1:2" x14ac:dyDescent="0.25">
      <c r="A304" s="16"/>
      <c r="B304" s="17"/>
    </row>
    <row r="305" spans="1:2" x14ac:dyDescent="0.25">
      <c r="A305" s="16"/>
      <c r="B305" s="17"/>
    </row>
    <row r="306" spans="1:2" x14ac:dyDescent="0.25">
      <c r="A306" s="16"/>
      <c r="B306" s="17"/>
    </row>
    <row r="307" spans="1:2" x14ac:dyDescent="0.25">
      <c r="A307" s="16"/>
      <c r="B307" s="17"/>
    </row>
    <row r="308" spans="1:2" x14ac:dyDescent="0.25">
      <c r="A308" s="16"/>
      <c r="B308" s="17"/>
    </row>
    <row r="309" spans="1:2" x14ac:dyDescent="0.25">
      <c r="A309" s="16"/>
      <c r="B309" s="17"/>
    </row>
    <row r="310" spans="1:2" x14ac:dyDescent="0.25">
      <c r="A310" s="16"/>
      <c r="B310" s="17"/>
    </row>
    <row r="311" spans="1:2" x14ac:dyDescent="0.25">
      <c r="A311" s="16"/>
      <c r="B311" s="17"/>
    </row>
    <row r="312" spans="1:2" x14ac:dyDescent="0.25">
      <c r="A312" s="16"/>
      <c r="B312" s="17"/>
    </row>
    <row r="313" spans="1:2" x14ac:dyDescent="0.25">
      <c r="A313" s="16"/>
      <c r="B313" s="17"/>
    </row>
    <row r="314" spans="1:2" x14ac:dyDescent="0.25">
      <c r="A314" s="16"/>
      <c r="B314" s="17"/>
    </row>
    <row r="315" spans="1:2" x14ac:dyDescent="0.25">
      <c r="A315" s="16"/>
      <c r="B315" s="17"/>
    </row>
    <row r="316" spans="1:2" x14ac:dyDescent="0.25">
      <c r="A316" s="16"/>
      <c r="B316" s="17"/>
    </row>
    <row r="317" spans="1:2" x14ac:dyDescent="0.25">
      <c r="A317" s="16"/>
      <c r="B317" s="17"/>
    </row>
    <row r="318" spans="1:2" x14ac:dyDescent="0.25">
      <c r="A318" s="16"/>
      <c r="B318" s="17"/>
    </row>
    <row r="319" spans="1:2" x14ac:dyDescent="0.25">
      <c r="A319" s="16"/>
      <c r="B319" s="17"/>
    </row>
    <row r="320" spans="1:2" x14ac:dyDescent="0.25">
      <c r="A320" s="16"/>
      <c r="B320" s="17"/>
    </row>
    <row r="321" spans="1:2" x14ac:dyDescent="0.25">
      <c r="A321" s="16"/>
      <c r="B321" s="17"/>
    </row>
    <row r="322" spans="1:2" x14ac:dyDescent="0.25">
      <c r="A322" s="16"/>
      <c r="B322" s="17"/>
    </row>
    <row r="323" spans="1:2" x14ac:dyDescent="0.25">
      <c r="A323" s="16"/>
      <c r="B323" s="17"/>
    </row>
    <row r="324" spans="1:2" x14ac:dyDescent="0.25">
      <c r="A324" s="16"/>
      <c r="B324" s="17"/>
    </row>
    <row r="325" spans="1:2" x14ac:dyDescent="0.25">
      <c r="A325" s="16"/>
      <c r="B325" s="17"/>
    </row>
    <row r="326" spans="1:2" x14ac:dyDescent="0.25">
      <c r="A326" s="16"/>
      <c r="B326" s="17"/>
    </row>
    <row r="327" spans="1:2" x14ac:dyDescent="0.25">
      <c r="A327" s="16"/>
      <c r="B327" s="17"/>
    </row>
    <row r="328" spans="1:2" x14ac:dyDescent="0.25">
      <c r="A328" s="16"/>
      <c r="B328" s="17"/>
    </row>
    <row r="329" spans="1:2" x14ac:dyDescent="0.25">
      <c r="A329" s="16"/>
      <c r="B329" s="17"/>
    </row>
    <row r="330" spans="1:2" x14ac:dyDescent="0.25">
      <c r="A330" s="16"/>
      <c r="B330" s="17"/>
    </row>
    <row r="331" spans="1:2" x14ac:dyDescent="0.25">
      <c r="A331" s="16"/>
      <c r="B331" s="17"/>
    </row>
    <row r="332" spans="1:2" x14ac:dyDescent="0.25">
      <c r="A332" s="16"/>
      <c r="B332" s="17"/>
    </row>
    <row r="333" spans="1:2" x14ac:dyDescent="0.25">
      <c r="A333" s="16"/>
      <c r="B333" s="17"/>
    </row>
    <row r="334" spans="1:2" x14ac:dyDescent="0.25">
      <c r="A334" s="16"/>
      <c r="B334" s="17"/>
    </row>
    <row r="335" spans="1:2" x14ac:dyDescent="0.25">
      <c r="A335" s="16"/>
      <c r="B335" s="17"/>
    </row>
    <row r="336" spans="1:2" x14ac:dyDescent="0.25">
      <c r="A336" s="16"/>
      <c r="B336" s="17"/>
    </row>
    <row r="337" spans="1:2" x14ac:dyDescent="0.25">
      <c r="A337" s="16"/>
      <c r="B337" s="17"/>
    </row>
    <row r="338" spans="1:2" x14ac:dyDescent="0.25">
      <c r="A338" s="16"/>
      <c r="B338" s="17"/>
    </row>
    <row r="339" spans="1:2" x14ac:dyDescent="0.25">
      <c r="A339" s="16"/>
      <c r="B339" s="17"/>
    </row>
    <row r="340" spans="1:2" x14ac:dyDescent="0.25">
      <c r="A340" s="16"/>
      <c r="B340" s="17"/>
    </row>
    <row r="341" spans="1:2" x14ac:dyDescent="0.25">
      <c r="A341" s="16"/>
      <c r="B341" s="17"/>
    </row>
    <row r="342" spans="1:2" x14ac:dyDescent="0.25">
      <c r="A342" s="16"/>
      <c r="B342" s="17"/>
    </row>
    <row r="343" spans="1:2" x14ac:dyDescent="0.25">
      <c r="A343" s="16"/>
      <c r="B343" s="17"/>
    </row>
    <row r="344" spans="1:2" x14ac:dyDescent="0.25">
      <c r="A344" s="16"/>
      <c r="B344" s="17"/>
    </row>
    <row r="345" spans="1:2" x14ac:dyDescent="0.25">
      <c r="A345" s="16"/>
      <c r="B345" s="17"/>
    </row>
    <row r="346" spans="1:2" x14ac:dyDescent="0.25">
      <c r="A346" s="16"/>
      <c r="B346" s="17"/>
    </row>
    <row r="347" spans="1:2" x14ac:dyDescent="0.25">
      <c r="A347" s="16"/>
      <c r="B347" s="17"/>
    </row>
    <row r="348" spans="1:2" x14ac:dyDescent="0.25">
      <c r="A348" s="16"/>
      <c r="B348" s="17"/>
    </row>
    <row r="349" spans="1:2" x14ac:dyDescent="0.25">
      <c r="A349" s="16"/>
      <c r="B349" s="17"/>
    </row>
    <row r="350" spans="1:2" x14ac:dyDescent="0.25">
      <c r="A350" s="16"/>
      <c r="B350" s="17"/>
    </row>
    <row r="351" spans="1:2" x14ac:dyDescent="0.25">
      <c r="A351" s="16"/>
      <c r="B351" s="17"/>
    </row>
    <row r="352" spans="1:2" x14ac:dyDescent="0.25">
      <c r="A352" s="16"/>
      <c r="B352" s="17"/>
    </row>
    <row r="353" spans="1:2" x14ac:dyDescent="0.25">
      <c r="A353" s="16"/>
      <c r="B353" s="17"/>
    </row>
    <row r="354" spans="1:2" x14ac:dyDescent="0.25">
      <c r="A354" s="16"/>
      <c r="B354" s="17"/>
    </row>
    <row r="355" spans="1:2" x14ac:dyDescent="0.25">
      <c r="A355" s="16"/>
      <c r="B355" s="17"/>
    </row>
    <row r="356" spans="1:2" x14ac:dyDescent="0.25">
      <c r="A356" s="16"/>
      <c r="B356" s="17"/>
    </row>
    <row r="357" spans="1:2" x14ac:dyDescent="0.25">
      <c r="A357" s="16"/>
      <c r="B357" s="17"/>
    </row>
    <row r="358" spans="1:2" x14ac:dyDescent="0.25">
      <c r="A358" s="16"/>
      <c r="B358" s="17"/>
    </row>
    <row r="359" spans="1:2" x14ac:dyDescent="0.25">
      <c r="A359" s="16"/>
      <c r="B359" s="17"/>
    </row>
    <row r="360" spans="1:2" x14ac:dyDescent="0.25">
      <c r="A360" s="16"/>
      <c r="B360" s="17"/>
    </row>
    <row r="361" spans="1:2" x14ac:dyDescent="0.25">
      <c r="A361" s="16"/>
      <c r="B361" s="17"/>
    </row>
    <row r="362" spans="1:2" x14ac:dyDescent="0.25">
      <c r="A362" s="16"/>
      <c r="B362" s="17"/>
    </row>
    <row r="363" spans="1:2" x14ac:dyDescent="0.25">
      <c r="A363" s="16"/>
      <c r="B363" s="17"/>
    </row>
    <row r="364" spans="1:2" x14ac:dyDescent="0.25">
      <c r="A364" s="16"/>
      <c r="B364" s="17"/>
    </row>
    <row r="365" spans="1:2" x14ac:dyDescent="0.25">
      <c r="A365" s="16"/>
      <c r="B365" s="17"/>
    </row>
    <row r="366" spans="1:2" x14ac:dyDescent="0.25">
      <c r="A366" s="16"/>
      <c r="B366" s="17"/>
    </row>
    <row r="367" spans="1:2" x14ac:dyDescent="0.25">
      <c r="A367" s="16"/>
      <c r="B367" s="17"/>
    </row>
    <row r="368" spans="1:2" x14ac:dyDescent="0.25">
      <c r="A368" s="16"/>
      <c r="B368" s="17"/>
    </row>
    <row r="369" spans="1:2" x14ac:dyDescent="0.25">
      <c r="A369" s="16"/>
      <c r="B369" s="17"/>
    </row>
    <row r="370" spans="1:2" x14ac:dyDescent="0.25">
      <c r="A370" s="16"/>
      <c r="B370" s="17"/>
    </row>
    <row r="371" spans="1:2" x14ac:dyDescent="0.25">
      <c r="A371" s="16"/>
      <c r="B371" s="17"/>
    </row>
    <row r="372" spans="1:2" x14ac:dyDescent="0.25">
      <c r="A372" s="16"/>
      <c r="B372" s="17"/>
    </row>
    <row r="373" spans="1:2" x14ac:dyDescent="0.25">
      <c r="A373" s="16"/>
      <c r="B373" s="17"/>
    </row>
    <row r="374" spans="1:2" x14ac:dyDescent="0.25">
      <c r="A374" s="16"/>
      <c r="B374" s="17"/>
    </row>
    <row r="375" spans="1:2" x14ac:dyDescent="0.25">
      <c r="A375" s="16"/>
      <c r="B375" s="17"/>
    </row>
    <row r="376" spans="1:2" x14ac:dyDescent="0.25">
      <c r="A376" s="16"/>
      <c r="B376" s="17"/>
    </row>
    <row r="377" spans="1:2" x14ac:dyDescent="0.25">
      <c r="A377" s="16"/>
      <c r="B377" s="17"/>
    </row>
    <row r="378" spans="1:2" x14ac:dyDescent="0.25">
      <c r="A378" s="16"/>
      <c r="B378" s="17"/>
    </row>
    <row r="379" spans="1:2" x14ac:dyDescent="0.25">
      <c r="A379" s="16"/>
      <c r="B379" s="17"/>
    </row>
    <row r="380" spans="1:2" x14ac:dyDescent="0.25">
      <c r="A380" s="16"/>
      <c r="B380" s="17"/>
    </row>
    <row r="381" spans="1:2" x14ac:dyDescent="0.25">
      <c r="A381" s="16"/>
      <c r="B381" s="17"/>
    </row>
    <row r="382" spans="1:2" x14ac:dyDescent="0.25">
      <c r="A382" s="16"/>
      <c r="B382" s="17"/>
    </row>
    <row r="383" spans="1:2" x14ac:dyDescent="0.25">
      <c r="A383" s="16"/>
      <c r="B383" s="17"/>
    </row>
    <row r="384" spans="1:2" x14ac:dyDescent="0.25">
      <c r="A384" s="16"/>
      <c r="B384" s="17"/>
    </row>
    <row r="385" spans="1:2" x14ac:dyDescent="0.25">
      <c r="A385" s="16"/>
      <c r="B385" s="17"/>
    </row>
    <row r="386" spans="1:2" x14ac:dyDescent="0.25">
      <c r="A386" s="16"/>
      <c r="B386" s="17"/>
    </row>
    <row r="387" spans="1:2" x14ac:dyDescent="0.25">
      <c r="A387" s="16"/>
      <c r="B387" s="17"/>
    </row>
    <row r="388" spans="1:2" x14ac:dyDescent="0.25">
      <c r="A388" s="16"/>
      <c r="B388" s="17"/>
    </row>
    <row r="389" spans="1:2" x14ac:dyDescent="0.25">
      <c r="A389" s="16"/>
      <c r="B389" s="17"/>
    </row>
    <row r="390" spans="1:2" x14ac:dyDescent="0.25">
      <c r="A390" s="16"/>
      <c r="B390" s="17"/>
    </row>
    <row r="391" spans="1:2" x14ac:dyDescent="0.25">
      <c r="A391" s="16"/>
      <c r="B391" s="17"/>
    </row>
    <row r="392" spans="1:2" x14ac:dyDescent="0.25">
      <c r="A392" s="16"/>
      <c r="B392" s="17"/>
    </row>
    <row r="393" spans="1:2" x14ac:dyDescent="0.25">
      <c r="A393" s="16"/>
      <c r="B393" s="17"/>
    </row>
    <row r="394" spans="1:2" x14ac:dyDescent="0.25">
      <c r="A394" s="16"/>
      <c r="B394" s="17"/>
    </row>
    <row r="395" spans="1:2" x14ac:dyDescent="0.25">
      <c r="A395" s="16"/>
      <c r="B395" s="17"/>
    </row>
    <row r="396" spans="1:2" x14ac:dyDescent="0.25">
      <c r="A396" s="16"/>
      <c r="B396" s="17"/>
    </row>
    <row r="397" spans="1:2" x14ac:dyDescent="0.25">
      <c r="A397" s="16"/>
      <c r="B397" s="17"/>
    </row>
    <row r="398" spans="1:2" x14ac:dyDescent="0.25">
      <c r="A398" s="16"/>
      <c r="B398" s="17"/>
    </row>
    <row r="399" spans="1:2" x14ac:dyDescent="0.25">
      <c r="A399" s="16"/>
      <c r="B399" s="17"/>
    </row>
    <row r="400" spans="1:2" x14ac:dyDescent="0.25">
      <c r="A400" s="16"/>
      <c r="B400" s="17"/>
    </row>
    <row r="401" spans="1:2" x14ac:dyDescent="0.25">
      <c r="A401" s="16"/>
      <c r="B401" s="17"/>
    </row>
    <row r="402" spans="1:2" x14ac:dyDescent="0.25">
      <c r="A402" s="16"/>
      <c r="B402" s="17"/>
    </row>
    <row r="403" spans="1:2" x14ac:dyDescent="0.25">
      <c r="A403" s="16"/>
      <c r="B403" s="17"/>
    </row>
    <row r="404" spans="1:2" x14ac:dyDescent="0.25">
      <c r="A404" s="16"/>
      <c r="B404" s="17"/>
    </row>
    <row r="405" spans="1:2" x14ac:dyDescent="0.25">
      <c r="A405" s="16"/>
      <c r="B405" s="17"/>
    </row>
    <row r="406" spans="1:2" x14ac:dyDescent="0.25">
      <c r="A406" s="16"/>
      <c r="B406" s="17"/>
    </row>
    <row r="407" spans="1:2" x14ac:dyDescent="0.25">
      <c r="A407" s="16"/>
      <c r="B407" s="17"/>
    </row>
    <row r="408" spans="1:2" x14ac:dyDescent="0.25">
      <c r="A408" s="16"/>
      <c r="B408" s="17"/>
    </row>
    <row r="409" spans="1:2" x14ac:dyDescent="0.25">
      <c r="A409" s="16"/>
      <c r="B409" s="17"/>
    </row>
    <row r="410" spans="1:2" x14ac:dyDescent="0.25">
      <c r="A410" s="16"/>
      <c r="B410" s="17"/>
    </row>
    <row r="411" spans="1:2" x14ac:dyDescent="0.25">
      <c r="A411" s="16"/>
      <c r="B411" s="17"/>
    </row>
    <row r="412" spans="1:2" x14ac:dyDescent="0.25">
      <c r="A412" s="16"/>
      <c r="B412" s="17"/>
    </row>
    <row r="413" spans="1:2" x14ac:dyDescent="0.25">
      <c r="A413" s="16"/>
      <c r="B413" s="17"/>
    </row>
    <row r="414" spans="1:2" x14ac:dyDescent="0.25">
      <c r="A414" s="16"/>
      <c r="B414" s="17"/>
    </row>
    <row r="415" spans="1:2" x14ac:dyDescent="0.25">
      <c r="A415" s="16"/>
      <c r="B415" s="17"/>
    </row>
    <row r="416" spans="1:2" x14ac:dyDescent="0.25">
      <c r="A416" s="16"/>
      <c r="B416" s="17"/>
    </row>
    <row r="417" spans="1:2" x14ac:dyDescent="0.25">
      <c r="A417" s="16"/>
      <c r="B417" s="17"/>
    </row>
    <row r="418" spans="1:2" x14ac:dyDescent="0.25">
      <c r="A418" s="16"/>
      <c r="B418" s="17"/>
    </row>
    <row r="419" spans="1:2" x14ac:dyDescent="0.25">
      <c r="A419" s="16"/>
      <c r="B419" s="17"/>
    </row>
    <row r="420" spans="1:2" x14ac:dyDescent="0.25">
      <c r="A420" s="16"/>
      <c r="B420" s="17"/>
    </row>
    <row r="421" spans="1:2" x14ac:dyDescent="0.25">
      <c r="A421" s="16"/>
      <c r="B421" s="17"/>
    </row>
    <row r="422" spans="1:2" x14ac:dyDescent="0.25">
      <c r="A422" s="16"/>
      <c r="B422" s="17"/>
    </row>
    <row r="423" spans="1:2" x14ac:dyDescent="0.25">
      <c r="A423" s="16"/>
      <c r="B423" s="17"/>
    </row>
    <row r="424" spans="1:2" x14ac:dyDescent="0.25">
      <c r="A424" s="16"/>
      <c r="B424" s="17"/>
    </row>
    <row r="425" spans="1:2" x14ac:dyDescent="0.25">
      <c r="A425" s="16"/>
      <c r="B425" s="17"/>
    </row>
    <row r="426" spans="1:2" x14ac:dyDescent="0.25">
      <c r="A426" s="16"/>
      <c r="B426" s="17"/>
    </row>
    <row r="427" spans="1:2" x14ac:dyDescent="0.25">
      <c r="A427" s="16"/>
      <c r="B427" s="17"/>
    </row>
    <row r="428" spans="1:2" x14ac:dyDescent="0.25">
      <c r="A428" s="16"/>
      <c r="B428" s="17"/>
    </row>
    <row r="429" spans="1:2" x14ac:dyDescent="0.25">
      <c r="A429" s="16"/>
      <c r="B429" s="17"/>
    </row>
    <row r="430" spans="1:2" x14ac:dyDescent="0.25">
      <c r="A430" s="16"/>
      <c r="B430" s="17"/>
    </row>
    <row r="431" spans="1:2" x14ac:dyDescent="0.25">
      <c r="A431" s="16"/>
      <c r="B431" s="17"/>
    </row>
    <row r="432" spans="1:2" x14ac:dyDescent="0.25">
      <c r="A432" s="16"/>
      <c r="B432" s="17"/>
    </row>
    <row r="433" spans="1:2" x14ac:dyDescent="0.25">
      <c r="A433" s="16"/>
      <c r="B433" s="17"/>
    </row>
    <row r="434" spans="1:2" x14ac:dyDescent="0.25">
      <c r="A434" s="16"/>
      <c r="B434" s="17"/>
    </row>
    <row r="435" spans="1:2" x14ac:dyDescent="0.25">
      <c r="A435" s="16"/>
      <c r="B435" s="17"/>
    </row>
    <row r="436" spans="1:2" x14ac:dyDescent="0.25">
      <c r="A436" s="16"/>
      <c r="B436" s="17"/>
    </row>
    <row r="437" spans="1:2" x14ac:dyDescent="0.25">
      <c r="A437" s="16"/>
      <c r="B437" s="17"/>
    </row>
    <row r="438" spans="1:2" x14ac:dyDescent="0.25">
      <c r="A438" s="16"/>
      <c r="B438" s="17"/>
    </row>
    <row r="439" spans="1:2" x14ac:dyDescent="0.25">
      <c r="A439" s="16"/>
      <c r="B439" s="17"/>
    </row>
    <row r="440" spans="1:2" x14ac:dyDescent="0.25">
      <c r="A440" s="16"/>
      <c r="B440" s="17"/>
    </row>
    <row r="441" spans="1:2" x14ac:dyDescent="0.25">
      <c r="A441" s="16"/>
      <c r="B441" s="17"/>
    </row>
    <row r="442" spans="1:2" x14ac:dyDescent="0.25">
      <c r="A442" s="16"/>
      <c r="B442" s="17"/>
    </row>
    <row r="443" spans="1:2" x14ac:dyDescent="0.25">
      <c r="A443" s="16"/>
      <c r="B443" s="17"/>
    </row>
    <row r="444" spans="1:2" x14ac:dyDescent="0.25">
      <c r="A444" s="16"/>
      <c r="B444" s="17"/>
    </row>
    <row r="445" spans="1:2" x14ac:dyDescent="0.25">
      <c r="A445" s="16"/>
      <c r="B445" s="17"/>
    </row>
    <row r="446" spans="1:2" x14ac:dyDescent="0.25">
      <c r="A446" s="16"/>
      <c r="B446" s="17"/>
    </row>
    <row r="447" spans="1:2" x14ac:dyDescent="0.25">
      <c r="A447" s="16"/>
      <c r="B447" s="17"/>
    </row>
    <row r="448" spans="1:2" x14ac:dyDescent="0.25">
      <c r="A448" s="16"/>
      <c r="B448" s="17"/>
    </row>
    <row r="449" spans="1:2" x14ac:dyDescent="0.25">
      <c r="A449" s="16"/>
      <c r="B449" s="17"/>
    </row>
    <row r="450" spans="1:2" x14ac:dyDescent="0.25">
      <c r="A450" s="16"/>
      <c r="B450" s="17"/>
    </row>
    <row r="451" spans="1:2" x14ac:dyDescent="0.25">
      <c r="A451" s="16"/>
      <c r="B451" s="17"/>
    </row>
    <row r="452" spans="1:2" x14ac:dyDescent="0.25">
      <c r="A452" s="16"/>
      <c r="B452" s="17"/>
    </row>
    <row r="453" spans="1:2" x14ac:dyDescent="0.25">
      <c r="A453" s="16"/>
      <c r="B453" s="17"/>
    </row>
    <row r="454" spans="1:2" x14ac:dyDescent="0.25">
      <c r="A454" s="16"/>
      <c r="B454" s="17"/>
    </row>
    <row r="455" spans="1:2" x14ac:dyDescent="0.25">
      <c r="A455" s="16"/>
      <c r="B455" s="17"/>
    </row>
    <row r="456" spans="1:2" x14ac:dyDescent="0.25">
      <c r="A456" s="16"/>
      <c r="B456" s="17"/>
    </row>
    <row r="457" spans="1:2" x14ac:dyDescent="0.25">
      <c r="A457" s="16"/>
      <c r="B457" s="17"/>
    </row>
    <row r="458" spans="1:2" x14ac:dyDescent="0.25">
      <c r="A458" s="16"/>
      <c r="B458" s="17"/>
    </row>
    <row r="459" spans="1:2" x14ac:dyDescent="0.25">
      <c r="A459" s="16"/>
      <c r="B459" s="17"/>
    </row>
    <row r="460" spans="1:2" x14ac:dyDescent="0.25">
      <c r="A460" s="16"/>
      <c r="B460" s="17"/>
    </row>
    <row r="461" spans="1:2" x14ac:dyDescent="0.25">
      <c r="A461" s="16"/>
      <c r="B461" s="17"/>
    </row>
    <row r="462" spans="1:2" x14ac:dyDescent="0.25">
      <c r="A462" s="16"/>
      <c r="B462" s="17"/>
    </row>
    <row r="463" spans="1:2" x14ac:dyDescent="0.25">
      <c r="A463" s="16"/>
      <c r="B463" s="17"/>
    </row>
    <row r="464" spans="1:2" x14ac:dyDescent="0.25">
      <c r="A464" s="16"/>
      <c r="B464" s="17"/>
    </row>
    <row r="465" spans="1:2" x14ac:dyDescent="0.25">
      <c r="A465" s="16"/>
      <c r="B465" s="17"/>
    </row>
    <row r="466" spans="1:2" x14ac:dyDescent="0.25">
      <c r="A466" s="16"/>
      <c r="B466" s="17"/>
    </row>
    <row r="467" spans="1:2" x14ac:dyDescent="0.25">
      <c r="A467" s="16"/>
      <c r="B467" s="17"/>
    </row>
    <row r="468" spans="1:2" x14ac:dyDescent="0.25">
      <c r="A468" s="16"/>
      <c r="B468" s="17"/>
    </row>
    <row r="469" spans="1:2" x14ac:dyDescent="0.25">
      <c r="A469" s="16"/>
      <c r="B469" s="17"/>
    </row>
    <row r="470" spans="1:2" x14ac:dyDescent="0.25">
      <c r="A470" s="16"/>
      <c r="B470" s="17"/>
    </row>
    <row r="471" spans="1:2" x14ac:dyDescent="0.25">
      <c r="A471" s="16"/>
      <c r="B471" s="17"/>
    </row>
    <row r="472" spans="1:2" x14ac:dyDescent="0.25">
      <c r="A472" s="16"/>
      <c r="B472" s="17"/>
    </row>
    <row r="473" spans="1:2" x14ac:dyDescent="0.25">
      <c r="A473" s="16"/>
      <c r="B473" s="17"/>
    </row>
    <row r="474" spans="1:2" x14ac:dyDescent="0.25">
      <c r="A474" s="16"/>
      <c r="B474" s="17"/>
    </row>
    <row r="475" spans="1:2" x14ac:dyDescent="0.25">
      <c r="A475" s="16"/>
      <c r="B475" s="17"/>
    </row>
    <row r="476" spans="1:2" x14ac:dyDescent="0.25">
      <c r="A476" s="16"/>
      <c r="B476" s="17"/>
    </row>
    <row r="477" spans="1:2" x14ac:dyDescent="0.25">
      <c r="A477" s="16"/>
      <c r="B477" s="17"/>
    </row>
    <row r="478" spans="1:2" x14ac:dyDescent="0.25">
      <c r="A478" s="16"/>
      <c r="B478" s="17"/>
    </row>
    <row r="479" spans="1:2" x14ac:dyDescent="0.25">
      <c r="A479" s="16"/>
      <c r="B479" s="17"/>
    </row>
    <row r="480" spans="1:2" x14ac:dyDescent="0.25">
      <c r="A480" s="16"/>
      <c r="B480" s="17"/>
    </row>
    <row r="481" spans="1:2" x14ac:dyDescent="0.25">
      <c r="A481" s="16"/>
      <c r="B481" s="17"/>
    </row>
    <row r="482" spans="1:2" x14ac:dyDescent="0.25">
      <c r="A482" s="16"/>
      <c r="B482" s="17"/>
    </row>
    <row r="483" spans="1:2" x14ac:dyDescent="0.25">
      <c r="A483" s="16"/>
      <c r="B483" s="17"/>
    </row>
    <row r="484" spans="1:2" x14ac:dyDescent="0.25">
      <c r="A484" s="16"/>
      <c r="B484" s="17"/>
    </row>
    <row r="485" spans="1:2" x14ac:dyDescent="0.25">
      <c r="A485" s="16"/>
      <c r="B485" s="17"/>
    </row>
    <row r="486" spans="1:2" x14ac:dyDescent="0.25">
      <c r="A486" s="16"/>
      <c r="B486" s="17"/>
    </row>
    <row r="487" spans="1:2" x14ac:dyDescent="0.25">
      <c r="A487" s="16"/>
      <c r="B487" s="17"/>
    </row>
    <row r="488" spans="1:2" x14ac:dyDescent="0.25">
      <c r="A488" s="16"/>
      <c r="B488" s="17"/>
    </row>
    <row r="489" spans="1:2" x14ac:dyDescent="0.25">
      <c r="A489" s="16"/>
      <c r="B489" s="17"/>
    </row>
    <row r="490" spans="1:2" x14ac:dyDescent="0.25">
      <c r="A490" s="16"/>
      <c r="B490" s="17"/>
    </row>
    <row r="491" spans="1:2" x14ac:dyDescent="0.25">
      <c r="A491" s="16"/>
      <c r="B491" s="17"/>
    </row>
    <row r="492" spans="1:2" x14ac:dyDescent="0.25">
      <c r="A492" s="16"/>
      <c r="B492" s="17"/>
    </row>
    <row r="493" spans="1:2" x14ac:dyDescent="0.25">
      <c r="A493" s="16"/>
      <c r="B493" s="17"/>
    </row>
    <row r="494" spans="1:2" x14ac:dyDescent="0.25">
      <c r="A494" s="16"/>
      <c r="B494" s="17"/>
    </row>
    <row r="495" spans="1:2" x14ac:dyDescent="0.25">
      <c r="A495" s="16"/>
      <c r="B495" s="17"/>
    </row>
    <row r="496" spans="1:2" x14ac:dyDescent="0.25">
      <c r="A496" s="16"/>
      <c r="B496" s="17"/>
    </row>
    <row r="497" spans="1:2" x14ac:dyDescent="0.25">
      <c r="A497" s="16"/>
      <c r="B497" s="17"/>
    </row>
    <row r="498" spans="1:2" x14ac:dyDescent="0.25">
      <c r="A498" s="16"/>
      <c r="B498" s="17"/>
    </row>
    <row r="499" spans="1:2" x14ac:dyDescent="0.25">
      <c r="A499" s="16"/>
      <c r="B499" s="17"/>
    </row>
    <row r="500" spans="1:2" x14ac:dyDescent="0.25">
      <c r="A500" s="16"/>
      <c r="B500" s="17"/>
    </row>
    <row r="501" spans="1:2" x14ac:dyDescent="0.25">
      <c r="A501" s="16"/>
      <c r="B501" s="17"/>
    </row>
    <row r="502" spans="1:2" x14ac:dyDescent="0.25">
      <c r="A502" s="16"/>
      <c r="B502" s="17"/>
    </row>
    <row r="503" spans="1:2" x14ac:dyDescent="0.25">
      <c r="A503" s="16"/>
      <c r="B503" s="17"/>
    </row>
    <row r="504" spans="1:2" x14ac:dyDescent="0.25">
      <c r="A504" s="16"/>
      <c r="B504" s="17"/>
    </row>
    <row r="505" spans="1:2" x14ac:dyDescent="0.25">
      <c r="A505" s="16"/>
      <c r="B505" s="17"/>
    </row>
    <row r="506" spans="1:2" x14ac:dyDescent="0.25">
      <c r="A506" s="16"/>
      <c r="B506" s="17"/>
    </row>
    <row r="507" spans="1:2" x14ac:dyDescent="0.25">
      <c r="A507" s="16"/>
      <c r="B507" s="17"/>
    </row>
    <row r="508" spans="1:2" x14ac:dyDescent="0.25">
      <c r="A508" s="16"/>
      <c r="B508" s="17"/>
    </row>
    <row r="509" spans="1:2" x14ac:dyDescent="0.25">
      <c r="A509" s="16"/>
      <c r="B509" s="17"/>
    </row>
    <row r="510" spans="1:2" x14ac:dyDescent="0.25">
      <c r="A510" s="16"/>
      <c r="B510" s="17"/>
    </row>
    <row r="511" spans="1:2" x14ac:dyDescent="0.25">
      <c r="A511" s="16"/>
      <c r="B511" s="17"/>
    </row>
    <row r="512" spans="1:2" x14ac:dyDescent="0.25">
      <c r="A512" s="16"/>
      <c r="B512" s="17"/>
    </row>
    <row r="513" spans="1:2" x14ac:dyDescent="0.25">
      <c r="A513" s="16"/>
      <c r="B513" s="17"/>
    </row>
    <row r="514" spans="1:2" x14ac:dyDescent="0.25">
      <c r="A514" s="16"/>
      <c r="B514" s="17"/>
    </row>
    <row r="515" spans="1:2" x14ac:dyDescent="0.25">
      <c r="A515" s="16"/>
      <c r="B515" s="17"/>
    </row>
    <row r="516" spans="1:2" x14ac:dyDescent="0.25">
      <c r="A516" s="16"/>
      <c r="B516" s="17"/>
    </row>
    <row r="517" spans="1:2" x14ac:dyDescent="0.25">
      <c r="A517" s="16"/>
      <c r="B517" s="17"/>
    </row>
    <row r="518" spans="1:2" x14ac:dyDescent="0.25">
      <c r="A518" s="16"/>
      <c r="B518" s="17"/>
    </row>
    <row r="519" spans="1:2" x14ac:dyDescent="0.25">
      <c r="A519" s="16"/>
      <c r="B519" s="17"/>
    </row>
    <row r="520" spans="1:2" x14ac:dyDescent="0.25">
      <c r="A520" s="16"/>
      <c r="B520" s="17"/>
    </row>
    <row r="521" spans="1:2" x14ac:dyDescent="0.25">
      <c r="A521" s="16"/>
      <c r="B521" s="17"/>
    </row>
    <row r="522" spans="1:2" x14ac:dyDescent="0.25">
      <c r="A522" s="16"/>
      <c r="B522" s="17"/>
    </row>
    <row r="523" spans="1:2" x14ac:dyDescent="0.25">
      <c r="A523" s="16"/>
      <c r="B523" s="17"/>
    </row>
    <row r="524" spans="1:2" x14ac:dyDescent="0.25">
      <c r="A524" s="16"/>
      <c r="B524" s="17"/>
    </row>
    <row r="525" spans="1:2" x14ac:dyDescent="0.25">
      <c r="A525" s="16"/>
      <c r="B525" s="17"/>
    </row>
    <row r="526" spans="1:2" x14ac:dyDescent="0.25">
      <c r="A526" s="16"/>
      <c r="B526" s="17"/>
    </row>
    <row r="527" spans="1:2" x14ac:dyDescent="0.25">
      <c r="A527" s="16"/>
      <c r="B527" s="17"/>
    </row>
    <row r="528" spans="1:2" x14ac:dyDescent="0.25">
      <c r="A528" s="16"/>
      <c r="B528" s="17"/>
    </row>
    <row r="529" spans="1:2" x14ac:dyDescent="0.25">
      <c r="A529" s="16"/>
      <c r="B529" s="17"/>
    </row>
    <row r="530" spans="1:2" x14ac:dyDescent="0.25">
      <c r="A530" s="16"/>
      <c r="B530" s="17"/>
    </row>
    <row r="531" spans="1:2" x14ac:dyDescent="0.25">
      <c r="A531" s="16"/>
      <c r="B531" s="17"/>
    </row>
    <row r="532" spans="1:2" x14ac:dyDescent="0.25">
      <c r="A532" s="16"/>
      <c r="B532" s="17"/>
    </row>
    <row r="533" spans="1:2" x14ac:dyDescent="0.25">
      <c r="A533" s="16"/>
      <c r="B533" s="17"/>
    </row>
    <row r="534" spans="1:2" x14ac:dyDescent="0.25">
      <c r="A534" s="16"/>
      <c r="B534" s="17"/>
    </row>
    <row r="535" spans="1:2" x14ac:dyDescent="0.25">
      <c r="A535" s="16"/>
      <c r="B535" s="17"/>
    </row>
    <row r="536" spans="1:2" x14ac:dyDescent="0.25">
      <c r="A536" s="16"/>
      <c r="B536" s="17"/>
    </row>
    <row r="537" spans="1:2" x14ac:dyDescent="0.25">
      <c r="A537" s="16"/>
      <c r="B537" s="17"/>
    </row>
    <row r="538" spans="1:2" x14ac:dyDescent="0.25">
      <c r="A538" s="16"/>
      <c r="B538" s="17"/>
    </row>
    <row r="539" spans="1:2" x14ac:dyDescent="0.25">
      <c r="A539" s="16"/>
      <c r="B539" s="17"/>
    </row>
    <row r="540" spans="1:2" x14ac:dyDescent="0.25">
      <c r="A540" s="16"/>
      <c r="B540" s="17"/>
    </row>
    <row r="541" spans="1:2" x14ac:dyDescent="0.25">
      <c r="A541" s="16"/>
      <c r="B541" s="17"/>
    </row>
    <row r="542" spans="1:2" x14ac:dyDescent="0.25">
      <c r="A542" s="16"/>
      <c r="B542" s="17"/>
    </row>
    <row r="543" spans="1:2" x14ac:dyDescent="0.25">
      <c r="A543" s="16"/>
      <c r="B543" s="17"/>
    </row>
    <row r="544" spans="1:2" x14ac:dyDescent="0.25">
      <c r="A544" s="16"/>
      <c r="B544" s="17"/>
    </row>
    <row r="545" spans="1:2" x14ac:dyDescent="0.25">
      <c r="A545" s="16"/>
      <c r="B545" s="17"/>
    </row>
    <row r="546" spans="1:2" x14ac:dyDescent="0.25">
      <c r="A546" s="16"/>
      <c r="B546" s="17"/>
    </row>
    <row r="547" spans="1:2" x14ac:dyDescent="0.25">
      <c r="A547" s="16"/>
      <c r="B547" s="17"/>
    </row>
    <row r="548" spans="1:2" x14ac:dyDescent="0.25">
      <c r="A548" s="16"/>
      <c r="B548" s="17"/>
    </row>
    <row r="549" spans="1:2" x14ac:dyDescent="0.25">
      <c r="A549" s="16"/>
      <c r="B549" s="17"/>
    </row>
    <row r="550" spans="1:2" x14ac:dyDescent="0.25">
      <c r="A550" s="16"/>
      <c r="B550" s="17"/>
    </row>
    <row r="551" spans="1:2" x14ac:dyDescent="0.25">
      <c r="A551" s="16"/>
      <c r="B551" s="17"/>
    </row>
    <row r="552" spans="1:2" x14ac:dyDescent="0.25">
      <c r="A552" s="16"/>
      <c r="B552" s="17"/>
    </row>
    <row r="553" spans="1:2" x14ac:dyDescent="0.25">
      <c r="A553" s="16"/>
      <c r="B553" s="17"/>
    </row>
    <row r="554" spans="1:2" x14ac:dyDescent="0.25">
      <c r="A554" s="16"/>
      <c r="B554" s="17"/>
    </row>
    <row r="555" spans="1:2" x14ac:dyDescent="0.25">
      <c r="A555" s="16"/>
      <c r="B555" s="17"/>
    </row>
    <row r="556" spans="1:2" x14ac:dyDescent="0.25">
      <c r="A556" s="16"/>
      <c r="B556" s="17"/>
    </row>
    <row r="557" spans="1:2" x14ac:dyDescent="0.25">
      <c r="A557" s="16"/>
      <c r="B557" s="17"/>
    </row>
    <row r="558" spans="1:2" x14ac:dyDescent="0.25">
      <c r="A558" s="16"/>
      <c r="B558" s="17"/>
    </row>
    <row r="559" spans="1:2" x14ac:dyDescent="0.25">
      <c r="A559" s="16"/>
      <c r="B559" s="17"/>
    </row>
    <row r="560" spans="1:2" x14ac:dyDescent="0.25">
      <c r="A560" s="16"/>
      <c r="B560" s="17"/>
    </row>
    <row r="561" spans="1:2" x14ac:dyDescent="0.25">
      <c r="A561" s="16"/>
      <c r="B561" s="17"/>
    </row>
    <row r="562" spans="1:2" x14ac:dyDescent="0.25">
      <c r="A562" s="16"/>
      <c r="B562" s="17"/>
    </row>
    <row r="563" spans="1:2" x14ac:dyDescent="0.25">
      <c r="A563" s="16"/>
      <c r="B563" s="17"/>
    </row>
    <row r="564" spans="1:2" x14ac:dyDescent="0.25">
      <c r="A564" s="16"/>
      <c r="B564" s="17"/>
    </row>
    <row r="565" spans="1:2" x14ac:dyDescent="0.25">
      <c r="A565" s="16"/>
      <c r="B565" s="17"/>
    </row>
    <row r="566" spans="1:2" x14ac:dyDescent="0.25">
      <c r="A566" s="16"/>
      <c r="B566" s="17"/>
    </row>
    <row r="567" spans="1:2" x14ac:dyDescent="0.25">
      <c r="A567" s="16"/>
      <c r="B567" s="17"/>
    </row>
    <row r="568" spans="1:2" x14ac:dyDescent="0.25">
      <c r="A568" s="16"/>
      <c r="B568" s="17"/>
    </row>
    <row r="569" spans="1:2" x14ac:dyDescent="0.25">
      <c r="A569" s="16"/>
      <c r="B569" s="17"/>
    </row>
    <row r="570" spans="1:2" x14ac:dyDescent="0.25">
      <c r="A570" s="16"/>
      <c r="B570" s="17"/>
    </row>
    <row r="571" spans="1:2" x14ac:dyDescent="0.25">
      <c r="A571" s="16"/>
      <c r="B571" s="17"/>
    </row>
    <row r="572" spans="1:2" x14ac:dyDescent="0.25">
      <c r="A572" s="16"/>
      <c r="B572" s="17"/>
    </row>
    <row r="573" spans="1:2" x14ac:dyDescent="0.25">
      <c r="A573" s="16"/>
      <c r="B573" s="17"/>
    </row>
    <row r="574" spans="1:2" x14ac:dyDescent="0.25">
      <c r="A574" s="16"/>
      <c r="B574" s="17"/>
    </row>
    <row r="575" spans="1:2" x14ac:dyDescent="0.25">
      <c r="A575" s="16"/>
      <c r="B575" s="17"/>
    </row>
    <row r="576" spans="1:2" x14ac:dyDescent="0.25">
      <c r="A576" s="16"/>
      <c r="B576" s="17"/>
    </row>
    <row r="577" spans="1:2" x14ac:dyDescent="0.25">
      <c r="A577" s="16"/>
      <c r="B577" s="17"/>
    </row>
    <row r="578" spans="1:2" x14ac:dyDescent="0.25">
      <c r="A578" s="16"/>
      <c r="B578" s="17"/>
    </row>
    <row r="579" spans="1:2" x14ac:dyDescent="0.25">
      <c r="A579" s="16"/>
      <c r="B579" s="17"/>
    </row>
    <row r="580" spans="1:2" x14ac:dyDescent="0.25">
      <c r="A580" s="16"/>
      <c r="B580" s="17"/>
    </row>
    <row r="581" spans="1:2" x14ac:dyDescent="0.25">
      <c r="A581" s="16"/>
      <c r="B581" s="17"/>
    </row>
    <row r="582" spans="1:2" x14ac:dyDescent="0.25">
      <c r="A582" s="16"/>
      <c r="B582" s="17"/>
    </row>
    <row r="583" spans="1:2" x14ac:dyDescent="0.25">
      <c r="A583" s="16"/>
      <c r="B583" s="17"/>
    </row>
    <row r="584" spans="1:2" x14ac:dyDescent="0.25">
      <c r="A584" s="16"/>
      <c r="B584" s="17"/>
    </row>
    <row r="585" spans="1:2" x14ac:dyDescent="0.25">
      <c r="A585" s="16"/>
      <c r="B585" s="17"/>
    </row>
    <row r="586" spans="1:2" x14ac:dyDescent="0.25">
      <c r="A586" s="16"/>
      <c r="B586" s="17"/>
    </row>
    <row r="587" spans="1:2" x14ac:dyDescent="0.25">
      <c r="A587" s="16"/>
      <c r="B587" s="17"/>
    </row>
    <row r="588" spans="1:2" x14ac:dyDescent="0.25">
      <c r="A588" s="16"/>
      <c r="B588" s="17"/>
    </row>
    <row r="589" spans="1:2" x14ac:dyDescent="0.25">
      <c r="A589" s="16"/>
      <c r="B589" s="17"/>
    </row>
    <row r="590" spans="1:2" x14ac:dyDescent="0.25">
      <c r="A590" s="16"/>
      <c r="B590" s="17"/>
    </row>
    <row r="591" spans="1:2" x14ac:dyDescent="0.25">
      <c r="A591" s="16"/>
      <c r="B591" s="17"/>
    </row>
    <row r="592" spans="1:2" x14ac:dyDescent="0.25">
      <c r="A592" s="16"/>
      <c r="B592" s="17"/>
    </row>
    <row r="593" spans="1:2" x14ac:dyDescent="0.25">
      <c r="A593" s="16"/>
      <c r="B593" s="17"/>
    </row>
    <row r="594" spans="1:2" x14ac:dyDescent="0.25">
      <c r="A594" s="16"/>
      <c r="B594" s="17"/>
    </row>
    <row r="595" spans="1:2" x14ac:dyDescent="0.25">
      <c r="A595" s="16"/>
      <c r="B595" s="17"/>
    </row>
    <row r="596" spans="1:2" x14ac:dyDescent="0.25">
      <c r="A596" s="16"/>
      <c r="B596" s="17"/>
    </row>
    <row r="597" spans="1:2" x14ac:dyDescent="0.25">
      <c r="A597" s="16"/>
      <c r="B597" s="17"/>
    </row>
    <row r="598" spans="1:2" x14ac:dyDescent="0.25">
      <c r="A598" s="16"/>
      <c r="B598" s="17"/>
    </row>
    <row r="599" spans="1:2" x14ac:dyDescent="0.25">
      <c r="A599" s="16"/>
      <c r="B599" s="17"/>
    </row>
    <row r="600" spans="1:2" x14ac:dyDescent="0.25">
      <c r="A600" s="16"/>
      <c r="B600" s="17"/>
    </row>
    <row r="601" spans="1:2" x14ac:dyDescent="0.25">
      <c r="A601" s="16"/>
      <c r="B601" s="17"/>
    </row>
    <row r="602" spans="1:2" x14ac:dyDescent="0.25">
      <c r="A602" s="16"/>
      <c r="B602" s="17"/>
    </row>
    <row r="603" spans="1:2" x14ac:dyDescent="0.25">
      <c r="A603" s="16"/>
      <c r="B603" s="17"/>
    </row>
    <row r="604" spans="1:2" x14ac:dyDescent="0.25">
      <c r="A604" s="16"/>
      <c r="B604" s="17"/>
    </row>
    <row r="605" spans="1:2" x14ac:dyDescent="0.25">
      <c r="A605" s="16"/>
      <c r="B605" s="17"/>
    </row>
    <row r="606" spans="1:2" x14ac:dyDescent="0.25">
      <c r="A606" s="16"/>
      <c r="B606" s="17"/>
    </row>
    <row r="607" spans="1:2" x14ac:dyDescent="0.25">
      <c r="A607" s="16"/>
      <c r="B607" s="17"/>
    </row>
    <row r="608" spans="1:2" x14ac:dyDescent="0.25">
      <c r="A608" s="16"/>
      <c r="B608" s="17"/>
    </row>
    <row r="609" spans="1:2" x14ac:dyDescent="0.25">
      <c r="A609" s="16"/>
      <c r="B609" s="17"/>
    </row>
    <row r="610" spans="1:2" x14ac:dyDescent="0.25">
      <c r="A610" s="16"/>
      <c r="B610" s="17"/>
    </row>
    <row r="611" spans="1:2" x14ac:dyDescent="0.25">
      <c r="A611" s="16"/>
      <c r="B611" s="17"/>
    </row>
    <row r="612" spans="1:2" x14ac:dyDescent="0.25">
      <c r="A612" s="16"/>
      <c r="B612" s="17"/>
    </row>
    <row r="613" spans="1:2" x14ac:dyDescent="0.25">
      <c r="A613" s="16"/>
      <c r="B613" s="17"/>
    </row>
    <row r="614" spans="1:2" x14ac:dyDescent="0.25">
      <c r="A614" s="16"/>
      <c r="B614" s="17"/>
    </row>
    <row r="615" spans="1:2" x14ac:dyDescent="0.25">
      <c r="A615" s="16"/>
      <c r="B615" s="17"/>
    </row>
    <row r="616" spans="1:2" x14ac:dyDescent="0.25">
      <c r="A616" s="16"/>
      <c r="B616" s="17"/>
    </row>
    <row r="617" spans="1:2" x14ac:dyDescent="0.25">
      <c r="A617" s="16"/>
      <c r="B617" s="17"/>
    </row>
    <row r="618" spans="1:2" x14ac:dyDescent="0.25">
      <c r="A618" s="16"/>
      <c r="B618" s="17"/>
    </row>
    <row r="619" spans="1:2" x14ac:dyDescent="0.25">
      <c r="A619" s="16"/>
      <c r="B619" s="17"/>
    </row>
    <row r="620" spans="1:2" x14ac:dyDescent="0.25">
      <c r="A620" s="16"/>
      <c r="B620" s="17"/>
    </row>
    <row r="621" spans="1:2" x14ac:dyDescent="0.25">
      <c r="A621" s="16"/>
      <c r="B621" s="17"/>
    </row>
    <row r="622" spans="1:2" x14ac:dyDescent="0.25">
      <c r="A622" s="16"/>
      <c r="B622" s="17"/>
    </row>
    <row r="623" spans="1:2" x14ac:dyDescent="0.25">
      <c r="A623" s="16"/>
      <c r="B623" s="17"/>
    </row>
    <row r="624" spans="1:2" x14ac:dyDescent="0.25">
      <c r="A624" s="16"/>
      <c r="B624" s="17"/>
    </row>
    <row r="625" spans="1:2" x14ac:dyDescent="0.25">
      <c r="A625" s="16"/>
      <c r="B625" s="17"/>
    </row>
    <row r="626" spans="1:2" x14ac:dyDescent="0.25">
      <c r="A626" s="16"/>
      <c r="B626" s="17"/>
    </row>
    <row r="627" spans="1:2" x14ac:dyDescent="0.25">
      <c r="A627" s="16"/>
      <c r="B627" s="17"/>
    </row>
    <row r="628" spans="1:2" x14ac:dyDescent="0.25">
      <c r="A628" s="16"/>
      <c r="B628" s="17"/>
    </row>
    <row r="629" spans="1:2" x14ac:dyDescent="0.25">
      <c r="A629" s="16"/>
      <c r="B629" s="17"/>
    </row>
    <row r="630" spans="1:2" x14ac:dyDescent="0.25">
      <c r="A630" s="16"/>
      <c r="B630" s="17"/>
    </row>
    <row r="631" spans="1:2" x14ac:dyDescent="0.25">
      <c r="A631" s="16"/>
      <c r="B631" s="17"/>
    </row>
    <row r="632" spans="1:2" x14ac:dyDescent="0.25">
      <c r="A632" s="16"/>
      <c r="B632" s="17"/>
    </row>
    <row r="633" spans="1:2" x14ac:dyDescent="0.25">
      <c r="A633" s="16"/>
      <c r="B633" s="17"/>
    </row>
    <row r="634" spans="1:2" x14ac:dyDescent="0.25">
      <c r="A634" s="16"/>
      <c r="B634" s="17"/>
    </row>
    <row r="635" spans="1:2" x14ac:dyDescent="0.25">
      <c r="A635" s="16"/>
      <c r="B635" s="17"/>
    </row>
    <row r="636" spans="1:2" x14ac:dyDescent="0.25">
      <c r="A636" s="16"/>
      <c r="B636" s="17"/>
    </row>
    <row r="637" spans="1:2" x14ac:dyDescent="0.25">
      <c r="A637" s="16"/>
      <c r="B637" s="17"/>
    </row>
    <row r="638" spans="1:2" x14ac:dyDescent="0.25">
      <c r="A638" s="16"/>
      <c r="B638" s="17"/>
    </row>
    <row r="639" spans="1:2" x14ac:dyDescent="0.25">
      <c r="A639" s="16"/>
      <c r="B639" s="17"/>
    </row>
    <row r="640" spans="1:2" x14ac:dyDescent="0.25">
      <c r="A640" s="16"/>
      <c r="B640" s="17"/>
    </row>
    <row r="641" spans="1:2" x14ac:dyDescent="0.25">
      <c r="A641" s="16"/>
      <c r="B641" s="17"/>
    </row>
    <row r="642" spans="1:2" x14ac:dyDescent="0.25">
      <c r="A642" s="16"/>
      <c r="B642" s="17"/>
    </row>
    <row r="643" spans="1:2" x14ac:dyDescent="0.25">
      <c r="A643" s="16"/>
      <c r="B643" s="17"/>
    </row>
    <row r="644" spans="1:2" x14ac:dyDescent="0.25">
      <c r="A644" s="16"/>
      <c r="B644" s="17"/>
    </row>
    <row r="645" spans="1:2" x14ac:dyDescent="0.25">
      <c r="A645" s="16"/>
      <c r="B645" s="17"/>
    </row>
    <row r="646" spans="1:2" x14ac:dyDescent="0.25">
      <c r="A646" s="16"/>
      <c r="B646" s="17"/>
    </row>
    <row r="647" spans="1:2" x14ac:dyDescent="0.25">
      <c r="A647" s="16"/>
      <c r="B647" s="17"/>
    </row>
    <row r="648" spans="1:2" x14ac:dyDescent="0.25">
      <c r="A648" s="16"/>
      <c r="B648" s="17"/>
    </row>
    <row r="649" spans="1:2" x14ac:dyDescent="0.25">
      <c r="A649" s="16"/>
      <c r="B649" s="17"/>
    </row>
    <row r="650" spans="1:2" x14ac:dyDescent="0.25">
      <c r="A650" s="16"/>
      <c r="B650" s="17"/>
    </row>
    <row r="651" spans="1:2" x14ac:dyDescent="0.25">
      <c r="A651" s="16"/>
      <c r="B651" s="17"/>
    </row>
    <row r="652" spans="1:2" x14ac:dyDescent="0.25">
      <c r="A652" s="16"/>
      <c r="B652" s="17"/>
    </row>
    <row r="653" spans="1:2" x14ac:dyDescent="0.25">
      <c r="A653" s="16"/>
      <c r="B653" s="17"/>
    </row>
    <row r="654" spans="1:2" x14ac:dyDescent="0.25">
      <c r="A654" s="16"/>
      <c r="B654" s="17"/>
    </row>
    <row r="655" spans="1:2" x14ac:dyDescent="0.25">
      <c r="A655" s="16"/>
      <c r="B655" s="17"/>
    </row>
    <row r="656" spans="1:2" x14ac:dyDescent="0.25">
      <c r="A656" s="16"/>
      <c r="B656" s="17"/>
    </row>
    <row r="657" spans="1:2" x14ac:dyDescent="0.25">
      <c r="A657" s="16"/>
      <c r="B657" s="17"/>
    </row>
    <row r="658" spans="1:2" x14ac:dyDescent="0.25">
      <c r="A658" s="16"/>
      <c r="B658" s="17"/>
    </row>
    <row r="659" spans="1:2" x14ac:dyDescent="0.25">
      <c r="A659" s="16"/>
      <c r="B659" s="17"/>
    </row>
    <row r="660" spans="1:2" x14ac:dyDescent="0.25">
      <c r="A660" s="16"/>
      <c r="B660" s="17"/>
    </row>
    <row r="661" spans="1:2" x14ac:dyDescent="0.25">
      <c r="A661" s="16"/>
      <c r="B661" s="17"/>
    </row>
    <row r="662" spans="1:2" x14ac:dyDescent="0.25">
      <c r="A662" s="16"/>
      <c r="B662" s="17"/>
    </row>
    <row r="663" spans="1:2" x14ac:dyDescent="0.25">
      <c r="A663" s="16"/>
      <c r="B663" s="17"/>
    </row>
    <row r="664" spans="1:2" x14ac:dyDescent="0.25">
      <c r="A664" s="16"/>
      <c r="B664" s="17"/>
    </row>
    <row r="665" spans="1:2" x14ac:dyDescent="0.25">
      <c r="A665" s="16"/>
      <c r="B665" s="17"/>
    </row>
    <row r="666" spans="1:2" x14ac:dyDescent="0.25">
      <c r="A666" s="16"/>
      <c r="B666" s="17"/>
    </row>
    <row r="667" spans="1:2" x14ac:dyDescent="0.25">
      <c r="A667" s="16"/>
      <c r="B667" s="17"/>
    </row>
    <row r="668" spans="1:2" x14ac:dyDescent="0.25">
      <c r="A668" s="16"/>
      <c r="B668" s="17"/>
    </row>
    <row r="669" spans="1:2" x14ac:dyDescent="0.25">
      <c r="A669" s="16"/>
      <c r="B669" s="17"/>
    </row>
    <row r="670" spans="1:2" x14ac:dyDescent="0.25">
      <c r="A670" s="16"/>
      <c r="B670" s="17"/>
    </row>
    <row r="671" spans="1:2" x14ac:dyDescent="0.25">
      <c r="A671" s="16"/>
      <c r="B671" s="17"/>
    </row>
    <row r="672" spans="1:2" x14ac:dyDescent="0.25">
      <c r="A672" s="16"/>
      <c r="B672" s="17"/>
    </row>
    <row r="673" spans="1:2" x14ac:dyDescent="0.25">
      <c r="A673" s="16"/>
      <c r="B673" s="1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10" sqref="B10"/>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407637567287.14777</v>
      </c>
      <c r="G3" s="88">
        <v>360272118813.94434</v>
      </c>
      <c r="H3" s="88">
        <v>338677283378.6983</v>
      </c>
      <c r="I3" s="88">
        <v>318766207563.87097</v>
      </c>
      <c r="J3" s="88">
        <v>282982062635.26056</v>
      </c>
      <c r="K3" s="88">
        <v>269609547053.86371</v>
      </c>
      <c r="L3" s="88">
        <v>242873830799.31149</v>
      </c>
      <c r="M3" s="88">
        <v>229155328411.40811</v>
      </c>
      <c r="N3" s="88">
        <v>227231686048.75632</v>
      </c>
      <c r="O3" s="88">
        <v>202590845143.82843</v>
      </c>
      <c r="P3" s="88">
        <v>201222075492.50235</v>
      </c>
      <c r="Q3" s="88">
        <v>177628077863.70486</v>
      </c>
      <c r="R3" s="88">
        <v>176560252805.79092</v>
      </c>
      <c r="S3" s="88">
        <v>162316324346.16345</v>
      </c>
      <c r="T3" s="88">
        <v>161310787680.35571</v>
      </c>
      <c r="U3" s="88">
        <v>149773293554.88623</v>
      </c>
      <c r="V3" s="88">
        <v>144357859787.21036</v>
      </c>
      <c r="W3" s="88">
        <v>130893422249.5627</v>
      </c>
      <c r="X3" s="88">
        <v>118950508243.37965</v>
      </c>
      <c r="Y3" s="88">
        <v>107534736248.18892</v>
      </c>
      <c r="Z3" s="88">
        <v>106496591555.81119</v>
      </c>
      <c r="AA3" s="88">
        <v>95310339991.571594</v>
      </c>
      <c r="AB3" s="88">
        <v>94222765273.626495</v>
      </c>
      <c r="AC3" s="88">
        <v>86732093970.537949</v>
      </c>
      <c r="AD3" s="88">
        <v>77628599800.017365</v>
      </c>
      <c r="AE3" s="88">
        <v>68215245937.191689</v>
      </c>
      <c r="AF3" s="88">
        <v>61694456635.814682</v>
      </c>
      <c r="AG3" s="88">
        <v>60558332118.501007</v>
      </c>
      <c r="AH3" s="88">
        <v>51601573837.95652</v>
      </c>
      <c r="AI3" s="88">
        <v>50595103528.823471</v>
      </c>
      <c r="AJ3" s="88">
        <v>49553219175.128471</v>
      </c>
      <c r="AK3" s="88">
        <v>38955948687.959984</v>
      </c>
      <c r="AL3" s="88">
        <v>38134772658.385437</v>
      </c>
      <c r="AM3" s="88">
        <v>37305476320.129189</v>
      </c>
      <c r="AN3" s="88">
        <v>25799875020.691711</v>
      </c>
      <c r="AO3" s="88">
        <v>25314436634.229759</v>
      </c>
      <c r="AP3" s="88">
        <v>21213901007.607883</v>
      </c>
      <c r="AQ3" s="88">
        <v>20761361280.993423</v>
      </c>
      <c r="AR3" s="88">
        <v>20314256364.762634</v>
      </c>
      <c r="AS3" s="88">
        <v>9244372908.0356331</v>
      </c>
      <c r="AT3" s="88">
        <v>9107365338.0774803</v>
      </c>
      <c r="AU3" s="88">
        <v>8974265267.8526573</v>
      </c>
      <c r="AV3" s="88">
        <v>8845147870.4923439</v>
      </c>
      <c r="AW3" s="88">
        <v>8720037995.4405441</v>
      </c>
      <c r="AX3" s="88">
        <v>4750328808.2782183</v>
      </c>
      <c r="AY3" s="88">
        <v>4667990714.3905983</v>
      </c>
      <c r="AZ3" s="88">
        <v>4587404898.0409164</v>
      </c>
    </row>
    <row r="4" spans="1:659" x14ac:dyDescent="0.25">
      <c r="A4" s="16" t="s">
        <v>57</v>
      </c>
      <c r="B4" s="88">
        <v>445000000000</v>
      </c>
      <c r="C4" s="88">
        <v>445000000000</v>
      </c>
      <c r="D4" s="88">
        <v>445000000000</v>
      </c>
      <c r="E4" s="88">
        <v>445000000000</v>
      </c>
      <c r="F4" s="88">
        <v>406246683282.95624</v>
      </c>
      <c r="G4" s="88">
        <v>362074817822.06061</v>
      </c>
      <c r="H4" s="88">
        <v>345234817202.00079</v>
      </c>
      <c r="I4" s="88">
        <v>328199823952.16858</v>
      </c>
      <c r="J4" s="88">
        <v>290072282597.25049</v>
      </c>
      <c r="K4" s="88">
        <v>279374081915.06311</v>
      </c>
      <c r="L4" s="88">
        <v>252227828525.98236</v>
      </c>
      <c r="M4" s="88">
        <v>236452548337.39792</v>
      </c>
      <c r="N4" s="88">
        <v>236452548337.39792</v>
      </c>
      <c r="O4" s="88">
        <v>206485969409.95551</v>
      </c>
      <c r="P4" s="88">
        <v>206485969409.95551</v>
      </c>
      <c r="Q4" s="88">
        <v>179649085080.56082</v>
      </c>
      <c r="R4" s="88">
        <v>179649085080.56082</v>
      </c>
      <c r="S4" s="88">
        <v>163030126499.20337</v>
      </c>
      <c r="T4" s="88">
        <v>163030126499.20337</v>
      </c>
      <c r="U4" s="88">
        <v>150093416555.88068</v>
      </c>
      <c r="V4" s="88">
        <v>145970760252.28119</v>
      </c>
      <c r="W4" s="88">
        <v>130464778732.52553</v>
      </c>
      <c r="X4" s="88">
        <v>117333479852.1084</v>
      </c>
      <c r="Y4" s="88">
        <v>104576925506.54395</v>
      </c>
      <c r="Z4" s="88">
        <v>104576925506.54395</v>
      </c>
      <c r="AA4" s="88">
        <v>91868993902.596542</v>
      </c>
      <c r="AB4" s="88">
        <v>91868993902.596542</v>
      </c>
      <c r="AC4" s="88">
        <v>84743463198.976837</v>
      </c>
      <c r="AD4" s="88">
        <v>74377203671.64006</v>
      </c>
      <c r="AE4" s="88">
        <v>64141387075.093819</v>
      </c>
      <c r="AF4" s="88">
        <v>59518302627.727547</v>
      </c>
      <c r="AG4" s="88">
        <v>59518302627.727547</v>
      </c>
      <c r="AH4" s="88">
        <v>49655560872.246849</v>
      </c>
      <c r="AI4" s="88">
        <v>49655560872.246849</v>
      </c>
      <c r="AJ4" s="88">
        <v>49655560872.246849</v>
      </c>
      <c r="AK4" s="88">
        <v>37930754805.983986</v>
      </c>
      <c r="AL4" s="88">
        <v>37930754805.983986</v>
      </c>
      <c r="AM4" s="88">
        <v>37930754805.983986</v>
      </c>
      <c r="AN4" s="88">
        <v>24170914754.058666</v>
      </c>
      <c r="AO4" s="88">
        <v>24170914754.058666</v>
      </c>
      <c r="AP4" s="88">
        <v>20794350124.653702</v>
      </c>
      <c r="AQ4" s="88">
        <v>20794350124.653702</v>
      </c>
      <c r="AR4" s="88">
        <v>20794350124.653702</v>
      </c>
      <c r="AS4" s="88">
        <v>6608567639.6235294</v>
      </c>
      <c r="AT4" s="88">
        <v>6608567639.6235294</v>
      </c>
      <c r="AU4" s="88">
        <v>6608567639.6235294</v>
      </c>
      <c r="AV4" s="88">
        <v>6608567639.6235294</v>
      </c>
      <c r="AW4" s="88">
        <v>6608567639.6235294</v>
      </c>
      <c r="AX4" s="88">
        <v>2924013677.3145289</v>
      </c>
      <c r="AY4" s="88">
        <v>2924013677.3145289</v>
      </c>
      <c r="AZ4" s="88">
        <v>2924013677.3145289</v>
      </c>
    </row>
    <row r="5" spans="1:659" x14ac:dyDescent="0.25">
      <c r="A5" t="s">
        <v>60</v>
      </c>
      <c r="B5" s="88">
        <v>2665223728.4230614</v>
      </c>
      <c r="C5" s="88">
        <v>9365758324.0633678</v>
      </c>
      <c r="D5" s="88">
        <v>5139478088.3977184</v>
      </c>
      <c r="E5" s="88">
        <v>4317088529.1158714</v>
      </c>
      <c r="F5" s="88">
        <v>3612784829.903553</v>
      </c>
      <c r="G5" s="88">
        <v>3471343550.0820351</v>
      </c>
      <c r="H5" s="88">
        <v>4093353534.8927193</v>
      </c>
      <c r="I5" s="88">
        <v>3839063819.0426712</v>
      </c>
      <c r="J5" s="88">
        <v>2654108711.1382217</v>
      </c>
      <c r="K5" s="88">
        <v>3489042398.0791473</v>
      </c>
      <c r="L5" s="88">
        <v>2451412419.2755737</v>
      </c>
      <c r="M5" s="88">
        <v>2563352008.8578262</v>
      </c>
      <c r="N5" s="88">
        <v>3117412033.2520142</v>
      </c>
      <c r="O5" s="88">
        <v>1453423622.0095444</v>
      </c>
      <c r="P5" s="88">
        <v>2636113861.8009338</v>
      </c>
      <c r="Q5" s="88">
        <v>1397458035.8255005</v>
      </c>
      <c r="R5" s="88">
        <v>2222339048.3887939</v>
      </c>
      <c r="S5" s="88">
        <v>1697464004.7577209</v>
      </c>
      <c r="T5" s="88">
        <v>1969947720.0159302</v>
      </c>
      <c r="U5" s="88">
        <v>1596045528.2829666</v>
      </c>
      <c r="V5" s="88">
        <v>1746147020.3390198</v>
      </c>
      <c r="W5" s="88">
        <v>1330721835.9081726</v>
      </c>
      <c r="X5" s="88">
        <v>1337816689.2601166</v>
      </c>
      <c r="Y5" s="88">
        <v>1278226156.3175278</v>
      </c>
      <c r="Z5" s="88">
        <v>1148910739.8691406</v>
      </c>
      <c r="AA5" s="88">
        <v>1109748516.4147491</v>
      </c>
      <c r="AB5" s="88">
        <v>953982871.94805908</v>
      </c>
      <c r="AC5" s="88">
        <v>1075307388.4873199</v>
      </c>
      <c r="AD5" s="88">
        <v>1067893296.883255</v>
      </c>
      <c r="AE5" s="88">
        <v>1013815728.8164825</v>
      </c>
      <c r="AF5" s="88">
        <v>942468091.72477722</v>
      </c>
      <c r="AG5" s="88">
        <v>692432197.44537354</v>
      </c>
      <c r="AH5" s="88">
        <v>573419999.55114746</v>
      </c>
      <c r="AI5" s="88">
        <v>560286532.55511475</v>
      </c>
      <c r="AJ5" s="88">
        <v>560286532.55511475</v>
      </c>
      <c r="AK5" s="88">
        <v>350402447.30889893</v>
      </c>
      <c r="AL5" s="88">
        <v>438900153.88037109</v>
      </c>
      <c r="AM5" s="88">
        <v>438900153.88037109</v>
      </c>
      <c r="AN5" s="88">
        <v>-222263236.26249695</v>
      </c>
      <c r="AO5" s="88">
        <v>260753704.91882324</v>
      </c>
      <c r="AP5" s="88">
        <v>389088631.86341858</v>
      </c>
      <c r="AQ5" s="88">
        <v>265249997.50683594</v>
      </c>
      <c r="AR5" s="88">
        <v>265249997.50683594</v>
      </c>
      <c r="AS5" s="88">
        <v>-207495472.07765198</v>
      </c>
      <c r="AT5" s="88">
        <v>120021647.20758057</v>
      </c>
      <c r="AU5" s="88">
        <v>120021647.20758057</v>
      </c>
      <c r="AV5" s="88">
        <v>120021647.20758057</v>
      </c>
      <c r="AW5" s="88">
        <v>120021647.20758057</v>
      </c>
      <c r="AX5" s="88">
        <v>1252455433.7986755</v>
      </c>
      <c r="AY5" s="88">
        <v>98137726.453674316</v>
      </c>
      <c r="AZ5" s="88">
        <v>98137726.453674316</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25100333499.903572</v>
      </c>
      <c r="G7" s="88">
        <v>28571677049.985607</v>
      </c>
      <c r="H7" s="88">
        <v>32665030584.878326</v>
      </c>
      <c r="I7" s="88">
        <v>36504094403.920998</v>
      </c>
      <c r="J7" s="88">
        <v>39158203115.059219</v>
      </c>
      <c r="K7" s="88">
        <v>42647245513.138367</v>
      </c>
      <c r="L7" s="88">
        <v>45098657932.41394</v>
      </c>
      <c r="M7" s="88">
        <v>47662009941.271767</v>
      </c>
      <c r="N7" s="88">
        <v>50779421974.523781</v>
      </c>
      <c r="O7" s="88">
        <v>52232845596.533325</v>
      </c>
      <c r="P7" s="88">
        <v>54868959458.334259</v>
      </c>
      <c r="Q7" s="88">
        <v>56266417494.15976</v>
      </c>
      <c r="R7" s="88">
        <v>58488756542.548553</v>
      </c>
      <c r="S7" s="88">
        <v>60186220547.306274</v>
      </c>
      <c r="T7" s="88">
        <v>62156168267.322205</v>
      </c>
      <c r="U7" s="88">
        <v>63752213795.605171</v>
      </c>
      <c r="V7" s="88">
        <v>65498360815.944191</v>
      </c>
      <c r="W7" s="88">
        <v>66829082651.852364</v>
      </c>
      <c r="X7" s="88">
        <v>68166899341.11248</v>
      </c>
      <c r="Y7" s="88">
        <v>69445125497.430008</v>
      </c>
      <c r="Z7" s="88">
        <v>70594036237.299149</v>
      </c>
      <c r="AA7" s="88">
        <v>71703784753.713898</v>
      </c>
      <c r="AB7" s="88">
        <v>72657767625.661957</v>
      </c>
      <c r="AC7" s="88">
        <v>73733075014.149277</v>
      </c>
      <c r="AD7" s="88">
        <v>74800968311.032532</v>
      </c>
      <c r="AE7" s="88">
        <v>75814784039.849014</v>
      </c>
      <c r="AF7" s="88">
        <v>76757252131.573792</v>
      </c>
      <c r="AG7" s="88">
        <v>77449684329.019165</v>
      </c>
      <c r="AH7" s="88">
        <v>78023104328.570312</v>
      </c>
      <c r="AI7" s="88">
        <v>78583390861.125427</v>
      </c>
      <c r="AJ7" s="88">
        <v>79143677393.680542</v>
      </c>
      <c r="AK7" s="88">
        <v>79494079840.989441</v>
      </c>
      <c r="AL7" s="88">
        <v>79932979994.869812</v>
      </c>
      <c r="AM7" s="88">
        <v>80371880148.750183</v>
      </c>
      <c r="AN7" s="88">
        <v>80149616912.487686</v>
      </c>
      <c r="AO7" s="88">
        <v>80410370617.406509</v>
      </c>
      <c r="AP7" s="88">
        <v>80799459249.269928</v>
      </c>
      <c r="AQ7" s="88">
        <v>81064709246.776764</v>
      </c>
      <c r="AR7" s="88">
        <v>81329959244.2836</v>
      </c>
      <c r="AS7" s="88">
        <v>81122463772.205948</v>
      </c>
      <c r="AT7" s="88">
        <v>81242485419.413528</v>
      </c>
      <c r="AU7" s="88">
        <v>81362507066.621109</v>
      </c>
      <c r="AV7" s="88">
        <v>81482528713.82869</v>
      </c>
      <c r="AW7" s="88">
        <v>81602550361.03627</v>
      </c>
      <c r="AX7" s="88">
        <v>82855005794.834946</v>
      </c>
      <c r="AY7" s="88">
        <v>82953143521.28862</v>
      </c>
      <c r="AZ7" s="88">
        <v>83051281247.742294</v>
      </c>
    </row>
    <row r="8" spans="1:659" x14ac:dyDescent="0.25">
      <c r="A8" s="16" t="s">
        <v>59</v>
      </c>
      <c r="B8" s="88">
        <v>29605210583.858215</v>
      </c>
      <c r="C8" s="88">
        <v>18496778763.617798</v>
      </c>
      <c r="D8" s="88">
        <v>10114968685.938538</v>
      </c>
      <c r="E8" s="88">
        <v>1941219204.7055054</v>
      </c>
      <c r="F8" s="88">
        <v>1390884004.1915283</v>
      </c>
      <c r="G8" s="88">
        <v>-1802699008.116272</v>
      </c>
      <c r="H8" s="88">
        <v>-6557533823.3024902</v>
      </c>
      <c r="I8" s="88">
        <v>-9433616388.2976074</v>
      </c>
      <c r="J8" s="88">
        <v>-7090219961.9899292</v>
      </c>
      <c r="K8" s="88">
        <v>-9764534861.1994019</v>
      </c>
      <c r="L8" s="88">
        <v>-9353997726.6708679</v>
      </c>
      <c r="M8" s="88">
        <v>-7297219925.9898071</v>
      </c>
      <c r="N8" s="88">
        <v>-9220862288.6416016</v>
      </c>
      <c r="O8" s="88">
        <v>-3895124266.1270752</v>
      </c>
      <c r="P8" s="88">
        <v>-5263893917.4531555</v>
      </c>
      <c r="Q8" s="88">
        <v>-2021007216.855957</v>
      </c>
      <c r="R8" s="88">
        <v>-3088832274.7698975</v>
      </c>
      <c r="S8" s="88">
        <v>-713802153.03991699</v>
      </c>
      <c r="T8" s="88">
        <v>-1719338818.8476562</v>
      </c>
      <c r="U8" s="88">
        <v>-320123000.9944458</v>
      </c>
      <c r="V8" s="88">
        <v>-1612900465.0708313</v>
      </c>
      <c r="W8" s="88">
        <v>428643517.03717041</v>
      </c>
      <c r="X8" s="88">
        <v>1617028391.2712555</v>
      </c>
      <c r="Y8" s="88">
        <v>2957810741.6449738</v>
      </c>
      <c r="Z8" s="88">
        <v>1919666049.2672424</v>
      </c>
      <c r="AA8" s="88">
        <v>3441346088.9750519</v>
      </c>
      <c r="AB8" s="88">
        <v>2353771371.029953</v>
      </c>
      <c r="AC8" s="88">
        <v>1988630771.5611115</v>
      </c>
      <c r="AD8" s="88">
        <v>3251396128.3773041</v>
      </c>
      <c r="AE8" s="88">
        <v>4073858862.0978699</v>
      </c>
      <c r="AF8" s="88">
        <v>2176154008.0871353</v>
      </c>
      <c r="AG8" s="88">
        <v>1040029490.7734604</v>
      </c>
      <c r="AH8" s="88">
        <v>1946012965.709671</v>
      </c>
      <c r="AI8" s="88">
        <v>939542656.57662201</v>
      </c>
      <c r="AJ8" s="88">
        <v>-102341697.11837769</v>
      </c>
      <c r="AK8" s="88">
        <v>1025193881.9759979</v>
      </c>
      <c r="AL8" s="88">
        <v>204017852.40145111</v>
      </c>
      <c r="AM8" s="88">
        <v>-625278485.85479736</v>
      </c>
      <c r="AN8" s="88">
        <v>1628960266.6330452</v>
      </c>
      <c r="AO8" s="88">
        <v>1143521880.171093</v>
      </c>
      <c r="AP8" s="88">
        <v>419550882.95418167</v>
      </c>
      <c r="AQ8" s="88">
        <v>-32988843.66027832</v>
      </c>
      <c r="AR8" s="88">
        <v>-480093759.8910675</v>
      </c>
      <c r="AS8" s="88">
        <v>2635805268.4121037</v>
      </c>
      <c r="AT8" s="88">
        <v>2498797698.4539509</v>
      </c>
      <c r="AU8" s="88">
        <v>2365697628.2291279</v>
      </c>
      <c r="AV8" s="88">
        <v>2236580230.8688145</v>
      </c>
      <c r="AW8" s="88">
        <v>2111470355.8170147</v>
      </c>
      <c r="AX8" s="88">
        <v>1826315130.9636893</v>
      </c>
      <c r="AY8" s="88">
        <v>1743977037.0760694</v>
      </c>
      <c r="AZ8" s="88">
        <v>1663391220.7263875</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59" x14ac:dyDescent="0.25">
      <c r="B14" s="88"/>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659" x14ac:dyDescent="0.25">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659" x14ac:dyDescent="0.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4" x14ac:dyDescent="0.25">
      <c r="C17" s="88"/>
      <c r="D17" s="88"/>
    </row>
    <row r="18" spans="1:4" x14ac:dyDescent="0.25">
      <c r="C18" s="88"/>
      <c r="D18" s="88"/>
    </row>
    <row r="19" spans="1:4" x14ac:dyDescent="0.25">
      <c r="C19" s="88"/>
      <c r="D19" s="88"/>
    </row>
    <row r="20" spans="1:4" x14ac:dyDescent="0.25">
      <c r="C20" s="88"/>
      <c r="D20" s="88"/>
    </row>
    <row r="21" spans="1:4" x14ac:dyDescent="0.25">
      <c r="C21" s="88"/>
      <c r="D21" s="88"/>
    </row>
    <row r="22" spans="1:4" x14ac:dyDescent="0.25">
      <c r="A22" s="16"/>
      <c r="C22" s="88"/>
      <c r="D22" s="88"/>
    </row>
    <row r="23" spans="1:4" x14ac:dyDescent="0.25">
      <c r="A23" s="16"/>
      <c r="C23" s="88"/>
      <c r="D23" s="88"/>
    </row>
    <row r="24" spans="1:4" x14ac:dyDescent="0.25">
      <c r="A24" s="16"/>
      <c r="C24" s="88"/>
      <c r="D24" s="88"/>
    </row>
    <row r="25" spans="1:4" x14ac:dyDescent="0.25">
      <c r="A25" s="16"/>
      <c r="C25" s="88"/>
      <c r="D25" s="88"/>
    </row>
    <row r="26" spans="1:4" x14ac:dyDescent="0.25">
      <c r="A26" s="16"/>
      <c r="C26" s="88"/>
      <c r="D26" s="88"/>
    </row>
    <row r="27" spans="1:4" x14ac:dyDescent="0.25">
      <c r="A27" s="16"/>
      <c r="C27" s="88"/>
      <c r="D27" s="88"/>
    </row>
    <row r="28" spans="1:4" x14ac:dyDescent="0.25">
      <c r="A28" s="16"/>
      <c r="C28" s="88"/>
      <c r="D28" s="88"/>
    </row>
    <row r="29" spans="1:4" x14ac:dyDescent="0.25">
      <c r="A29" s="16"/>
      <c r="C29" s="88"/>
      <c r="D29" s="88"/>
    </row>
    <row r="30" spans="1:4" x14ac:dyDescent="0.25">
      <c r="A30" s="16"/>
      <c r="C30" s="88"/>
      <c r="D30" s="88"/>
    </row>
    <row r="31" spans="1:4" x14ac:dyDescent="0.25">
      <c r="A31" s="16"/>
      <c r="C31" s="88"/>
      <c r="D31" s="88"/>
    </row>
    <row r="32" spans="1:4" x14ac:dyDescent="0.25">
      <c r="A32" s="16"/>
      <c r="C32" s="88"/>
      <c r="D32" s="88"/>
    </row>
    <row r="33" spans="1:4" x14ac:dyDescent="0.25">
      <c r="A33" s="16"/>
      <c r="C33" s="88"/>
      <c r="D33" s="88"/>
    </row>
    <row r="34" spans="1:4" x14ac:dyDescent="0.25">
      <c r="A34" s="16"/>
      <c r="C34" s="88"/>
      <c r="D34" s="88"/>
    </row>
    <row r="35" spans="1:4" x14ac:dyDescent="0.25">
      <c r="A35" s="16"/>
      <c r="C35" s="88"/>
      <c r="D35" s="88"/>
    </row>
    <row r="36" spans="1:4" x14ac:dyDescent="0.25">
      <c r="A36" s="16"/>
      <c r="C36" s="88"/>
      <c r="D36" s="88"/>
    </row>
    <row r="37" spans="1:4" x14ac:dyDescent="0.25">
      <c r="A37" s="16"/>
      <c r="C37" s="88"/>
      <c r="D37" s="88"/>
    </row>
    <row r="38" spans="1:4" x14ac:dyDescent="0.25">
      <c r="A38" s="16"/>
      <c r="C38" s="88"/>
      <c r="D38" s="88"/>
    </row>
    <row r="39" spans="1:4" x14ac:dyDescent="0.25">
      <c r="A39" s="16"/>
      <c r="C39" s="88"/>
      <c r="D39" s="88"/>
    </row>
    <row r="40" spans="1:4" x14ac:dyDescent="0.25">
      <c r="A40" s="16"/>
      <c r="C40" s="88"/>
      <c r="D40" s="88"/>
    </row>
    <row r="41" spans="1:4" x14ac:dyDescent="0.25">
      <c r="A41" s="16"/>
      <c r="C41" s="88"/>
      <c r="D41" s="88"/>
    </row>
    <row r="42" spans="1:4" x14ac:dyDescent="0.25">
      <c r="A42" s="16"/>
      <c r="C42" s="88"/>
      <c r="D42" s="88"/>
    </row>
    <row r="43" spans="1:4" x14ac:dyDescent="0.25">
      <c r="A43" s="16"/>
      <c r="C43" s="88"/>
      <c r="D43" s="88"/>
    </row>
    <row r="44" spans="1:4" x14ac:dyDescent="0.25">
      <c r="A44" s="16"/>
      <c r="C44" s="88"/>
      <c r="D44" s="88"/>
    </row>
    <row r="45" spans="1:4" x14ac:dyDescent="0.25">
      <c r="A45" s="16"/>
      <c r="C45" s="88"/>
      <c r="D45" s="88"/>
    </row>
    <row r="46" spans="1:4" x14ac:dyDescent="0.25">
      <c r="A46" s="16"/>
      <c r="C46" s="88"/>
      <c r="D46" s="88"/>
    </row>
    <row r="47" spans="1:4" x14ac:dyDescent="0.25">
      <c r="A47" s="16"/>
      <c r="C47" s="88"/>
      <c r="D47" s="88"/>
    </row>
    <row r="48" spans="1:4" x14ac:dyDescent="0.25">
      <c r="A48" s="16"/>
      <c r="C48" s="88"/>
      <c r="D48" s="88"/>
    </row>
    <row r="49" spans="1:4" x14ac:dyDescent="0.25">
      <c r="A49" s="16"/>
      <c r="C49" s="88"/>
      <c r="D49" s="88"/>
    </row>
    <row r="50" spans="1:4" x14ac:dyDescent="0.25">
      <c r="A50" s="16"/>
      <c r="C50" s="88"/>
      <c r="D50" s="88"/>
    </row>
    <row r="51" spans="1:4" x14ac:dyDescent="0.25">
      <c r="A51" s="16"/>
      <c r="C51" s="88"/>
      <c r="D51" s="88"/>
    </row>
    <row r="52" spans="1:4" x14ac:dyDescent="0.25">
      <c r="A52" s="16"/>
      <c r="C52" s="88"/>
      <c r="D52" s="88"/>
    </row>
    <row r="53" spans="1:4" x14ac:dyDescent="0.25">
      <c r="A53" s="16"/>
      <c r="C53" s="88"/>
      <c r="D53" s="88"/>
    </row>
    <row r="54" spans="1:4" x14ac:dyDescent="0.25">
      <c r="A54" s="16"/>
      <c r="C54" s="88"/>
      <c r="D54" s="88"/>
    </row>
    <row r="55" spans="1:4" x14ac:dyDescent="0.25">
      <c r="A55" s="16"/>
      <c r="C55" s="88"/>
      <c r="D55" s="88"/>
    </row>
    <row r="56" spans="1:4" x14ac:dyDescent="0.25">
      <c r="A56" s="16"/>
      <c r="C56" s="88"/>
      <c r="D56" s="88"/>
    </row>
    <row r="57" spans="1:4" x14ac:dyDescent="0.25">
      <c r="A57" s="16"/>
      <c r="C57" s="88"/>
      <c r="D57" s="88"/>
    </row>
    <row r="58" spans="1:4" x14ac:dyDescent="0.25">
      <c r="A58" s="16"/>
      <c r="C58" s="88"/>
      <c r="D58" s="88"/>
    </row>
    <row r="59" spans="1:4" x14ac:dyDescent="0.25">
      <c r="A59" s="16"/>
      <c r="C59" s="88"/>
      <c r="D59" s="88"/>
    </row>
    <row r="60" spans="1:4" x14ac:dyDescent="0.25">
      <c r="A60" s="16"/>
      <c r="C60" s="88"/>
      <c r="D60" s="88"/>
    </row>
    <row r="61" spans="1:4" x14ac:dyDescent="0.25">
      <c r="A61" s="16"/>
    </row>
    <row r="62" spans="1:4" x14ac:dyDescent="0.25">
      <c r="A62" s="16"/>
    </row>
    <row r="63" spans="1:4" x14ac:dyDescent="0.25">
      <c r="A63" s="16"/>
    </row>
    <row r="64" spans="1:4"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8" sqref="B8"/>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388136556523.82013</v>
      </c>
      <c r="G3" s="88">
        <v>314263090776.08441</v>
      </c>
      <c r="H3" s="88">
        <v>262326476492.63773</v>
      </c>
      <c r="I3" s="88">
        <v>211476873380.79727</v>
      </c>
      <c r="J3" s="88">
        <v>154234160152.21066</v>
      </c>
      <c r="K3" s="88">
        <v>113479942064.72758</v>
      </c>
      <c r="L3" s="88">
        <v>69047164513.968079</v>
      </c>
      <c r="M3" s="88">
        <v>41338592459.800056</v>
      </c>
      <c r="N3" s="88">
        <v>12967353736.637917</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16" t="s">
        <v>57</v>
      </c>
      <c r="B4" s="88">
        <v>445000000000</v>
      </c>
      <c r="C4" s="88">
        <v>445000000000</v>
      </c>
      <c r="D4" s="88">
        <v>445000000000</v>
      </c>
      <c r="E4" s="88">
        <v>445000000000</v>
      </c>
      <c r="F4" s="88">
        <v>386848517390.80884</v>
      </c>
      <c r="G4" s="88">
        <v>315868329005.66223</v>
      </c>
      <c r="H4" s="88">
        <v>267618867932.62839</v>
      </c>
      <c r="I4" s="88">
        <v>217934401436.97403</v>
      </c>
      <c r="J4" s="88">
        <v>157305685559.51852</v>
      </c>
      <c r="K4" s="88">
        <v>117412854279.02505</v>
      </c>
      <c r="L4" s="88">
        <v>70722357336.914124</v>
      </c>
      <c r="M4" s="88">
        <v>40308639395.658417</v>
      </c>
      <c r="N4" s="88">
        <v>13002082773.263672</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t="s">
        <v>60</v>
      </c>
      <c r="B5" s="88">
        <v>2665223728.4230614</v>
      </c>
      <c r="C5" s="88">
        <v>9365758324.0633678</v>
      </c>
      <c r="D5" s="88">
        <v>5139478088.3977184</v>
      </c>
      <c r="E5" s="88">
        <v>4317088529.1158714</v>
      </c>
      <c r="F5" s="88">
        <v>3789989873.3198891</v>
      </c>
      <c r="G5" s="88">
        <v>3411626176.4118576</v>
      </c>
      <c r="H5" s="88">
        <v>3314777257.3020515</v>
      </c>
      <c r="I5" s="88">
        <v>2280944866.8531151</v>
      </c>
      <c r="J5" s="88">
        <v>1429728292.162529</v>
      </c>
      <c r="K5" s="88">
        <v>1520087684.2856216</v>
      </c>
      <c r="L5" s="88">
        <v>-163392680.42133331</v>
      </c>
      <c r="M5" s="88">
        <v>203406155.40593719</v>
      </c>
      <c r="N5" s="88">
        <v>1289952458.7551804</v>
      </c>
      <c r="O5" s="88">
        <v>270303746.79355621</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25277538543.319908</v>
      </c>
      <c r="G7" s="88">
        <v>28689164719.731766</v>
      </c>
      <c r="H7" s="88">
        <v>32003941977.033817</v>
      </c>
      <c r="I7" s="88">
        <v>34284886843.886932</v>
      </c>
      <c r="J7" s="88">
        <v>35714615136.049461</v>
      </c>
      <c r="K7" s="88">
        <v>37234702820.335083</v>
      </c>
      <c r="L7" s="88">
        <v>37071310139.91375</v>
      </c>
      <c r="M7" s="88">
        <v>37274716295.319687</v>
      </c>
      <c r="N7" s="88">
        <v>38564668754.074867</v>
      </c>
      <c r="O7" s="88">
        <v>38834972500.868423</v>
      </c>
      <c r="P7" s="88">
        <v>38834972500.868423</v>
      </c>
      <c r="Q7" s="88">
        <v>38834972500.868423</v>
      </c>
      <c r="R7" s="88">
        <v>38834972500.868423</v>
      </c>
      <c r="S7" s="88">
        <v>38834972500.868423</v>
      </c>
      <c r="T7" s="88">
        <v>38834972500.868423</v>
      </c>
      <c r="U7" s="88">
        <v>38834972500.868423</v>
      </c>
      <c r="V7" s="88">
        <v>38834972500.868423</v>
      </c>
      <c r="W7" s="88">
        <v>38834972500.868423</v>
      </c>
      <c r="X7" s="88">
        <v>38834972500.868423</v>
      </c>
      <c r="Y7" s="88">
        <v>38834972500.868423</v>
      </c>
      <c r="Z7" s="88">
        <v>38834972500.868423</v>
      </c>
      <c r="AA7" s="88">
        <v>38834972500.868423</v>
      </c>
      <c r="AB7" s="88">
        <v>38834972500.868423</v>
      </c>
      <c r="AC7" s="88">
        <v>38834972500.868423</v>
      </c>
      <c r="AD7" s="88">
        <v>38834972500.868423</v>
      </c>
      <c r="AE7" s="88">
        <v>38834972500.868423</v>
      </c>
      <c r="AF7" s="88">
        <v>38834972500.868423</v>
      </c>
      <c r="AG7" s="88">
        <v>38834972500.868423</v>
      </c>
      <c r="AH7" s="88">
        <v>38834972500.868423</v>
      </c>
      <c r="AI7" s="88">
        <v>38834972500.868423</v>
      </c>
      <c r="AJ7" s="88">
        <v>38834972500.868423</v>
      </c>
      <c r="AK7" s="88">
        <v>38834972500.868423</v>
      </c>
      <c r="AL7" s="88">
        <v>38834972500.868423</v>
      </c>
      <c r="AM7" s="88">
        <v>38834972500.868423</v>
      </c>
      <c r="AN7" s="88">
        <v>38834972500.868423</v>
      </c>
      <c r="AO7" s="88">
        <v>38834972500.868423</v>
      </c>
      <c r="AP7" s="88">
        <v>38834972500.868423</v>
      </c>
      <c r="AQ7" s="88">
        <v>38834972500.868423</v>
      </c>
      <c r="AR7" s="88">
        <v>38834972500.868423</v>
      </c>
      <c r="AS7" s="88">
        <v>38834972500.868423</v>
      </c>
      <c r="AT7" s="88">
        <v>38834972500.868423</v>
      </c>
      <c r="AU7" s="88">
        <v>38834972500.868423</v>
      </c>
      <c r="AV7" s="88">
        <v>38834972500.868423</v>
      </c>
      <c r="AW7" s="88">
        <v>38834972500.868423</v>
      </c>
      <c r="AX7" s="88">
        <v>38834972500.868423</v>
      </c>
      <c r="AY7" s="88">
        <v>38834972500.868423</v>
      </c>
      <c r="AZ7" s="88">
        <v>38834972500.868423</v>
      </c>
    </row>
    <row r="8" spans="1:659" x14ac:dyDescent="0.25">
      <c r="A8" s="16" t="s">
        <v>59</v>
      </c>
      <c r="B8" s="88">
        <v>29605210583.858215</v>
      </c>
      <c r="C8" s="88">
        <v>18496778763.617798</v>
      </c>
      <c r="D8" s="88">
        <v>10114968685.938538</v>
      </c>
      <c r="E8" s="88">
        <v>1941219204.7055054</v>
      </c>
      <c r="F8" s="88">
        <v>1288039133.0112915</v>
      </c>
      <c r="G8" s="88">
        <v>-1605238229.5778198</v>
      </c>
      <c r="H8" s="88">
        <v>-5292391439.9906616</v>
      </c>
      <c r="I8" s="88">
        <v>-6457528056.1767578</v>
      </c>
      <c r="J8" s="88">
        <v>-3071525407.3078613</v>
      </c>
      <c r="K8" s="88">
        <v>-3932912214.2974701</v>
      </c>
      <c r="L8" s="88">
        <v>-1675192822.9460449</v>
      </c>
      <c r="M8" s="88">
        <v>1029953064.1416397</v>
      </c>
      <c r="N8" s="88">
        <v>-34729036.62575531</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59" x14ac:dyDescent="0.25">
      <c r="B14" s="88"/>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659" x14ac:dyDescent="0.25">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659" x14ac:dyDescent="0.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heetViews>
  <sheetFormatPr defaultRowHeight="15" x14ac:dyDescent="0.25"/>
  <sheetData>
    <row r="2" spans="1:5" x14ac:dyDescent="0.25">
      <c r="A2" s="15"/>
      <c r="E2" s="10"/>
    </row>
    <row r="3" spans="1:5" x14ac:dyDescent="0.25">
      <c r="A3" s="15"/>
      <c r="E3" s="10"/>
    </row>
    <row r="4" spans="1:5" x14ac:dyDescent="0.25">
      <c r="A4" s="15"/>
      <c r="E4" s="10"/>
    </row>
    <row r="5" spans="1:5" x14ac:dyDescent="0.25">
      <c r="A5" s="15"/>
      <c r="E5" s="1"/>
    </row>
    <row r="6" spans="1:5" x14ac:dyDescent="0.25">
      <c r="A6" s="15"/>
      <c r="E6" s="10"/>
    </row>
    <row r="7" spans="1:5" x14ac:dyDescent="0.25">
      <c r="A7" s="15"/>
      <c r="E7" s="10"/>
    </row>
    <row r="8" spans="1:5" x14ac:dyDescent="0.25">
      <c r="A8" s="15"/>
      <c r="E8" s="1"/>
    </row>
    <row r="9" spans="1:5" x14ac:dyDescent="0.25">
      <c r="A9" s="15"/>
      <c r="E9" s="1"/>
    </row>
    <row r="10" spans="1:5" x14ac:dyDescent="0.25">
      <c r="A10" s="15"/>
      <c r="E10"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7" sqref="B7"/>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267060718445.17355</v>
      </c>
      <c r="G3" s="88">
        <v>202713474494.12769</v>
      </c>
      <c r="H3" s="88">
        <v>158879209311.73856</v>
      </c>
      <c r="I3" s="88">
        <v>114078599830.87321</v>
      </c>
      <c r="J3" s="88">
        <v>61087011548.380684</v>
      </c>
      <c r="K3" s="88">
        <v>23374028916.802097</v>
      </c>
      <c r="L3" s="88">
        <v>0</v>
      </c>
      <c r="M3" s="88">
        <v>0</v>
      </c>
      <c r="N3" s="88">
        <v>0</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16" t="s">
        <v>57</v>
      </c>
      <c r="B4" s="88">
        <v>445000000000</v>
      </c>
      <c r="C4" s="88">
        <v>445000000000</v>
      </c>
      <c r="D4" s="88">
        <v>445000000000</v>
      </c>
      <c r="E4" s="88">
        <v>445000000000</v>
      </c>
      <c r="F4" s="88">
        <v>366611476646.27527</v>
      </c>
      <c r="G4" s="88">
        <v>272565899987.56064</v>
      </c>
      <c r="H4" s="88">
        <v>210680155702.61102</v>
      </c>
      <c r="I4" s="88">
        <v>147830412488.8255</v>
      </c>
      <c r="J4" s="88">
        <v>73785055760.123505</v>
      </c>
      <c r="K4" s="88">
        <v>27835559914.944527</v>
      </c>
      <c r="L4" s="88">
        <v>0</v>
      </c>
      <c r="M4" s="88">
        <v>0</v>
      </c>
      <c r="N4" s="88">
        <v>0</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t="s">
        <v>60</v>
      </c>
      <c r="B5" s="88">
        <v>2665223728.4230614</v>
      </c>
      <c r="C5" s="88">
        <v>9365758324.0633678</v>
      </c>
      <c r="D5" s="88">
        <v>5139478088.3977184</v>
      </c>
      <c r="E5" s="88">
        <v>4317088529.1158714</v>
      </c>
      <c r="F5" s="88">
        <v>-16855792423.227013</v>
      </c>
      <c r="G5" s="88">
        <v>-20880378743.51815</v>
      </c>
      <c r="H5" s="88">
        <v>-11642112239.890144</v>
      </c>
      <c r="I5" s="88">
        <v>-11721368028.629513</v>
      </c>
      <c r="J5" s="88">
        <v>-12543087011.220276</v>
      </c>
      <c r="K5" s="88">
        <v>-5500867473.3942871</v>
      </c>
      <c r="L5" s="88">
        <v>-2985737928.7114105</v>
      </c>
      <c r="M5" s="88">
        <v>0</v>
      </c>
      <c r="N5" s="88">
        <v>0</v>
      </c>
      <c r="O5" s="88">
        <v>0</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4631756246.7730064</v>
      </c>
      <c r="G7" s="88">
        <v>-16248622496.745144</v>
      </c>
      <c r="H7" s="88">
        <v>-27890734736.635288</v>
      </c>
      <c r="I7" s="88">
        <v>-39612102765.264801</v>
      </c>
      <c r="J7" s="88">
        <v>-52155189776.485077</v>
      </c>
      <c r="K7" s="88">
        <v>-57656057249.879364</v>
      </c>
      <c r="L7" s="88">
        <v>-60641795178.590775</v>
      </c>
      <c r="M7" s="88">
        <v>-60641795178.590775</v>
      </c>
      <c r="N7" s="88">
        <v>-60641795178.590775</v>
      </c>
      <c r="O7" s="88">
        <v>-60641795178.590775</v>
      </c>
      <c r="P7" s="88">
        <v>-60641795178.590775</v>
      </c>
      <c r="Q7" s="88">
        <v>-60641795178.590775</v>
      </c>
      <c r="R7" s="88">
        <v>-60641795178.590775</v>
      </c>
      <c r="S7" s="88">
        <v>-60641795178.590775</v>
      </c>
      <c r="T7" s="88">
        <v>-60641795178.590775</v>
      </c>
      <c r="U7" s="88">
        <v>-60641795178.590775</v>
      </c>
      <c r="V7" s="88">
        <v>-60641795178.590775</v>
      </c>
      <c r="W7" s="88">
        <v>-60641795178.590775</v>
      </c>
      <c r="X7" s="88">
        <v>-60641795178.590775</v>
      </c>
      <c r="Y7" s="88">
        <v>-60641795178.590775</v>
      </c>
      <c r="Z7" s="88">
        <v>-60641795178.590775</v>
      </c>
      <c r="AA7" s="88">
        <v>-60641795178.590775</v>
      </c>
      <c r="AB7" s="88">
        <v>-60641795178.590775</v>
      </c>
      <c r="AC7" s="88">
        <v>-60641795178.590775</v>
      </c>
      <c r="AD7" s="88">
        <v>-60641795178.590775</v>
      </c>
      <c r="AE7" s="88">
        <v>-60641795178.590775</v>
      </c>
      <c r="AF7" s="88">
        <v>-60641795178.590775</v>
      </c>
      <c r="AG7" s="88">
        <v>-60641795178.590775</v>
      </c>
      <c r="AH7" s="88">
        <v>-60641795178.590775</v>
      </c>
      <c r="AI7" s="88">
        <v>-60641795178.590775</v>
      </c>
      <c r="AJ7" s="88">
        <v>-60641795178.590775</v>
      </c>
      <c r="AK7" s="88">
        <v>-60641795178.590775</v>
      </c>
      <c r="AL7" s="88">
        <v>-60641795178.590775</v>
      </c>
      <c r="AM7" s="88">
        <v>-60641795178.590775</v>
      </c>
      <c r="AN7" s="88">
        <v>-60641795178.590775</v>
      </c>
      <c r="AO7" s="88">
        <v>-60641795178.590775</v>
      </c>
      <c r="AP7" s="88">
        <v>-60641795178.590775</v>
      </c>
      <c r="AQ7" s="88">
        <v>-60641795178.590775</v>
      </c>
      <c r="AR7" s="88">
        <v>-60641795178.590775</v>
      </c>
      <c r="AS7" s="88">
        <v>-60641795178.590775</v>
      </c>
      <c r="AT7" s="88">
        <v>-60641795178.590775</v>
      </c>
      <c r="AU7" s="88">
        <v>-60641795178.590775</v>
      </c>
      <c r="AV7" s="88">
        <v>-60641795178.590775</v>
      </c>
      <c r="AW7" s="88">
        <v>-60641795178.590775</v>
      </c>
      <c r="AX7" s="88">
        <v>-60641795178.590775</v>
      </c>
      <c r="AY7" s="88">
        <v>-60641795178.590775</v>
      </c>
      <c r="AZ7" s="88">
        <v>-60641795178.590775</v>
      </c>
    </row>
    <row r="8" spans="1:659" x14ac:dyDescent="0.25">
      <c r="A8" s="16" t="s">
        <v>59</v>
      </c>
      <c r="B8" s="88">
        <v>29605210583.858215</v>
      </c>
      <c r="C8" s="88">
        <v>18496778763.617798</v>
      </c>
      <c r="D8" s="88">
        <v>10114968685.938538</v>
      </c>
      <c r="E8" s="88">
        <v>1941219204.7055054</v>
      </c>
      <c r="F8" s="88">
        <v>-99550758201.101715</v>
      </c>
      <c r="G8" s="88">
        <v>-69852425493.432953</v>
      </c>
      <c r="H8" s="88">
        <v>-51800946390.872467</v>
      </c>
      <c r="I8" s="88">
        <v>-33751812657.952286</v>
      </c>
      <c r="J8" s="88">
        <v>-12698044211.742821</v>
      </c>
      <c r="K8" s="88">
        <v>-4461530998.1424294</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659" x14ac:dyDescent="0.25">
      <c r="B14" s="88"/>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659" x14ac:dyDescent="0.25">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659" x14ac:dyDescent="0.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3" sqref="B3:AZ8"/>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317091093132.21063</v>
      </c>
      <c r="G3" s="88">
        <v>248747699034.63528</v>
      </c>
      <c r="H3" s="88">
        <v>201603223366.90442</v>
      </c>
      <c r="I3" s="88">
        <v>154625500998.88174</v>
      </c>
      <c r="J3" s="88">
        <v>100033312557.03119</v>
      </c>
      <c r="K3" s="88">
        <v>61254500927.921364</v>
      </c>
      <c r="L3" s="88">
        <v>15100866492.201544</v>
      </c>
      <c r="M3" s="88">
        <v>0</v>
      </c>
      <c r="N3" s="88">
        <v>0</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16" t="s">
        <v>57</v>
      </c>
      <c r="B4" s="88">
        <v>445000000000</v>
      </c>
      <c r="C4" s="88">
        <v>445000000000</v>
      </c>
      <c r="D4" s="88">
        <v>445000000000</v>
      </c>
      <c r="E4" s="88">
        <v>445000000000</v>
      </c>
      <c r="F4" s="88">
        <v>376606462834.2959</v>
      </c>
      <c r="G4" s="88">
        <v>293690808430.99445</v>
      </c>
      <c r="H4" s="88">
        <v>238244791453.18704</v>
      </c>
      <c r="I4" s="88">
        <v>181734197303.06497</v>
      </c>
      <c r="J4" s="88">
        <v>113443611911.86156</v>
      </c>
      <c r="K4" s="88">
        <v>69523839722.372925</v>
      </c>
      <c r="L4" s="88">
        <v>15148447775.305227</v>
      </c>
      <c r="M4" s="88">
        <v>0</v>
      </c>
      <c r="N4" s="88">
        <v>0</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t="s">
        <v>60</v>
      </c>
      <c r="B5" s="88">
        <v>2665223728.4230614</v>
      </c>
      <c r="C5" s="88">
        <v>9365758324.0633678</v>
      </c>
      <c r="D5" s="88">
        <v>5139478088.3977184</v>
      </c>
      <c r="E5" s="88">
        <v>4317088529.1158714</v>
      </c>
      <c r="F5" s="88">
        <v>-6999036751.2713337</v>
      </c>
      <c r="G5" s="88">
        <v>-10526784266.040234</v>
      </c>
      <c r="H5" s="88">
        <v>-6700533897.4822979</v>
      </c>
      <c r="I5" s="88">
        <v>-7585630872.7623806</v>
      </c>
      <c r="J5" s="88">
        <v>-8488745604.9490776</v>
      </c>
      <c r="K5" s="88">
        <v>-4461929797.6929245</v>
      </c>
      <c r="L5" s="88">
        <v>-5390177174.2875786</v>
      </c>
      <c r="M5" s="88">
        <v>13139256.415988922</v>
      </c>
      <c r="N5" s="88">
        <v>0</v>
      </c>
      <c r="O5" s="88">
        <v>0</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14488511918.728685</v>
      </c>
      <c r="G7" s="88">
        <v>3961727652.6884508</v>
      </c>
      <c r="H7" s="88">
        <v>-2738806244.7938476</v>
      </c>
      <c r="I7" s="88">
        <v>-10324437117.556229</v>
      </c>
      <c r="J7" s="88">
        <v>-18813182722.505306</v>
      </c>
      <c r="K7" s="88">
        <v>-23275112520.198231</v>
      </c>
      <c r="L7" s="88">
        <v>-28665289694.485809</v>
      </c>
      <c r="M7" s="88">
        <v>-28652150438.06982</v>
      </c>
      <c r="N7" s="88">
        <v>-28652150438.06982</v>
      </c>
      <c r="O7" s="88">
        <v>-28652150438.06982</v>
      </c>
      <c r="P7" s="88">
        <v>-28652150438.06982</v>
      </c>
      <c r="Q7" s="88">
        <v>-28652150438.06982</v>
      </c>
      <c r="R7" s="88">
        <v>-28652150438.06982</v>
      </c>
      <c r="S7" s="88">
        <v>-28652150438.06982</v>
      </c>
      <c r="T7" s="88">
        <v>-28652150438.06982</v>
      </c>
      <c r="U7" s="88">
        <v>-28652150438.06982</v>
      </c>
      <c r="V7" s="88">
        <v>-28652150438.06982</v>
      </c>
      <c r="W7" s="88">
        <v>-28652150438.06982</v>
      </c>
      <c r="X7" s="88">
        <v>-28652150438.06982</v>
      </c>
      <c r="Y7" s="88">
        <v>-28652150438.06982</v>
      </c>
      <c r="Z7" s="88">
        <v>-28652150438.06982</v>
      </c>
      <c r="AA7" s="88">
        <v>-28652150438.06982</v>
      </c>
      <c r="AB7" s="88">
        <v>-28652150438.06982</v>
      </c>
      <c r="AC7" s="88">
        <v>-28652150438.06982</v>
      </c>
      <c r="AD7" s="88">
        <v>-28652150438.06982</v>
      </c>
      <c r="AE7" s="88">
        <v>-28652150438.06982</v>
      </c>
      <c r="AF7" s="88">
        <v>-28652150438.06982</v>
      </c>
      <c r="AG7" s="88">
        <v>-28652150438.06982</v>
      </c>
      <c r="AH7" s="88">
        <v>-28652150438.06982</v>
      </c>
      <c r="AI7" s="88">
        <v>-28652150438.06982</v>
      </c>
      <c r="AJ7" s="88">
        <v>-28652150438.06982</v>
      </c>
      <c r="AK7" s="88">
        <v>-28652150438.06982</v>
      </c>
      <c r="AL7" s="88">
        <v>-28652150438.06982</v>
      </c>
      <c r="AM7" s="88">
        <v>-28652150438.06982</v>
      </c>
      <c r="AN7" s="88">
        <v>-28652150438.06982</v>
      </c>
      <c r="AO7" s="88">
        <v>-28652150438.06982</v>
      </c>
      <c r="AP7" s="88">
        <v>-28652150438.06982</v>
      </c>
      <c r="AQ7" s="88">
        <v>-28652150438.06982</v>
      </c>
      <c r="AR7" s="88">
        <v>-28652150438.06982</v>
      </c>
      <c r="AS7" s="88">
        <v>-28652150438.06982</v>
      </c>
      <c r="AT7" s="88">
        <v>-28652150438.06982</v>
      </c>
      <c r="AU7" s="88">
        <v>-28652150438.06982</v>
      </c>
      <c r="AV7" s="88">
        <v>-28652150438.06982</v>
      </c>
      <c r="AW7" s="88">
        <v>-28652150438.06982</v>
      </c>
      <c r="AX7" s="88">
        <v>-28652150438.06982</v>
      </c>
      <c r="AY7" s="88">
        <v>-28652150438.06982</v>
      </c>
      <c r="AZ7" s="88">
        <v>-28652150438.06982</v>
      </c>
    </row>
    <row r="8" spans="1:659" x14ac:dyDescent="0.25">
      <c r="A8" s="16" t="s">
        <v>59</v>
      </c>
      <c r="B8" s="88">
        <v>29605210583.858215</v>
      </c>
      <c r="C8" s="88">
        <v>18496778763.617798</v>
      </c>
      <c r="D8" s="88">
        <v>10114968685.938538</v>
      </c>
      <c r="E8" s="88">
        <v>1941219204.7055054</v>
      </c>
      <c r="F8" s="88">
        <v>-59515369702.085266</v>
      </c>
      <c r="G8" s="88">
        <v>-44943109396.359161</v>
      </c>
      <c r="H8" s="88">
        <v>-36641568086.282623</v>
      </c>
      <c r="I8" s="88">
        <v>-27108696304.183228</v>
      </c>
      <c r="J8" s="88">
        <v>-13410299354.830368</v>
      </c>
      <c r="K8" s="88">
        <v>-8269338794.451561</v>
      </c>
      <c r="L8" s="88">
        <v>-47581283.103683472</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3" sqref="B3:AZ8"/>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287741286963.78613</v>
      </c>
      <c r="G3" s="88">
        <v>170433307585.02231</v>
      </c>
      <c r="H3" s="88">
        <v>73981028478.662933</v>
      </c>
      <c r="I3" s="88">
        <v>0</v>
      </c>
      <c r="J3" s="88">
        <v>0</v>
      </c>
      <c r="K3" s="88">
        <v>0</v>
      </c>
      <c r="L3" s="88">
        <v>0</v>
      </c>
      <c r="M3" s="88">
        <v>0</v>
      </c>
      <c r="N3" s="88">
        <v>0</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16" t="s">
        <v>57</v>
      </c>
      <c r="B4" s="88">
        <v>445000000000</v>
      </c>
      <c r="C4" s="88">
        <v>445000000000</v>
      </c>
      <c r="D4" s="88">
        <v>445000000000</v>
      </c>
      <c r="E4" s="88">
        <v>445000000000</v>
      </c>
      <c r="F4" s="88">
        <v>342566525783.18738</v>
      </c>
      <c r="G4" s="88">
        <v>201712208096.11282</v>
      </c>
      <c r="H4" s="88">
        <v>87803110233.67511</v>
      </c>
      <c r="I4" s="88">
        <v>0</v>
      </c>
      <c r="J4" s="88">
        <v>0</v>
      </c>
      <c r="K4" s="88">
        <v>0</v>
      </c>
      <c r="L4" s="88">
        <v>0</v>
      </c>
      <c r="M4" s="88">
        <v>0</v>
      </c>
      <c r="N4" s="88">
        <v>0</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t="s">
        <v>60</v>
      </c>
      <c r="B5" s="88">
        <v>2665223728.4230614</v>
      </c>
      <c r="C5" s="88">
        <v>9365758324.0633678</v>
      </c>
      <c r="D5" s="88">
        <v>5139478088.3977184</v>
      </c>
      <c r="E5" s="88">
        <v>4317088529.1158714</v>
      </c>
      <c r="F5" s="88">
        <v>-11682693993.400755</v>
      </c>
      <c r="G5" s="88">
        <v>-19569165363.505669</v>
      </c>
      <c r="H5" s="88">
        <v>-15851245245.218132</v>
      </c>
      <c r="I5" s="88">
        <v>-11890710587.469917</v>
      </c>
      <c r="J5" s="88">
        <v>0</v>
      </c>
      <c r="K5" s="88">
        <v>0</v>
      </c>
      <c r="L5" s="88">
        <v>0</v>
      </c>
      <c r="M5" s="88">
        <v>0</v>
      </c>
      <c r="N5" s="88">
        <v>0</v>
      </c>
      <c r="O5" s="88">
        <v>0</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9804854676.5992641</v>
      </c>
      <c r="G7" s="88">
        <v>-9764310686.9064026</v>
      </c>
      <c r="H7" s="88">
        <v>-25615555932.124535</v>
      </c>
      <c r="I7" s="88">
        <v>-37506266519.594452</v>
      </c>
      <c r="J7" s="88">
        <v>-37506266519.594452</v>
      </c>
      <c r="K7" s="88">
        <v>-37506266519.594452</v>
      </c>
      <c r="L7" s="88">
        <v>-37506266519.594452</v>
      </c>
      <c r="M7" s="88">
        <v>-37506266519.594452</v>
      </c>
      <c r="N7" s="88">
        <v>-37506266519.594452</v>
      </c>
      <c r="O7" s="88">
        <v>-37506266519.594452</v>
      </c>
      <c r="P7" s="88">
        <v>-37506266519.594452</v>
      </c>
      <c r="Q7" s="88">
        <v>-37506266519.594452</v>
      </c>
      <c r="R7" s="88">
        <v>-37506266519.594452</v>
      </c>
      <c r="S7" s="88">
        <v>-37506266519.594452</v>
      </c>
      <c r="T7" s="88">
        <v>-37506266519.594452</v>
      </c>
      <c r="U7" s="88">
        <v>-37506266519.594452</v>
      </c>
      <c r="V7" s="88">
        <v>-37506266519.594452</v>
      </c>
      <c r="W7" s="88">
        <v>-37506266519.594452</v>
      </c>
      <c r="X7" s="88">
        <v>-37506266519.594452</v>
      </c>
      <c r="Y7" s="88">
        <v>-37506266519.594452</v>
      </c>
      <c r="Z7" s="88">
        <v>-37506266519.594452</v>
      </c>
      <c r="AA7" s="88">
        <v>-37506266519.594452</v>
      </c>
      <c r="AB7" s="88">
        <v>-37506266519.594452</v>
      </c>
      <c r="AC7" s="88">
        <v>-37506266519.594452</v>
      </c>
      <c r="AD7" s="88">
        <v>-37506266519.594452</v>
      </c>
      <c r="AE7" s="88">
        <v>-37506266519.594452</v>
      </c>
      <c r="AF7" s="88">
        <v>-37506266519.594452</v>
      </c>
      <c r="AG7" s="88">
        <v>-37506266519.594452</v>
      </c>
      <c r="AH7" s="88">
        <v>-37506266519.594452</v>
      </c>
      <c r="AI7" s="88">
        <v>-37506266519.594452</v>
      </c>
      <c r="AJ7" s="88">
        <v>-37506266519.594452</v>
      </c>
      <c r="AK7" s="88">
        <v>-37506266519.594452</v>
      </c>
      <c r="AL7" s="88">
        <v>-37506266519.594452</v>
      </c>
      <c r="AM7" s="88">
        <v>-37506266519.594452</v>
      </c>
      <c r="AN7" s="88">
        <v>-37506266519.594452</v>
      </c>
      <c r="AO7" s="88">
        <v>-37506266519.594452</v>
      </c>
      <c r="AP7" s="88">
        <v>-37506266519.594452</v>
      </c>
      <c r="AQ7" s="88">
        <v>-37506266519.594452</v>
      </c>
      <c r="AR7" s="88">
        <v>-37506266519.594452</v>
      </c>
      <c r="AS7" s="88">
        <v>-37506266519.594452</v>
      </c>
      <c r="AT7" s="88">
        <v>-37506266519.594452</v>
      </c>
      <c r="AU7" s="88">
        <v>-37506266519.594452</v>
      </c>
      <c r="AV7" s="88">
        <v>-37506266519.594452</v>
      </c>
      <c r="AW7" s="88">
        <v>-37506266519.594452</v>
      </c>
      <c r="AX7" s="88">
        <v>-37506266519.594452</v>
      </c>
      <c r="AY7" s="88">
        <v>-37506266519.594452</v>
      </c>
      <c r="AZ7" s="88">
        <v>-37506266519.594452</v>
      </c>
    </row>
    <row r="8" spans="1:659" x14ac:dyDescent="0.25">
      <c r="A8" s="16" t="s">
        <v>59</v>
      </c>
      <c r="B8" s="88">
        <v>29605210583.858215</v>
      </c>
      <c r="C8" s="88">
        <v>18496778763.617798</v>
      </c>
      <c r="D8" s="88">
        <v>10114968685.938538</v>
      </c>
      <c r="E8" s="88">
        <v>1941219204.7055054</v>
      </c>
      <c r="F8" s="88">
        <v>-54825238819.401245</v>
      </c>
      <c r="G8" s="88">
        <v>-31278900511.090515</v>
      </c>
      <c r="H8" s="88">
        <v>-13822081755.012177</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3" sqref="B3:AZ8"/>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407637567287.14777</v>
      </c>
      <c r="G3" s="88">
        <v>360272118813.94434</v>
      </c>
      <c r="H3" s="88">
        <v>338677283378.6983</v>
      </c>
      <c r="I3" s="88">
        <v>318766207563.87097</v>
      </c>
      <c r="J3" s="88">
        <v>282982062635.26056</v>
      </c>
      <c r="K3" s="88">
        <v>269609547053.86371</v>
      </c>
      <c r="L3" s="88">
        <v>242873830799.31149</v>
      </c>
      <c r="M3" s="88">
        <v>229155328411.40811</v>
      </c>
      <c r="N3" s="88">
        <v>227231686048.75632</v>
      </c>
      <c r="O3" s="88">
        <v>202590845143.82843</v>
      </c>
      <c r="P3" s="88">
        <v>201222075492.50235</v>
      </c>
      <c r="Q3" s="88">
        <v>177628077863.70486</v>
      </c>
      <c r="R3" s="88">
        <v>176560252805.79092</v>
      </c>
      <c r="S3" s="88">
        <v>162316324346.16345</v>
      </c>
      <c r="T3" s="88">
        <v>161310787680.35571</v>
      </c>
      <c r="U3" s="88">
        <v>149773293554.88623</v>
      </c>
      <c r="V3" s="88">
        <v>144357859787.21036</v>
      </c>
      <c r="W3" s="88">
        <v>130893422249.5627</v>
      </c>
      <c r="X3" s="88">
        <v>118950508243.37965</v>
      </c>
      <c r="Y3" s="88">
        <v>107534736248.18892</v>
      </c>
      <c r="Z3" s="88">
        <v>106496591555.81119</v>
      </c>
      <c r="AA3" s="88">
        <v>95310339991.571594</v>
      </c>
      <c r="AB3" s="88">
        <v>94222765273.626495</v>
      </c>
      <c r="AC3" s="88">
        <v>86732093970.537949</v>
      </c>
      <c r="AD3" s="88">
        <v>77628599800.017365</v>
      </c>
      <c r="AE3" s="88">
        <v>68215245937.191689</v>
      </c>
      <c r="AF3" s="88">
        <v>61694456635.814682</v>
      </c>
      <c r="AG3" s="88">
        <v>60558332118.501007</v>
      </c>
      <c r="AH3" s="88">
        <v>51601573837.95652</v>
      </c>
      <c r="AI3" s="88">
        <v>50595103528.823471</v>
      </c>
      <c r="AJ3" s="88">
        <v>49553219175.128471</v>
      </c>
      <c r="AK3" s="88">
        <v>38955948687.959984</v>
      </c>
      <c r="AL3" s="88">
        <v>38134772658.385437</v>
      </c>
      <c r="AM3" s="88">
        <v>37305476320.129189</v>
      </c>
      <c r="AN3" s="88">
        <v>25799875020.691711</v>
      </c>
      <c r="AO3" s="88">
        <v>25314436634.229759</v>
      </c>
      <c r="AP3" s="88">
        <v>21213901007.607883</v>
      </c>
      <c r="AQ3" s="88">
        <v>20761361280.993423</v>
      </c>
      <c r="AR3" s="88">
        <v>20314256364.762634</v>
      </c>
      <c r="AS3" s="88">
        <v>9244372908.0356331</v>
      </c>
      <c r="AT3" s="88">
        <v>9107365338.0774803</v>
      </c>
      <c r="AU3" s="88">
        <v>8974265267.8526573</v>
      </c>
      <c r="AV3" s="88">
        <v>8845147870.4923439</v>
      </c>
      <c r="AW3" s="88">
        <v>8720037995.4405441</v>
      </c>
      <c r="AX3" s="88">
        <v>4750328808.2782183</v>
      </c>
      <c r="AY3" s="88">
        <v>4667990714.3905983</v>
      </c>
      <c r="AZ3" s="88">
        <v>4587404898.0409164</v>
      </c>
    </row>
    <row r="4" spans="1:659" x14ac:dyDescent="0.25">
      <c r="A4" s="16" t="s">
        <v>57</v>
      </c>
      <c r="B4" s="88">
        <v>445000000000</v>
      </c>
      <c r="C4" s="88">
        <v>445000000000</v>
      </c>
      <c r="D4" s="88">
        <v>445000000000</v>
      </c>
      <c r="E4" s="88">
        <v>445000000000</v>
      </c>
      <c r="F4" s="88">
        <v>406246683282.95624</v>
      </c>
      <c r="G4" s="88">
        <v>362074817822.06061</v>
      </c>
      <c r="H4" s="88">
        <v>345234817202.00079</v>
      </c>
      <c r="I4" s="88">
        <v>328199823952.16858</v>
      </c>
      <c r="J4" s="88">
        <v>290072282597.25049</v>
      </c>
      <c r="K4" s="88">
        <v>279374081915.06311</v>
      </c>
      <c r="L4" s="88">
        <v>252227828525.98236</v>
      </c>
      <c r="M4" s="88">
        <v>236452548337.39792</v>
      </c>
      <c r="N4" s="88">
        <v>236452548337.39792</v>
      </c>
      <c r="O4" s="88">
        <v>206485969409.95551</v>
      </c>
      <c r="P4" s="88">
        <v>206485969409.95551</v>
      </c>
      <c r="Q4" s="88">
        <v>179649085080.56082</v>
      </c>
      <c r="R4" s="88">
        <v>179649085080.56082</v>
      </c>
      <c r="S4" s="88">
        <v>163030126499.20337</v>
      </c>
      <c r="T4" s="88">
        <v>163030126499.20337</v>
      </c>
      <c r="U4" s="88">
        <v>150093416555.88068</v>
      </c>
      <c r="V4" s="88">
        <v>145970760252.28119</v>
      </c>
      <c r="W4" s="88">
        <v>130464778732.52553</v>
      </c>
      <c r="X4" s="88">
        <v>117333479852.1084</v>
      </c>
      <c r="Y4" s="88">
        <v>104576925506.54395</v>
      </c>
      <c r="Z4" s="88">
        <v>104576925506.54395</v>
      </c>
      <c r="AA4" s="88">
        <v>91868993902.596542</v>
      </c>
      <c r="AB4" s="88">
        <v>91868993902.596542</v>
      </c>
      <c r="AC4" s="88">
        <v>84743463198.976837</v>
      </c>
      <c r="AD4" s="88">
        <v>74377203671.64006</v>
      </c>
      <c r="AE4" s="88">
        <v>64141387075.093819</v>
      </c>
      <c r="AF4" s="88">
        <v>59518302627.727547</v>
      </c>
      <c r="AG4" s="88">
        <v>59518302627.727547</v>
      </c>
      <c r="AH4" s="88">
        <v>49655560872.246849</v>
      </c>
      <c r="AI4" s="88">
        <v>49655560872.246849</v>
      </c>
      <c r="AJ4" s="88">
        <v>49655560872.246849</v>
      </c>
      <c r="AK4" s="88">
        <v>37930754805.983986</v>
      </c>
      <c r="AL4" s="88">
        <v>37930754805.983986</v>
      </c>
      <c r="AM4" s="88">
        <v>37930754805.983986</v>
      </c>
      <c r="AN4" s="88">
        <v>24170914754.058666</v>
      </c>
      <c r="AO4" s="88">
        <v>24170914754.058666</v>
      </c>
      <c r="AP4" s="88">
        <v>20794350124.653702</v>
      </c>
      <c r="AQ4" s="88">
        <v>20794350124.653702</v>
      </c>
      <c r="AR4" s="88">
        <v>20794350124.653702</v>
      </c>
      <c r="AS4" s="88">
        <v>6608567639.6235294</v>
      </c>
      <c r="AT4" s="88">
        <v>6608567639.6235294</v>
      </c>
      <c r="AU4" s="88">
        <v>6608567639.6235294</v>
      </c>
      <c r="AV4" s="88">
        <v>6608567639.6235294</v>
      </c>
      <c r="AW4" s="88">
        <v>6608567639.6235294</v>
      </c>
      <c r="AX4" s="88">
        <v>2924013677.3145289</v>
      </c>
      <c r="AY4" s="88">
        <v>2924013677.3145289</v>
      </c>
      <c r="AZ4" s="88">
        <v>2924013677.3145289</v>
      </c>
    </row>
    <row r="5" spans="1:659" x14ac:dyDescent="0.25">
      <c r="A5" t="s">
        <v>60</v>
      </c>
      <c r="B5" s="88">
        <v>2665223728.4230614</v>
      </c>
      <c r="C5" s="88">
        <v>9365758324.0633678</v>
      </c>
      <c r="D5" s="88">
        <v>5139478088.3977184</v>
      </c>
      <c r="E5" s="88">
        <v>4317088529.1158714</v>
      </c>
      <c r="F5" s="88">
        <v>3243427090.0816574</v>
      </c>
      <c r="G5" s="88">
        <v>1800983847.0958672</v>
      </c>
      <c r="H5" s="88">
        <v>1180737614.3127327</v>
      </c>
      <c r="I5" s="88">
        <v>-167436432.28550339</v>
      </c>
      <c r="J5" s="88">
        <v>-1962032619.4235573</v>
      </c>
      <c r="K5" s="88">
        <v>-1823506313.5177498</v>
      </c>
      <c r="L5" s="88">
        <v>-3062306885.5396194</v>
      </c>
      <c r="M5" s="88">
        <v>-2454912428.0141983</v>
      </c>
      <c r="N5" s="88">
        <v>-1611638933.4959259</v>
      </c>
      <c r="O5" s="88">
        <v>-3225683046.5259933</v>
      </c>
      <c r="P5" s="88">
        <v>-1493605526.3982239</v>
      </c>
      <c r="Q5" s="88">
        <v>-2419164368.5306969</v>
      </c>
      <c r="R5" s="88">
        <v>-1370642653.222435</v>
      </c>
      <c r="S5" s="88">
        <v>-1784724639.6444511</v>
      </c>
      <c r="T5" s="88">
        <v>-1290654809.9681387</v>
      </c>
      <c r="U5" s="88">
        <v>-1448945169.3123641</v>
      </c>
      <c r="V5" s="88">
        <v>-1228236935.4212337</v>
      </c>
      <c r="W5" s="88">
        <v>-1562850066.6044974</v>
      </c>
      <c r="X5" s="88">
        <v>-1183936892.8542709</v>
      </c>
      <c r="Y5" s="88">
        <v>-1047182516.8153744</v>
      </c>
      <c r="Z5" s="88">
        <v>-942627770.2617588</v>
      </c>
      <c r="AA5" s="88">
        <v>-960610107.70956278</v>
      </c>
      <c r="AB5" s="88">
        <v>-883397006.10385895</v>
      </c>
      <c r="AC5" s="88">
        <v>-619561875.49213696</v>
      </c>
      <c r="AD5" s="88">
        <v>-419650776.5495472</v>
      </c>
      <c r="AE5" s="88">
        <v>-456668650.28874588</v>
      </c>
      <c r="AF5" s="88">
        <v>-294128805.30339241</v>
      </c>
      <c r="AG5" s="88">
        <v>-497933855.10910416</v>
      </c>
      <c r="AH5" s="88">
        <v>-600508150.07754421</v>
      </c>
      <c r="AI5" s="88">
        <v>-432824684.8898735</v>
      </c>
      <c r="AJ5" s="88">
        <v>-432824684.8898735</v>
      </c>
      <c r="AK5" s="88">
        <v>-525460709.47346401</v>
      </c>
      <c r="AL5" s="88">
        <v>-319714942.23935413</v>
      </c>
      <c r="AM5" s="88">
        <v>-319714942.23935127</v>
      </c>
      <c r="AN5" s="88">
        <v>-957945265.62901115</v>
      </c>
      <c r="AO5" s="88">
        <v>-222664590.16235352</v>
      </c>
      <c r="AP5" s="88">
        <v>-60564016.923675537</v>
      </c>
      <c r="AQ5" s="88">
        <v>-150637004.98614502</v>
      </c>
      <c r="AR5" s="88">
        <v>-150637004.98614502</v>
      </c>
      <c r="AS5" s="88">
        <v>-339666824.87015724</v>
      </c>
      <c r="AT5" s="88">
        <v>-12149705.58493042</v>
      </c>
      <c r="AU5" s="88">
        <v>-12149705.58493042</v>
      </c>
      <c r="AV5" s="88">
        <v>-12149705.58493042</v>
      </c>
      <c r="AW5" s="88">
        <v>-12149705.58493042</v>
      </c>
      <c r="AX5" s="88">
        <v>1157129620.6292858</v>
      </c>
      <c r="AY5" s="88">
        <v>39657452.907417297</v>
      </c>
      <c r="AZ5" s="88">
        <v>39657452.907417297</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24730975760.081676</v>
      </c>
      <c r="G7" s="88">
        <v>26531959607.177544</v>
      </c>
      <c r="H7" s="88">
        <v>27712697221.490276</v>
      </c>
      <c r="I7" s="88">
        <v>27545260789.204773</v>
      </c>
      <c r="J7" s="88">
        <v>25583228169.781216</v>
      </c>
      <c r="K7" s="88">
        <v>23759721856.263466</v>
      </c>
      <c r="L7" s="88">
        <v>20697414970.723846</v>
      </c>
      <c r="M7" s="88">
        <v>18242502542.709648</v>
      </c>
      <c r="N7" s="88">
        <v>16630863609.213722</v>
      </c>
      <c r="O7" s="88">
        <v>13405180562.687729</v>
      </c>
      <c r="P7" s="88">
        <v>11911575036.289505</v>
      </c>
      <c r="Q7" s="88">
        <v>9492410667.7588081</v>
      </c>
      <c r="R7" s="88">
        <v>8121768014.5363731</v>
      </c>
      <c r="S7" s="88">
        <v>6337043374.891922</v>
      </c>
      <c r="T7" s="88">
        <v>5046388564.9237833</v>
      </c>
      <c r="U7" s="88">
        <v>3597443395.6114192</v>
      </c>
      <c r="V7" s="88">
        <v>2369206460.1901855</v>
      </c>
      <c r="W7" s="88">
        <v>806356393.58568811</v>
      </c>
      <c r="X7" s="88">
        <v>-377580499.26858282</v>
      </c>
      <c r="Y7" s="88">
        <v>-1424763016.0839572</v>
      </c>
      <c r="Z7" s="88">
        <v>-2367390786.345716</v>
      </c>
      <c r="AA7" s="88">
        <v>-3328000894.0552788</v>
      </c>
      <c r="AB7" s="88">
        <v>-4211397900.1591377</v>
      </c>
      <c r="AC7" s="88">
        <v>-4830959775.6512747</v>
      </c>
      <c r="AD7" s="88">
        <v>-5250610552.2008219</v>
      </c>
      <c r="AE7" s="88">
        <v>-5707279202.4895678</v>
      </c>
      <c r="AF7" s="88">
        <v>-6001408007.7929602</v>
      </c>
      <c r="AG7" s="88">
        <v>-6499341862.9020643</v>
      </c>
      <c r="AH7" s="88">
        <v>-7099850012.9796085</v>
      </c>
      <c r="AI7" s="88">
        <v>-7532674697.869482</v>
      </c>
      <c r="AJ7" s="88">
        <v>-7965499382.7593555</v>
      </c>
      <c r="AK7" s="88">
        <v>-8490960092.2328196</v>
      </c>
      <c r="AL7" s="88">
        <v>-8810675034.4721737</v>
      </c>
      <c r="AM7" s="88">
        <v>-9130389976.711525</v>
      </c>
      <c r="AN7" s="88">
        <v>-10088335242.340536</v>
      </c>
      <c r="AO7" s="88">
        <v>-10310999832.50289</v>
      </c>
      <c r="AP7" s="88">
        <v>-10371563849.426565</v>
      </c>
      <c r="AQ7" s="88">
        <v>-10522200854.41271</v>
      </c>
      <c r="AR7" s="88">
        <v>-10672837859.398855</v>
      </c>
      <c r="AS7" s="88">
        <v>-11012504684.269012</v>
      </c>
      <c r="AT7" s="88">
        <v>-11024654389.853943</v>
      </c>
      <c r="AU7" s="88">
        <v>-11036804095.438873</v>
      </c>
      <c r="AV7" s="88">
        <v>-11048953801.023804</v>
      </c>
      <c r="AW7" s="88">
        <v>-11061103506.608734</v>
      </c>
      <c r="AX7" s="88">
        <v>-9903973885.9794483</v>
      </c>
      <c r="AY7" s="88">
        <v>-9864316433.072031</v>
      </c>
      <c r="AZ7" s="88">
        <v>-9824658980.1646137</v>
      </c>
    </row>
    <row r="8" spans="1:659" x14ac:dyDescent="0.25">
      <c r="A8" s="16" t="s">
        <v>59</v>
      </c>
      <c r="B8" s="88">
        <v>29605210583.858215</v>
      </c>
      <c r="C8" s="88">
        <v>18496778763.617798</v>
      </c>
      <c r="D8" s="88">
        <v>10114968685.938538</v>
      </c>
      <c r="E8" s="88">
        <v>1941219204.7055054</v>
      </c>
      <c r="F8" s="88">
        <v>1390884004.1915283</v>
      </c>
      <c r="G8" s="88">
        <v>-1802699008.116272</v>
      </c>
      <c r="H8" s="88">
        <v>-6557533823.3024902</v>
      </c>
      <c r="I8" s="88">
        <v>-9433616388.2976074</v>
      </c>
      <c r="J8" s="88">
        <v>-7090219961.9899292</v>
      </c>
      <c r="K8" s="88">
        <v>-9764534861.1994019</v>
      </c>
      <c r="L8" s="88">
        <v>-9353997726.6708679</v>
      </c>
      <c r="M8" s="88">
        <v>-7297219925.9898071</v>
      </c>
      <c r="N8" s="88">
        <v>-9220862288.6416016</v>
      </c>
      <c r="O8" s="88">
        <v>-3895124266.1270752</v>
      </c>
      <c r="P8" s="88">
        <v>-5263893917.4531555</v>
      </c>
      <c r="Q8" s="88">
        <v>-2021007216.855957</v>
      </c>
      <c r="R8" s="88">
        <v>-3088832274.7698975</v>
      </c>
      <c r="S8" s="88">
        <v>-713802153.03991699</v>
      </c>
      <c r="T8" s="88">
        <v>-1719338818.8476562</v>
      </c>
      <c r="U8" s="88">
        <v>-320123000.9944458</v>
      </c>
      <c r="V8" s="88">
        <v>-1612900465.0708313</v>
      </c>
      <c r="W8" s="88">
        <v>428643517.03717041</v>
      </c>
      <c r="X8" s="88">
        <v>1617028391.2712555</v>
      </c>
      <c r="Y8" s="88">
        <v>2957810741.6449738</v>
      </c>
      <c r="Z8" s="88">
        <v>1919666049.2672424</v>
      </c>
      <c r="AA8" s="88">
        <v>3441346088.9750519</v>
      </c>
      <c r="AB8" s="88">
        <v>2353771371.029953</v>
      </c>
      <c r="AC8" s="88">
        <v>1988630771.5611115</v>
      </c>
      <c r="AD8" s="88">
        <v>3251396128.3773041</v>
      </c>
      <c r="AE8" s="88">
        <v>4073858862.0978699</v>
      </c>
      <c r="AF8" s="88">
        <v>2176154008.0871353</v>
      </c>
      <c r="AG8" s="88">
        <v>1040029490.7734604</v>
      </c>
      <c r="AH8" s="88">
        <v>1946012965.709671</v>
      </c>
      <c r="AI8" s="88">
        <v>939542656.57662201</v>
      </c>
      <c r="AJ8" s="88">
        <v>-102341697.11837769</v>
      </c>
      <c r="AK8" s="88">
        <v>1025193881.9759979</v>
      </c>
      <c r="AL8" s="88">
        <v>204017852.40145111</v>
      </c>
      <c r="AM8" s="88">
        <v>-625278485.85479736</v>
      </c>
      <c r="AN8" s="88">
        <v>1628960266.6330452</v>
      </c>
      <c r="AO8" s="88">
        <v>1143521880.171093</v>
      </c>
      <c r="AP8" s="88">
        <v>419550882.95418167</v>
      </c>
      <c r="AQ8" s="88">
        <v>-32988843.66027832</v>
      </c>
      <c r="AR8" s="88">
        <v>-480093759.8910675</v>
      </c>
      <c r="AS8" s="88">
        <v>2635805268.4121037</v>
      </c>
      <c r="AT8" s="88">
        <v>2498797698.4539509</v>
      </c>
      <c r="AU8" s="88">
        <v>2365697628.2291279</v>
      </c>
      <c r="AV8" s="88">
        <v>2236580230.8688145</v>
      </c>
      <c r="AW8" s="88">
        <v>2111470355.8170147</v>
      </c>
      <c r="AX8" s="88">
        <v>1826315130.9636893</v>
      </c>
      <c r="AY8" s="88">
        <v>1743977037.0760694</v>
      </c>
      <c r="AZ8" s="88">
        <v>1663391220.7263875</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673"/>
  <sheetViews>
    <sheetView workbookViewId="0">
      <selection activeCell="B3" sqref="B3:AZ8"/>
    </sheetView>
  </sheetViews>
  <sheetFormatPr defaultRowHeight="15" x14ac:dyDescent="0.25"/>
  <cols>
    <col min="1" max="1" width="35.85546875"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16"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A2" s="16"/>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34" t="s">
        <v>56</v>
      </c>
      <c r="B3" s="88">
        <v>474605210583.85822</v>
      </c>
      <c r="C3" s="88">
        <v>463496778763.6178</v>
      </c>
      <c r="D3" s="88">
        <v>455114968685.93854</v>
      </c>
      <c r="E3" s="88">
        <v>446941219204.70551</v>
      </c>
      <c r="F3" s="88">
        <v>388136556523.82013</v>
      </c>
      <c r="G3" s="88">
        <v>314263090776.08441</v>
      </c>
      <c r="H3" s="88">
        <v>262326476492.63773</v>
      </c>
      <c r="I3" s="88">
        <v>211476873380.79727</v>
      </c>
      <c r="J3" s="88">
        <v>154234160152.21066</v>
      </c>
      <c r="K3" s="88">
        <v>113479942064.72758</v>
      </c>
      <c r="L3" s="88">
        <v>69047164513.968079</v>
      </c>
      <c r="M3" s="88">
        <v>41338592459.800056</v>
      </c>
      <c r="N3" s="88">
        <v>12967353736.637917</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16" t="s">
        <v>57</v>
      </c>
      <c r="B4" s="88">
        <v>445000000000</v>
      </c>
      <c r="C4" s="88">
        <v>445000000000</v>
      </c>
      <c r="D4" s="88">
        <v>445000000000</v>
      </c>
      <c r="E4" s="88">
        <v>445000000000</v>
      </c>
      <c r="F4" s="88">
        <v>386848517390.80884</v>
      </c>
      <c r="G4" s="88">
        <v>315868329005.66223</v>
      </c>
      <c r="H4" s="88">
        <v>267618867932.62839</v>
      </c>
      <c r="I4" s="88">
        <v>217934401436.97403</v>
      </c>
      <c r="J4" s="88">
        <v>157305685559.51852</v>
      </c>
      <c r="K4" s="88">
        <v>117412854279.02505</v>
      </c>
      <c r="L4" s="88">
        <v>70722357336.914124</v>
      </c>
      <c r="M4" s="88">
        <v>40308639395.658417</v>
      </c>
      <c r="N4" s="88">
        <v>13002082773.263672</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t="s">
        <v>60</v>
      </c>
      <c r="B5" s="88">
        <v>2665223728.4230614</v>
      </c>
      <c r="C5" s="88">
        <v>9365758324.0633678</v>
      </c>
      <c r="D5" s="88">
        <v>5139478088.3977184</v>
      </c>
      <c r="E5" s="88">
        <v>4317088529.1158714</v>
      </c>
      <c r="F5" s="88">
        <v>3432250405.910717</v>
      </c>
      <c r="G5" s="88">
        <v>1900604858.0164871</v>
      </c>
      <c r="H5" s="88">
        <v>940028202.73130417</v>
      </c>
      <c r="I5" s="88">
        <v>-570583891.59500122</v>
      </c>
      <c r="J5" s="88">
        <v>-1310506791.1880302</v>
      </c>
      <c r="K5" s="88">
        <v>-1004021427.962265</v>
      </c>
      <c r="L5" s="88">
        <v>-2082990029.357666</v>
      </c>
      <c r="M5" s="88">
        <v>-892185121.35480118</v>
      </c>
      <c r="N5" s="88">
        <v>779333044.41461182</v>
      </c>
      <c r="O5" s="88">
        <v>219536097.55670929</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16" t="s">
        <v>58</v>
      </c>
      <c r="B7" s="88">
        <v>2665223728.4230614</v>
      </c>
      <c r="C7" s="88">
        <v>12030982052.486429</v>
      </c>
      <c r="D7" s="88">
        <v>17170460140.884148</v>
      </c>
      <c r="E7" s="88">
        <v>21487548670.000019</v>
      </c>
      <c r="F7" s="88">
        <v>24919799075.910736</v>
      </c>
      <c r="G7" s="88">
        <v>26820403933.927223</v>
      </c>
      <c r="H7" s="88">
        <v>27760432136.658527</v>
      </c>
      <c r="I7" s="88">
        <v>27189848245.063526</v>
      </c>
      <c r="J7" s="88">
        <v>25879341453.875496</v>
      </c>
      <c r="K7" s="88">
        <v>24875320025.913231</v>
      </c>
      <c r="L7" s="88">
        <v>22792329996.555565</v>
      </c>
      <c r="M7" s="88">
        <v>21900144875.200764</v>
      </c>
      <c r="N7" s="88">
        <v>22679477919.615376</v>
      </c>
      <c r="O7" s="88">
        <v>22899014017.172085</v>
      </c>
      <c r="P7" s="88">
        <v>22899014017.172085</v>
      </c>
      <c r="Q7" s="88">
        <v>22899014017.172085</v>
      </c>
      <c r="R7" s="88">
        <v>22899014017.172085</v>
      </c>
      <c r="S7" s="88">
        <v>22899014017.172085</v>
      </c>
      <c r="T7" s="88">
        <v>22899014017.172085</v>
      </c>
      <c r="U7" s="88">
        <v>22899014017.172085</v>
      </c>
      <c r="V7" s="88">
        <v>22899014017.172085</v>
      </c>
      <c r="W7" s="88">
        <v>22899014017.172085</v>
      </c>
      <c r="X7" s="88">
        <v>22899014017.172085</v>
      </c>
      <c r="Y7" s="88">
        <v>22899014017.172085</v>
      </c>
      <c r="Z7" s="88">
        <v>22899014017.172085</v>
      </c>
      <c r="AA7" s="88">
        <v>22899014017.172085</v>
      </c>
      <c r="AB7" s="88">
        <v>22899014017.172085</v>
      </c>
      <c r="AC7" s="88">
        <v>22899014017.172085</v>
      </c>
      <c r="AD7" s="88">
        <v>22899014017.172085</v>
      </c>
      <c r="AE7" s="88">
        <v>22899014017.172085</v>
      </c>
      <c r="AF7" s="88">
        <v>22899014017.172085</v>
      </c>
      <c r="AG7" s="88">
        <v>22899014017.172085</v>
      </c>
      <c r="AH7" s="88">
        <v>22899014017.172085</v>
      </c>
      <c r="AI7" s="88">
        <v>22899014017.172085</v>
      </c>
      <c r="AJ7" s="88">
        <v>22899014017.172085</v>
      </c>
      <c r="AK7" s="88">
        <v>22899014017.172085</v>
      </c>
      <c r="AL7" s="88">
        <v>22899014017.172085</v>
      </c>
      <c r="AM7" s="88">
        <v>22899014017.172085</v>
      </c>
      <c r="AN7" s="88">
        <v>22899014017.172085</v>
      </c>
      <c r="AO7" s="88">
        <v>22899014017.172085</v>
      </c>
      <c r="AP7" s="88">
        <v>22899014017.172085</v>
      </c>
      <c r="AQ7" s="88">
        <v>22899014017.172085</v>
      </c>
      <c r="AR7" s="88">
        <v>22899014017.172085</v>
      </c>
      <c r="AS7" s="88">
        <v>22899014017.172085</v>
      </c>
      <c r="AT7" s="88">
        <v>22899014017.172085</v>
      </c>
      <c r="AU7" s="88">
        <v>22899014017.172085</v>
      </c>
      <c r="AV7" s="88">
        <v>22899014017.172085</v>
      </c>
      <c r="AW7" s="88">
        <v>22899014017.172085</v>
      </c>
      <c r="AX7" s="88">
        <v>22899014017.172085</v>
      </c>
      <c r="AY7" s="88">
        <v>22899014017.172085</v>
      </c>
      <c r="AZ7" s="88">
        <v>22899014017.172085</v>
      </c>
    </row>
    <row r="8" spans="1:659" x14ac:dyDescent="0.25">
      <c r="A8" s="16" t="s">
        <v>59</v>
      </c>
      <c r="B8" s="88">
        <v>29605210583.858215</v>
      </c>
      <c r="C8" s="88">
        <v>18496778763.617798</v>
      </c>
      <c r="D8" s="88">
        <v>10114968685.938538</v>
      </c>
      <c r="E8" s="88">
        <v>1941219204.7055054</v>
      </c>
      <c r="F8" s="88">
        <v>1288039133.0112915</v>
      </c>
      <c r="G8" s="88">
        <v>-1605238229.5778198</v>
      </c>
      <c r="H8" s="88">
        <v>-5292391439.9906616</v>
      </c>
      <c r="I8" s="88">
        <v>-6457528056.1767578</v>
      </c>
      <c r="J8" s="88">
        <v>-3071525407.3078613</v>
      </c>
      <c r="K8" s="88">
        <v>-3932912214.2974701</v>
      </c>
      <c r="L8" s="88">
        <v>-1675192822.9460449</v>
      </c>
      <c r="M8" s="88">
        <v>1029953064.1416397</v>
      </c>
      <c r="N8" s="88">
        <v>-34729036.62575531</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I13"/>
  <sheetViews>
    <sheetView workbookViewId="0">
      <selection activeCell="B12" sqref="B12"/>
    </sheetView>
  </sheetViews>
  <sheetFormatPr defaultRowHeight="15" x14ac:dyDescent="0.25"/>
  <cols>
    <col min="1" max="1" width="35.85546875" style="48" bestFit="1" customWidth="1"/>
    <col min="2" max="2" width="11.140625" bestFit="1" customWidth="1"/>
    <col min="3" max="3" width="11.7109375" bestFit="1" customWidth="1"/>
    <col min="4" max="4" width="11" bestFit="1" customWidth="1"/>
    <col min="5" max="5" width="10.42578125" bestFit="1" customWidth="1"/>
    <col min="6" max="6" width="11.42578125" bestFit="1" customWidth="1"/>
    <col min="7" max="7" width="11.28515625" bestFit="1" customWidth="1"/>
    <col min="8" max="8" width="11" bestFit="1" customWidth="1"/>
    <col min="9" max="9" width="11.5703125" bestFit="1" customWidth="1"/>
    <col min="10" max="10" width="11.28515625" bestFit="1" customWidth="1"/>
    <col min="11" max="11" width="10.85546875" bestFit="1" customWidth="1"/>
    <col min="12" max="13" width="11.42578125" bestFit="1" customWidth="1"/>
    <col min="14" max="14" width="11.140625" bestFit="1" customWidth="1"/>
    <col min="15" max="15" width="11.7109375" bestFit="1" customWidth="1"/>
    <col min="16" max="16" width="11" bestFit="1" customWidth="1"/>
    <col min="17" max="17" width="10.42578125" bestFit="1" customWidth="1"/>
    <col min="18" max="18" width="11.42578125" bestFit="1" customWidth="1"/>
    <col min="19" max="19" width="11.28515625" bestFit="1" customWidth="1"/>
    <col min="20" max="20" width="11" bestFit="1" customWidth="1"/>
    <col min="21" max="21" width="11.5703125" bestFit="1" customWidth="1"/>
    <col min="22" max="22" width="11.28515625" bestFit="1" customWidth="1"/>
    <col min="23" max="23" width="10.85546875" bestFit="1" customWidth="1"/>
    <col min="24" max="25" width="11.42578125" bestFit="1" customWidth="1"/>
    <col min="26" max="26" width="11.140625" bestFit="1" customWidth="1"/>
    <col min="27" max="27" width="11.7109375" bestFit="1" customWidth="1"/>
    <col min="28" max="28" width="11" bestFit="1" customWidth="1"/>
    <col min="29" max="29" width="10.42578125" bestFit="1" customWidth="1"/>
    <col min="30" max="30" width="11.42578125" bestFit="1" customWidth="1"/>
    <col min="31" max="31" width="11.28515625" bestFit="1" customWidth="1"/>
    <col min="32" max="32" width="11" bestFit="1" customWidth="1"/>
    <col min="33" max="33" width="11.5703125" bestFit="1" customWidth="1"/>
    <col min="34" max="34" width="11.28515625" bestFit="1" customWidth="1"/>
    <col min="35" max="35" width="10.85546875" bestFit="1" customWidth="1"/>
    <col min="36" max="37" width="11.42578125" bestFit="1" customWidth="1"/>
    <col min="38" max="38" width="11.140625" bestFit="1" customWidth="1"/>
    <col min="39" max="39" width="11.7109375" bestFit="1" customWidth="1"/>
    <col min="40" max="40" width="11" bestFit="1" customWidth="1"/>
    <col min="41" max="41" width="10.42578125" bestFit="1" customWidth="1"/>
    <col min="42" max="42" width="11.42578125" bestFit="1" customWidth="1"/>
    <col min="43" max="43" width="11.28515625" bestFit="1" customWidth="1"/>
    <col min="44" max="44" width="11" bestFit="1" customWidth="1"/>
    <col min="45" max="45" width="11.5703125" bestFit="1" customWidth="1"/>
    <col min="46" max="46" width="11.28515625" bestFit="1" customWidth="1"/>
    <col min="47" max="47" width="10.85546875" bestFit="1" customWidth="1"/>
    <col min="48" max="49" width="11.42578125" bestFit="1" customWidth="1"/>
    <col min="50" max="50" width="11.140625" bestFit="1" customWidth="1"/>
    <col min="51" max="51" width="11.7109375" bestFit="1" customWidth="1"/>
    <col min="52" max="52" width="11" bestFit="1" customWidth="1"/>
    <col min="53" max="53" width="10.42578125" bestFit="1" customWidth="1"/>
    <col min="54" max="54" width="11.42578125" bestFit="1" customWidth="1"/>
    <col min="55" max="55" width="11.28515625" bestFit="1" customWidth="1"/>
    <col min="56" max="56" width="11" bestFit="1" customWidth="1"/>
    <col min="57" max="57" width="11.5703125" bestFit="1" customWidth="1"/>
    <col min="58" max="58" width="11.28515625" bestFit="1" customWidth="1"/>
    <col min="59" max="59" width="10.85546875" bestFit="1" customWidth="1"/>
    <col min="60" max="61" width="11.42578125" bestFit="1" customWidth="1"/>
    <col min="62" max="62" width="11.140625" bestFit="1" customWidth="1"/>
    <col min="63" max="63" width="11.7109375" bestFit="1" customWidth="1"/>
    <col min="64" max="64" width="11" bestFit="1" customWidth="1"/>
    <col min="65" max="65" width="10.42578125" bestFit="1" customWidth="1"/>
    <col min="66" max="66" width="11.42578125" bestFit="1" customWidth="1"/>
    <col min="67" max="67" width="11.28515625" bestFit="1" customWidth="1"/>
    <col min="68" max="68" width="11" bestFit="1" customWidth="1"/>
    <col min="69" max="69" width="11.5703125" bestFit="1" customWidth="1"/>
    <col min="70" max="70" width="11.28515625" bestFit="1" customWidth="1"/>
    <col min="71" max="71" width="10.85546875" bestFit="1" customWidth="1"/>
    <col min="72" max="73" width="11.42578125" bestFit="1" customWidth="1"/>
    <col min="74" max="74" width="11.140625" bestFit="1" customWidth="1"/>
    <col min="75" max="75" width="11.7109375" bestFit="1" customWidth="1"/>
    <col min="76" max="76" width="11" bestFit="1" customWidth="1"/>
    <col min="77" max="77" width="10.42578125" bestFit="1" customWidth="1"/>
    <col min="78" max="78" width="11.42578125" bestFit="1" customWidth="1"/>
    <col min="79" max="79" width="11.28515625" bestFit="1" customWidth="1"/>
    <col min="80" max="80" width="11" bestFit="1" customWidth="1"/>
    <col min="81" max="81" width="11.5703125" bestFit="1" customWidth="1"/>
    <col min="82" max="82" width="11.28515625" bestFit="1" customWidth="1"/>
    <col min="83" max="83" width="10.85546875" bestFit="1" customWidth="1"/>
    <col min="84" max="84" width="11.28515625" bestFit="1" customWidth="1"/>
    <col min="85" max="85" width="11.42578125" bestFit="1" customWidth="1"/>
    <col min="86" max="86" width="11.140625" bestFit="1" customWidth="1"/>
    <col min="87" max="87" width="11.7109375" bestFit="1" customWidth="1"/>
    <col min="88" max="88" width="11" bestFit="1" customWidth="1"/>
    <col min="89" max="89" width="10.42578125" bestFit="1" customWidth="1"/>
    <col min="90" max="90" width="11.42578125" bestFit="1" customWidth="1"/>
    <col min="91" max="91" width="11.28515625" bestFit="1" customWidth="1"/>
    <col min="92" max="92" width="11" bestFit="1" customWidth="1"/>
    <col min="93" max="93" width="11.5703125" bestFit="1" customWidth="1"/>
    <col min="94" max="94" width="11.28515625" bestFit="1" customWidth="1"/>
    <col min="95" max="95" width="10.85546875" bestFit="1" customWidth="1"/>
    <col min="96" max="97" width="11.42578125" bestFit="1" customWidth="1"/>
    <col min="98" max="98" width="11.140625" bestFit="1" customWidth="1"/>
    <col min="99" max="99" width="11.7109375" bestFit="1" customWidth="1"/>
    <col min="100" max="100" width="11" bestFit="1" customWidth="1"/>
    <col min="101" max="101" width="10.42578125" bestFit="1" customWidth="1"/>
    <col min="102" max="102" width="11.42578125" bestFit="1" customWidth="1"/>
    <col min="103" max="103" width="11.28515625" bestFit="1" customWidth="1"/>
    <col min="104" max="104" width="11" bestFit="1" customWidth="1"/>
    <col min="105" max="105" width="11.5703125" bestFit="1" customWidth="1"/>
    <col min="106" max="106" width="11.28515625" bestFit="1" customWidth="1"/>
    <col min="107" max="107" width="10.85546875" bestFit="1" customWidth="1"/>
    <col min="108" max="109" width="11.42578125" bestFit="1" customWidth="1"/>
    <col min="110" max="110" width="11.140625" bestFit="1" customWidth="1"/>
    <col min="111" max="111" width="11.7109375" bestFit="1" customWidth="1"/>
    <col min="112" max="112" width="11" bestFit="1" customWidth="1"/>
    <col min="113" max="113" width="10.42578125" bestFit="1" customWidth="1"/>
    <col min="114" max="114" width="11.42578125" bestFit="1" customWidth="1"/>
    <col min="115" max="115" width="11.28515625" bestFit="1" customWidth="1"/>
    <col min="116" max="116" width="11" bestFit="1" customWidth="1"/>
    <col min="117" max="117" width="11.5703125" bestFit="1" customWidth="1"/>
    <col min="118" max="118" width="11.28515625" bestFit="1" customWidth="1"/>
    <col min="119" max="119" width="10.85546875" bestFit="1" customWidth="1"/>
    <col min="120" max="121" width="11.42578125" bestFit="1" customWidth="1"/>
    <col min="122" max="122" width="11.140625" bestFit="1" customWidth="1"/>
    <col min="123" max="123" width="11.7109375" bestFit="1" customWidth="1"/>
    <col min="124" max="124" width="11" bestFit="1" customWidth="1"/>
    <col min="125" max="125" width="10.42578125" bestFit="1" customWidth="1"/>
    <col min="126" max="126" width="11.42578125" bestFit="1" customWidth="1"/>
    <col min="127" max="127" width="11.28515625" bestFit="1" customWidth="1"/>
    <col min="128" max="128" width="11" bestFit="1" customWidth="1"/>
    <col min="129" max="129" width="11.5703125" bestFit="1" customWidth="1"/>
    <col min="130" max="130" width="11.28515625" bestFit="1" customWidth="1"/>
    <col min="131" max="131" width="10.85546875" bestFit="1" customWidth="1"/>
    <col min="132" max="133" width="11.42578125" bestFit="1" customWidth="1"/>
    <col min="134" max="134" width="11.140625" bestFit="1" customWidth="1"/>
    <col min="135" max="135" width="11.7109375" bestFit="1" customWidth="1"/>
    <col min="136" max="136" width="11" bestFit="1" customWidth="1"/>
    <col min="137" max="137" width="10.42578125" bestFit="1" customWidth="1"/>
    <col min="138" max="138" width="11.42578125" bestFit="1" customWidth="1"/>
    <col min="139" max="139" width="11.28515625" bestFit="1" customWidth="1"/>
    <col min="140" max="140" width="11" bestFit="1" customWidth="1"/>
    <col min="141" max="141" width="11.5703125" bestFit="1" customWidth="1"/>
    <col min="142" max="142" width="11.28515625" bestFit="1" customWidth="1"/>
    <col min="143" max="143" width="10.85546875" bestFit="1" customWidth="1"/>
    <col min="144" max="145" width="11.42578125" bestFit="1" customWidth="1"/>
    <col min="146" max="146" width="11.140625" bestFit="1" customWidth="1"/>
    <col min="147" max="147" width="11.7109375" bestFit="1" customWidth="1"/>
    <col min="148" max="148" width="11" bestFit="1" customWidth="1"/>
    <col min="149" max="149" width="10.42578125" bestFit="1" customWidth="1"/>
    <col min="150" max="150" width="11.42578125" bestFit="1" customWidth="1"/>
    <col min="151" max="151" width="11.28515625" bestFit="1" customWidth="1"/>
    <col min="152" max="152" width="11" bestFit="1" customWidth="1"/>
    <col min="153" max="153" width="11.5703125" bestFit="1" customWidth="1"/>
    <col min="154" max="154" width="11.28515625" bestFit="1" customWidth="1"/>
    <col min="155" max="155" width="10.85546875" bestFit="1" customWidth="1"/>
    <col min="156" max="157" width="11.42578125" bestFit="1" customWidth="1"/>
    <col min="158" max="158" width="11.140625" bestFit="1" customWidth="1"/>
    <col min="159" max="159" width="11.7109375" bestFit="1" customWidth="1"/>
    <col min="160" max="160" width="11" bestFit="1" customWidth="1"/>
    <col min="161" max="161" width="10.42578125" bestFit="1" customWidth="1"/>
    <col min="162" max="162" width="11.42578125" bestFit="1" customWidth="1"/>
    <col min="163" max="163" width="11.28515625" bestFit="1" customWidth="1"/>
    <col min="164" max="164" width="11" bestFit="1" customWidth="1"/>
    <col min="165" max="165" width="11.5703125" bestFit="1" customWidth="1"/>
    <col min="166" max="166" width="11.28515625" bestFit="1" customWidth="1"/>
    <col min="167" max="167" width="10.85546875" bestFit="1" customWidth="1"/>
    <col min="168" max="169" width="11.42578125" bestFit="1" customWidth="1"/>
    <col min="170" max="170" width="11.140625" bestFit="1" customWidth="1"/>
    <col min="171" max="171" width="11.7109375" bestFit="1" customWidth="1"/>
    <col min="172" max="172" width="11" bestFit="1" customWidth="1"/>
    <col min="173" max="173" width="10.42578125" bestFit="1" customWidth="1"/>
    <col min="174" max="174" width="11.42578125" bestFit="1" customWidth="1"/>
    <col min="175" max="175" width="11.28515625" bestFit="1" customWidth="1"/>
    <col min="176" max="176" width="11" bestFit="1" customWidth="1"/>
    <col min="177" max="177" width="11.5703125" bestFit="1" customWidth="1"/>
    <col min="178" max="178" width="11.28515625" bestFit="1" customWidth="1"/>
    <col min="179" max="179" width="10.85546875" bestFit="1" customWidth="1"/>
    <col min="180" max="181" width="11.42578125" bestFit="1" customWidth="1"/>
    <col min="182" max="182" width="11.140625" bestFit="1" customWidth="1"/>
    <col min="183" max="183" width="11.7109375" bestFit="1" customWidth="1"/>
    <col min="184" max="184" width="11" bestFit="1" customWidth="1"/>
    <col min="185" max="185" width="10.42578125" bestFit="1" customWidth="1"/>
    <col min="186" max="186" width="11.42578125" bestFit="1" customWidth="1"/>
    <col min="187" max="187" width="11.28515625" bestFit="1" customWidth="1"/>
    <col min="188" max="188" width="11" bestFit="1" customWidth="1"/>
    <col min="189" max="189" width="11.5703125" bestFit="1" customWidth="1"/>
    <col min="190" max="190" width="11.28515625" bestFit="1" customWidth="1"/>
    <col min="191" max="191" width="10.85546875" bestFit="1" customWidth="1"/>
    <col min="192" max="193" width="11.42578125" bestFit="1" customWidth="1"/>
    <col min="194" max="194" width="11.140625" bestFit="1" customWidth="1"/>
    <col min="195" max="195" width="11.7109375" bestFit="1" customWidth="1"/>
    <col min="196" max="196" width="11" bestFit="1" customWidth="1"/>
    <col min="197" max="197" width="10.42578125" bestFit="1" customWidth="1"/>
    <col min="198" max="198" width="11.42578125" bestFit="1" customWidth="1"/>
    <col min="199" max="199" width="11.28515625" bestFit="1" customWidth="1"/>
    <col min="200" max="200" width="11" bestFit="1" customWidth="1"/>
    <col min="201" max="201" width="11.5703125" bestFit="1" customWidth="1"/>
    <col min="202" max="202" width="11.28515625" bestFit="1" customWidth="1"/>
    <col min="203" max="203" width="10.85546875" bestFit="1" customWidth="1"/>
    <col min="204" max="205" width="11.42578125" bestFit="1" customWidth="1"/>
    <col min="206" max="206" width="11.140625" bestFit="1" customWidth="1"/>
    <col min="207" max="207" width="11.7109375" bestFit="1" customWidth="1"/>
    <col min="208" max="208" width="11" bestFit="1" customWidth="1"/>
    <col min="209" max="209" width="10.42578125" bestFit="1" customWidth="1"/>
    <col min="210" max="210" width="11.42578125" bestFit="1" customWidth="1"/>
    <col min="211" max="211" width="11.28515625" bestFit="1" customWidth="1"/>
    <col min="212" max="212" width="11" bestFit="1" customWidth="1"/>
    <col min="213" max="213" width="11.5703125" bestFit="1" customWidth="1"/>
    <col min="214" max="214" width="11.28515625" bestFit="1" customWidth="1"/>
    <col min="215" max="215" width="10.85546875" bestFit="1" customWidth="1"/>
    <col min="216" max="217" width="11.42578125" bestFit="1" customWidth="1"/>
    <col min="218" max="218" width="11.140625" bestFit="1" customWidth="1"/>
    <col min="219" max="219" width="11.7109375" bestFit="1" customWidth="1"/>
    <col min="220" max="220" width="11" bestFit="1" customWidth="1"/>
    <col min="221" max="221" width="10.42578125" bestFit="1" customWidth="1"/>
    <col min="222" max="222" width="11.42578125" bestFit="1" customWidth="1"/>
    <col min="223" max="223" width="11.28515625" bestFit="1" customWidth="1"/>
    <col min="224" max="224" width="11" bestFit="1" customWidth="1"/>
    <col min="225" max="225" width="11.5703125" bestFit="1" customWidth="1"/>
    <col min="226" max="226" width="11.28515625" bestFit="1" customWidth="1"/>
    <col min="227" max="227" width="10.85546875" bestFit="1" customWidth="1"/>
    <col min="228" max="229" width="11.42578125" bestFit="1" customWidth="1"/>
    <col min="230" max="230" width="11.140625" bestFit="1" customWidth="1"/>
    <col min="231" max="231" width="11.7109375" bestFit="1" customWidth="1"/>
    <col min="232" max="232" width="11" bestFit="1" customWidth="1"/>
    <col min="233" max="233" width="10.42578125" bestFit="1" customWidth="1"/>
    <col min="234" max="234" width="11.42578125" bestFit="1" customWidth="1"/>
    <col min="235" max="235" width="11.28515625" bestFit="1" customWidth="1"/>
    <col min="236" max="236" width="11" bestFit="1" customWidth="1"/>
    <col min="237" max="237" width="11.5703125" bestFit="1" customWidth="1"/>
    <col min="238" max="238" width="11.28515625" bestFit="1" customWidth="1"/>
    <col min="239" max="239" width="10.85546875" bestFit="1" customWidth="1"/>
    <col min="240" max="241" width="11.42578125" bestFit="1" customWidth="1"/>
    <col min="242" max="242" width="11.140625" bestFit="1" customWidth="1"/>
    <col min="243" max="243" width="11.7109375" bestFit="1" customWidth="1"/>
    <col min="244" max="244" width="11" bestFit="1" customWidth="1"/>
    <col min="245" max="245" width="10.42578125" bestFit="1" customWidth="1"/>
    <col min="246" max="246" width="11.42578125" bestFit="1" customWidth="1"/>
    <col min="247" max="247" width="11.28515625" bestFit="1" customWidth="1"/>
    <col min="248" max="248" width="11" bestFit="1" customWidth="1"/>
    <col min="249" max="249" width="11.5703125" bestFit="1" customWidth="1"/>
    <col min="250" max="250" width="11.28515625" bestFit="1" customWidth="1"/>
    <col min="251" max="251" width="10.85546875" bestFit="1" customWidth="1"/>
    <col min="252" max="253" width="11.42578125" bestFit="1" customWidth="1"/>
    <col min="254" max="254" width="11.140625" bestFit="1" customWidth="1"/>
    <col min="255" max="255" width="11.7109375" bestFit="1" customWidth="1"/>
    <col min="256" max="256" width="11" bestFit="1" customWidth="1"/>
    <col min="257" max="257" width="10.42578125" bestFit="1" customWidth="1"/>
    <col min="258" max="258" width="11.42578125" bestFit="1" customWidth="1"/>
    <col min="259" max="259" width="11.28515625" bestFit="1" customWidth="1"/>
    <col min="260" max="260" width="11" bestFit="1" customWidth="1"/>
    <col min="261" max="261" width="11.5703125" bestFit="1" customWidth="1"/>
    <col min="262" max="262" width="11.28515625" bestFit="1" customWidth="1"/>
    <col min="263" max="263" width="10.85546875" bestFit="1" customWidth="1"/>
    <col min="264" max="265" width="11.42578125" bestFit="1" customWidth="1"/>
    <col min="266" max="266" width="11.140625" bestFit="1" customWidth="1"/>
    <col min="267" max="267" width="11.7109375" bestFit="1" customWidth="1"/>
    <col min="268" max="268" width="11" bestFit="1" customWidth="1"/>
    <col min="269" max="269" width="10.42578125" bestFit="1" customWidth="1"/>
    <col min="270" max="270" width="11.42578125" bestFit="1" customWidth="1"/>
    <col min="271" max="271" width="11.28515625" bestFit="1" customWidth="1"/>
    <col min="272" max="272" width="11" bestFit="1" customWidth="1"/>
    <col min="273" max="273" width="11.5703125" bestFit="1" customWidth="1"/>
    <col min="274" max="274" width="11.28515625" bestFit="1" customWidth="1"/>
    <col min="275" max="275" width="10.85546875" bestFit="1" customWidth="1"/>
    <col min="276" max="276" width="11.28515625" bestFit="1" customWidth="1"/>
    <col min="277" max="277" width="11.42578125" bestFit="1" customWidth="1"/>
    <col min="278" max="278" width="11.140625" bestFit="1" customWidth="1"/>
    <col min="279" max="279" width="11.7109375" bestFit="1" customWidth="1"/>
    <col min="280" max="280" width="11" bestFit="1" customWidth="1"/>
    <col min="281" max="281" width="10.42578125" bestFit="1" customWidth="1"/>
    <col min="282" max="282" width="11.42578125" bestFit="1" customWidth="1"/>
    <col min="283" max="283" width="11.28515625" bestFit="1" customWidth="1"/>
    <col min="284" max="284" width="11" bestFit="1" customWidth="1"/>
    <col min="285" max="285" width="11.5703125" bestFit="1" customWidth="1"/>
    <col min="286" max="286" width="11.28515625" bestFit="1" customWidth="1"/>
    <col min="287" max="287" width="10.85546875" bestFit="1" customWidth="1"/>
    <col min="288" max="289" width="11.42578125" bestFit="1" customWidth="1"/>
    <col min="290" max="290" width="11.140625" bestFit="1" customWidth="1"/>
    <col min="291" max="291" width="11.7109375" bestFit="1" customWidth="1"/>
    <col min="292" max="292" width="11" bestFit="1" customWidth="1"/>
    <col min="293" max="293" width="10.42578125" bestFit="1" customWidth="1"/>
    <col min="294" max="294" width="11.42578125" bestFit="1" customWidth="1"/>
    <col min="295" max="295" width="11.28515625" bestFit="1" customWidth="1"/>
    <col min="296" max="296" width="11" bestFit="1" customWidth="1"/>
    <col min="297" max="297" width="11.5703125" bestFit="1" customWidth="1"/>
    <col min="298" max="298" width="11.28515625" bestFit="1" customWidth="1"/>
    <col min="299" max="299" width="10.85546875" bestFit="1" customWidth="1"/>
    <col min="300" max="301" width="11.42578125" bestFit="1" customWidth="1"/>
    <col min="302" max="302" width="11.140625" bestFit="1" customWidth="1"/>
    <col min="303" max="303" width="11.7109375" bestFit="1" customWidth="1"/>
    <col min="304" max="304" width="11" bestFit="1" customWidth="1"/>
    <col min="305" max="305" width="10.42578125" bestFit="1" customWidth="1"/>
    <col min="306" max="306" width="11.42578125" bestFit="1" customWidth="1"/>
    <col min="307" max="307" width="11.28515625" bestFit="1" customWidth="1"/>
    <col min="308" max="308" width="11" bestFit="1" customWidth="1"/>
    <col min="309" max="309" width="11.5703125" bestFit="1" customWidth="1"/>
    <col min="310" max="310" width="11.28515625" bestFit="1" customWidth="1"/>
    <col min="311" max="311" width="10.85546875" bestFit="1" customWidth="1"/>
    <col min="312" max="313" width="11.42578125" bestFit="1" customWidth="1"/>
    <col min="314" max="314" width="11.140625" bestFit="1" customWidth="1"/>
    <col min="315" max="315" width="11.7109375" bestFit="1" customWidth="1"/>
    <col min="316" max="316" width="11" bestFit="1" customWidth="1"/>
    <col min="317" max="317" width="10.42578125" bestFit="1" customWidth="1"/>
    <col min="318" max="318" width="11.42578125" bestFit="1" customWidth="1"/>
    <col min="319" max="319" width="11.28515625" bestFit="1" customWidth="1"/>
    <col min="320" max="320" width="11" bestFit="1" customWidth="1"/>
    <col min="321" max="321" width="11.5703125" bestFit="1" customWidth="1"/>
    <col min="322" max="322" width="11.28515625" bestFit="1" customWidth="1"/>
    <col min="323" max="323" width="10.85546875" bestFit="1" customWidth="1"/>
    <col min="324" max="324" width="11.28515625" bestFit="1" customWidth="1"/>
    <col min="325" max="325" width="11.42578125" bestFit="1" customWidth="1"/>
    <col min="326" max="326" width="11.140625" bestFit="1" customWidth="1"/>
    <col min="327" max="327" width="11.7109375" bestFit="1" customWidth="1"/>
    <col min="328" max="328" width="11" bestFit="1" customWidth="1"/>
    <col min="329" max="329" width="10.42578125" bestFit="1" customWidth="1"/>
    <col min="330" max="330" width="11.42578125" bestFit="1" customWidth="1"/>
    <col min="331" max="331" width="11.28515625" bestFit="1" customWidth="1"/>
    <col min="332" max="332" width="11" bestFit="1" customWidth="1"/>
    <col min="333" max="333" width="11.5703125" bestFit="1" customWidth="1"/>
    <col min="334" max="334" width="11.28515625" bestFit="1" customWidth="1"/>
    <col min="335" max="335" width="10.85546875" bestFit="1" customWidth="1"/>
    <col min="336" max="337" width="11.42578125" bestFit="1" customWidth="1"/>
    <col min="338" max="338" width="11.140625" bestFit="1" customWidth="1"/>
    <col min="339" max="339" width="11.7109375" bestFit="1" customWidth="1"/>
    <col min="340" max="340" width="11" bestFit="1" customWidth="1"/>
    <col min="341" max="341" width="10.42578125" bestFit="1" customWidth="1"/>
    <col min="342" max="342" width="11.42578125" bestFit="1" customWidth="1"/>
    <col min="343" max="343" width="11.28515625" bestFit="1" customWidth="1"/>
    <col min="344" max="344" width="11" bestFit="1" customWidth="1"/>
    <col min="345" max="345" width="11.5703125" bestFit="1" customWidth="1"/>
    <col min="346" max="346" width="11.28515625" bestFit="1" customWidth="1"/>
    <col min="347" max="347" width="10.85546875" bestFit="1" customWidth="1"/>
    <col min="348" max="349" width="11.42578125" bestFit="1" customWidth="1"/>
    <col min="350" max="350" width="11.140625" bestFit="1" customWidth="1"/>
    <col min="351" max="351" width="11.7109375" bestFit="1" customWidth="1"/>
    <col min="352" max="352" width="11" bestFit="1" customWidth="1"/>
    <col min="353" max="353" width="10.42578125" bestFit="1" customWidth="1"/>
    <col min="354" max="354" width="11.42578125" bestFit="1" customWidth="1"/>
    <col min="355" max="355" width="11.28515625" bestFit="1" customWidth="1"/>
    <col min="356" max="356" width="11" bestFit="1" customWidth="1"/>
    <col min="357" max="357" width="11.5703125" bestFit="1" customWidth="1"/>
    <col min="358" max="358" width="11.28515625" bestFit="1" customWidth="1"/>
    <col min="359" max="359" width="10.85546875" bestFit="1" customWidth="1"/>
    <col min="360" max="361" width="11.42578125" bestFit="1" customWidth="1"/>
    <col min="362" max="362" width="11.140625" bestFit="1" customWidth="1"/>
    <col min="363" max="363" width="11.7109375" bestFit="1" customWidth="1"/>
    <col min="364" max="364" width="11" bestFit="1" customWidth="1"/>
    <col min="365" max="365" width="10.42578125" bestFit="1" customWidth="1"/>
    <col min="366" max="366" width="11.42578125" bestFit="1" customWidth="1"/>
    <col min="367" max="367" width="11.28515625" bestFit="1" customWidth="1"/>
    <col min="368" max="368" width="11" bestFit="1" customWidth="1"/>
    <col min="369" max="369" width="11.5703125" bestFit="1" customWidth="1"/>
    <col min="370" max="370" width="11.28515625" bestFit="1" customWidth="1"/>
    <col min="371" max="371" width="10.85546875" bestFit="1" customWidth="1"/>
    <col min="372" max="372" width="11.28515625" bestFit="1" customWidth="1"/>
    <col min="373" max="373" width="11.42578125" bestFit="1" customWidth="1"/>
    <col min="374" max="374" width="11.140625" bestFit="1" customWidth="1"/>
    <col min="375" max="375" width="11.7109375" bestFit="1" customWidth="1"/>
    <col min="376" max="376" width="11" bestFit="1" customWidth="1"/>
    <col min="377" max="377" width="10.42578125" bestFit="1" customWidth="1"/>
    <col min="378" max="378" width="11.42578125" bestFit="1" customWidth="1"/>
    <col min="379" max="379" width="11.28515625" bestFit="1" customWidth="1"/>
    <col min="380" max="380" width="11" bestFit="1" customWidth="1"/>
    <col min="381" max="381" width="11.5703125" bestFit="1" customWidth="1"/>
    <col min="382" max="382" width="11.28515625" bestFit="1" customWidth="1"/>
    <col min="383" max="383" width="10.85546875" bestFit="1" customWidth="1"/>
    <col min="384" max="385" width="11.42578125" bestFit="1" customWidth="1"/>
    <col min="386" max="386" width="11.140625" bestFit="1" customWidth="1"/>
    <col min="387" max="387" width="11.7109375" bestFit="1" customWidth="1"/>
    <col min="388" max="388" width="11" bestFit="1" customWidth="1"/>
    <col min="389" max="389" width="10.42578125" bestFit="1" customWidth="1"/>
    <col min="390" max="390" width="11.42578125" bestFit="1" customWidth="1"/>
    <col min="391" max="391" width="11.28515625" bestFit="1" customWidth="1"/>
    <col min="392" max="392" width="11" bestFit="1" customWidth="1"/>
    <col min="393" max="393" width="11.5703125" bestFit="1" customWidth="1"/>
    <col min="394" max="394" width="11.28515625" bestFit="1" customWidth="1"/>
    <col min="395" max="395" width="10.85546875" bestFit="1" customWidth="1"/>
    <col min="396" max="397" width="11.42578125" bestFit="1" customWidth="1"/>
    <col min="398" max="398" width="11.140625" bestFit="1" customWidth="1"/>
    <col min="399" max="399" width="11.7109375" bestFit="1" customWidth="1"/>
    <col min="400" max="400" width="11" bestFit="1" customWidth="1"/>
    <col min="401" max="401" width="10.42578125" bestFit="1" customWidth="1"/>
    <col min="402" max="402" width="11.42578125" bestFit="1" customWidth="1"/>
    <col min="403" max="403" width="11.28515625" bestFit="1" customWidth="1"/>
    <col min="404" max="404" width="11" bestFit="1" customWidth="1"/>
    <col min="405" max="405" width="11.5703125" bestFit="1" customWidth="1"/>
    <col min="406" max="406" width="11.28515625" bestFit="1" customWidth="1"/>
    <col min="407" max="407" width="10.85546875" bestFit="1" customWidth="1"/>
    <col min="408" max="409" width="11.42578125" bestFit="1" customWidth="1"/>
    <col min="410" max="410" width="11.140625" bestFit="1" customWidth="1"/>
    <col min="411" max="411" width="11.7109375" bestFit="1" customWidth="1"/>
    <col min="412" max="412" width="11" bestFit="1" customWidth="1"/>
    <col min="413" max="413" width="10.42578125" bestFit="1" customWidth="1"/>
    <col min="414" max="414" width="11.42578125" bestFit="1" customWidth="1"/>
    <col min="415" max="415" width="11.28515625" bestFit="1" customWidth="1"/>
    <col min="416" max="416" width="11" bestFit="1" customWidth="1"/>
    <col min="417" max="417" width="11.5703125" bestFit="1" customWidth="1"/>
    <col min="418" max="418" width="11.28515625" bestFit="1" customWidth="1"/>
    <col min="419" max="419" width="10.85546875" bestFit="1" customWidth="1"/>
    <col min="420" max="420" width="11.28515625" bestFit="1" customWidth="1"/>
    <col min="421" max="421" width="11.42578125" bestFit="1" customWidth="1"/>
    <col min="422" max="422" width="11.140625" bestFit="1" customWidth="1"/>
    <col min="423" max="423" width="11.7109375" bestFit="1" customWidth="1"/>
    <col min="424" max="424" width="11" bestFit="1" customWidth="1"/>
    <col min="425" max="425" width="10.42578125" bestFit="1" customWidth="1"/>
    <col min="426" max="426" width="11.42578125" bestFit="1" customWidth="1"/>
    <col min="427" max="427" width="11.28515625" bestFit="1" customWidth="1"/>
    <col min="428" max="428" width="11" bestFit="1" customWidth="1"/>
    <col min="429" max="429" width="11.5703125" bestFit="1" customWidth="1"/>
    <col min="430" max="430" width="11.28515625" bestFit="1" customWidth="1"/>
    <col min="431" max="431" width="10.85546875" bestFit="1" customWidth="1"/>
    <col min="432" max="433" width="11.42578125" bestFit="1" customWidth="1"/>
    <col min="434" max="434" width="11.140625" bestFit="1" customWidth="1"/>
    <col min="435" max="435" width="11.7109375" bestFit="1" customWidth="1"/>
    <col min="436" max="436" width="11" bestFit="1" customWidth="1"/>
    <col min="437" max="437" width="10.42578125" bestFit="1" customWidth="1"/>
    <col min="438" max="438" width="11.42578125" bestFit="1" customWidth="1"/>
    <col min="439" max="439" width="11.28515625" bestFit="1" customWidth="1"/>
    <col min="440" max="440" width="11" bestFit="1" customWidth="1"/>
    <col min="441" max="441" width="11.5703125" bestFit="1" customWidth="1"/>
    <col min="442" max="442" width="11.28515625" bestFit="1" customWidth="1"/>
    <col min="443" max="443" width="10.85546875" bestFit="1" customWidth="1"/>
    <col min="444" max="445" width="11.42578125" bestFit="1" customWidth="1"/>
    <col min="446" max="446" width="11.140625" bestFit="1" customWidth="1"/>
    <col min="447" max="447" width="11.7109375" bestFit="1" customWidth="1"/>
    <col min="448" max="448" width="11" bestFit="1" customWidth="1"/>
    <col min="449" max="449" width="10.42578125" bestFit="1" customWidth="1"/>
    <col min="450" max="450" width="11.42578125" bestFit="1" customWidth="1"/>
    <col min="451" max="451" width="11.28515625" bestFit="1" customWidth="1"/>
    <col min="452" max="452" width="11" bestFit="1" customWidth="1"/>
    <col min="453" max="453" width="11.5703125" bestFit="1" customWidth="1"/>
    <col min="454" max="454" width="11.28515625" bestFit="1" customWidth="1"/>
    <col min="455" max="455" width="10.85546875" bestFit="1" customWidth="1"/>
    <col min="456" max="457" width="11.42578125" bestFit="1" customWidth="1"/>
    <col min="458" max="458" width="11.140625" bestFit="1" customWidth="1"/>
    <col min="459" max="459" width="11.7109375" bestFit="1" customWidth="1"/>
    <col min="460" max="460" width="11" bestFit="1" customWidth="1"/>
    <col min="461" max="461" width="10.42578125" bestFit="1" customWidth="1"/>
    <col min="462" max="462" width="11.42578125" bestFit="1" customWidth="1"/>
    <col min="463" max="463" width="11.28515625" bestFit="1" customWidth="1"/>
    <col min="464" max="464" width="11" bestFit="1" customWidth="1"/>
    <col min="465" max="465" width="11.5703125" bestFit="1" customWidth="1"/>
    <col min="466" max="466" width="11.28515625" bestFit="1" customWidth="1"/>
    <col min="467" max="467" width="10.85546875" bestFit="1" customWidth="1"/>
    <col min="468" max="468" width="11.28515625" bestFit="1" customWidth="1"/>
    <col min="469" max="469" width="11.42578125" bestFit="1" customWidth="1"/>
    <col min="470" max="470" width="11.140625" bestFit="1" customWidth="1"/>
    <col min="471" max="471" width="11.7109375" bestFit="1" customWidth="1"/>
    <col min="472" max="472" width="11" bestFit="1" customWidth="1"/>
    <col min="473" max="473" width="10.42578125" bestFit="1" customWidth="1"/>
    <col min="474" max="474" width="11.42578125" bestFit="1" customWidth="1"/>
    <col min="475" max="475" width="11.28515625" bestFit="1" customWidth="1"/>
    <col min="476" max="476" width="11" bestFit="1" customWidth="1"/>
    <col min="477" max="477" width="11.5703125" bestFit="1" customWidth="1"/>
    <col min="478" max="478" width="11.28515625" bestFit="1" customWidth="1"/>
    <col min="479" max="479" width="10.85546875" bestFit="1" customWidth="1"/>
    <col min="480" max="481" width="11.42578125" bestFit="1" customWidth="1"/>
    <col min="482" max="482" width="11.140625" bestFit="1" customWidth="1"/>
    <col min="483" max="483" width="11.7109375" bestFit="1" customWidth="1"/>
    <col min="484" max="484" width="11" bestFit="1" customWidth="1"/>
    <col min="485" max="485" width="10.42578125" bestFit="1" customWidth="1"/>
    <col min="486" max="486" width="11.42578125" bestFit="1" customWidth="1"/>
    <col min="487" max="487" width="11.28515625" bestFit="1" customWidth="1"/>
    <col min="488" max="488" width="11" bestFit="1" customWidth="1"/>
    <col min="489" max="489" width="11.5703125" bestFit="1" customWidth="1"/>
    <col min="490" max="490" width="11.28515625" bestFit="1" customWidth="1"/>
    <col min="491" max="491" width="10.85546875" bestFit="1" customWidth="1"/>
    <col min="492" max="493" width="11.42578125" bestFit="1" customWidth="1"/>
    <col min="494" max="494" width="11.140625" bestFit="1" customWidth="1"/>
    <col min="495" max="495" width="11.7109375" bestFit="1" customWidth="1"/>
    <col min="496" max="496" width="11" bestFit="1" customWidth="1"/>
    <col min="497" max="497" width="10.42578125" bestFit="1" customWidth="1"/>
    <col min="498" max="498" width="11.42578125" bestFit="1" customWidth="1"/>
    <col min="499" max="499" width="11.28515625" bestFit="1" customWidth="1"/>
    <col min="500" max="500" width="11" bestFit="1" customWidth="1"/>
    <col min="501" max="501" width="11.5703125" bestFit="1" customWidth="1"/>
    <col min="502" max="502" width="11.28515625" bestFit="1" customWidth="1"/>
    <col min="503" max="503" width="10.85546875" bestFit="1" customWidth="1"/>
    <col min="504" max="505" width="11.42578125" bestFit="1" customWidth="1"/>
    <col min="506" max="506" width="11.140625" bestFit="1" customWidth="1"/>
    <col min="507" max="507" width="11.7109375" bestFit="1" customWidth="1"/>
    <col min="508" max="508" width="11" bestFit="1" customWidth="1"/>
    <col min="509" max="509" width="10.42578125" bestFit="1" customWidth="1"/>
    <col min="510" max="510" width="11.42578125" bestFit="1" customWidth="1"/>
    <col min="511" max="511" width="11.28515625" bestFit="1" customWidth="1"/>
    <col min="512" max="512" width="11" bestFit="1" customWidth="1"/>
    <col min="513" max="513" width="11.5703125" bestFit="1" customWidth="1"/>
    <col min="514" max="514" width="11.28515625" bestFit="1" customWidth="1"/>
    <col min="515" max="515" width="10.85546875" bestFit="1" customWidth="1"/>
    <col min="516" max="516" width="11.28515625" bestFit="1" customWidth="1"/>
    <col min="517" max="517" width="11.42578125" bestFit="1" customWidth="1"/>
    <col min="518" max="518" width="11.140625" bestFit="1" customWidth="1"/>
    <col min="519" max="519" width="11.7109375" bestFit="1" customWidth="1"/>
    <col min="520" max="520" width="11" bestFit="1" customWidth="1"/>
    <col min="521" max="521" width="10.42578125" bestFit="1" customWidth="1"/>
    <col min="522" max="522" width="11.42578125" bestFit="1" customWidth="1"/>
    <col min="523" max="523" width="11.28515625" bestFit="1" customWidth="1"/>
    <col min="524" max="524" width="11" bestFit="1" customWidth="1"/>
    <col min="525" max="525" width="11.5703125" bestFit="1" customWidth="1"/>
    <col min="526" max="526" width="11.28515625" bestFit="1" customWidth="1"/>
    <col min="527" max="527" width="10.85546875" bestFit="1" customWidth="1"/>
    <col min="528" max="529" width="11.42578125" bestFit="1" customWidth="1"/>
    <col min="530" max="530" width="11.140625" bestFit="1" customWidth="1"/>
    <col min="531" max="531" width="11.7109375" bestFit="1" customWidth="1"/>
    <col min="532" max="532" width="11" bestFit="1" customWidth="1"/>
    <col min="533" max="533" width="10.42578125" bestFit="1" customWidth="1"/>
    <col min="534" max="534" width="11.42578125" bestFit="1" customWidth="1"/>
    <col min="535" max="535" width="11.28515625" bestFit="1" customWidth="1"/>
    <col min="536" max="536" width="11" bestFit="1" customWidth="1"/>
    <col min="537" max="537" width="11.5703125" bestFit="1" customWidth="1"/>
    <col min="538" max="538" width="11.28515625" bestFit="1" customWidth="1"/>
    <col min="539" max="539" width="10.85546875" bestFit="1" customWidth="1"/>
    <col min="540" max="541" width="11.42578125" bestFit="1" customWidth="1"/>
    <col min="542" max="542" width="11.140625" bestFit="1" customWidth="1"/>
    <col min="543" max="543" width="11.7109375" bestFit="1" customWidth="1"/>
    <col min="544" max="544" width="11" bestFit="1" customWidth="1"/>
    <col min="545" max="545" width="10.42578125" bestFit="1" customWidth="1"/>
    <col min="546" max="546" width="11.42578125" bestFit="1" customWidth="1"/>
    <col min="547" max="547" width="11.28515625" bestFit="1" customWidth="1"/>
    <col min="548" max="548" width="11" bestFit="1" customWidth="1"/>
    <col min="549" max="549" width="11.5703125" bestFit="1" customWidth="1"/>
    <col min="550" max="550" width="11.28515625" bestFit="1" customWidth="1"/>
    <col min="551" max="551" width="10.85546875" bestFit="1" customWidth="1"/>
    <col min="552" max="553" width="11.42578125" bestFit="1" customWidth="1"/>
    <col min="554" max="554" width="11.140625" bestFit="1" customWidth="1"/>
    <col min="555" max="555" width="11.7109375" bestFit="1" customWidth="1"/>
    <col min="556" max="556" width="11" bestFit="1" customWidth="1"/>
    <col min="557" max="557" width="10.42578125" bestFit="1" customWidth="1"/>
    <col min="558" max="558" width="11.42578125" bestFit="1" customWidth="1"/>
    <col min="559" max="559" width="11.28515625" bestFit="1" customWidth="1"/>
    <col min="560" max="560" width="11" bestFit="1" customWidth="1"/>
    <col min="561" max="561" width="11.5703125" bestFit="1" customWidth="1"/>
    <col min="562" max="562" width="11.28515625" bestFit="1" customWidth="1"/>
    <col min="563" max="563" width="10.85546875" bestFit="1" customWidth="1"/>
    <col min="564" max="564" width="11.28515625" bestFit="1" customWidth="1"/>
    <col min="565" max="565" width="11.42578125" bestFit="1" customWidth="1"/>
    <col min="566" max="566" width="11.140625" bestFit="1" customWidth="1"/>
    <col min="567" max="567" width="11.7109375" bestFit="1" customWidth="1"/>
    <col min="568" max="568" width="11" bestFit="1" customWidth="1"/>
    <col min="569" max="569" width="10.42578125" bestFit="1" customWidth="1"/>
    <col min="570" max="570" width="11.42578125" bestFit="1" customWidth="1"/>
    <col min="571" max="571" width="11.28515625" bestFit="1" customWidth="1"/>
    <col min="572" max="572" width="11" bestFit="1" customWidth="1"/>
    <col min="573" max="573" width="11.5703125" bestFit="1" customWidth="1"/>
    <col min="574" max="574" width="11.28515625" bestFit="1" customWidth="1"/>
    <col min="575" max="575" width="10.85546875" bestFit="1" customWidth="1"/>
    <col min="576" max="577" width="11.42578125" bestFit="1" customWidth="1"/>
    <col min="578" max="578" width="11.140625" bestFit="1" customWidth="1"/>
    <col min="579" max="579" width="11.7109375" bestFit="1" customWidth="1"/>
    <col min="580" max="580" width="11" bestFit="1" customWidth="1"/>
    <col min="581" max="581" width="10.42578125" bestFit="1" customWidth="1"/>
    <col min="582" max="582" width="11.42578125" bestFit="1" customWidth="1"/>
    <col min="583" max="583" width="11.28515625" bestFit="1" customWidth="1"/>
    <col min="584" max="584" width="11" bestFit="1" customWidth="1"/>
    <col min="585" max="585" width="11.5703125" bestFit="1" customWidth="1"/>
    <col min="586" max="586" width="11.28515625" bestFit="1" customWidth="1"/>
    <col min="587" max="587" width="10.85546875" bestFit="1" customWidth="1"/>
    <col min="588" max="589" width="11.42578125" bestFit="1" customWidth="1"/>
    <col min="590" max="590" width="11.140625" bestFit="1" customWidth="1"/>
    <col min="591" max="591" width="11.7109375" bestFit="1" customWidth="1"/>
    <col min="592" max="592" width="11" bestFit="1" customWidth="1"/>
    <col min="593" max="593" width="10.42578125" bestFit="1" customWidth="1"/>
    <col min="594" max="594" width="11.42578125" bestFit="1" customWidth="1"/>
    <col min="595" max="595" width="11.28515625" bestFit="1" customWidth="1"/>
    <col min="596" max="596" width="11" bestFit="1" customWidth="1"/>
    <col min="597" max="597" width="11.5703125" bestFit="1" customWidth="1"/>
    <col min="598" max="598" width="11.28515625" bestFit="1" customWidth="1"/>
    <col min="599" max="599" width="10.85546875" bestFit="1" customWidth="1"/>
    <col min="600" max="601" width="11.42578125" bestFit="1" customWidth="1"/>
    <col min="602" max="602" width="11.140625" bestFit="1" customWidth="1"/>
    <col min="603" max="603" width="11.7109375" bestFit="1" customWidth="1"/>
    <col min="604" max="604" width="11" bestFit="1" customWidth="1"/>
    <col min="605" max="605" width="10.42578125" bestFit="1" customWidth="1"/>
    <col min="606" max="606" width="11.42578125" bestFit="1" customWidth="1"/>
    <col min="607" max="607" width="11.28515625" bestFit="1" customWidth="1"/>
    <col min="608" max="608" width="11" bestFit="1" customWidth="1"/>
    <col min="609" max="609" width="11.5703125" bestFit="1" customWidth="1"/>
    <col min="610" max="610" width="11.28515625" bestFit="1" customWidth="1"/>
  </cols>
  <sheetData>
    <row r="1" spans="1:659" x14ac:dyDescent="0.25">
      <c r="A1" s="48" t="s">
        <v>61</v>
      </c>
      <c r="B1" s="67">
        <f t="shared" ref="B1:AG1" si="0">DATE(B2,12,1)</f>
        <v>43070</v>
      </c>
      <c r="C1" s="67">
        <f t="shared" si="0"/>
        <v>43435</v>
      </c>
      <c r="D1" s="67">
        <f t="shared" si="0"/>
        <v>43800</v>
      </c>
      <c r="E1" s="67">
        <f t="shared" si="0"/>
        <v>44166</v>
      </c>
      <c r="F1" s="67">
        <f t="shared" si="0"/>
        <v>44531</v>
      </c>
      <c r="G1" s="67">
        <f t="shared" si="0"/>
        <v>44896</v>
      </c>
      <c r="H1" s="67">
        <f t="shared" si="0"/>
        <v>45261</v>
      </c>
      <c r="I1" s="67">
        <f t="shared" si="0"/>
        <v>45627</v>
      </c>
      <c r="J1" s="67">
        <f t="shared" si="0"/>
        <v>45992</v>
      </c>
      <c r="K1" s="67">
        <f t="shared" si="0"/>
        <v>46357</v>
      </c>
      <c r="L1" s="67">
        <f t="shared" si="0"/>
        <v>46722</v>
      </c>
      <c r="M1" s="67">
        <f t="shared" si="0"/>
        <v>47088</v>
      </c>
      <c r="N1" s="67">
        <f t="shared" si="0"/>
        <v>47453</v>
      </c>
      <c r="O1" s="67">
        <f t="shared" si="0"/>
        <v>47818</v>
      </c>
      <c r="P1" s="67">
        <f t="shared" si="0"/>
        <v>48183</v>
      </c>
      <c r="Q1" s="67">
        <f t="shared" si="0"/>
        <v>48549</v>
      </c>
      <c r="R1" s="67">
        <f t="shared" si="0"/>
        <v>48914</v>
      </c>
      <c r="S1" s="67">
        <f t="shared" si="0"/>
        <v>49279</v>
      </c>
      <c r="T1" s="67">
        <f t="shared" si="0"/>
        <v>49644</v>
      </c>
      <c r="U1" s="67">
        <f t="shared" si="0"/>
        <v>50010</v>
      </c>
      <c r="V1" s="67">
        <f t="shared" si="0"/>
        <v>50375</v>
      </c>
      <c r="W1" s="67">
        <f t="shared" si="0"/>
        <v>50740</v>
      </c>
      <c r="X1" s="67">
        <f t="shared" si="0"/>
        <v>51105</v>
      </c>
      <c r="Y1" s="67">
        <f t="shared" si="0"/>
        <v>51471</v>
      </c>
      <c r="Z1" s="67">
        <f t="shared" si="0"/>
        <v>51836</v>
      </c>
      <c r="AA1" s="67">
        <f t="shared" si="0"/>
        <v>52201</v>
      </c>
      <c r="AB1" s="67">
        <f t="shared" si="0"/>
        <v>52566</v>
      </c>
      <c r="AC1" s="67">
        <f t="shared" si="0"/>
        <v>52932</v>
      </c>
      <c r="AD1" s="67">
        <f t="shared" si="0"/>
        <v>53297</v>
      </c>
      <c r="AE1" s="67">
        <f t="shared" si="0"/>
        <v>53662</v>
      </c>
      <c r="AF1" s="67">
        <f t="shared" si="0"/>
        <v>54027</v>
      </c>
      <c r="AG1" s="67">
        <f t="shared" si="0"/>
        <v>54393</v>
      </c>
      <c r="AH1" s="67">
        <f t="shared" ref="AH1:AZ1" si="1">DATE(AH2,12,1)</f>
        <v>54758</v>
      </c>
      <c r="AI1" s="67">
        <f t="shared" si="1"/>
        <v>55123</v>
      </c>
      <c r="AJ1" s="67">
        <f t="shared" si="1"/>
        <v>55488</v>
      </c>
      <c r="AK1" s="67">
        <f t="shared" si="1"/>
        <v>55854</v>
      </c>
      <c r="AL1" s="67">
        <f t="shared" si="1"/>
        <v>56219</v>
      </c>
      <c r="AM1" s="67">
        <f t="shared" si="1"/>
        <v>56584</v>
      </c>
      <c r="AN1" s="67">
        <f t="shared" si="1"/>
        <v>56949</v>
      </c>
      <c r="AO1" s="67">
        <f t="shared" si="1"/>
        <v>57315</v>
      </c>
      <c r="AP1" s="67">
        <f t="shared" si="1"/>
        <v>57680</v>
      </c>
      <c r="AQ1" s="67">
        <f t="shared" si="1"/>
        <v>58045</v>
      </c>
      <c r="AR1" s="67">
        <f t="shared" si="1"/>
        <v>58410</v>
      </c>
      <c r="AS1" s="67">
        <f t="shared" si="1"/>
        <v>58776</v>
      </c>
      <c r="AT1" s="67">
        <f t="shared" si="1"/>
        <v>59141</v>
      </c>
      <c r="AU1" s="67">
        <f t="shared" si="1"/>
        <v>59506</v>
      </c>
      <c r="AV1" s="67">
        <f t="shared" si="1"/>
        <v>59871</v>
      </c>
      <c r="AW1" s="67">
        <f t="shared" si="1"/>
        <v>60237</v>
      </c>
      <c r="AX1" s="67">
        <f t="shared" si="1"/>
        <v>60602</v>
      </c>
      <c r="AY1" s="67">
        <f t="shared" si="1"/>
        <v>60967</v>
      </c>
      <c r="AZ1" s="67">
        <f t="shared" si="1"/>
        <v>61332</v>
      </c>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row>
    <row r="2" spans="1:659" x14ac:dyDescent="0.25">
      <c r="B2">
        <v>2017</v>
      </c>
      <c r="C2">
        <v>2018</v>
      </c>
      <c r="D2">
        <v>2019</v>
      </c>
      <c r="E2" s="17">
        <v>2020</v>
      </c>
      <c r="F2" s="17">
        <v>2021</v>
      </c>
      <c r="G2" s="17">
        <v>2022</v>
      </c>
      <c r="H2" s="17">
        <v>2023</v>
      </c>
      <c r="I2" s="17">
        <v>2024</v>
      </c>
      <c r="J2" s="17">
        <v>2025</v>
      </c>
      <c r="K2" s="17">
        <v>2026</v>
      </c>
      <c r="L2" s="17">
        <v>2027</v>
      </c>
      <c r="M2" s="17">
        <v>2028</v>
      </c>
      <c r="N2" s="17">
        <v>2029</v>
      </c>
      <c r="O2" s="17">
        <v>2030</v>
      </c>
      <c r="P2" s="17">
        <v>2031</v>
      </c>
      <c r="Q2" s="17">
        <v>2032</v>
      </c>
      <c r="R2" s="17">
        <v>2033</v>
      </c>
      <c r="S2" s="17">
        <v>2034</v>
      </c>
      <c r="T2" s="17">
        <v>2035</v>
      </c>
      <c r="U2" s="17">
        <v>2036</v>
      </c>
      <c r="V2" s="17">
        <v>2037</v>
      </c>
      <c r="W2" s="17">
        <v>2038</v>
      </c>
      <c r="X2" s="17">
        <v>2039</v>
      </c>
      <c r="Y2" s="17">
        <v>2040</v>
      </c>
      <c r="Z2" s="17">
        <v>2041</v>
      </c>
      <c r="AA2" s="17">
        <v>2042</v>
      </c>
      <c r="AB2" s="17">
        <v>2043</v>
      </c>
      <c r="AC2" s="17">
        <v>2044</v>
      </c>
      <c r="AD2" s="17">
        <v>2045</v>
      </c>
      <c r="AE2" s="17">
        <v>2046</v>
      </c>
      <c r="AF2" s="17">
        <v>2047</v>
      </c>
      <c r="AG2" s="17">
        <v>2048</v>
      </c>
      <c r="AH2" s="17">
        <v>2049</v>
      </c>
      <c r="AI2" s="17">
        <v>2050</v>
      </c>
      <c r="AJ2" s="17">
        <v>2051</v>
      </c>
      <c r="AK2" s="17">
        <v>2052</v>
      </c>
      <c r="AL2" s="17">
        <v>2053</v>
      </c>
      <c r="AM2" s="17">
        <v>2054</v>
      </c>
      <c r="AN2" s="17">
        <v>2055</v>
      </c>
      <c r="AO2" s="17">
        <v>2056</v>
      </c>
      <c r="AP2" s="17">
        <v>2057</v>
      </c>
      <c r="AQ2" s="17">
        <v>2058</v>
      </c>
      <c r="AR2" s="17">
        <v>2059</v>
      </c>
      <c r="AS2" s="17">
        <v>2060</v>
      </c>
      <c r="AT2" s="17">
        <v>2061</v>
      </c>
      <c r="AU2" s="17">
        <v>2062</v>
      </c>
      <c r="AV2" s="17">
        <v>2063</v>
      </c>
      <c r="AW2" s="17">
        <v>2064</v>
      </c>
      <c r="AX2" s="17">
        <v>2065</v>
      </c>
      <c r="AY2" s="17">
        <v>2066</v>
      </c>
      <c r="AZ2" s="17">
        <v>2067</v>
      </c>
    </row>
    <row r="3" spans="1:659" x14ac:dyDescent="0.25">
      <c r="A3" s="48" t="s">
        <v>56</v>
      </c>
      <c r="B3" s="88">
        <v>474605210583.85822</v>
      </c>
      <c r="C3" s="88">
        <v>463496778763.6178</v>
      </c>
      <c r="D3" s="88">
        <v>455114968685.93854</v>
      </c>
      <c r="E3" s="88">
        <v>446941219204.70551</v>
      </c>
      <c r="F3" s="88">
        <v>267060718445.17355</v>
      </c>
      <c r="G3" s="88">
        <v>202713474494.12769</v>
      </c>
      <c r="H3" s="88">
        <v>158879209311.73856</v>
      </c>
      <c r="I3" s="88">
        <v>114078599830.87321</v>
      </c>
      <c r="J3" s="88">
        <v>61087011548.380684</v>
      </c>
      <c r="K3" s="88">
        <v>23374028916.802097</v>
      </c>
      <c r="L3" s="88">
        <v>0</v>
      </c>
      <c r="M3" s="88">
        <v>0</v>
      </c>
      <c r="N3" s="88">
        <v>0</v>
      </c>
      <c r="O3" s="88">
        <v>0</v>
      </c>
      <c r="P3" s="88">
        <v>0</v>
      </c>
      <c r="Q3" s="88">
        <v>0</v>
      </c>
      <c r="R3" s="88">
        <v>0</v>
      </c>
      <c r="S3" s="88">
        <v>0</v>
      </c>
      <c r="T3" s="88">
        <v>0</v>
      </c>
      <c r="U3" s="88">
        <v>0</v>
      </c>
      <c r="V3" s="88">
        <v>0</v>
      </c>
      <c r="W3" s="88">
        <v>0</v>
      </c>
      <c r="X3" s="88">
        <v>0</v>
      </c>
      <c r="Y3" s="88">
        <v>0</v>
      </c>
      <c r="Z3" s="88">
        <v>0</v>
      </c>
      <c r="AA3" s="88">
        <v>0</v>
      </c>
      <c r="AB3" s="88">
        <v>0</v>
      </c>
      <c r="AC3" s="88">
        <v>0</v>
      </c>
      <c r="AD3" s="88">
        <v>0</v>
      </c>
      <c r="AE3" s="88">
        <v>0</v>
      </c>
      <c r="AF3" s="88">
        <v>0</v>
      </c>
      <c r="AG3" s="88">
        <v>0</v>
      </c>
      <c r="AH3" s="88">
        <v>0</v>
      </c>
      <c r="AI3" s="88">
        <v>0</v>
      </c>
      <c r="AJ3" s="88">
        <v>0</v>
      </c>
      <c r="AK3" s="88">
        <v>0</v>
      </c>
      <c r="AL3" s="88">
        <v>0</v>
      </c>
      <c r="AM3" s="88">
        <v>0</v>
      </c>
      <c r="AN3" s="88">
        <v>0</v>
      </c>
      <c r="AO3" s="88">
        <v>0</v>
      </c>
      <c r="AP3" s="88">
        <v>0</v>
      </c>
      <c r="AQ3" s="88">
        <v>0</v>
      </c>
      <c r="AR3" s="88">
        <v>0</v>
      </c>
      <c r="AS3" s="88">
        <v>0</v>
      </c>
      <c r="AT3" s="88">
        <v>0</v>
      </c>
      <c r="AU3" s="88">
        <v>0</v>
      </c>
      <c r="AV3" s="88">
        <v>0</v>
      </c>
      <c r="AW3" s="88">
        <v>0</v>
      </c>
      <c r="AX3" s="88">
        <v>0</v>
      </c>
      <c r="AY3" s="88">
        <v>0</v>
      </c>
      <c r="AZ3" s="88">
        <v>0</v>
      </c>
    </row>
    <row r="4" spans="1:659" x14ac:dyDescent="0.25">
      <c r="A4" s="48" t="s">
        <v>57</v>
      </c>
      <c r="B4" s="88">
        <v>445000000000</v>
      </c>
      <c r="C4" s="88">
        <v>445000000000</v>
      </c>
      <c r="D4" s="88">
        <v>445000000000</v>
      </c>
      <c r="E4" s="88">
        <v>445000000000</v>
      </c>
      <c r="F4" s="88">
        <v>366611476646.27527</v>
      </c>
      <c r="G4" s="88">
        <v>272565899987.56064</v>
      </c>
      <c r="H4" s="88">
        <v>210680155702.61102</v>
      </c>
      <c r="I4" s="88">
        <v>147830412488.8255</v>
      </c>
      <c r="J4" s="88">
        <v>73785055760.123505</v>
      </c>
      <c r="K4" s="88">
        <v>27835559914.944527</v>
      </c>
      <c r="L4" s="88">
        <v>0</v>
      </c>
      <c r="M4" s="88">
        <v>0</v>
      </c>
      <c r="N4" s="88">
        <v>0</v>
      </c>
      <c r="O4" s="88">
        <v>0</v>
      </c>
      <c r="P4" s="88">
        <v>0</v>
      </c>
      <c r="Q4" s="88">
        <v>0</v>
      </c>
      <c r="R4" s="88">
        <v>0</v>
      </c>
      <c r="S4" s="88">
        <v>0</v>
      </c>
      <c r="T4" s="88">
        <v>0</v>
      </c>
      <c r="U4" s="88">
        <v>0</v>
      </c>
      <c r="V4" s="88">
        <v>0</v>
      </c>
      <c r="W4" s="88">
        <v>0</v>
      </c>
      <c r="X4" s="88">
        <v>0</v>
      </c>
      <c r="Y4" s="88">
        <v>0</v>
      </c>
      <c r="Z4" s="88">
        <v>0</v>
      </c>
      <c r="AA4" s="88">
        <v>0</v>
      </c>
      <c r="AB4" s="88">
        <v>0</v>
      </c>
      <c r="AC4" s="88">
        <v>0</v>
      </c>
      <c r="AD4" s="88">
        <v>0</v>
      </c>
      <c r="AE4" s="88">
        <v>0</v>
      </c>
      <c r="AF4" s="88">
        <v>0</v>
      </c>
      <c r="AG4" s="88">
        <v>0</v>
      </c>
      <c r="AH4" s="88">
        <v>0</v>
      </c>
      <c r="AI4" s="88">
        <v>0</v>
      </c>
      <c r="AJ4" s="88">
        <v>0</v>
      </c>
      <c r="AK4" s="88">
        <v>0</v>
      </c>
      <c r="AL4" s="88">
        <v>0</v>
      </c>
      <c r="AM4" s="88">
        <v>0</v>
      </c>
      <c r="AN4" s="88">
        <v>0</v>
      </c>
      <c r="AO4" s="88">
        <v>0</v>
      </c>
      <c r="AP4" s="88">
        <v>0</v>
      </c>
      <c r="AQ4" s="88">
        <v>0</v>
      </c>
      <c r="AR4" s="88">
        <v>0</v>
      </c>
      <c r="AS4" s="88">
        <v>0</v>
      </c>
      <c r="AT4" s="88">
        <v>0</v>
      </c>
      <c r="AU4" s="88">
        <v>0</v>
      </c>
      <c r="AV4" s="88">
        <v>0</v>
      </c>
      <c r="AW4" s="88">
        <v>0</v>
      </c>
      <c r="AX4" s="88">
        <v>0</v>
      </c>
      <c r="AY4" s="88">
        <v>0</v>
      </c>
      <c r="AZ4" s="88">
        <v>0</v>
      </c>
    </row>
    <row r="5" spans="1:659" x14ac:dyDescent="0.25">
      <c r="A5" s="48" t="s">
        <v>60</v>
      </c>
      <c r="B5" s="88">
        <v>2665223728.4230614</v>
      </c>
      <c r="C5" s="88">
        <v>9365758324.0633678</v>
      </c>
      <c r="D5" s="88">
        <v>5139478088.3977184</v>
      </c>
      <c r="E5" s="88">
        <v>4317088529.1158714</v>
      </c>
      <c r="F5" s="88">
        <v>-17199478768.880054</v>
      </c>
      <c r="G5" s="88">
        <v>-22224819745.218781</v>
      </c>
      <c r="H5" s="88">
        <v>-13600034941.335579</v>
      </c>
      <c r="I5" s="88">
        <v>-13818247346.257942</v>
      </c>
      <c r="J5" s="88">
        <v>-14069302203.580322</v>
      </c>
      <c r="K5" s="88">
        <v>-6398078189.3258591</v>
      </c>
      <c r="L5" s="88">
        <v>-3137564395.324379</v>
      </c>
      <c r="M5" s="88">
        <v>0</v>
      </c>
      <c r="N5" s="88">
        <v>0</v>
      </c>
      <c r="O5" s="88">
        <v>0</v>
      </c>
      <c r="P5" s="88">
        <v>0</v>
      </c>
      <c r="Q5" s="88">
        <v>0</v>
      </c>
      <c r="R5" s="88">
        <v>0</v>
      </c>
      <c r="S5" s="88">
        <v>0</v>
      </c>
      <c r="T5" s="88">
        <v>0</v>
      </c>
      <c r="U5" s="88">
        <v>0</v>
      </c>
      <c r="V5" s="88">
        <v>0</v>
      </c>
      <c r="W5" s="88">
        <v>0</v>
      </c>
      <c r="X5" s="88">
        <v>0</v>
      </c>
      <c r="Y5" s="88">
        <v>0</v>
      </c>
      <c r="Z5" s="88">
        <v>0</v>
      </c>
      <c r="AA5" s="88">
        <v>0</v>
      </c>
      <c r="AB5" s="88">
        <v>0</v>
      </c>
      <c r="AC5" s="88">
        <v>0</v>
      </c>
      <c r="AD5" s="88">
        <v>0</v>
      </c>
      <c r="AE5" s="88">
        <v>0</v>
      </c>
      <c r="AF5" s="88">
        <v>0</v>
      </c>
      <c r="AG5" s="88">
        <v>0</v>
      </c>
      <c r="AH5" s="88">
        <v>0</v>
      </c>
      <c r="AI5" s="88">
        <v>0</v>
      </c>
      <c r="AJ5" s="88">
        <v>0</v>
      </c>
      <c r="AK5" s="88">
        <v>0</v>
      </c>
      <c r="AL5" s="88">
        <v>0</v>
      </c>
      <c r="AM5" s="88">
        <v>0</v>
      </c>
      <c r="AN5" s="88">
        <v>0</v>
      </c>
      <c r="AO5" s="88">
        <v>0</v>
      </c>
      <c r="AP5" s="88">
        <v>0</v>
      </c>
      <c r="AQ5" s="88">
        <v>0</v>
      </c>
      <c r="AR5" s="88">
        <v>0</v>
      </c>
      <c r="AS5" s="88">
        <v>0</v>
      </c>
      <c r="AT5" s="88">
        <v>0</v>
      </c>
      <c r="AU5" s="88">
        <v>0</v>
      </c>
      <c r="AV5" s="88">
        <v>0</v>
      </c>
      <c r="AW5" s="88">
        <v>0</v>
      </c>
      <c r="AX5" s="88">
        <v>0</v>
      </c>
      <c r="AY5" s="88">
        <v>0</v>
      </c>
      <c r="AZ5" s="88">
        <v>0</v>
      </c>
    </row>
    <row r="6" spans="1:659" x14ac:dyDescent="0.25">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spans="1:659" x14ac:dyDescent="0.25">
      <c r="A7" s="48" t="s">
        <v>58</v>
      </c>
      <c r="B7" s="88">
        <v>2665223728.4230614</v>
      </c>
      <c r="C7" s="88">
        <v>12030982052.486429</v>
      </c>
      <c r="D7" s="88">
        <v>17170460140.884148</v>
      </c>
      <c r="E7" s="88">
        <v>21487548670.000019</v>
      </c>
      <c r="F7" s="88">
        <v>4288069901.1199641</v>
      </c>
      <c r="G7" s="88">
        <v>-17936749844.098816</v>
      </c>
      <c r="H7" s="88">
        <v>-31536784785.434395</v>
      </c>
      <c r="I7" s="88">
        <v>-45355032131.692337</v>
      </c>
      <c r="J7" s="88">
        <v>-59424334335.272659</v>
      </c>
      <c r="K7" s="88">
        <v>-65822412524.598518</v>
      </c>
      <c r="L7" s="88">
        <v>-68959976919.922897</v>
      </c>
      <c r="M7" s="88">
        <v>-68959976919.922897</v>
      </c>
      <c r="N7" s="88">
        <v>-68959976919.922897</v>
      </c>
      <c r="O7" s="88">
        <v>-68959976919.922897</v>
      </c>
      <c r="P7" s="88">
        <v>-68959976919.922897</v>
      </c>
      <c r="Q7" s="88">
        <v>-68959976919.922897</v>
      </c>
      <c r="R7" s="88">
        <v>-68959976919.922897</v>
      </c>
      <c r="S7" s="88">
        <v>-68959976919.922897</v>
      </c>
      <c r="T7" s="88">
        <v>-68959976919.922897</v>
      </c>
      <c r="U7" s="88">
        <v>-68959976919.922897</v>
      </c>
      <c r="V7" s="88">
        <v>-68959976919.922897</v>
      </c>
      <c r="W7" s="88">
        <v>-68959976919.922897</v>
      </c>
      <c r="X7" s="88">
        <v>-68959976919.922897</v>
      </c>
      <c r="Y7" s="88">
        <v>-68959976919.922897</v>
      </c>
      <c r="Z7" s="88">
        <v>-68959976919.922897</v>
      </c>
      <c r="AA7" s="88">
        <v>-68959976919.922897</v>
      </c>
      <c r="AB7" s="88">
        <v>-68959976919.922897</v>
      </c>
      <c r="AC7" s="88">
        <v>-68959976919.922897</v>
      </c>
      <c r="AD7" s="88">
        <v>-68959976919.922897</v>
      </c>
      <c r="AE7" s="88">
        <v>-68959976919.922897</v>
      </c>
      <c r="AF7" s="88">
        <v>-68959976919.922897</v>
      </c>
      <c r="AG7" s="88">
        <v>-68959976919.922897</v>
      </c>
      <c r="AH7" s="88">
        <v>-68959976919.922897</v>
      </c>
      <c r="AI7" s="88">
        <v>-68959976919.922897</v>
      </c>
      <c r="AJ7" s="88">
        <v>-68959976919.922897</v>
      </c>
      <c r="AK7" s="88">
        <v>-68959976919.922897</v>
      </c>
      <c r="AL7" s="88">
        <v>-68959976919.922897</v>
      </c>
      <c r="AM7" s="88">
        <v>-68959976919.922897</v>
      </c>
      <c r="AN7" s="88">
        <v>-68959976919.922897</v>
      </c>
      <c r="AO7" s="88">
        <v>-68959976919.922897</v>
      </c>
      <c r="AP7" s="88">
        <v>-68959976919.922897</v>
      </c>
      <c r="AQ7" s="88">
        <v>-68959976919.922897</v>
      </c>
      <c r="AR7" s="88">
        <v>-68959976919.922897</v>
      </c>
      <c r="AS7" s="88">
        <v>-68959976919.922897</v>
      </c>
      <c r="AT7" s="88">
        <v>-68959976919.922897</v>
      </c>
      <c r="AU7" s="88">
        <v>-68959976919.922897</v>
      </c>
      <c r="AV7" s="88">
        <v>-68959976919.922897</v>
      </c>
      <c r="AW7" s="88">
        <v>-68959976919.922897</v>
      </c>
      <c r="AX7" s="88">
        <v>-68959976919.922897</v>
      </c>
      <c r="AY7" s="88">
        <v>-68959976919.922897</v>
      </c>
      <c r="AZ7" s="88">
        <v>-68959976919.922897</v>
      </c>
    </row>
    <row r="8" spans="1:659" x14ac:dyDescent="0.25">
      <c r="A8" s="48" t="s">
        <v>59</v>
      </c>
      <c r="B8" s="88">
        <v>29605210583.858215</v>
      </c>
      <c r="C8" s="88">
        <v>18496778763.617798</v>
      </c>
      <c r="D8" s="88">
        <v>10114968685.938538</v>
      </c>
      <c r="E8" s="88">
        <v>1941219204.7055054</v>
      </c>
      <c r="F8" s="88">
        <v>-99550758201.101715</v>
      </c>
      <c r="G8" s="88">
        <v>-69852425493.432953</v>
      </c>
      <c r="H8" s="88">
        <v>-51800946390.872467</v>
      </c>
      <c r="I8" s="88">
        <v>-33751812657.952286</v>
      </c>
      <c r="J8" s="88">
        <v>-12698044211.742821</v>
      </c>
      <c r="K8" s="88">
        <v>-4461530998.1424294</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88">
        <v>0</v>
      </c>
      <c r="AH8" s="88">
        <v>0</v>
      </c>
      <c r="AI8" s="88">
        <v>0</v>
      </c>
      <c r="AJ8" s="88">
        <v>0</v>
      </c>
      <c r="AK8" s="88">
        <v>0</v>
      </c>
      <c r="AL8" s="88">
        <v>0</v>
      </c>
      <c r="AM8" s="88">
        <v>0</v>
      </c>
      <c r="AN8" s="88">
        <v>0</v>
      </c>
      <c r="AO8" s="88">
        <v>0</v>
      </c>
      <c r="AP8" s="88">
        <v>0</v>
      </c>
      <c r="AQ8" s="88">
        <v>0</v>
      </c>
      <c r="AR8" s="88">
        <v>0</v>
      </c>
      <c r="AS8" s="88">
        <v>0</v>
      </c>
      <c r="AT8" s="88">
        <v>0</v>
      </c>
      <c r="AU8" s="88">
        <v>0</v>
      </c>
      <c r="AV8" s="88">
        <v>0</v>
      </c>
      <c r="AW8" s="88">
        <v>0</v>
      </c>
      <c r="AX8" s="88">
        <v>0</v>
      </c>
      <c r="AY8" s="88">
        <v>0</v>
      </c>
      <c r="AZ8" s="88">
        <v>0</v>
      </c>
    </row>
    <row r="9" spans="1:659" x14ac:dyDescent="0.2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row>
    <row r="10" spans="1:659" x14ac:dyDescent="0.2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row>
    <row r="11" spans="1:659" x14ac:dyDescent="0.25">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row>
    <row r="12" spans="1:659" x14ac:dyDescent="0.25">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row>
    <row r="13" spans="1:659" s="17" customFormat="1" x14ac:dyDescent="0.25">
      <c r="A13" s="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2017-10-30T00:00:00+00:00</PublishDate>
    <PublishingExpirationDate xmlns="http://schemas.microsoft.com/sharepoint/v3" xsi:nil="true"/>
    <IncludeContentsInIndex xmlns="http://schemas.microsoft.com/sharepoint/v3">true</IncludeContentsInIndex>
    <PublishingStartDate xmlns="http://schemas.microsoft.com/sharepoint/v3">2017-10-30T09:30:00+00:00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4 Years</ArchivalChoice>
    <Archival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92b46fb6-79b2-4aef-9f6c-28dcf72d4e21</TermId>
        </TermInfo>
      </Terms>
    </BOETaxonomyFieldTaxHTField0>
    <ContentReviewDate xmlns="http://schemas.microsoft.com/sharepoint/v3">1900-01-01T00:00:00+00:00</ContentReviewDate>
    <BOETwoLevelApprovalUnapprovedUrls xmlns="b67fa5cd-9f58-4c91-ae17-33c31eed239f" xsi:nil="true"/>
    <TaxCatchAll xmlns="473c8558-9769-4e4c-9240-6b5c31c0767f">
      <Value>14</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FD1625-B9EF-43E7-A6CB-59C8A72CE7BC}"/>
</file>

<file path=customXml/itemProps2.xml><?xml version="1.0" encoding="utf-8"?>
<ds:datastoreItem xmlns:ds="http://schemas.openxmlformats.org/officeDocument/2006/customXml" ds:itemID="{8A75ECDF-DFB5-4938-BFBE-DFE406BD095F}"/>
</file>

<file path=customXml/itemProps3.xml><?xml version="1.0" encoding="utf-8"?>
<ds:datastoreItem xmlns:ds="http://schemas.openxmlformats.org/officeDocument/2006/customXml" ds:itemID="{4DADFD70-596C-42D1-931C-8662B9612C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Controls</vt:lpstr>
      <vt:lpstr>Disclaimer</vt:lpstr>
      <vt:lpstr>BankRatePathScenarios</vt:lpstr>
      <vt:lpstr>Balance Sheet</vt:lpstr>
      <vt:lpstr>Cash Transfers</vt:lpstr>
      <vt:lpstr>CumulativeTransfers</vt:lpstr>
      <vt:lpstr>RAW DATA --&gt;</vt:lpstr>
      <vt:lpstr>Bank rate paths</vt:lpstr>
      <vt:lpstr>Scenario 1</vt:lpstr>
      <vt:lpstr>Scenario 2</vt:lpstr>
      <vt:lpstr>Scenario 3</vt:lpstr>
      <vt:lpstr>Scenario 4</vt:lpstr>
      <vt:lpstr>Scenario 5</vt:lpstr>
      <vt:lpstr>Scenario 6</vt:lpstr>
      <vt:lpstr>Scenario 7</vt:lpstr>
      <vt:lpstr>Scenario 8</vt:lpstr>
      <vt:lpstr>Scenario 9</vt:lpstr>
      <vt:lpstr>Scenario 10</vt:lpstr>
      <vt:lpstr>Scenario 11</vt:lpstr>
      <vt:lpstr>Scenario 12</vt:lpstr>
      <vt:lpstr>Scenario 13</vt:lpstr>
      <vt:lpstr>Scenario 14</vt:lpstr>
      <vt:lpstr>SelectedScenario</vt:lpstr>
      <vt:lpstr>UseMarketPath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Illustrative scenarios for the profile of payments between the APF and HMT – 29 September 2017 update</dc:title>
  <dc:creator/>
  <cp:lastModifiedBy/>
  <dcterms:created xsi:type="dcterms:W3CDTF">2006-09-16T00:00:00Z</dcterms:created>
  <dcterms:modified xsi:type="dcterms:W3CDTF">2017-10-27T15:20:59Z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0x010100EBF4EEF456FC2F46961A35CADEE901AB</vt:lpwstr>
  </property>
  <property fmtid="{D5CDD505-2E9C-101B-9397-08002B2CF9AE}" pid="4" name="BOETaxonomyField">
    <vt:lpwstr>14;#Publications|92b46fb6-79b2-4aef-9f6c-28dcf72d4e21</vt:lpwstr>
  </property>
  <property fmtid="{D5CDD505-2E9C-101B-9397-08002B2CF9AE}" pid="5" name="Order">
    <vt:r8>659300</vt:r8>
  </property>
  <property fmtid="{D5CDD505-2E9C-101B-9397-08002B2CF9AE}" pid="6" name="xd_ProgID">
    <vt:lpwstr/>
  </property>
  <property fmtid="{D5CDD505-2E9C-101B-9397-08002B2CF9AE}" pid="7" name="_SourceUrl">
    <vt:lpwstr/>
  </property>
  <property fmtid="{D5CDD505-2E9C-101B-9397-08002B2CF9AE}" pid="8" name="TemplateUrl">
    <vt:lpwstr/>
  </property>
  <property fmtid="{D5CDD505-2E9C-101B-9397-08002B2CF9AE}" pid="9" name="{A44787D4-0540-4523-9961-78E4036D8C6D}">
    <vt:lpwstr>{7AC84ADB-5928-4AFF-867A-C582353DBDC2}</vt:lpwstr>
  </property>
  <property fmtid="{D5CDD505-2E9C-101B-9397-08002B2CF9AE}" pid="10" name="_SharedFileIndex">
    <vt:lpwstr/>
  </property>
</Properties>
</file>