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3080" windowHeight="8460" firstSheet="1" activeTab="1"/>
  </bookViews>
  <sheets>
    <sheet name="Mapping for chart 1" sheetId="82" state="hidden" r:id="rId1"/>
    <sheet name="Table A" sheetId="46" r:id="rId2"/>
    <sheet name="Developed countries" sheetId="84" r:id="rId3"/>
    <sheet name="Tables B-C" sheetId="75" state="hidden" r:id="rId4"/>
    <sheet name="Offshore centres" sheetId="83" r:id="rId5"/>
    <sheet name="Tables D-E" sheetId="76" state="hidden" r:id="rId6"/>
    <sheet name="Developing countries" sheetId="77" r:id="rId7"/>
    <sheet name="Tables B-G" sheetId="69" state="hidden" r:id="rId8"/>
    <sheet name="New Style Table C" sheetId="56" state="hidden" r:id="rId9"/>
    <sheet name="Country mapping" sheetId="59" state="hidden" r:id="rId10"/>
    <sheet name="Sheet1" sheetId="61" state="hidden" r:id="rId11"/>
    <sheet name="Mapping" sheetId="62" state="hidden" r:id="rId12"/>
    <sheet name="Previous Period" sheetId="66" state="hidden" r:id="rId13"/>
  </sheets>
  <definedNames>
    <definedName name="_xlnm._FilterDatabase" localSheetId="9" hidden="1">'Country mapping'!$M$2:$Q$141</definedName>
    <definedName name="_xlnm._FilterDatabase" localSheetId="11" hidden="1">Mapping!$A$2:$H$395</definedName>
    <definedName name="_xlnm._FilterDatabase" localSheetId="10" hidden="1">Sheet1!$A$76:$B$232</definedName>
    <definedName name="gdg">#REF!</definedName>
    <definedName name="GFDG" localSheetId="2">#REF!</definedName>
    <definedName name="GFDG">#REF!</definedName>
    <definedName name="_xlnm.Print_Titles" localSheetId="12">'Previous Period'!$7:$12</definedName>
    <definedName name="table">#REF!</definedName>
    <definedName name="TableAdata" localSheetId="2">#REF!</definedName>
    <definedName name="TableAdata" localSheetId="6">#REF!</definedName>
    <definedName name="TableAdata" localSheetId="8">#REF!</definedName>
    <definedName name="TableAdata" localSheetId="4">#REF!</definedName>
    <definedName name="TableAdata" localSheetId="12">#REF!</definedName>
    <definedName name="TableAdata" localSheetId="3">#REF!</definedName>
    <definedName name="TableAdata" localSheetId="5">#REF!</definedName>
    <definedName name="TableAdata">#REF!</definedName>
    <definedName name="TableB" localSheetId="2">#REF!</definedName>
    <definedName name="TableB" localSheetId="6">#REF!</definedName>
    <definedName name="TableB" localSheetId="4">#REF!</definedName>
    <definedName name="TableB" localSheetId="12">#REF!</definedName>
    <definedName name="TableB" localSheetId="3">#REF!</definedName>
    <definedName name="TableB" localSheetId="5">#REF!</definedName>
    <definedName name="TableB">#REF!</definedName>
    <definedName name="TableBdata" localSheetId="2">#REF!</definedName>
    <definedName name="TableBdata" localSheetId="6">#REF!</definedName>
    <definedName name="TableBdata" localSheetId="8">#REF!</definedName>
    <definedName name="TableBdata" localSheetId="4">#REF!</definedName>
    <definedName name="TableBdata" localSheetId="12">#REF!</definedName>
    <definedName name="TableBdata" localSheetId="3">#REF!</definedName>
    <definedName name="TableBdata" localSheetId="5">#REF!</definedName>
    <definedName name="TableBdata">#REF!</definedName>
    <definedName name="TableCdata" localSheetId="2">#REF!,#REF!</definedName>
    <definedName name="TableCdata" localSheetId="6">#REF!,#REF!</definedName>
    <definedName name="TableCdata" localSheetId="4">#REF!,#REF!</definedName>
    <definedName name="TableCdata" localSheetId="12">#REF!,#REF!</definedName>
    <definedName name="TableCdata" localSheetId="3">#REF!,#REF!</definedName>
    <definedName name="TableCdata" localSheetId="5">#REF!,#REF!</definedName>
    <definedName name="TableCdata">#REF!,#REF!</definedName>
    <definedName name="TableDdata" localSheetId="2">#REF!,#REF!</definedName>
    <definedName name="TableDdata" localSheetId="6">#REF!,#REF!</definedName>
    <definedName name="TableDdata" localSheetId="4">#REF!,#REF!</definedName>
    <definedName name="TableDdata" localSheetId="12">#REF!,#REF!</definedName>
    <definedName name="TableDdata" localSheetId="3">#REF!,#REF!</definedName>
    <definedName name="TableDdata" localSheetId="5">#REF!,#REF!</definedName>
    <definedName name="TableDdata">#REF!,#REF!</definedName>
    <definedName name="TableEdata" localSheetId="2">#REF!</definedName>
    <definedName name="TableEdata" localSheetId="6">#REF!</definedName>
    <definedName name="TableEdata" localSheetId="8">#REF!</definedName>
    <definedName name="TableEdata" localSheetId="4">#REF!</definedName>
    <definedName name="TableEdata" localSheetId="12">#REF!</definedName>
    <definedName name="TableEdata" localSheetId="3">#REF!</definedName>
    <definedName name="TableEdata" localSheetId="5">#REF!</definedName>
    <definedName name="TableEdata">#REF!</definedName>
    <definedName name="TableFdata" localSheetId="2">#REF!,#REF!</definedName>
    <definedName name="TableFdata" localSheetId="6">#REF!,#REF!</definedName>
    <definedName name="TableFdata" localSheetId="4">#REF!,#REF!</definedName>
    <definedName name="TableFdata" localSheetId="12">#REF!,#REF!</definedName>
    <definedName name="TableFdata" localSheetId="3">#REF!,#REF!</definedName>
    <definedName name="TableFdata" localSheetId="5">#REF!,#REF!</definedName>
    <definedName name="TableFdata">#REF!,#REF!</definedName>
  </definedNames>
  <calcPr calcId="145621"/>
</workbook>
</file>

<file path=xl/calcChain.xml><?xml version="1.0" encoding="utf-8"?>
<calcChain xmlns="http://schemas.openxmlformats.org/spreadsheetml/2006/main">
  <c r="D40" i="76" l="1"/>
  <c r="D37" i="76"/>
  <c r="D24" i="76"/>
  <c r="D13" i="75"/>
  <c r="D15" i="75"/>
  <c r="D14" i="75"/>
  <c r="A21" i="76"/>
  <c r="A40" i="76"/>
  <c r="A24" i="76"/>
  <c r="M15" i="75" l="1"/>
  <c r="D16" i="75"/>
  <c r="D17" i="75"/>
  <c r="D38" i="76"/>
  <c r="D34" i="76"/>
  <c r="D20" i="76"/>
  <c r="D16" i="76"/>
  <c r="D35" i="76"/>
  <c r="D32" i="76"/>
  <c r="D15" i="76"/>
  <c r="D39" i="76"/>
  <c r="D36" i="76"/>
  <c r="D33" i="76"/>
  <c r="D19" i="76"/>
  <c r="D18" i="76"/>
  <c r="D17" i="76"/>
  <c r="A37" i="76"/>
  <c r="D22" i="76"/>
  <c r="D21" i="76"/>
  <c r="D31" i="76"/>
  <c r="D23" i="76"/>
  <c r="M13" i="75"/>
  <c r="D22" i="75"/>
  <c r="P15" i="75"/>
  <c r="D35" i="75"/>
  <c r="D29" i="75"/>
  <c r="D31" i="75"/>
  <c r="D34" i="75"/>
  <c r="D18" i="75"/>
  <c r="D38" i="75"/>
  <c r="D19" i="75"/>
  <c r="D36" i="75"/>
  <c r="D32" i="75"/>
  <c r="D20" i="75"/>
  <c r="D37" i="75"/>
  <c r="D33" i="75"/>
  <c r="D21" i="75"/>
  <c r="D30" i="75"/>
  <c r="N22" i="75" l="1"/>
  <c r="G13" i="75"/>
  <c r="P13" i="75"/>
  <c r="E13" i="75"/>
  <c r="I13" i="75"/>
  <c r="I15" i="75"/>
  <c r="N13" i="75"/>
  <c r="K22" i="75"/>
  <c r="G22" i="75"/>
  <c r="E22" i="75"/>
  <c r="M22" i="75"/>
  <c r="R22" i="75"/>
  <c r="M19" i="76"/>
  <c r="E19" i="76"/>
  <c r="P19" i="76"/>
  <c r="G19" i="76"/>
  <c r="N19" i="76"/>
  <c r="K19" i="76"/>
  <c r="I19" i="76"/>
  <c r="R19" i="76"/>
  <c r="P31" i="76"/>
  <c r="I31" i="76"/>
  <c r="K31" i="76"/>
  <c r="R31" i="76"/>
  <c r="G31" i="76"/>
  <c r="E31" i="76"/>
  <c r="N31" i="76"/>
  <c r="M31" i="76"/>
  <c r="M37" i="76"/>
  <c r="E37" i="76"/>
  <c r="R37" i="76"/>
  <c r="I37" i="76"/>
  <c r="P37" i="76"/>
  <c r="G37" i="76"/>
  <c r="N37" i="76"/>
  <c r="K37" i="76"/>
  <c r="M33" i="76"/>
  <c r="E33" i="76"/>
  <c r="P33" i="76"/>
  <c r="G33" i="76"/>
  <c r="N33" i="76"/>
  <c r="K33" i="76"/>
  <c r="I33" i="76"/>
  <c r="R33" i="76"/>
  <c r="N32" i="76"/>
  <c r="G32" i="76"/>
  <c r="M32" i="76"/>
  <c r="K32" i="76"/>
  <c r="I32" i="76"/>
  <c r="E32" i="76"/>
  <c r="R32" i="76"/>
  <c r="P32" i="76"/>
  <c r="R24" i="76"/>
  <c r="K24" i="76"/>
  <c r="N24" i="76"/>
  <c r="E24" i="76"/>
  <c r="M24" i="76"/>
  <c r="I24" i="76"/>
  <c r="P24" i="76"/>
  <c r="G24" i="76"/>
  <c r="N40" i="76"/>
  <c r="G40" i="76"/>
  <c r="R40" i="76"/>
  <c r="I40" i="76"/>
  <c r="P40" i="76"/>
  <c r="E40" i="76"/>
  <c r="M40" i="76"/>
  <c r="K40" i="76"/>
  <c r="R20" i="76"/>
  <c r="K20" i="76"/>
  <c r="P20" i="76"/>
  <c r="G20" i="76"/>
  <c r="N20" i="76"/>
  <c r="E20" i="76"/>
  <c r="M20" i="76"/>
  <c r="I20" i="76"/>
  <c r="P17" i="76"/>
  <c r="I17" i="76"/>
  <c r="N17" i="76"/>
  <c r="E17" i="76"/>
  <c r="M17" i="76"/>
  <c r="K17" i="76"/>
  <c r="G17" i="76"/>
  <c r="R17" i="76"/>
  <c r="N36" i="76"/>
  <c r="G36" i="76"/>
  <c r="P36" i="76"/>
  <c r="E36" i="76"/>
  <c r="M36" i="76"/>
  <c r="R36" i="76"/>
  <c r="K36" i="76"/>
  <c r="I36" i="76"/>
  <c r="P35" i="76"/>
  <c r="I35" i="76"/>
  <c r="M35" i="76"/>
  <c r="K35" i="76"/>
  <c r="R35" i="76"/>
  <c r="N35" i="76"/>
  <c r="G35" i="76"/>
  <c r="E35" i="76"/>
  <c r="R34" i="76"/>
  <c r="K34" i="76"/>
  <c r="I34" i="76"/>
  <c r="P34" i="76"/>
  <c r="G34" i="76"/>
  <c r="N34" i="76"/>
  <c r="M34" i="76"/>
  <c r="E34" i="76"/>
  <c r="M23" i="76"/>
  <c r="E23" i="76"/>
  <c r="K23" i="76"/>
  <c r="R23" i="76"/>
  <c r="I23" i="76"/>
  <c r="P23" i="76"/>
  <c r="G23" i="76"/>
  <c r="N23" i="76"/>
  <c r="M15" i="76"/>
  <c r="E15" i="76"/>
  <c r="N15" i="76"/>
  <c r="K15" i="76"/>
  <c r="I15" i="76"/>
  <c r="G15" i="76"/>
  <c r="R15" i="76"/>
  <c r="P15" i="76"/>
  <c r="P21" i="76"/>
  <c r="I21" i="76"/>
  <c r="R21" i="76"/>
  <c r="G21" i="76"/>
  <c r="N21" i="76"/>
  <c r="E21" i="76"/>
  <c r="M21" i="76"/>
  <c r="K21" i="76"/>
  <c r="N22" i="76"/>
  <c r="G22" i="76"/>
  <c r="R22" i="76"/>
  <c r="I22" i="76"/>
  <c r="P22" i="76"/>
  <c r="E22" i="76"/>
  <c r="M22" i="76"/>
  <c r="K22" i="76"/>
  <c r="N18" i="76"/>
  <c r="G18" i="76"/>
  <c r="P18" i="76"/>
  <c r="E18" i="76"/>
  <c r="M18" i="76"/>
  <c r="K18" i="76"/>
  <c r="I18" i="76"/>
  <c r="R18" i="76"/>
  <c r="P39" i="76"/>
  <c r="I39" i="76"/>
  <c r="N39" i="76"/>
  <c r="E39" i="76"/>
  <c r="M39" i="76"/>
  <c r="K39" i="76"/>
  <c r="G39" i="76"/>
  <c r="R39" i="76"/>
  <c r="R16" i="76"/>
  <c r="K16" i="76"/>
  <c r="N16" i="76"/>
  <c r="E16" i="76"/>
  <c r="M16" i="76"/>
  <c r="I16" i="76"/>
  <c r="G16" i="76"/>
  <c r="P16" i="76"/>
  <c r="R38" i="76"/>
  <c r="K38" i="76"/>
  <c r="M38" i="76"/>
  <c r="I38" i="76"/>
  <c r="G38" i="76"/>
  <c r="E38" i="76"/>
  <c r="P38" i="76"/>
  <c r="N38" i="76"/>
  <c r="K15" i="75"/>
  <c r="G15" i="75"/>
  <c r="R15" i="75"/>
  <c r="E15" i="75"/>
  <c r="K13" i="75"/>
  <c r="I22" i="75"/>
  <c r="R13" i="75"/>
  <c r="N15" i="75"/>
  <c r="P22" i="75"/>
  <c r="P21" i="75"/>
  <c r="I21" i="75"/>
  <c r="N21" i="75"/>
  <c r="E21" i="75"/>
  <c r="M21" i="75"/>
  <c r="K21" i="75"/>
  <c r="R21" i="75"/>
  <c r="G21" i="75"/>
  <c r="N32" i="75"/>
  <c r="G32" i="75"/>
  <c r="M32" i="75"/>
  <c r="K32" i="75"/>
  <c r="R32" i="75"/>
  <c r="I32" i="75"/>
  <c r="P32" i="75"/>
  <c r="E32" i="75"/>
  <c r="R16" i="75"/>
  <c r="K16" i="75"/>
  <c r="I16" i="75"/>
  <c r="P16" i="75"/>
  <c r="G16" i="75"/>
  <c r="N16" i="75"/>
  <c r="E16" i="75"/>
  <c r="M16" i="75"/>
  <c r="P17" i="75"/>
  <c r="I17" i="75"/>
  <c r="M17" i="75"/>
  <c r="K17" i="75"/>
  <c r="R17" i="75"/>
  <c r="G17" i="75"/>
  <c r="N17" i="75"/>
  <c r="E17" i="75"/>
  <c r="M33" i="75"/>
  <c r="E33" i="75"/>
  <c r="P33" i="75"/>
  <c r="G33" i="75"/>
  <c r="N33" i="75"/>
  <c r="K33" i="75"/>
  <c r="R33" i="75"/>
  <c r="I33" i="75"/>
  <c r="M19" i="75"/>
  <c r="E19" i="75"/>
  <c r="R19" i="75"/>
  <c r="I19" i="75"/>
  <c r="P19" i="75"/>
  <c r="G19" i="75"/>
  <c r="N19" i="75"/>
  <c r="K19" i="75"/>
  <c r="N18" i="75"/>
  <c r="G18" i="75"/>
  <c r="P18" i="75"/>
  <c r="E18" i="75"/>
  <c r="M18" i="75"/>
  <c r="K18" i="75"/>
  <c r="R18" i="75"/>
  <c r="I18" i="75"/>
  <c r="R34" i="75"/>
  <c r="K34" i="75"/>
  <c r="I34" i="75"/>
  <c r="P34" i="75"/>
  <c r="G34" i="75"/>
  <c r="N34" i="75"/>
  <c r="E34" i="75"/>
  <c r="M34" i="75"/>
  <c r="M29" i="75"/>
  <c r="E29" i="75"/>
  <c r="N29" i="75"/>
  <c r="K29" i="75"/>
  <c r="R29" i="75"/>
  <c r="I29" i="75"/>
  <c r="P29" i="75"/>
  <c r="G29" i="75"/>
  <c r="R30" i="75"/>
  <c r="K30" i="75"/>
  <c r="P30" i="75"/>
  <c r="G30" i="75"/>
  <c r="N30" i="75"/>
  <c r="E30" i="75"/>
  <c r="M30" i="75"/>
  <c r="I30" i="75"/>
  <c r="M37" i="75"/>
  <c r="E37" i="75"/>
  <c r="P37" i="75"/>
  <c r="G37" i="75"/>
  <c r="N37" i="75"/>
  <c r="K37" i="75"/>
  <c r="R37" i="75"/>
  <c r="I37" i="75"/>
  <c r="R20" i="75"/>
  <c r="K20" i="75"/>
  <c r="M20" i="75"/>
  <c r="I20" i="75"/>
  <c r="P20" i="75"/>
  <c r="G20" i="75"/>
  <c r="N20" i="75"/>
  <c r="E20" i="75"/>
  <c r="N38" i="75"/>
  <c r="G38" i="75"/>
  <c r="R38" i="75"/>
  <c r="I38" i="75"/>
  <c r="P38" i="75"/>
  <c r="E38" i="75"/>
  <c r="M38" i="75"/>
  <c r="K38" i="75"/>
  <c r="P31" i="75"/>
  <c r="I31" i="75"/>
  <c r="K31" i="75"/>
  <c r="R31" i="75"/>
  <c r="G31" i="75"/>
  <c r="N31" i="75"/>
  <c r="E31" i="75"/>
  <c r="M31" i="75"/>
  <c r="P35" i="75"/>
  <c r="I35" i="75"/>
  <c r="M35" i="75"/>
  <c r="K35" i="75"/>
  <c r="R35" i="75"/>
  <c r="G35" i="75"/>
  <c r="N35" i="75"/>
  <c r="E35" i="75"/>
  <c r="N14" i="75"/>
  <c r="G14" i="75"/>
  <c r="M14" i="75"/>
  <c r="K14" i="75"/>
  <c r="R14" i="75"/>
  <c r="I14" i="75"/>
  <c r="P14" i="75"/>
  <c r="E14" i="75"/>
  <c r="R36" i="75"/>
  <c r="K36" i="75"/>
  <c r="N36" i="75"/>
  <c r="E36" i="75"/>
  <c r="M36" i="75"/>
  <c r="I36" i="75"/>
  <c r="P36" i="75"/>
  <c r="G36" i="75"/>
  <c r="U15" i="75" l="1"/>
  <c r="V22" i="75"/>
  <c r="V13" i="75"/>
  <c r="U22" i="75"/>
  <c r="U13" i="75"/>
  <c r="V15" i="75"/>
  <c r="V16" i="76"/>
  <c r="U16" i="76"/>
  <c r="V39" i="76"/>
  <c r="U39" i="76"/>
  <c r="V18" i="76"/>
  <c r="U18" i="76"/>
  <c r="U34" i="76"/>
  <c r="V34" i="76"/>
  <c r="V35" i="76"/>
  <c r="U35" i="76"/>
  <c r="V36" i="76"/>
  <c r="U36" i="76"/>
  <c r="V17" i="76"/>
  <c r="U17" i="76"/>
  <c r="V24" i="76"/>
  <c r="U24" i="76"/>
  <c r="V38" i="76"/>
  <c r="U38" i="76"/>
  <c r="V22" i="76"/>
  <c r="U22" i="76"/>
  <c r="V21" i="76"/>
  <c r="U21" i="76"/>
  <c r="U15" i="76"/>
  <c r="V15" i="76"/>
  <c r="U23" i="76"/>
  <c r="V23" i="76"/>
  <c r="V20" i="76"/>
  <c r="U20" i="76"/>
  <c r="V40" i="76"/>
  <c r="U40" i="76"/>
  <c r="V32" i="76"/>
  <c r="U32" i="76"/>
  <c r="U33" i="76"/>
  <c r="V33" i="76"/>
  <c r="U37" i="76"/>
  <c r="V37" i="76"/>
  <c r="U31" i="76"/>
  <c r="V31" i="76"/>
  <c r="U19" i="76"/>
  <c r="V19" i="76"/>
  <c r="V36" i="75"/>
  <c r="U36" i="75"/>
  <c r="V14" i="75"/>
  <c r="U14" i="75"/>
  <c r="V35" i="75"/>
  <c r="U35" i="75"/>
  <c r="V20" i="75"/>
  <c r="U20" i="75"/>
  <c r="V18" i="75"/>
  <c r="U18" i="75"/>
  <c r="V17" i="75"/>
  <c r="U17" i="75"/>
  <c r="V32" i="75"/>
  <c r="U32" i="75"/>
  <c r="V21" i="75"/>
  <c r="U21" i="75"/>
  <c r="U31" i="75"/>
  <c r="V31" i="75"/>
  <c r="U34" i="75"/>
  <c r="V34" i="75"/>
  <c r="U16" i="75"/>
  <c r="V16" i="75"/>
  <c r="V38" i="75"/>
  <c r="U38" i="75"/>
  <c r="U37" i="75"/>
  <c r="V37" i="75"/>
  <c r="V30" i="75"/>
  <c r="U30" i="75"/>
  <c r="U29" i="75"/>
  <c r="V29" i="75"/>
  <c r="U19" i="75"/>
  <c r="V19" i="75"/>
  <c r="U33" i="75"/>
  <c r="V33" i="75"/>
  <c r="D13" i="69" l="1"/>
  <c r="E13" i="69" s="1"/>
  <c r="D73" i="69"/>
  <c r="D72" i="69"/>
  <c r="D74" i="69"/>
  <c r="D114" i="69"/>
  <c r="D108" i="69"/>
  <c r="D110" i="69"/>
  <c r="D94" i="69"/>
  <c r="D93" i="69"/>
  <c r="D88" i="69"/>
  <c r="D111" i="69"/>
  <c r="D92" i="69"/>
  <c r="D109" i="69"/>
  <c r="D95" i="69"/>
  <c r="D89" i="69"/>
  <c r="D106" i="69"/>
  <c r="D107" i="69"/>
  <c r="D97" i="69"/>
  <c r="D105" i="69"/>
  <c r="D96" i="69"/>
  <c r="D112" i="69"/>
  <c r="D90" i="69"/>
  <c r="D113" i="69"/>
  <c r="D91" i="69"/>
  <c r="D69" i="69"/>
  <c r="M69" i="69" s="1"/>
  <c r="D52" i="69"/>
  <c r="D51" i="69"/>
  <c r="G51" i="69" s="1"/>
  <c r="D70" i="69"/>
  <c r="D53" i="69"/>
  <c r="D57" i="69"/>
  <c r="D56" i="69"/>
  <c r="D71" i="69"/>
  <c r="D58" i="69"/>
  <c r="D67" i="69"/>
  <c r="M67" i="69" s="1"/>
  <c r="D68" i="69"/>
  <c r="P68" i="69" s="1"/>
  <c r="D54" i="69"/>
  <c r="D55" i="69"/>
  <c r="D37" i="69"/>
  <c r="D31" i="69"/>
  <c r="D19" i="69"/>
  <c r="D18" i="69"/>
  <c r="D17" i="69"/>
  <c r="G17" i="69" s="1"/>
  <c r="D38" i="69"/>
  <c r="D32" i="69"/>
  <c r="D20" i="69"/>
  <c r="D14" i="69"/>
  <c r="D35" i="69"/>
  <c r="D34" i="69"/>
  <c r="D33" i="69"/>
  <c r="D21" i="69"/>
  <c r="D15" i="69"/>
  <c r="E15" i="69" s="1"/>
  <c r="D29" i="69"/>
  <c r="D22" i="69"/>
  <c r="D36" i="69"/>
  <c r="D16" i="69"/>
  <c r="D30" i="69"/>
  <c r="P56" i="69" l="1"/>
  <c r="I56" i="69"/>
  <c r="N56" i="69"/>
  <c r="G73" i="69"/>
  <c r="N73" i="69"/>
  <c r="K73" i="69"/>
  <c r="E73" i="69"/>
  <c r="R73" i="69"/>
  <c r="P73" i="69"/>
  <c r="K55" i="69"/>
  <c r="E55" i="69"/>
  <c r="P55" i="69"/>
  <c r="R55" i="69"/>
  <c r="M55" i="69"/>
  <c r="R72" i="69"/>
  <c r="E72" i="69"/>
  <c r="K72" i="69"/>
  <c r="P72" i="69"/>
  <c r="M72" i="69"/>
  <c r="I72" i="69"/>
  <c r="N72" i="69"/>
  <c r="G72" i="69"/>
  <c r="I67" i="69"/>
  <c r="R54" i="69"/>
  <c r="K54" i="69"/>
  <c r="P54" i="69"/>
  <c r="K71" i="69"/>
  <c r="P71" i="69"/>
  <c r="I71" i="69"/>
  <c r="R71" i="69"/>
  <c r="N71" i="69"/>
  <c r="N67" i="69"/>
  <c r="G67" i="69"/>
  <c r="E67" i="69"/>
  <c r="R74" i="69"/>
  <c r="K74" i="69"/>
  <c r="P74" i="69"/>
  <c r="I70" i="69"/>
  <c r="N70" i="69"/>
  <c r="P70" i="69"/>
  <c r="K67" i="69"/>
  <c r="I55" i="69"/>
  <c r="G55" i="69"/>
  <c r="N55" i="69"/>
  <c r="I54" i="69"/>
  <c r="N54" i="69"/>
  <c r="E54" i="69"/>
  <c r="G54" i="69"/>
  <c r="M54" i="69"/>
  <c r="I68" i="69"/>
  <c r="E68" i="69"/>
  <c r="N68" i="69"/>
  <c r="G68" i="69"/>
  <c r="R68" i="69"/>
  <c r="K68" i="69"/>
  <c r="M68" i="69"/>
  <c r="P67" i="69"/>
  <c r="R67" i="69"/>
  <c r="I58" i="69"/>
  <c r="P58" i="69"/>
  <c r="K58" i="69"/>
  <c r="M58" i="69"/>
  <c r="E58" i="69"/>
  <c r="G58" i="69"/>
  <c r="N58" i="69"/>
  <c r="R58" i="69"/>
  <c r="G71" i="69"/>
  <c r="M71" i="69"/>
  <c r="E71" i="69"/>
  <c r="N74" i="69"/>
  <c r="E74" i="69"/>
  <c r="M74" i="69"/>
  <c r="I74" i="69"/>
  <c r="G74" i="69"/>
  <c r="K56" i="69"/>
  <c r="M56" i="69"/>
  <c r="G56" i="69"/>
  <c r="E56" i="69"/>
  <c r="R56" i="69"/>
  <c r="I57" i="69"/>
  <c r="P57" i="69"/>
  <c r="E57" i="69"/>
  <c r="N57" i="69"/>
  <c r="G57" i="69"/>
  <c r="R57" i="69"/>
  <c r="K57" i="69"/>
  <c r="M57" i="69"/>
  <c r="K53" i="69"/>
  <c r="R53" i="69"/>
  <c r="G53" i="69"/>
  <c r="P53" i="69"/>
  <c r="I53" i="69"/>
  <c r="M53" i="69"/>
  <c r="N53" i="69"/>
  <c r="E53" i="69"/>
  <c r="G70" i="69"/>
  <c r="M70" i="69"/>
  <c r="R70" i="69"/>
  <c r="K70" i="69"/>
  <c r="E70" i="69"/>
  <c r="M73" i="69"/>
  <c r="I73" i="69"/>
  <c r="N51" i="69"/>
  <c r="R51" i="69"/>
  <c r="I51" i="69"/>
  <c r="E51" i="69"/>
  <c r="P51" i="69"/>
  <c r="M51" i="69"/>
  <c r="K51" i="69"/>
  <c r="K52" i="69"/>
  <c r="R52" i="69"/>
  <c r="M52" i="69"/>
  <c r="E52" i="69"/>
  <c r="N52" i="69"/>
  <c r="G52" i="69"/>
  <c r="I52" i="69"/>
  <c r="P52" i="69"/>
  <c r="I69" i="69"/>
  <c r="P69" i="69"/>
  <c r="K69" i="69"/>
  <c r="R69" i="69"/>
  <c r="G69" i="69"/>
  <c r="N69" i="69"/>
  <c r="E69" i="69"/>
  <c r="K91" i="69"/>
  <c r="R91" i="69"/>
  <c r="E91" i="69"/>
  <c r="M91" i="69"/>
  <c r="N91" i="69"/>
  <c r="P91" i="69"/>
  <c r="G91" i="69"/>
  <c r="I91" i="69"/>
  <c r="K113" i="69"/>
  <c r="R113" i="69"/>
  <c r="E113" i="69"/>
  <c r="M113" i="69"/>
  <c r="N113" i="69"/>
  <c r="P113" i="69"/>
  <c r="G113" i="69"/>
  <c r="I113" i="69"/>
  <c r="K90" i="69"/>
  <c r="R90" i="69"/>
  <c r="E90" i="69"/>
  <c r="M90" i="69"/>
  <c r="N90" i="69"/>
  <c r="P90" i="69"/>
  <c r="G90" i="69"/>
  <c r="I90" i="69"/>
  <c r="K112" i="69"/>
  <c r="R112" i="69"/>
  <c r="E112" i="69"/>
  <c r="M112" i="69"/>
  <c r="N112" i="69"/>
  <c r="P112" i="69"/>
  <c r="G112" i="69"/>
  <c r="I112" i="69"/>
  <c r="K96" i="69"/>
  <c r="R96" i="69"/>
  <c r="E96" i="69"/>
  <c r="M96" i="69"/>
  <c r="N96" i="69"/>
  <c r="P96" i="69"/>
  <c r="G96" i="69"/>
  <c r="I96" i="69"/>
  <c r="M105" i="69"/>
  <c r="E105" i="69"/>
  <c r="R105" i="69"/>
  <c r="K105" i="69"/>
  <c r="I105" i="69"/>
  <c r="G105" i="69"/>
  <c r="P105" i="69"/>
  <c r="N105" i="69"/>
  <c r="K97" i="69"/>
  <c r="R97" i="69"/>
  <c r="E97" i="69"/>
  <c r="M97" i="69"/>
  <c r="N97" i="69"/>
  <c r="P97" i="69"/>
  <c r="G97" i="69"/>
  <c r="I97" i="69"/>
  <c r="K107" i="69"/>
  <c r="R107" i="69"/>
  <c r="E107" i="69"/>
  <c r="M107" i="69"/>
  <c r="N107" i="69"/>
  <c r="P107" i="69"/>
  <c r="G107" i="69"/>
  <c r="I107" i="69"/>
  <c r="K106" i="69"/>
  <c r="R106" i="69"/>
  <c r="E106" i="69"/>
  <c r="M106" i="69"/>
  <c r="N106" i="69"/>
  <c r="P106" i="69"/>
  <c r="G106" i="69"/>
  <c r="I106" i="69"/>
  <c r="K89" i="69"/>
  <c r="R89" i="69"/>
  <c r="E89" i="69"/>
  <c r="M89" i="69"/>
  <c r="N89" i="69"/>
  <c r="P89" i="69"/>
  <c r="G89" i="69"/>
  <c r="I89" i="69"/>
  <c r="K95" i="69"/>
  <c r="R95" i="69"/>
  <c r="E95" i="69"/>
  <c r="M95" i="69"/>
  <c r="N95" i="69"/>
  <c r="P95" i="69"/>
  <c r="G95" i="69"/>
  <c r="I95" i="69"/>
  <c r="K109" i="69"/>
  <c r="R109" i="69"/>
  <c r="E109" i="69"/>
  <c r="M109" i="69"/>
  <c r="N109" i="69"/>
  <c r="P109" i="69"/>
  <c r="G109" i="69"/>
  <c r="I109" i="69"/>
  <c r="K92" i="69"/>
  <c r="R92" i="69"/>
  <c r="E92" i="69"/>
  <c r="M92" i="69"/>
  <c r="N92" i="69"/>
  <c r="P92" i="69"/>
  <c r="G92" i="69"/>
  <c r="I92" i="69"/>
  <c r="K111" i="69"/>
  <c r="R111" i="69"/>
  <c r="E111" i="69"/>
  <c r="M111" i="69"/>
  <c r="N111" i="69"/>
  <c r="P111" i="69"/>
  <c r="G111" i="69"/>
  <c r="I111" i="69"/>
  <c r="M88" i="69"/>
  <c r="E88" i="69"/>
  <c r="R88" i="69"/>
  <c r="I88" i="69"/>
  <c r="K88" i="69"/>
  <c r="G88" i="69"/>
  <c r="P88" i="69"/>
  <c r="N88" i="69"/>
  <c r="K93" i="69"/>
  <c r="R93" i="69"/>
  <c r="E93" i="69"/>
  <c r="M93" i="69"/>
  <c r="N93" i="69"/>
  <c r="P93" i="69"/>
  <c r="G93" i="69"/>
  <c r="I93" i="69"/>
  <c r="K94" i="69"/>
  <c r="R94" i="69"/>
  <c r="E94" i="69"/>
  <c r="M94" i="69"/>
  <c r="N94" i="69"/>
  <c r="P94" i="69"/>
  <c r="G94" i="69"/>
  <c r="I94" i="69"/>
  <c r="K110" i="69"/>
  <c r="R110" i="69"/>
  <c r="E110" i="69"/>
  <c r="M110" i="69"/>
  <c r="N110" i="69"/>
  <c r="P110" i="69"/>
  <c r="G110" i="69"/>
  <c r="I110" i="69"/>
  <c r="K108" i="69"/>
  <c r="R108" i="69"/>
  <c r="E108" i="69"/>
  <c r="M108" i="69"/>
  <c r="N108" i="69"/>
  <c r="P108" i="69"/>
  <c r="G108" i="69"/>
  <c r="I108" i="69"/>
  <c r="K114" i="69"/>
  <c r="R114" i="69"/>
  <c r="E114" i="69"/>
  <c r="M114" i="69"/>
  <c r="N114" i="69"/>
  <c r="P114" i="69"/>
  <c r="G114" i="69"/>
  <c r="I114" i="69"/>
  <c r="E30" i="69"/>
  <c r="M30" i="69"/>
  <c r="G30" i="69"/>
  <c r="N30" i="69"/>
  <c r="I30" i="69"/>
  <c r="P30" i="69"/>
  <c r="K30" i="69"/>
  <c r="R30" i="69"/>
  <c r="E16" i="69"/>
  <c r="K16" i="69"/>
  <c r="R16" i="69"/>
  <c r="M16" i="69"/>
  <c r="G16" i="69"/>
  <c r="N16" i="69"/>
  <c r="I16" i="69"/>
  <c r="P16" i="69"/>
  <c r="E36" i="69"/>
  <c r="M36" i="69"/>
  <c r="G36" i="69"/>
  <c r="N36" i="69"/>
  <c r="I36" i="69"/>
  <c r="P36" i="69"/>
  <c r="K36" i="69"/>
  <c r="R36" i="69"/>
  <c r="E22" i="69"/>
  <c r="G22" i="69"/>
  <c r="N22" i="69"/>
  <c r="I22" i="69"/>
  <c r="P22" i="69"/>
  <c r="K22" i="69"/>
  <c r="R22" i="69"/>
  <c r="M22" i="69"/>
  <c r="R29" i="69"/>
  <c r="K29" i="69"/>
  <c r="P29" i="69"/>
  <c r="I29" i="69"/>
  <c r="N29" i="69"/>
  <c r="G29" i="69"/>
  <c r="M29" i="69"/>
  <c r="E29" i="69"/>
  <c r="I15" i="69"/>
  <c r="P15" i="69"/>
  <c r="K15" i="69"/>
  <c r="R15" i="69"/>
  <c r="M15" i="69"/>
  <c r="G15" i="69"/>
  <c r="N15" i="69"/>
  <c r="E21" i="69"/>
  <c r="M21" i="69"/>
  <c r="G21" i="69"/>
  <c r="N21" i="69"/>
  <c r="I21" i="69"/>
  <c r="P21" i="69"/>
  <c r="K21" i="69"/>
  <c r="R21" i="69"/>
  <c r="E33" i="69"/>
  <c r="M33" i="69"/>
  <c r="G33" i="69"/>
  <c r="N33" i="69"/>
  <c r="I33" i="69"/>
  <c r="P33" i="69"/>
  <c r="K33" i="69"/>
  <c r="R33" i="69"/>
  <c r="E34" i="69"/>
  <c r="M34" i="69"/>
  <c r="G34" i="69"/>
  <c r="N34" i="69"/>
  <c r="I34" i="69"/>
  <c r="P34" i="69"/>
  <c r="K34" i="69"/>
  <c r="R34" i="69"/>
  <c r="E35" i="69"/>
  <c r="M35" i="69"/>
  <c r="G35" i="69"/>
  <c r="N35" i="69"/>
  <c r="I35" i="69"/>
  <c r="P35" i="69"/>
  <c r="K35" i="69"/>
  <c r="R35" i="69"/>
  <c r="P13" i="69"/>
  <c r="I13" i="69"/>
  <c r="N13" i="69"/>
  <c r="G13" i="69"/>
  <c r="M13" i="69"/>
  <c r="R13" i="69"/>
  <c r="K13" i="69"/>
  <c r="E14" i="69"/>
  <c r="G14" i="69"/>
  <c r="N14" i="69"/>
  <c r="I14" i="69"/>
  <c r="P14" i="69"/>
  <c r="K14" i="69"/>
  <c r="R14" i="69"/>
  <c r="M14" i="69"/>
  <c r="E20" i="69"/>
  <c r="K20" i="69"/>
  <c r="R20" i="69"/>
  <c r="M20" i="69"/>
  <c r="G20" i="69"/>
  <c r="N20" i="69"/>
  <c r="I20" i="69"/>
  <c r="P20" i="69"/>
  <c r="E32" i="69"/>
  <c r="M32" i="69"/>
  <c r="G32" i="69"/>
  <c r="N32" i="69"/>
  <c r="I32" i="69"/>
  <c r="P32" i="69"/>
  <c r="K32" i="69"/>
  <c r="R32" i="69"/>
  <c r="E38" i="69"/>
  <c r="M38" i="69"/>
  <c r="G38" i="69"/>
  <c r="N38" i="69"/>
  <c r="I38" i="69"/>
  <c r="P38" i="69"/>
  <c r="K38" i="69"/>
  <c r="R38" i="69"/>
  <c r="E17" i="69"/>
  <c r="M17" i="69"/>
  <c r="N17" i="69"/>
  <c r="I17" i="69"/>
  <c r="P17" i="69"/>
  <c r="K17" i="69"/>
  <c r="R17" i="69"/>
  <c r="E18" i="69"/>
  <c r="G18" i="69"/>
  <c r="N18" i="69"/>
  <c r="I18" i="69"/>
  <c r="P18" i="69"/>
  <c r="K18" i="69"/>
  <c r="R18" i="69"/>
  <c r="M18" i="69"/>
  <c r="E19" i="69"/>
  <c r="I19" i="69"/>
  <c r="P19" i="69"/>
  <c r="K19" i="69"/>
  <c r="R19" i="69"/>
  <c r="M19" i="69"/>
  <c r="G19" i="69"/>
  <c r="N19" i="69"/>
  <c r="E31" i="69"/>
  <c r="M31" i="69"/>
  <c r="G31" i="69"/>
  <c r="N31" i="69"/>
  <c r="I31" i="69"/>
  <c r="P31" i="69"/>
  <c r="K31" i="69"/>
  <c r="R31" i="69"/>
  <c r="E37" i="69"/>
  <c r="M37" i="69"/>
  <c r="G37" i="69"/>
  <c r="N37" i="69"/>
  <c r="I37" i="69"/>
  <c r="P37" i="69"/>
  <c r="K37" i="69"/>
  <c r="R37" i="69"/>
  <c r="U15" i="69" l="1"/>
  <c r="U108" i="69"/>
  <c r="V108" i="69"/>
  <c r="U110" i="69"/>
  <c r="V110" i="69"/>
  <c r="V92" i="69"/>
  <c r="U92" i="69"/>
  <c r="U97" i="69"/>
  <c r="V97" i="69"/>
  <c r="V96" i="69"/>
  <c r="U96" i="69"/>
  <c r="U112" i="69"/>
  <c r="V112" i="69"/>
  <c r="V90" i="69"/>
  <c r="U90" i="69"/>
  <c r="V113" i="69"/>
  <c r="U113" i="69"/>
  <c r="V37" i="69"/>
  <c r="U37" i="69"/>
  <c r="V31" i="69"/>
  <c r="U31" i="69"/>
  <c r="V19" i="69"/>
  <c r="U19" i="69"/>
  <c r="U18" i="69"/>
  <c r="V18" i="69"/>
  <c r="V29" i="69"/>
  <c r="U29" i="69"/>
  <c r="V60" i="69"/>
  <c r="U60" i="69"/>
  <c r="U53" i="69"/>
  <c r="V53" i="69"/>
  <c r="V58" i="69"/>
  <c r="U58" i="69"/>
  <c r="V111" i="69"/>
  <c r="U111" i="69"/>
  <c r="U89" i="69"/>
  <c r="V89" i="69"/>
  <c r="U106" i="69"/>
  <c r="V106" i="69"/>
  <c r="U91" i="69"/>
  <c r="V91" i="69"/>
  <c r="U57" i="69"/>
  <c r="V57" i="69"/>
  <c r="V56" i="69"/>
  <c r="U56" i="69"/>
  <c r="U59" i="69"/>
  <c r="V59" i="69"/>
  <c r="V88" i="69"/>
  <c r="U88" i="69"/>
  <c r="V105" i="69"/>
  <c r="U105" i="69"/>
  <c r="V51" i="69"/>
  <c r="U51" i="69"/>
  <c r="U114" i="69"/>
  <c r="V114" i="69"/>
  <c r="V94" i="69"/>
  <c r="U94" i="69"/>
  <c r="U93" i="69"/>
  <c r="V93" i="69"/>
  <c r="V109" i="69"/>
  <c r="U109" i="69"/>
  <c r="U95" i="69"/>
  <c r="V95" i="69"/>
  <c r="V107" i="69"/>
  <c r="U107" i="69"/>
  <c r="V17" i="69"/>
  <c r="U17" i="69"/>
  <c r="U38" i="69"/>
  <c r="V38" i="69"/>
  <c r="U32" i="69"/>
  <c r="V32" i="69"/>
  <c r="U20" i="69"/>
  <c r="V20" i="69"/>
  <c r="U14" i="69"/>
  <c r="V14" i="69"/>
  <c r="V13" i="69"/>
  <c r="U13" i="69"/>
  <c r="V35" i="69"/>
  <c r="U35" i="69"/>
  <c r="U34" i="69"/>
  <c r="V34" i="69"/>
  <c r="V33" i="69"/>
  <c r="U33" i="69"/>
  <c r="V21" i="69"/>
  <c r="U21" i="69"/>
  <c r="V15" i="69"/>
  <c r="U22" i="69"/>
  <c r="V22" i="69"/>
  <c r="U36" i="69"/>
  <c r="V36" i="69"/>
  <c r="U16" i="69"/>
  <c r="V16" i="69"/>
  <c r="U30" i="69"/>
  <c r="V30" i="69"/>
  <c r="V52" i="69"/>
  <c r="U52" i="69"/>
  <c r="V54" i="69"/>
  <c r="U54" i="69"/>
  <c r="U55" i="69"/>
  <c r="V55" i="69"/>
  <c r="V69" i="69"/>
  <c r="U69" i="69"/>
  <c r="V74" i="69"/>
  <c r="U74" i="69"/>
  <c r="V67" i="69"/>
  <c r="U67" i="69"/>
  <c r="V75" i="69"/>
  <c r="U75" i="69"/>
  <c r="V71" i="69"/>
  <c r="U71" i="69"/>
  <c r="V76" i="69"/>
  <c r="U76" i="69"/>
  <c r="V72" i="69"/>
  <c r="U72" i="69"/>
  <c r="V70" i="69"/>
  <c r="U70" i="69"/>
  <c r="V68" i="69"/>
  <c r="U68" i="69"/>
  <c r="V73" i="69"/>
  <c r="U73" i="69"/>
  <c r="S244" i="66"/>
  <c r="AG244" i="66"/>
  <c r="Q244" i="66" l="1"/>
  <c r="I53" i="66"/>
  <c r="I161" i="66"/>
  <c r="I244" i="66"/>
  <c r="Y53" i="66"/>
  <c r="K45" i="66"/>
  <c r="S53" i="66"/>
  <c r="AA53" i="66"/>
  <c r="Y244" i="66"/>
  <c r="AA244" i="66"/>
  <c r="K244" i="66"/>
  <c r="E45" i="66"/>
  <c r="M45" i="66"/>
  <c r="G45" i="66"/>
  <c r="U53" i="66"/>
  <c r="E78" i="66"/>
  <c r="Q45" i="66"/>
  <c r="W53" i="66"/>
  <c r="G78" i="66"/>
  <c r="AE99" i="66"/>
  <c r="S99" i="66"/>
  <c r="AG161" i="66"/>
  <c r="W198" i="66"/>
  <c r="Q99" i="66"/>
  <c r="M161" i="66"/>
  <c r="AC99" i="66"/>
  <c r="Y198" i="66"/>
  <c r="O161" i="66"/>
  <c r="K198" i="66"/>
  <c r="E198" i="66"/>
  <c r="E230" i="66"/>
  <c r="K230" i="66"/>
  <c r="M230" i="66"/>
  <c r="G230" i="66"/>
  <c r="U244" i="66"/>
  <c r="AG230" i="66"/>
  <c r="G244" i="66"/>
  <c r="AG78" i="66"/>
  <c r="AG53" i="66"/>
  <c r="S45" i="66"/>
  <c r="K53" i="66"/>
  <c r="Q161" i="66"/>
  <c r="Y99" i="66"/>
  <c r="AC161" i="66"/>
  <c r="E99" i="66"/>
  <c r="E161" i="66"/>
  <c r="AE198" i="66"/>
  <c r="K161" i="66"/>
  <c r="W161" i="66"/>
  <c r="S198" i="66"/>
  <c r="M198" i="66"/>
  <c r="U230" i="66"/>
  <c r="AA230" i="66"/>
  <c r="AC230" i="66"/>
  <c r="O230" i="66"/>
  <c r="AC244" i="66"/>
  <c r="I230" i="66"/>
  <c r="O244" i="66"/>
  <c r="Y78" i="66"/>
  <c r="S78" i="66"/>
  <c r="AA78" i="66"/>
  <c r="M78" i="66"/>
  <c r="Y45" i="66"/>
  <c r="AE53" i="66"/>
  <c r="O78" i="66"/>
  <c r="I78" i="66"/>
  <c r="Q78" i="66"/>
  <c r="Q53" i="66"/>
  <c r="K78" i="66"/>
  <c r="W45" i="66"/>
  <c r="E53" i="66"/>
  <c r="U78" i="66"/>
  <c r="W99" i="66"/>
  <c r="AG45" i="66"/>
  <c r="G53" i="66"/>
  <c r="W78" i="66"/>
  <c r="AA99" i="66"/>
  <c r="G198" i="66"/>
  <c r="AG99" i="66"/>
  <c r="M99" i="66"/>
  <c r="U161" i="66"/>
  <c r="S161" i="66"/>
  <c r="AE161" i="66"/>
  <c r="Q198" i="66"/>
  <c r="AA198" i="66"/>
  <c r="U198" i="66"/>
  <c r="W230" i="66"/>
  <c r="E244" i="66"/>
  <c r="Q230" i="66"/>
  <c r="W244" i="66"/>
  <c r="O45" i="66"/>
  <c r="AC53" i="66"/>
  <c r="AA45" i="66"/>
  <c r="K99" i="66"/>
  <c r="U45" i="66"/>
  <c r="G99" i="66"/>
  <c r="AC45" i="66"/>
  <c r="AE45" i="66"/>
  <c r="M53" i="66"/>
  <c r="AC78" i="66"/>
  <c r="I45" i="66"/>
  <c r="O53" i="66"/>
  <c r="AE78" i="66"/>
  <c r="O99" i="66"/>
  <c r="Y161" i="66"/>
  <c r="S230" i="66"/>
  <c r="I99" i="66"/>
  <c r="O198" i="66"/>
  <c r="U99" i="66"/>
  <c r="AA161" i="66"/>
  <c r="I198" i="66"/>
  <c r="G161" i="66"/>
  <c r="AG198" i="66"/>
  <c r="AC198" i="66"/>
  <c r="AE230" i="66"/>
  <c r="M244" i="66"/>
  <c r="Y230" i="66"/>
  <c r="AE244" i="66"/>
  <c r="C23" i="59"/>
  <c r="D23" i="59"/>
  <c r="A232" i="61" l="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E23" i="59" l="1"/>
  <c r="P145" i="59" l="1"/>
  <c r="P63" i="59"/>
  <c r="P130" i="59"/>
  <c r="P38" i="59"/>
  <c r="P28" i="59"/>
  <c r="P13" i="59"/>
  <c r="P90" i="59"/>
  <c r="P119" i="59"/>
  <c r="P58" i="59"/>
  <c r="P33" i="59"/>
  <c r="P108" i="59"/>
  <c r="P8" i="59"/>
  <c r="P103" i="59"/>
  <c r="P15" i="59"/>
  <c r="P17" i="59"/>
  <c r="D7" i="59"/>
  <c r="P26" i="59"/>
  <c r="P30" i="59"/>
  <c r="D12" i="59"/>
  <c r="P50" i="59"/>
  <c r="P131" i="59"/>
  <c r="P54" i="59"/>
  <c r="P132" i="59"/>
  <c r="P64" i="59"/>
  <c r="P70" i="59"/>
  <c r="P74" i="59"/>
  <c r="P84" i="59"/>
  <c r="P92" i="59"/>
  <c r="P96" i="59"/>
  <c r="P5" i="59"/>
  <c r="D3" i="59"/>
  <c r="D5" i="59"/>
  <c r="P16" i="59"/>
  <c r="P19" i="59"/>
  <c r="P24" i="59"/>
  <c r="P27" i="59"/>
  <c r="P136" i="59"/>
  <c r="J36" i="59"/>
  <c r="D10" i="59"/>
  <c r="D11" i="59"/>
  <c r="P41" i="59"/>
  <c r="P45" i="59"/>
  <c r="P48" i="59"/>
  <c r="P101" i="59"/>
  <c r="P115" i="59"/>
  <c r="P116" i="59"/>
  <c r="P61" i="59"/>
  <c r="P66" i="59"/>
  <c r="P123" i="59"/>
  <c r="P79" i="59"/>
  <c r="P88" i="59"/>
  <c r="J43" i="59"/>
  <c r="P97" i="59"/>
  <c r="P11" i="59"/>
  <c r="D6" i="59"/>
  <c r="P106" i="59"/>
  <c r="P23" i="59"/>
  <c r="P135" i="59"/>
  <c r="P29" i="59"/>
  <c r="P126" i="59"/>
  <c r="P34" i="59"/>
  <c r="P43" i="59"/>
  <c r="D14" i="59"/>
  <c r="P51" i="59"/>
  <c r="P52" i="59"/>
  <c r="P59" i="59"/>
  <c r="P134" i="59"/>
  <c r="P69" i="59"/>
  <c r="P73" i="59"/>
  <c r="P76" i="59"/>
  <c r="P82" i="59"/>
  <c r="D24" i="59"/>
  <c r="D20" i="59"/>
  <c r="P86" i="59"/>
  <c r="P118" i="59"/>
  <c r="P46" i="59"/>
  <c r="P112" i="59"/>
  <c r="P21" i="59"/>
  <c r="P7" i="59"/>
  <c r="P80" i="59"/>
  <c r="P68" i="59"/>
  <c r="D16" i="59"/>
  <c r="P42" i="59"/>
  <c r="P110" i="59"/>
  <c r="P107" i="59"/>
  <c r="P94" i="59"/>
  <c r="P93" i="59"/>
  <c r="D29" i="59"/>
  <c r="P89" i="59"/>
  <c r="P140" i="59"/>
  <c r="P83" i="59"/>
  <c r="P77" i="59"/>
  <c r="P75" i="59"/>
  <c r="P122" i="59"/>
  <c r="P141" i="59"/>
  <c r="P121" i="59"/>
  <c r="D18" i="59"/>
  <c r="P133" i="59"/>
  <c r="P67" i="59"/>
  <c r="P62" i="59"/>
  <c r="P53" i="59"/>
  <c r="P114" i="59"/>
  <c r="P49" i="59"/>
  <c r="P113" i="59"/>
  <c r="P139" i="59"/>
  <c r="D13" i="59"/>
  <c r="P37" i="59"/>
  <c r="P35" i="59"/>
  <c r="P32" i="59"/>
  <c r="P31" i="59"/>
  <c r="P111" i="59"/>
  <c r="D8" i="59"/>
  <c r="P25" i="59"/>
  <c r="P104" i="59"/>
  <c r="P20" i="59"/>
  <c r="P12" i="59"/>
  <c r="D4" i="59"/>
  <c r="P10" i="59"/>
  <c r="D21" i="59"/>
  <c r="P6" i="59"/>
  <c r="O4" i="59"/>
  <c r="O6" i="59"/>
  <c r="C21" i="59"/>
  <c r="O9" i="59"/>
  <c r="O10" i="59"/>
  <c r="O102" i="59"/>
  <c r="C4" i="59"/>
  <c r="O12" i="59"/>
  <c r="O14" i="59"/>
  <c r="O98" i="59"/>
  <c r="O18" i="59"/>
  <c r="O20" i="59"/>
  <c r="O22" i="59"/>
  <c r="O104" i="59"/>
  <c r="O25" i="59"/>
  <c r="O125" i="59"/>
  <c r="O137" i="59"/>
  <c r="C8" i="59"/>
  <c r="C9" i="59"/>
  <c r="O111" i="59"/>
  <c r="O109" i="59"/>
  <c r="O31" i="59"/>
  <c r="Q31" i="59" s="1"/>
  <c r="O138" i="59"/>
  <c r="O32" i="59"/>
  <c r="O35" i="59"/>
  <c r="O36" i="59"/>
  <c r="O37" i="59"/>
  <c r="O39" i="59"/>
  <c r="O40" i="59"/>
  <c r="O127" i="59"/>
  <c r="O44" i="59"/>
  <c r="C13" i="59"/>
  <c r="O128" i="59"/>
  <c r="O139" i="59"/>
  <c r="O47" i="59"/>
  <c r="O113" i="59"/>
  <c r="O49" i="59"/>
  <c r="O100" i="59"/>
  <c r="O114" i="59"/>
  <c r="O99" i="59"/>
  <c r="C15" i="59"/>
  <c r="O129" i="59"/>
  <c r="O53" i="59"/>
  <c r="O55" i="59"/>
  <c r="O56" i="59"/>
  <c r="O57" i="59"/>
  <c r="C17" i="59"/>
  <c r="O60" i="59"/>
  <c r="O62" i="59"/>
  <c r="O65" i="59"/>
  <c r="O67" i="59"/>
  <c r="Q67" i="59" s="1"/>
  <c r="O117" i="59"/>
  <c r="O133" i="59"/>
  <c r="O71" i="59"/>
  <c r="C18" i="59"/>
  <c r="O121" i="59"/>
  <c r="O120" i="59"/>
  <c r="O141" i="59"/>
  <c r="O72" i="59"/>
  <c r="O122" i="59"/>
  <c r="O105" i="59"/>
  <c r="O75" i="59"/>
  <c r="O124" i="59"/>
  <c r="O77" i="59"/>
  <c r="O78" i="59"/>
  <c r="O81" i="59"/>
  <c r="O83" i="59"/>
  <c r="O85" i="59"/>
  <c r="O140" i="59"/>
  <c r="O87" i="59"/>
  <c r="C22" i="59"/>
  <c r="O89" i="59"/>
  <c r="O91" i="59"/>
  <c r="C29" i="59"/>
  <c r="C19" i="59"/>
  <c r="O93" i="59"/>
  <c r="O94" i="59"/>
  <c r="O95" i="59"/>
  <c r="O5" i="59"/>
  <c r="O7" i="59"/>
  <c r="O8" i="59"/>
  <c r="C3" i="59"/>
  <c r="O11" i="59"/>
  <c r="Q11" i="59" s="1"/>
  <c r="O103" i="59"/>
  <c r="C5" i="59"/>
  <c r="O13" i="59"/>
  <c r="C6" i="59"/>
  <c r="O15" i="59"/>
  <c r="Q15" i="59" s="1"/>
  <c r="O16" i="59"/>
  <c r="O107" i="59"/>
  <c r="O106" i="59"/>
  <c r="O17" i="59"/>
  <c r="O19" i="59"/>
  <c r="Q19" i="59" s="1"/>
  <c r="O21" i="59"/>
  <c r="O23" i="59"/>
  <c r="Q23" i="59" s="1"/>
  <c r="C7" i="59"/>
  <c r="O24" i="59"/>
  <c r="O108" i="59"/>
  <c r="O135" i="59"/>
  <c r="O26" i="59"/>
  <c r="O27" i="59"/>
  <c r="O28" i="59"/>
  <c r="O29" i="59"/>
  <c r="O136" i="59"/>
  <c r="O110" i="59"/>
  <c r="O126" i="59"/>
  <c r="O30" i="59"/>
  <c r="I36" i="59"/>
  <c r="O112" i="59"/>
  <c r="C10" i="59"/>
  <c r="O33" i="59"/>
  <c r="O34" i="59"/>
  <c r="C11" i="59"/>
  <c r="O38" i="59"/>
  <c r="C12" i="59"/>
  <c r="O41" i="59"/>
  <c r="O42" i="59"/>
  <c r="O43" i="59"/>
  <c r="Q43" i="59" s="1"/>
  <c r="O45" i="59"/>
  <c r="O46" i="59"/>
  <c r="C14" i="59"/>
  <c r="O48" i="59"/>
  <c r="O50" i="59"/>
  <c r="O101" i="59"/>
  <c r="O130" i="59"/>
  <c r="O51" i="59"/>
  <c r="O131" i="59"/>
  <c r="O115" i="59"/>
  <c r="C16" i="59"/>
  <c r="O52" i="59"/>
  <c r="O54" i="59"/>
  <c r="O116" i="59"/>
  <c r="O58" i="59"/>
  <c r="O59" i="59"/>
  <c r="Q59" i="59" s="1"/>
  <c r="O132" i="59"/>
  <c r="O61" i="59"/>
  <c r="O63" i="59"/>
  <c r="Q63" i="59" s="1"/>
  <c r="O134" i="59"/>
  <c r="O64" i="59"/>
  <c r="O66" i="59"/>
  <c r="O68" i="59"/>
  <c r="O69" i="59"/>
  <c r="O70" i="59"/>
  <c r="O118" i="59"/>
  <c r="O119" i="59"/>
  <c r="O73" i="59"/>
  <c r="O74" i="59"/>
  <c r="O123" i="59"/>
  <c r="O76" i="59"/>
  <c r="O79" i="59"/>
  <c r="Q79" i="59" s="1"/>
  <c r="O80" i="59"/>
  <c r="O82" i="59"/>
  <c r="O84" i="59"/>
  <c r="O86" i="59"/>
  <c r="C24" i="59"/>
  <c r="O88" i="59"/>
  <c r="O90" i="59"/>
  <c r="O92" i="59"/>
  <c r="O145" i="59"/>
  <c r="I43" i="59"/>
  <c r="C20" i="59"/>
  <c r="O96" i="59"/>
  <c r="O97" i="59"/>
  <c r="P95" i="59"/>
  <c r="D19" i="59"/>
  <c r="P91" i="59"/>
  <c r="P87" i="59"/>
  <c r="P85" i="59"/>
  <c r="Q85" i="59" s="1"/>
  <c r="P81" i="59"/>
  <c r="P78" i="59"/>
  <c r="P124" i="59"/>
  <c r="Q124" i="59" s="1"/>
  <c r="P105" i="59"/>
  <c r="P72" i="59"/>
  <c r="P120" i="59"/>
  <c r="P71" i="59"/>
  <c r="P117" i="59"/>
  <c r="Q117" i="59" s="1"/>
  <c r="P65" i="59"/>
  <c r="P60" i="59"/>
  <c r="D17" i="59"/>
  <c r="P57" i="59"/>
  <c r="Q57" i="59" s="1"/>
  <c r="P56" i="59"/>
  <c r="Q56" i="59" s="1"/>
  <c r="P55" i="59"/>
  <c r="P129" i="59"/>
  <c r="Q129" i="59" s="1"/>
  <c r="D15" i="59"/>
  <c r="P99" i="59"/>
  <c r="P100" i="59"/>
  <c r="Q100" i="59" s="1"/>
  <c r="P47" i="59"/>
  <c r="P128" i="59"/>
  <c r="P44" i="59"/>
  <c r="P127" i="59"/>
  <c r="Q127" i="59" s="1"/>
  <c r="P40" i="59"/>
  <c r="Q40" i="59" s="1"/>
  <c r="P39" i="59"/>
  <c r="P36" i="59"/>
  <c r="P138" i="59"/>
  <c r="P109" i="59"/>
  <c r="Q109" i="59" s="1"/>
  <c r="D9" i="59"/>
  <c r="P137" i="59"/>
  <c r="Q137" i="59" s="1"/>
  <c r="P125" i="59"/>
  <c r="P22" i="59"/>
  <c r="Q22" i="59" s="1"/>
  <c r="P18" i="59"/>
  <c r="P98" i="59"/>
  <c r="Q98" i="59" s="1"/>
  <c r="P14" i="59"/>
  <c r="Q14" i="59" s="1"/>
  <c r="P102" i="59"/>
  <c r="P9" i="59"/>
  <c r="Q9" i="59" s="1"/>
  <c r="P4" i="59"/>
  <c r="Q4" i="59" s="1"/>
  <c r="Q128" i="59" l="1"/>
  <c r="Q105" i="59"/>
  <c r="Q120" i="59"/>
  <c r="Q78" i="59"/>
  <c r="Q75" i="59"/>
  <c r="Q36" i="59"/>
  <c r="Q65" i="59"/>
  <c r="Q81" i="59"/>
  <c r="Q18" i="59"/>
  <c r="Q118" i="59"/>
  <c r="Q7" i="59"/>
  <c r="Q60" i="59"/>
  <c r="Q134" i="59"/>
  <c r="Q51" i="59"/>
  <c r="Q126" i="59"/>
  <c r="Q125" i="59"/>
  <c r="Q138" i="59"/>
  <c r="Q44" i="59"/>
  <c r="Q99" i="59"/>
  <c r="Q72" i="59"/>
  <c r="Q110" i="59"/>
  <c r="Q27" i="59"/>
  <c r="Q83" i="59"/>
  <c r="Q35" i="59"/>
  <c r="D22" i="59"/>
  <c r="E22" i="59" s="1"/>
  <c r="Q95" i="59"/>
  <c r="Q71" i="59"/>
  <c r="Q55" i="59"/>
  <c r="Q47" i="59"/>
  <c r="Q25" i="59"/>
  <c r="Q49" i="59"/>
  <c r="Q53" i="59"/>
  <c r="Q133" i="59"/>
  <c r="Q122" i="59"/>
  <c r="Q94" i="59"/>
  <c r="Q107" i="59"/>
  <c r="Q68" i="59"/>
  <c r="Q112" i="59"/>
  <c r="Q86" i="59"/>
  <c r="Q73" i="59"/>
  <c r="Q34" i="59"/>
  <c r="Q135" i="59"/>
  <c r="Q123" i="59"/>
  <c r="Q61" i="59"/>
  <c r="Q101" i="59"/>
  <c r="Q96" i="59"/>
  <c r="Q84" i="59"/>
  <c r="Q70" i="59"/>
  <c r="Q54" i="59"/>
  <c r="Q30" i="59"/>
  <c r="Q17" i="59"/>
  <c r="Q108" i="59"/>
  <c r="Q119" i="59"/>
  <c r="Q28" i="59"/>
  <c r="Q6" i="59"/>
  <c r="Q12" i="59"/>
  <c r="Q20" i="59"/>
  <c r="Q111" i="59"/>
  <c r="Q37" i="59"/>
  <c r="Q114" i="59"/>
  <c r="Q62" i="59"/>
  <c r="Q140" i="59"/>
  <c r="Q80" i="59"/>
  <c r="Q46" i="59"/>
  <c r="E24" i="59"/>
  <c r="Q88" i="59"/>
  <c r="Q48" i="59"/>
  <c r="Q24" i="59"/>
  <c r="Q64" i="59"/>
  <c r="Q131" i="59"/>
  <c r="Q33" i="59"/>
  <c r="Q90" i="59"/>
  <c r="Q38" i="59"/>
  <c r="Q91" i="59"/>
  <c r="Q87" i="59"/>
  <c r="Q39" i="59"/>
  <c r="Q102" i="59"/>
  <c r="E21" i="59"/>
  <c r="Q104" i="59"/>
  <c r="Q139" i="59"/>
  <c r="Q121" i="59"/>
  <c r="Q77" i="59"/>
  <c r="Q42" i="59"/>
  <c r="Q82" i="59"/>
  <c r="Q69" i="59"/>
  <c r="Q52" i="59"/>
  <c r="Q106" i="59"/>
  <c r="Q97" i="59"/>
  <c r="Q116" i="59"/>
  <c r="Q45" i="59"/>
  <c r="K36" i="59"/>
  <c r="Q5" i="59"/>
  <c r="Q92" i="59"/>
  <c r="Q74" i="59"/>
  <c r="Q132" i="59"/>
  <c r="Q50" i="59"/>
  <c r="Q26" i="59"/>
  <c r="Q103" i="59"/>
  <c r="Q130" i="59"/>
  <c r="Q10" i="59"/>
  <c r="Q32" i="59"/>
  <c r="Q113" i="59"/>
  <c r="Q141" i="59"/>
  <c r="Q89" i="59"/>
  <c r="Q93" i="59"/>
  <c r="Q21" i="59"/>
  <c r="Q76" i="59"/>
  <c r="Q29" i="59"/>
  <c r="Q66" i="59"/>
  <c r="Q115" i="59"/>
  <c r="Q41" i="59"/>
  <c r="Q136" i="59"/>
  <c r="Q16" i="59"/>
  <c r="Q8" i="59"/>
  <c r="Q58" i="59"/>
  <c r="Q13" i="59"/>
  <c r="P3" i="59" l="1"/>
  <c r="P144" i="59" s="1"/>
  <c r="AK14" i="56" l="1"/>
  <c r="AG2" i="56"/>
  <c r="I35" i="59" l="1"/>
  <c r="J35" i="59"/>
  <c r="I3" i="59"/>
  <c r="I4" i="59"/>
  <c r="I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E20" i="59" l="1"/>
  <c r="E19" i="59"/>
  <c r="K35" i="59"/>
  <c r="J22" i="59" l="1"/>
  <c r="I22" i="59"/>
  <c r="I42" i="59" s="1"/>
  <c r="I44" i="59" s="1"/>
  <c r="O3" i="59"/>
  <c r="O144" i="59" s="1"/>
  <c r="O146" i="59" s="1"/>
  <c r="J4" i="59"/>
  <c r="J5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" i="59"/>
  <c r="J42" i="59" l="1"/>
  <c r="J44" i="59" s="1"/>
  <c r="C28" i="59"/>
  <c r="C30" i="59" s="1"/>
  <c r="Q3" i="59"/>
  <c r="P146" i="59"/>
  <c r="D28" i="59"/>
  <c r="D30" i="59" s="1"/>
  <c r="E18" i="59" l="1"/>
  <c r="E15" i="59"/>
  <c r="E11" i="59"/>
  <c r="E7" i="59"/>
  <c r="E4" i="59"/>
  <c r="K15" i="59"/>
  <c r="E12" i="59"/>
  <c r="E8" i="59"/>
  <c r="E5" i="59"/>
  <c r="E17" i="59"/>
  <c r="E14" i="59"/>
  <c r="E10" i="59"/>
  <c r="E3" i="59"/>
  <c r="K32" i="59"/>
  <c r="K29" i="59"/>
  <c r="K26" i="59"/>
  <c r="K24" i="59"/>
  <c r="K19" i="59"/>
  <c r="K16" i="59"/>
  <c r="K12" i="59"/>
  <c r="K8" i="59"/>
  <c r="K4" i="59"/>
  <c r="K3" i="59"/>
  <c r="K33" i="59"/>
  <c r="K31" i="59"/>
  <c r="K25" i="59"/>
  <c r="K23" i="59"/>
  <c r="K18" i="59"/>
  <c r="K14" i="59"/>
  <c r="K11" i="59"/>
  <c r="K7" i="59"/>
  <c r="K30" i="59"/>
  <c r="K28" i="59"/>
  <c r="K21" i="59"/>
  <c r="K17" i="59"/>
  <c r="K10" i="59"/>
  <c r="K6" i="59"/>
  <c r="K22" i="59"/>
  <c r="E16" i="59"/>
  <c r="E13" i="59"/>
  <c r="E9" i="59"/>
  <c r="E6" i="59"/>
  <c r="K34" i="59"/>
  <c r="K27" i="59"/>
  <c r="K20" i="59"/>
  <c r="K13" i="59"/>
  <c r="K9" i="59"/>
  <c r="K5" i="59"/>
</calcChain>
</file>

<file path=xl/sharedStrings.xml><?xml version="1.0" encoding="utf-8"?>
<sst xmlns="http://schemas.openxmlformats.org/spreadsheetml/2006/main" count="6789" uniqueCount="1869">
  <si>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</si>
  <si>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</si>
  <si>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</si>
  <si>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</si>
  <si>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</si>
  <si>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</si>
  <si>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</si>
  <si>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</si>
  <si>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</si>
  <si>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</si>
  <si>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</si>
  <si>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</si>
  <si>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</si>
  <si>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</si>
  <si>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</si>
  <si>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</si>
  <si>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</si>
  <si>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</si>
  <si>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</si>
  <si>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</si>
  <si>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</si>
  <si>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</si>
  <si>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</si>
  <si>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</si>
  <si>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</si>
  <si>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</si>
  <si>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</si>
  <si>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</si>
  <si>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</si>
  <si>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</si>
  <si>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</si>
  <si>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</si>
  <si>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</si>
  <si>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</si>
  <si>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</si>
  <si>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</si>
  <si>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</si>
  <si>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</si>
  <si>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</si>
  <si>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</si>
  <si>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</si>
  <si>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</si>
  <si>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</si>
  <si>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</si>
  <si>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</si>
  <si>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</si>
  <si>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</si>
  <si>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</si>
  <si>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</si>
  <si>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</si>
  <si>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</si>
  <si>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</si>
  <si>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</si>
  <si>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</si>
  <si>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</si>
  <si>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</si>
  <si>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</si>
  <si>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</si>
  <si>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</si>
  <si>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</si>
  <si>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</si>
  <si>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</si>
  <si>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</si>
  <si>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</si>
  <si>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</si>
  <si>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</si>
  <si>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</si>
  <si>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</si>
  <si>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</si>
  <si>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</si>
  <si>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</si>
  <si>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</si>
  <si>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</si>
  <si>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</si>
  <si>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</si>
  <si>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</si>
  <si>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</si>
  <si>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</si>
  <si>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</si>
  <si>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</si>
  <si>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</si>
  <si>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</si>
  <si>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</si>
  <si>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</si>
  <si>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</si>
  <si>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</si>
  <si>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</si>
  <si>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</si>
  <si>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</si>
  <si>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</si>
  <si>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</si>
  <si>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</si>
  <si>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</si>
  <si>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</si>
  <si>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</si>
  <si>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</si>
  <si>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</si>
  <si>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</si>
  <si>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</si>
  <si>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</si>
  <si>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</si>
  <si>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</si>
  <si>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</si>
  <si>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</si>
  <si>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</si>
  <si>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</si>
  <si>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</si>
  <si>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</si>
  <si>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</si>
  <si>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</si>
  <si>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</si>
  <si>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</si>
  <si>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</si>
  <si>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</si>
  <si>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</si>
  <si>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</si>
  <si>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</si>
  <si>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</si>
  <si>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</si>
  <si>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</si>
  <si>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Developing countries:</t>
  </si>
  <si>
    <t>Europe</t>
  </si>
  <si>
    <t>Immediate Borrower</t>
  </si>
  <si>
    <t>Ultimate Risk</t>
  </si>
  <si>
    <t>US$ billions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</si>
  <si>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</si>
  <si>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</si>
  <si>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</si>
  <si>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</si>
  <si>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</si>
  <si>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</si>
  <si>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</si>
  <si>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</si>
  <si>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</si>
  <si>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</si>
  <si>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</si>
  <si>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</si>
  <si>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</si>
  <si>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</si>
  <si>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</si>
  <si>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</si>
  <si>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</si>
  <si>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</si>
  <si>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</si>
  <si>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</si>
  <si>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</si>
  <si>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</si>
  <si>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</si>
  <si>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</si>
  <si>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</si>
  <si>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</si>
  <si>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</si>
  <si>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</si>
  <si>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</si>
  <si>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</si>
  <si>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</si>
  <si>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</si>
  <si>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</si>
  <si>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</si>
  <si>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</si>
  <si>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</si>
  <si>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</si>
  <si>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</si>
  <si>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</si>
  <si>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</si>
  <si>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</si>
  <si>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</si>
  <si>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</si>
  <si>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</si>
  <si>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</si>
  <si>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</si>
  <si>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</si>
  <si>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</si>
  <si>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</si>
  <si>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</si>
  <si>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</si>
  <si>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</si>
  <si>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</si>
  <si>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</si>
  <si>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</si>
  <si>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</si>
  <si>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</si>
  <si>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</si>
  <si>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</si>
  <si>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</si>
  <si>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</si>
  <si>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</si>
  <si>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</si>
  <si>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</si>
  <si>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</si>
  <si>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</si>
  <si>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</si>
  <si>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</si>
  <si>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</si>
  <si>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</si>
  <si>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</si>
  <si>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</si>
  <si>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</si>
  <si>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</si>
  <si>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</si>
  <si>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</si>
  <si>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</si>
  <si>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</si>
  <si>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</si>
  <si>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</si>
  <si>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</si>
  <si>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</si>
  <si>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</si>
  <si>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</si>
  <si>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</si>
  <si>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</si>
  <si>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</si>
  <si>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</si>
  <si>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</si>
  <si>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</si>
  <si>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</si>
  <si>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</si>
  <si>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</si>
  <si>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</si>
  <si>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</si>
  <si>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</si>
  <si>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</si>
  <si>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</si>
  <si>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</si>
  <si>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</si>
  <si>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</si>
  <si>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</si>
  <si>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</si>
  <si>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</si>
  <si>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</si>
  <si>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</si>
  <si>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</si>
  <si>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</si>
  <si>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</si>
  <si>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</si>
  <si>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</si>
  <si>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</si>
  <si>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</si>
  <si>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</si>
  <si>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</si>
  <si>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</si>
  <si>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</si>
  <si>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</si>
  <si>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</si>
  <si>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</si>
  <si>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</si>
  <si>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</si>
  <si>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</si>
  <si>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</si>
  <si>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</si>
  <si>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</si>
  <si>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</si>
  <si>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</si>
  <si>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</si>
  <si>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</si>
  <si>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</si>
  <si>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</si>
  <si>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</si>
  <si>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</si>
  <si>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</si>
  <si>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</si>
  <si>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</si>
  <si>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</si>
  <si>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</si>
  <si>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</si>
  <si>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</si>
  <si>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</si>
  <si>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</si>
  <si>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</si>
  <si>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Developed Europe</t>
  </si>
  <si>
    <t>Local claims</t>
  </si>
  <si>
    <t>Other Developed</t>
  </si>
  <si>
    <t>Total Developing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</si>
  <si>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</si>
  <si>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</si>
  <si>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</si>
  <si>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</si>
  <si>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</si>
  <si>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</si>
  <si>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</si>
  <si>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</si>
  <si>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</si>
  <si>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</si>
  <si>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</si>
  <si>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</si>
  <si>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</si>
  <si>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</si>
  <si>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</si>
  <si>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</si>
  <si>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</si>
  <si>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</si>
  <si>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</si>
  <si>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</si>
  <si>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</si>
  <si>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</si>
  <si>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</si>
  <si>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</si>
  <si>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</si>
  <si>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</si>
  <si>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</si>
  <si>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</si>
  <si>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</si>
  <si>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</si>
  <si>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</si>
  <si>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</si>
  <si>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</si>
  <si>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</si>
  <si>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</si>
  <si>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</si>
  <si>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</si>
  <si>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</si>
  <si>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</si>
  <si>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</si>
  <si>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</si>
  <si>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</si>
  <si>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</si>
  <si>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</si>
  <si>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</si>
  <si>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</si>
  <si>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</si>
  <si>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</si>
  <si>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</si>
  <si>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</si>
  <si>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</si>
  <si>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</si>
  <si>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</si>
  <si>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</si>
  <si>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</si>
  <si>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</si>
  <si>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</si>
  <si>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</si>
  <si>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</si>
  <si>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</si>
  <si>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</si>
  <si>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</si>
  <si>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</si>
  <si>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</si>
  <si>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</si>
  <si>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</si>
  <si>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</si>
  <si>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</si>
  <si>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</si>
  <si>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</si>
  <si>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</si>
  <si>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</si>
  <si>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</si>
  <si>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</si>
  <si>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</si>
  <si>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</si>
  <si>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</si>
  <si>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</si>
  <si>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</si>
  <si>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</si>
  <si>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</si>
  <si>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</si>
  <si>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</si>
  <si>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</si>
  <si>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</si>
  <si>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</si>
  <si>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</si>
  <si>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</si>
  <si>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</si>
  <si>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</si>
  <si>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</si>
  <si>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</si>
  <si>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</si>
  <si>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</si>
  <si>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</si>
  <si>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</si>
  <si>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</si>
  <si>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</si>
  <si>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</si>
  <si>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</si>
  <si>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</si>
  <si>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</si>
  <si>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</si>
  <si>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</si>
  <si>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</si>
  <si>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</si>
  <si>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</si>
  <si>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</si>
  <si>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</si>
  <si>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</si>
  <si>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</si>
  <si>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</si>
  <si>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</si>
  <si>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</si>
  <si>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</si>
  <si>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Diff</t>
  </si>
  <si>
    <t>China</t>
  </si>
  <si>
    <t>PREVIEW - BANK CONFIDENTIAL - MARKET SENSITIVE</t>
  </si>
  <si>
    <t>ISO Code</t>
  </si>
  <si>
    <t>AW</t>
  </si>
  <si>
    <t>BF</t>
  </si>
  <si>
    <t>BI</t>
  </si>
  <si>
    <t>BJ</t>
  </si>
  <si>
    <t>BT</t>
  </si>
  <si>
    <t>BY</t>
  </si>
  <si>
    <t>CD</t>
  </si>
  <si>
    <t>CF</t>
  </si>
  <si>
    <t>CG</t>
  </si>
  <si>
    <t>CV</t>
  </si>
  <si>
    <t>DJ</t>
  </si>
  <si>
    <t>DM</t>
  </si>
  <si>
    <t>EA</t>
  </si>
  <si>
    <t>FA</t>
  </si>
  <si>
    <t>FJ</t>
  </si>
  <si>
    <t>FK</t>
  </si>
  <si>
    <t>FM</t>
  </si>
  <si>
    <t>GA</t>
  </si>
  <si>
    <t>GD</t>
  </si>
  <si>
    <t>GE</t>
  </si>
  <si>
    <t>GL</t>
  </si>
  <si>
    <t>GM</t>
  </si>
  <si>
    <t>GN</t>
  </si>
  <si>
    <t>GQ</t>
  </si>
  <si>
    <t>GW</t>
  </si>
  <si>
    <t>GY</t>
  </si>
  <si>
    <t>HT</t>
  </si>
  <si>
    <t>KG</t>
  </si>
  <si>
    <t>KM</t>
  </si>
  <si>
    <t>KP</t>
  </si>
  <si>
    <t>LA</t>
  </si>
  <si>
    <t>LC</t>
  </si>
  <si>
    <t>LS</t>
  </si>
  <si>
    <t>MD</t>
  </si>
  <si>
    <t>ME</t>
  </si>
  <si>
    <t>MG</t>
  </si>
  <si>
    <t>MH</t>
  </si>
  <si>
    <t>MK</t>
  </si>
  <si>
    <t>MM</t>
  </si>
  <si>
    <t>MN</t>
  </si>
  <si>
    <t>MR</t>
  </si>
  <si>
    <t>MV</t>
  </si>
  <si>
    <t>NA</t>
  </si>
  <si>
    <t>NC</t>
  </si>
  <si>
    <t>NE</t>
  </si>
  <si>
    <t>NI</t>
  </si>
  <si>
    <t>NR</t>
  </si>
  <si>
    <t>PF</t>
  </si>
  <si>
    <t>PG</t>
  </si>
  <si>
    <t>PU</t>
  </si>
  <si>
    <t>PW</t>
  </si>
  <si>
    <t>RW</t>
  </si>
  <si>
    <t>SB</t>
  </si>
  <si>
    <t>SH</t>
  </si>
  <si>
    <t>SL</t>
  </si>
  <si>
    <t>SM</t>
  </si>
  <si>
    <t>SN</t>
  </si>
  <si>
    <t>SO</t>
  </si>
  <si>
    <t>SR</t>
  </si>
  <si>
    <t>ST</t>
  </si>
  <si>
    <t>SZ</t>
  </si>
  <si>
    <t>TD</t>
  </si>
  <si>
    <t>TG</t>
  </si>
  <si>
    <t>TJ</t>
  </si>
  <si>
    <t>TL</t>
  </si>
  <si>
    <t>TO</t>
  </si>
  <si>
    <t>TV</t>
  </si>
  <si>
    <t>VC</t>
  </si>
  <si>
    <t>VU</t>
  </si>
  <si>
    <t>WF</t>
  </si>
  <si>
    <t>WH</t>
  </si>
  <si>
    <t>WS</t>
  </si>
  <si>
    <t>UK</t>
  </si>
  <si>
    <t>KI</t>
  </si>
  <si>
    <t>Offshore Centre</t>
  </si>
  <si>
    <t>Developing Countries</t>
  </si>
  <si>
    <t>Other Offshore Centres</t>
  </si>
  <si>
    <t>Other Developed European Countries</t>
  </si>
  <si>
    <t>South Korea</t>
  </si>
  <si>
    <t>Turks And Caicos Islands</t>
  </si>
  <si>
    <t>Trinidad And Tobago</t>
  </si>
  <si>
    <t>Vietnam, Socialist Republic Of</t>
  </si>
  <si>
    <t>Yemen, The Republic Of</t>
  </si>
  <si>
    <t>British Overseas Territories</t>
  </si>
  <si>
    <t>Other Developing European Countries</t>
  </si>
  <si>
    <t>Other Developing African and Middle Eastern Countries</t>
  </si>
  <si>
    <t>Other Developing Asian and Pacific Countries</t>
  </si>
  <si>
    <t>Other Developing Latin American and Caribbean Countries</t>
  </si>
  <si>
    <t xml:space="preserve">Total </t>
  </si>
  <si>
    <t>Checking table</t>
  </si>
  <si>
    <t>Difference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</si>
  <si>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</si>
  <si>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</si>
  <si>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</si>
  <si>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</si>
  <si>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</si>
  <si>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</si>
  <si>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</si>
  <si>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</si>
  <si>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</si>
  <si>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</si>
  <si>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</si>
  <si>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</si>
  <si>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</si>
  <si>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</si>
  <si>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</si>
  <si>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</si>
  <si>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</si>
  <si>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</si>
  <si>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</si>
  <si>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</si>
  <si>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</si>
  <si>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Table C4.2</t>
  </si>
  <si>
    <t>Consolidated claims and unused commitments of UK-owned monetary financial institutions (excluding central bank) and their branches and subsidiaries worldwide</t>
  </si>
  <si>
    <t>Amounts outstanding at</t>
  </si>
  <si>
    <t>Total claims</t>
  </si>
  <si>
    <t xml:space="preserve">of which by origin of claim:   </t>
  </si>
  <si>
    <t>Cross-border</t>
  </si>
  <si>
    <t>Deposit-taking</t>
  </si>
  <si>
    <t>of which by other sectors:</t>
  </si>
  <si>
    <t>corporations</t>
  </si>
  <si>
    <t xml:space="preserve">Other financial </t>
  </si>
  <si>
    <t xml:space="preserve">Non-financial </t>
  </si>
  <si>
    <t>5KUK</t>
  </si>
  <si>
    <t>5RUK</t>
  </si>
  <si>
    <t>Total Developed</t>
  </si>
  <si>
    <t>Total Offshore Centres</t>
  </si>
  <si>
    <t>Total Developing countries</t>
  </si>
  <si>
    <t>3PUK</t>
  </si>
  <si>
    <t>Total Foreign Claims (excl. UK)</t>
  </si>
  <si>
    <t>Supplementary data vis-à-vis UK residents</t>
  </si>
  <si>
    <t>United Kingdom</t>
  </si>
  <si>
    <t>5J</t>
  </si>
  <si>
    <t>Total Worldwide Claims (incl. UK)</t>
  </si>
  <si>
    <t>Korea, Republic of</t>
  </si>
  <si>
    <t>Vietnam, Socialist Republic of</t>
  </si>
  <si>
    <t>Yemen, The Republic of</t>
  </si>
  <si>
    <t>MARS</t>
  </si>
  <si>
    <t>Marshall Islands</t>
  </si>
  <si>
    <t>GRND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</si>
  <si>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</si>
  <si>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</si>
  <si>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</si>
  <si>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</si>
  <si>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</si>
  <si>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</si>
  <si>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</si>
  <si>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</si>
  <si>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</si>
  <si>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</si>
  <si>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</si>
  <si>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</si>
  <si>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</si>
  <si>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</si>
  <si>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</si>
  <si>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</si>
  <si>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</si>
  <si>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</si>
  <si>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</si>
  <si>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</si>
  <si>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</si>
  <si>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</si>
  <si>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</si>
  <si>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</si>
  <si>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</si>
  <si>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</si>
  <si>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</si>
  <si>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</si>
  <si>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</si>
  <si>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</si>
  <si>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</si>
  <si>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</si>
  <si>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</si>
  <si>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</si>
  <si>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</si>
  <si>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</si>
  <si>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</si>
  <si>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</si>
  <si>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</si>
  <si>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</si>
  <si>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</si>
  <si>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</si>
  <si>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</si>
  <si>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</si>
  <si>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</si>
  <si>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</si>
  <si>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</si>
  <si>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</si>
  <si>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</si>
  <si>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</si>
  <si>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</si>
  <si>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</si>
  <si>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</si>
  <si>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</si>
  <si>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</si>
  <si>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</si>
  <si>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</si>
  <si>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</si>
  <si>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</si>
  <si>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</si>
  <si>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</si>
  <si>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</si>
  <si>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</si>
  <si>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</si>
  <si>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</si>
  <si>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</si>
  <si>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</si>
  <si>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</si>
  <si>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</si>
  <si>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</si>
  <si>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</si>
  <si>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</si>
  <si>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</si>
  <si>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</si>
  <si>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</si>
  <si>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</si>
  <si>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</si>
  <si>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</si>
  <si>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</si>
  <si>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</si>
  <si>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</si>
  <si>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</si>
  <si>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</si>
  <si>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</si>
  <si>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</si>
  <si>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</si>
  <si>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</si>
  <si>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</si>
  <si>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</si>
  <si>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</si>
  <si>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</si>
  <si>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</si>
  <si>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</si>
  <si>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</si>
  <si>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</si>
  <si>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</si>
  <si>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</si>
  <si>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</si>
  <si>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</si>
  <si>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</si>
  <si>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</si>
  <si>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</si>
  <si>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</si>
  <si>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</si>
  <si>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</si>
  <si>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</si>
  <si>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</si>
  <si>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</si>
  <si>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</si>
  <si>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</si>
  <si>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</si>
  <si>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</si>
  <si>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</si>
  <si>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</si>
  <si>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</si>
  <si>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</si>
  <si>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</si>
  <si>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</si>
  <si>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</si>
  <si>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</si>
  <si>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</si>
  <si>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</si>
  <si>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</si>
  <si>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</si>
  <si>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</si>
  <si>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</si>
  <si>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</si>
  <si>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</si>
  <si>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</si>
  <si>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</si>
  <si>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</si>
  <si>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</si>
  <si>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</si>
  <si>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</si>
  <si>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</si>
  <si>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</si>
  <si>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</si>
  <si>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</si>
  <si>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</si>
  <si>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</si>
  <si>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</si>
  <si>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</si>
  <si>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</si>
  <si>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</si>
  <si>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</si>
  <si>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</si>
  <si>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</si>
  <si>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</si>
  <si>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</si>
  <si>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</si>
  <si>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</si>
  <si>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</si>
  <si>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</si>
  <si>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</si>
  <si>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</si>
  <si>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</si>
  <si>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</si>
  <si>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</si>
  <si>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</si>
  <si>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</si>
  <si>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</si>
  <si>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</si>
  <si>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</si>
  <si>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</si>
  <si>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</si>
  <si>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</si>
  <si>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</si>
  <si>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</si>
  <si>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</si>
  <si>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</si>
  <si>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</si>
  <si>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</si>
  <si>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</si>
  <si>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</si>
  <si>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</si>
  <si>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</si>
  <si>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</si>
  <si>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</si>
  <si>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</si>
  <si>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</si>
  <si>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</si>
  <si>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</si>
  <si>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</si>
  <si>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</si>
  <si>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</si>
  <si>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</si>
  <si>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</si>
  <si>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</si>
  <si>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</si>
  <si>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</si>
  <si>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</si>
  <si>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</si>
  <si>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</si>
  <si>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</si>
  <si>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</si>
  <si>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</si>
  <si>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</si>
  <si>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</si>
  <si>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</si>
  <si>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</si>
  <si>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</si>
  <si>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</si>
  <si>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</si>
  <si>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</si>
  <si>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</si>
  <si>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</si>
  <si>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</si>
  <si>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</si>
  <si>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</si>
  <si>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</si>
  <si>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</si>
  <si>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</si>
  <si>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</si>
  <si>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</si>
  <si>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</si>
  <si>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</si>
  <si>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</si>
  <si>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</si>
  <si>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</si>
  <si>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</si>
  <si>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</si>
  <si>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</si>
  <si>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</si>
  <si>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</si>
  <si>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</si>
  <si>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</si>
  <si>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</si>
  <si>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</si>
  <si>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</si>
  <si>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</si>
  <si>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</si>
  <si>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</si>
  <si>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</si>
  <si>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</si>
  <si>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</si>
  <si>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</si>
  <si>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</si>
  <si>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</si>
  <si>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</si>
  <si>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</si>
  <si>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</si>
  <si>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</si>
  <si>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</si>
  <si>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</si>
  <si>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</si>
  <si>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</si>
  <si>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</si>
  <si>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</si>
  <si>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</si>
  <si>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</si>
  <si>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</si>
  <si>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</si>
  <si>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</si>
  <si>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</si>
  <si>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</si>
  <si>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</si>
  <si>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</si>
  <si>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</si>
  <si>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</si>
  <si>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</si>
  <si>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</si>
  <si>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</si>
  <si>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</si>
  <si>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</si>
  <si>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</si>
  <si>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</si>
  <si>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</si>
  <si>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</si>
  <si>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</si>
  <si>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</si>
  <si>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</si>
  <si>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</si>
  <si>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</si>
  <si>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</si>
  <si>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</si>
  <si>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</si>
  <si>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</si>
  <si>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Country Code</t>
  </si>
  <si>
    <t>Country Name</t>
  </si>
  <si>
    <t>Currency Code</t>
  </si>
  <si>
    <t>Start Date</t>
  </si>
  <si>
    <t>End Date</t>
  </si>
  <si>
    <t>Nationality</t>
  </si>
  <si>
    <t>ISO</t>
  </si>
  <si>
    <t>Active</t>
  </si>
  <si>
    <t>WORL</t>
  </si>
  <si>
    <t>1 WORLD</t>
  </si>
  <si>
    <t>Yes</t>
  </si>
  <si>
    <t>ONTO</t>
  </si>
  <si>
    <t>3 INTERNATIONAL ORGANISATIONS - OTHER</t>
  </si>
  <si>
    <t>OO</t>
  </si>
  <si>
    <t>UNAL</t>
  </si>
  <si>
    <t>4 UNALLOCATED</t>
  </si>
  <si>
    <t>U9</t>
  </si>
  <si>
    <t>ABUD</t>
  </si>
  <si>
    <t>ABU DHABI</t>
  </si>
  <si>
    <t>AI</t>
  </si>
  <si>
    <t>AFGH</t>
  </si>
  <si>
    <t>AFGHANISTAN</t>
  </si>
  <si>
    <t>ALBA</t>
  </si>
  <si>
    <t>ALBANIA</t>
  </si>
  <si>
    <t>ALGE</t>
  </si>
  <si>
    <t>ALGERIA</t>
  </si>
  <si>
    <t>ANDO</t>
  </si>
  <si>
    <t>ANDORRA</t>
  </si>
  <si>
    <t>ANGO</t>
  </si>
  <si>
    <t>ANGOLA</t>
  </si>
  <si>
    <t>ANGU</t>
  </si>
  <si>
    <t>ANGUILLA</t>
  </si>
  <si>
    <t>AG</t>
  </si>
  <si>
    <t>ANTI</t>
  </si>
  <si>
    <t>ANTIGUA</t>
  </si>
  <si>
    <t>AA</t>
  </si>
  <si>
    <t>ARGE</t>
  </si>
  <si>
    <t>ARGENTINA</t>
  </si>
  <si>
    <t>ARME</t>
  </si>
  <si>
    <t>ARMENIA</t>
  </si>
  <si>
    <t>ARUB</t>
  </si>
  <si>
    <t>ARUBA</t>
  </si>
  <si>
    <t>AUSL</t>
  </si>
  <si>
    <t>AUSTRALIA</t>
  </si>
  <si>
    <t>AUSR</t>
  </si>
  <si>
    <t>AUSTRIA</t>
  </si>
  <si>
    <t>AZER</t>
  </si>
  <si>
    <t>AZERBAIJAN</t>
  </si>
  <si>
    <t>BAHA</t>
  </si>
  <si>
    <t>BAHAMAS</t>
  </si>
  <si>
    <t>BAHR</t>
  </si>
  <si>
    <t>BAHRAIN</t>
  </si>
  <si>
    <t>BANG</t>
  </si>
  <si>
    <t>BANGLADESH</t>
  </si>
  <si>
    <t>BARB</t>
  </si>
  <si>
    <t>BARBADOS</t>
  </si>
  <si>
    <t>BELA</t>
  </si>
  <si>
    <t>BELARUS</t>
  </si>
  <si>
    <t>BELG</t>
  </si>
  <si>
    <t>BELGIUM</t>
  </si>
  <si>
    <t>BELI</t>
  </si>
  <si>
    <t>BELIZE</t>
  </si>
  <si>
    <t>DAHO</t>
  </si>
  <si>
    <t>BENIN</t>
  </si>
  <si>
    <t>BERM</t>
  </si>
  <si>
    <t>BERMUDA</t>
  </si>
  <si>
    <t>BHUT</t>
  </si>
  <si>
    <t>BHUTAN</t>
  </si>
  <si>
    <t>BOLI</t>
  </si>
  <si>
    <t>BOLIVIA</t>
  </si>
  <si>
    <t>BONS</t>
  </si>
  <si>
    <t>BONAIRE ST EUSTATIUS AND SABA</t>
  </si>
  <si>
    <t>BU</t>
  </si>
  <si>
    <t>BOHE</t>
  </si>
  <si>
    <t>BOSNIA-HERZEGOVINA</t>
  </si>
  <si>
    <t>BOTS</t>
  </si>
  <si>
    <t>BOTSWANA</t>
  </si>
  <si>
    <t>BRAZ</t>
  </si>
  <si>
    <t>BRAZIL</t>
  </si>
  <si>
    <t>BRAT</t>
  </si>
  <si>
    <t>BRITISH ANTARCTIC TERRITORY</t>
  </si>
  <si>
    <t>BQ</t>
  </si>
  <si>
    <t>BIOT</t>
  </si>
  <si>
    <t>BRITISH INDIAN OCEAN TERRITORY</t>
  </si>
  <si>
    <t>BC</t>
  </si>
  <si>
    <t>BRVI</t>
  </si>
  <si>
    <t>BRITISH VIRGIN ISLANDS</t>
  </si>
  <si>
    <t>BV</t>
  </si>
  <si>
    <t>BRUN</t>
  </si>
  <si>
    <t>BRUNEI</t>
  </si>
  <si>
    <t>BULG</t>
  </si>
  <si>
    <t>BULGARIA</t>
  </si>
  <si>
    <t>UVOL</t>
  </si>
  <si>
    <t>BURKINA FASO</t>
  </si>
  <si>
    <t>BURU</t>
  </si>
  <si>
    <t>BURUNDI</t>
  </si>
  <si>
    <t>CAPR</t>
  </si>
  <si>
    <t>CAD CAPITAL REQUIRED</t>
  </si>
  <si>
    <t>XE</t>
  </si>
  <si>
    <t>NONM</t>
  </si>
  <si>
    <t>CAD NON MATERIAL COUNTRIES</t>
  </si>
  <si>
    <t>XF</t>
  </si>
  <si>
    <t>PALA</t>
  </si>
  <si>
    <t>CAD PALADIUM</t>
  </si>
  <si>
    <t>XC</t>
  </si>
  <si>
    <t>PLAT</t>
  </si>
  <si>
    <t>CAD PLATINUM</t>
  </si>
  <si>
    <t>XB</t>
  </si>
  <si>
    <t>SILV</t>
  </si>
  <si>
    <t>CAD SILVER</t>
  </si>
  <si>
    <t>XA</t>
  </si>
  <si>
    <t>SILG</t>
  </si>
  <si>
    <t>CAD STERLING INDEX LINKED GILTS</t>
  </si>
  <si>
    <t>XG</t>
  </si>
  <si>
    <t>SUMG</t>
  </si>
  <si>
    <t>CAD SUM OF GROSS POSITION</t>
  </si>
  <si>
    <t>XD</t>
  </si>
  <si>
    <t>KHME</t>
  </si>
  <si>
    <t>CAMBODIA</t>
  </si>
  <si>
    <t>CAME</t>
  </si>
  <si>
    <t>CAMEROON</t>
  </si>
  <si>
    <t>CANA</t>
  </si>
  <si>
    <t>CANADA</t>
  </si>
  <si>
    <t>CANT</t>
  </si>
  <si>
    <t>CANTON AND ENDERBURY ISLANDS</t>
  </si>
  <si>
    <t>CT</t>
  </si>
  <si>
    <t>No</t>
  </si>
  <si>
    <t>CAPE</t>
  </si>
  <si>
    <t>CAPE VERDE</t>
  </si>
  <si>
    <t>CAYM</t>
  </si>
  <si>
    <t>CAYMAN ISLANDS</t>
  </si>
  <si>
    <t>CEAR</t>
  </si>
  <si>
    <t>CENTRAL AFRICAN REPUBLIC</t>
  </si>
  <si>
    <t>CHAD</t>
  </si>
  <si>
    <t>CHIL</t>
  </si>
  <si>
    <t>CHILE</t>
  </si>
  <si>
    <t>CHIN</t>
  </si>
  <si>
    <t>CHINA, PEOPLE'S REPUBLIC OF</t>
  </si>
  <si>
    <t>COLO</t>
  </si>
  <si>
    <t>COLOMBIA</t>
  </si>
  <si>
    <t>COMO</t>
  </si>
  <si>
    <t>COMOROS</t>
  </si>
  <si>
    <t>CONG</t>
  </si>
  <si>
    <t>CONGO</t>
  </si>
  <si>
    <t>CODR</t>
  </si>
  <si>
    <t>CONGO, DEMOCRATIC REPUBLIC OF</t>
  </si>
  <si>
    <t>COSR</t>
  </si>
  <si>
    <t>COSTA RICA</t>
  </si>
  <si>
    <t>CTOT</t>
  </si>
  <si>
    <t>COUNTRY TOTAL</t>
  </si>
  <si>
    <t>CROA</t>
  </si>
  <si>
    <t>CROATIA</t>
  </si>
  <si>
    <t>CUBA</t>
  </si>
  <si>
    <t>CURA</t>
  </si>
  <si>
    <t>CURACAO</t>
  </si>
  <si>
    <t>CYPR</t>
  </si>
  <si>
    <t>CYPRUS</t>
  </si>
  <si>
    <t>CZRP</t>
  </si>
  <si>
    <t>CZECH REPUBLIC</t>
  </si>
  <si>
    <t>DENM</t>
  </si>
  <si>
    <t>DENMARK</t>
  </si>
  <si>
    <t>AFIS</t>
  </si>
  <si>
    <t>DJIBOUTI</t>
  </si>
  <si>
    <t>DOMA</t>
  </si>
  <si>
    <t>DOMINICA</t>
  </si>
  <si>
    <t>DOMR</t>
  </si>
  <si>
    <t>DOMINICAN REPUBLIC</t>
  </si>
  <si>
    <t>DUBA</t>
  </si>
  <si>
    <t>DUBAI</t>
  </si>
  <si>
    <t>DU</t>
  </si>
  <si>
    <t>ZZZN</t>
  </si>
  <si>
    <t>DUMMY AREA</t>
  </si>
  <si>
    <t>ZN</t>
  </si>
  <si>
    <t>ZZZZ</t>
  </si>
  <si>
    <t>ZZ</t>
  </si>
  <si>
    <t>ZZZE</t>
  </si>
  <si>
    <t>ZE</t>
  </si>
  <si>
    <t>ZZZS</t>
  </si>
  <si>
    <t>ZS</t>
  </si>
  <si>
    <t>BCUR</t>
  </si>
  <si>
    <t>DUMMY ENTRY TO REPRESENT BASE CURRENCY</t>
  </si>
  <si>
    <t>EAST</t>
  </si>
  <si>
    <t>EAST TIMOR</t>
  </si>
  <si>
    <t>ECUA</t>
  </si>
  <si>
    <t>ECUADOR</t>
  </si>
  <si>
    <t>EGYP</t>
  </si>
  <si>
    <t>EGYPT</t>
  </si>
  <si>
    <t>ELSA</t>
  </si>
  <si>
    <t>EL SALVADOR</t>
  </si>
  <si>
    <t>EQUA</t>
  </si>
  <si>
    <t>EQUATORIAL GUINEA</t>
  </si>
  <si>
    <t>ERIT</t>
  </si>
  <si>
    <t>ERITREA</t>
  </si>
  <si>
    <t>ESTO</t>
  </si>
  <si>
    <t>ESTONIA</t>
  </si>
  <si>
    <t>ETHI</t>
  </si>
  <si>
    <t>ETHIOPIA</t>
  </si>
  <si>
    <t>ECUS</t>
  </si>
  <si>
    <t>EUROPEAN CURRENCY UNIT</t>
  </si>
  <si>
    <t>EU</t>
  </si>
  <si>
    <t>EURO</t>
  </si>
  <si>
    <t>EUROS</t>
  </si>
  <si>
    <t>ER</t>
  </si>
  <si>
    <t>FARO</t>
  </si>
  <si>
    <t>FAEROE ISLANDS</t>
  </si>
  <si>
    <t>FALK</t>
  </si>
  <si>
    <t>FALKLAND ISLANDS</t>
  </si>
  <si>
    <t>FIJI</t>
  </si>
  <si>
    <t>FINL</t>
  </si>
  <si>
    <t>FINLAND</t>
  </si>
  <si>
    <t>CZEC</t>
  </si>
  <si>
    <t>FORMER CZECHOSLOVAKIA</t>
  </si>
  <si>
    <t>C9</t>
  </si>
  <si>
    <t>USSR</t>
  </si>
  <si>
    <t>FORMER SOVIET UNION</t>
  </si>
  <si>
    <t>SU</t>
  </si>
  <si>
    <t>YUGO</t>
  </si>
  <si>
    <t>FORMER YUGOSLAVIA</t>
  </si>
  <si>
    <t>YU</t>
  </si>
  <si>
    <t>FRAN</t>
  </si>
  <si>
    <t>FRANCE</t>
  </si>
  <si>
    <t>FGUI</t>
  </si>
  <si>
    <t>FRENCH GUIANA</t>
  </si>
  <si>
    <t>GF</t>
  </si>
  <si>
    <t>FPOL</t>
  </si>
  <si>
    <t>FRENCH POLYNESIA</t>
  </si>
  <si>
    <t>FSAT</t>
  </si>
  <si>
    <t>FRENCH SOUTHERN AND ANTARCTIC TERRITORIES</t>
  </si>
  <si>
    <t>FT</t>
  </si>
  <si>
    <t>FSA COUNTERPARTY 01</t>
  </si>
  <si>
    <t>FSA COUNTERPARTY 02</t>
  </si>
  <si>
    <t>FSA COUNTERPARTY 03</t>
  </si>
  <si>
    <t>FSA COUNTERPARTY 04</t>
  </si>
  <si>
    <t>FSA COUNTERPARTY 05</t>
  </si>
  <si>
    <t>FSA COUNTERPARTY 06</t>
  </si>
  <si>
    <t>FSA COUNTERPARTY 07</t>
  </si>
  <si>
    <t>FSA COUNTERPARTY 08</t>
  </si>
  <si>
    <t>FSA COUNTERPARTY 09</t>
  </si>
  <si>
    <t>FSA COUNTERPARTY 10</t>
  </si>
  <si>
    <t>FSA COUNTERPARTY 11</t>
  </si>
  <si>
    <t>FSA COUNTERPARTY 12</t>
  </si>
  <si>
    <t>FSA COUNTERPARTY 13</t>
  </si>
  <si>
    <t>FSA COUNTERPARTY 14</t>
  </si>
  <si>
    <t>FSA COUNTERPARTY 15</t>
  </si>
  <si>
    <t>FSA COUNTERPARTY 16</t>
  </si>
  <si>
    <t>FSA COUNTERPARTY 17</t>
  </si>
  <si>
    <t>FSA COUNTERPARTY 18</t>
  </si>
  <si>
    <t>FSA COUNTERPARTY 19</t>
  </si>
  <si>
    <t>FSA COUNTERPARTY 20</t>
  </si>
  <si>
    <t>FSA COUNTERPARTY 21</t>
  </si>
  <si>
    <t>FSA COUNTERPARTY 22</t>
  </si>
  <si>
    <t>FSA COUNTERPARTY 23</t>
  </si>
  <si>
    <t>FSA COUNTERPARTY 24</t>
  </si>
  <si>
    <t>FSA COUNTERPARTY 25</t>
  </si>
  <si>
    <t>FSA COUNTERPARTY 26</t>
  </si>
  <si>
    <t>FSA COUNTERPARTY 27</t>
  </si>
  <si>
    <t>FSA COUNTERPARTY 28</t>
  </si>
  <si>
    <t>FSA COUNTERPARTY 29</t>
  </si>
  <si>
    <t>FSA COUNTERPARTY 30</t>
  </si>
  <si>
    <t>FSA COUNTERPARTY 31</t>
  </si>
  <si>
    <t>FSA COUNTERPARTY 32</t>
  </si>
  <si>
    <t>FSA COUNTERPARTY 33</t>
  </si>
  <si>
    <t>FSA COUNTERPARTY 34</t>
  </si>
  <si>
    <t>FSA COUNTERPARTY 35</t>
  </si>
  <si>
    <t>FSA COUNTERPARTY 36</t>
  </si>
  <si>
    <t>FSA COUNTERPARTY 37</t>
  </si>
  <si>
    <t>FSA COUNTERPARTY 38</t>
  </si>
  <si>
    <t>FSA COUNTERPARTY 39</t>
  </si>
  <si>
    <t>FSA COUNTERPARTY 40</t>
  </si>
  <si>
    <t>FSA COUNTERPARTY 41</t>
  </si>
  <si>
    <t>FSA COUNTERPARTY 42</t>
  </si>
  <si>
    <t>FSA COUNTERPARTY 43</t>
  </si>
  <si>
    <t>FSA COUNTERPARTY 44</t>
  </si>
  <si>
    <t>FSA COUNTERPARTY 45</t>
  </si>
  <si>
    <t>FSA COUNTERPARTY 46</t>
  </si>
  <si>
    <t>FSA COUNTERPARTY 47</t>
  </si>
  <si>
    <t>FSA COUNTERPARTY 48</t>
  </si>
  <si>
    <t>FSA COUNTERPARTY 49</t>
  </si>
  <si>
    <t>FSA COUNTERPARTY 50</t>
  </si>
  <si>
    <t>FSA COUNTERPARTY 51</t>
  </si>
  <si>
    <t>FSA COUNTERPARTY 52</t>
  </si>
  <si>
    <t>FSA COUNTERPARTY 53</t>
  </si>
  <si>
    <t>FSA COUNTERPARTY 54</t>
  </si>
  <si>
    <t>FSA COUNTERPARTY 55</t>
  </si>
  <si>
    <t>FSA COUNTERPARTY 56</t>
  </si>
  <si>
    <t>FSA COUNTERPARTY 57</t>
  </si>
  <si>
    <t>FSA COUNTERPARTY 58</t>
  </si>
  <si>
    <t>FSA COUNTERPARTY 59</t>
  </si>
  <si>
    <t>FSA COUNTERPARTY 60</t>
  </si>
  <si>
    <t>FSA COUNTERPARTY 61</t>
  </si>
  <si>
    <t>FSA COUNTERPARTY 62</t>
  </si>
  <si>
    <t>FSA COUNTERPARTY 63</t>
  </si>
  <si>
    <t>FSA COUNTERPARTY 64</t>
  </si>
  <si>
    <t>FSA COUNTERPARTY 65</t>
  </si>
  <si>
    <t>FSA COUNTERPARTY 66</t>
  </si>
  <si>
    <t>FSA COUNTERPARTY 67</t>
  </si>
  <si>
    <t>FSA COUNTERPARTY 68</t>
  </si>
  <si>
    <t>FSA COUNTERPARTY 69</t>
  </si>
  <si>
    <t>FSA COUNTERPARTY 70</t>
  </si>
  <si>
    <t>FSA COUNTERPARTY 71</t>
  </si>
  <si>
    <t>FSA COUNTERPARTY 72</t>
  </si>
  <si>
    <t>FSA COUNTERPARTY 73</t>
  </si>
  <si>
    <t>FSA COUNTERPARTY 74</t>
  </si>
  <si>
    <t>FSA COUNTERPARTY 75</t>
  </si>
  <si>
    <t>FSA COUNTERPARTY 76</t>
  </si>
  <si>
    <t>FSA COUNTERPARTY 77</t>
  </si>
  <si>
    <t>FSA COUNTERPARTY 78</t>
  </si>
  <si>
    <t>FSA COUNTERPARTY 79</t>
  </si>
  <si>
    <t>FSA COUNTERPARTY 80</t>
  </si>
  <si>
    <t>FSA COUNTERPARTY 81</t>
  </si>
  <si>
    <t>FSA COUNTERPARTY 82</t>
  </si>
  <si>
    <t>FSA COUNTERPARTY 83</t>
  </si>
  <si>
    <t>FSA COUNTERPARTY 84</t>
  </si>
  <si>
    <t>FSA COUNTERPARTY 85</t>
  </si>
  <si>
    <t>FSA COUNTERPARTY 86</t>
  </si>
  <si>
    <t>FSA COUNTERPARTY 87</t>
  </si>
  <si>
    <t>FSA COUNTERPARTY 88</t>
  </si>
  <si>
    <t>FSA COUNTERPARTY 89</t>
  </si>
  <si>
    <t>FSA COUNTERPARTY 90</t>
  </si>
  <si>
    <t>FSA COUNTERPARTY 91</t>
  </si>
  <si>
    <t>FSA COUNTERPARTY 92</t>
  </si>
  <si>
    <t>FSA COUNTERPARTY 93</t>
  </si>
  <si>
    <t>FSA COUNTERPARTY 94</t>
  </si>
  <si>
    <t>FSA COUNTERPARTY 95</t>
  </si>
  <si>
    <t>FSA COUNTERPARTY 96</t>
  </si>
  <si>
    <t>FSA COUNTERPARTY 97</t>
  </si>
  <si>
    <t>FSA COUNTERPARTY 98</t>
  </si>
  <si>
    <t>FSA COUNTERPARTY 99</t>
  </si>
  <si>
    <t>GABO</t>
  </si>
  <si>
    <t>GABON</t>
  </si>
  <si>
    <t>GAMB</t>
  </si>
  <si>
    <t>GAMBIA</t>
  </si>
  <si>
    <t>GEOR</t>
  </si>
  <si>
    <t>GEORGIA</t>
  </si>
  <si>
    <t>EGER</t>
  </si>
  <si>
    <t>GERMAN DEMOCRATIC REPUBLIC</t>
  </si>
  <si>
    <t>DD</t>
  </si>
  <si>
    <t>RGER</t>
  </si>
  <si>
    <t>GERMANY</t>
  </si>
  <si>
    <t>WGER</t>
  </si>
  <si>
    <t>GERMANY, FEDERAL REPUBLIC OF</t>
  </si>
  <si>
    <t>D1</t>
  </si>
  <si>
    <t>GHAN</t>
  </si>
  <si>
    <t>GHANA</t>
  </si>
  <si>
    <t>GIBR</t>
  </si>
  <si>
    <t>GIBRALTAR</t>
  </si>
  <si>
    <t>GOLD</t>
  </si>
  <si>
    <t>GO</t>
  </si>
  <si>
    <t>GOCO</t>
  </si>
  <si>
    <t>GOLD COIN</t>
  </si>
  <si>
    <t>RC</t>
  </si>
  <si>
    <t>GREE</t>
  </si>
  <si>
    <t>GREECE</t>
  </si>
  <si>
    <t>GREENLAND</t>
  </si>
  <si>
    <t>GREN</t>
  </si>
  <si>
    <t>GRENADA</t>
  </si>
  <si>
    <t>GUAD</t>
  </si>
  <si>
    <t>GUADELOUPE</t>
  </si>
  <si>
    <t>GU</t>
  </si>
  <si>
    <t>GUAT</t>
  </si>
  <si>
    <t>GUATEMALA</t>
  </si>
  <si>
    <t>GUER</t>
  </si>
  <si>
    <t>GUERNSEY</t>
  </si>
  <si>
    <t>GUIN</t>
  </si>
  <si>
    <t>GUINEA</t>
  </si>
  <si>
    <t>PGUI</t>
  </si>
  <si>
    <t>GUINEA-BISSAU</t>
  </si>
  <si>
    <t>GUYA</t>
  </si>
  <si>
    <t>GUYANA</t>
  </si>
  <si>
    <t>HAIT</t>
  </si>
  <si>
    <t>HAITI</t>
  </si>
  <si>
    <t>HOND</t>
  </si>
  <si>
    <t>HONDURAS</t>
  </si>
  <si>
    <t>HONG</t>
  </si>
  <si>
    <t>HONG KONG</t>
  </si>
  <si>
    <t>HUNG</t>
  </si>
  <si>
    <t>HUNGARY</t>
  </si>
  <si>
    <t>ICEL</t>
  </si>
  <si>
    <t>ICELAND</t>
  </si>
  <si>
    <t>INDI</t>
  </si>
  <si>
    <t>INDIA</t>
  </si>
  <si>
    <t>INDO</t>
  </si>
  <si>
    <t>INDONESIA</t>
  </si>
  <si>
    <t>ENTO</t>
  </si>
  <si>
    <t>INTERNATIONAL ORGANISATIONS - EU</t>
  </si>
  <si>
    <t>EO</t>
  </si>
  <si>
    <t>IRAN</t>
  </si>
  <si>
    <t>IRAQ</t>
  </si>
  <si>
    <t>EIRE</t>
  </si>
  <si>
    <t>IRELAND</t>
  </si>
  <si>
    <t>IMAN</t>
  </si>
  <si>
    <t>ISLE OF MAN</t>
  </si>
  <si>
    <t>ISRA</t>
  </si>
  <si>
    <t>ISRAEL</t>
  </si>
  <si>
    <t>ITAL</t>
  </si>
  <si>
    <t>ITALY</t>
  </si>
  <si>
    <t>IVCO</t>
  </si>
  <si>
    <t>IVORY COAST</t>
  </si>
  <si>
    <t>JAMA</t>
  </si>
  <si>
    <t>JAMAICA</t>
  </si>
  <si>
    <t>JAPA</t>
  </si>
  <si>
    <t>JAPAN</t>
  </si>
  <si>
    <t>JERS</t>
  </si>
  <si>
    <t>JERSEY</t>
  </si>
  <si>
    <t>JORD</t>
  </si>
  <si>
    <t>JORDAN</t>
  </si>
  <si>
    <t>KAZA</t>
  </si>
  <si>
    <t>KAZAKHSTAN</t>
  </si>
  <si>
    <t>KENY</t>
  </si>
  <si>
    <t>KENYA</t>
  </si>
  <si>
    <t>GILB</t>
  </si>
  <si>
    <t>KIRIBATI</t>
  </si>
  <si>
    <t>NKOR</t>
  </si>
  <si>
    <t>KOREA, DEMOCRATIC PEOPLE'S REPUBLIC OF</t>
  </si>
  <si>
    <t>SKOR</t>
  </si>
  <si>
    <t>KOREA, REPUBLIC OF</t>
  </si>
  <si>
    <t>KUWA</t>
  </si>
  <si>
    <t>KUWAIT</t>
  </si>
  <si>
    <t>KIRG</t>
  </si>
  <si>
    <t>KYRGYZSTAN</t>
  </si>
  <si>
    <t>LAOS</t>
  </si>
  <si>
    <t>LAO PEOPLE'S DEMOCRATIC REPUBLIC</t>
  </si>
  <si>
    <t>LATV</t>
  </si>
  <si>
    <t>LATVIA</t>
  </si>
  <si>
    <t>TOT1</t>
  </si>
  <si>
    <t>LE3 TOTAL</t>
  </si>
  <si>
    <t>TOTL</t>
  </si>
  <si>
    <t>LE3 TOTAL - PART 2</t>
  </si>
  <si>
    <t>TOT5</t>
  </si>
  <si>
    <t>LE3 TOTAL - PART 5</t>
  </si>
  <si>
    <t>TOT6</t>
  </si>
  <si>
    <t>LE3 TOTAL - PART 6</t>
  </si>
  <si>
    <t>TOT7</t>
  </si>
  <si>
    <t>LE3 TOTAL - PART 7</t>
  </si>
  <si>
    <t>TOT</t>
  </si>
  <si>
    <t>LE3 TOTAL - PART 8</t>
  </si>
  <si>
    <t>LEBA</t>
  </si>
  <si>
    <t>LEBANON</t>
  </si>
  <si>
    <t>LESO</t>
  </si>
  <si>
    <t>LESOTHO</t>
  </si>
  <si>
    <t>LIBE</t>
  </si>
  <si>
    <t>LIBERIA</t>
  </si>
  <si>
    <t>LIBY</t>
  </si>
  <si>
    <t>LIBYA</t>
  </si>
  <si>
    <t>LICH</t>
  </si>
  <si>
    <t>LIECHTENSTEIN</t>
  </si>
  <si>
    <t>LITH</t>
  </si>
  <si>
    <t>LITHUANIA</t>
  </si>
  <si>
    <t>LUXE</t>
  </si>
  <si>
    <t>LUXEMBOURG</t>
  </si>
  <si>
    <t>MACA</t>
  </si>
  <si>
    <t>MACAO</t>
  </si>
  <si>
    <t>MACE</t>
  </si>
  <si>
    <t>MACEDONIA</t>
  </si>
  <si>
    <t>MADA</t>
  </si>
  <si>
    <t>MADAGASCAR</t>
  </si>
  <si>
    <t>MALW</t>
  </si>
  <si>
    <t>MALAWI</t>
  </si>
  <si>
    <t>MALA</t>
  </si>
  <si>
    <t>MALAYSIA</t>
  </si>
  <si>
    <t>MALD</t>
  </si>
  <si>
    <t>MALDIVES</t>
  </si>
  <si>
    <t>MALI</t>
  </si>
  <si>
    <t>MALT</t>
  </si>
  <si>
    <t>MALTA</t>
  </si>
  <si>
    <t>MARSHALL ISLANDS</t>
  </si>
  <si>
    <t>MART</t>
  </si>
  <si>
    <t>MARTINIQUE</t>
  </si>
  <si>
    <t>MQ</t>
  </si>
  <si>
    <t>MTAN</t>
  </si>
  <si>
    <t>MAURITANIA</t>
  </si>
  <si>
    <t>MAUR</t>
  </si>
  <si>
    <t>MAURITIUS</t>
  </si>
  <si>
    <t>MAYO</t>
  </si>
  <si>
    <t>MAYOTTE</t>
  </si>
  <si>
    <t>YT</t>
  </si>
  <si>
    <t>MEXI</t>
  </si>
  <si>
    <t>MEXICO</t>
  </si>
  <si>
    <t>MICR</t>
  </si>
  <si>
    <t>MICRONESIA</t>
  </si>
  <si>
    <t>MOLD</t>
  </si>
  <si>
    <t>MOLDOVA</t>
  </si>
  <si>
    <t>MONA</t>
  </si>
  <si>
    <t>MONACO</t>
  </si>
  <si>
    <t>MC</t>
  </si>
  <si>
    <t>MONG</t>
  </si>
  <si>
    <t>MONGOLIA</t>
  </si>
  <si>
    <t>MGRO</t>
  </si>
  <si>
    <t>MONTENEGRO</t>
  </si>
  <si>
    <t>MONT</t>
  </si>
  <si>
    <t>MONTSERRAT</t>
  </si>
  <si>
    <t>MS</t>
  </si>
  <si>
    <t>MORO</t>
  </si>
  <si>
    <t>MOROCCO</t>
  </si>
  <si>
    <t>MOZA</t>
  </si>
  <si>
    <t>MOZAMBIQUE</t>
  </si>
  <si>
    <t>MULT</t>
  </si>
  <si>
    <t>MULTINATIONAL</t>
  </si>
  <si>
    <t>BURM</t>
  </si>
  <si>
    <t>MYANMAR</t>
  </si>
  <si>
    <t>NAMI</t>
  </si>
  <si>
    <t>NAMIBIA</t>
  </si>
  <si>
    <t>NAUR</t>
  </si>
  <si>
    <t>NAURU</t>
  </si>
  <si>
    <t>NEPA</t>
  </si>
  <si>
    <t>NEPAL</t>
  </si>
  <si>
    <t>NETH</t>
  </si>
  <si>
    <t>NETHERLANDS</t>
  </si>
  <si>
    <t>NETA</t>
  </si>
  <si>
    <t>NETHERLANDS ANTILLIES</t>
  </si>
  <si>
    <t>AN</t>
  </si>
  <si>
    <t>NWCL</t>
  </si>
  <si>
    <t>NEW CALEDONIA</t>
  </si>
  <si>
    <t>NEWZ</t>
  </si>
  <si>
    <t>NEW ZEALAND</t>
  </si>
  <si>
    <t>NICA</t>
  </si>
  <si>
    <t>NICARAGUA</t>
  </si>
  <si>
    <t>NIGR</t>
  </si>
  <si>
    <t>NIGER</t>
  </si>
  <si>
    <t>NIGE</t>
  </si>
  <si>
    <t>NIGERIA</t>
  </si>
  <si>
    <t>NORW</t>
  </si>
  <si>
    <t>NORWAY</t>
  </si>
  <si>
    <t>OMAN</t>
  </si>
  <si>
    <t>UNAS</t>
  </si>
  <si>
    <t>OTHER MATERIAL COUNTRIES SHORT</t>
  </si>
  <si>
    <t>U8</t>
  </si>
  <si>
    <t>OUAE</t>
  </si>
  <si>
    <t>OTHER UNITED ARAB EMIRATES</t>
  </si>
  <si>
    <t>UE</t>
  </si>
  <si>
    <t>PAKI</t>
  </si>
  <si>
    <t>PAKISTAN</t>
  </si>
  <si>
    <t>PALU</t>
  </si>
  <si>
    <t>PALAU</t>
  </si>
  <si>
    <t>PALE</t>
  </si>
  <si>
    <t>PALESTINIAN AUTONOMY</t>
  </si>
  <si>
    <t>PANA</t>
  </si>
  <si>
    <t>PANAMA</t>
  </si>
  <si>
    <t>PNGU</t>
  </si>
  <si>
    <t>PAPUA NEW GUINEA</t>
  </si>
  <si>
    <t>PARA</t>
  </si>
  <si>
    <t>PARAGUAY</t>
  </si>
  <si>
    <t>PERU</t>
  </si>
  <si>
    <t>PHIL</t>
  </si>
  <si>
    <t>PHILIPPINES</t>
  </si>
  <si>
    <t>PITC</t>
  </si>
  <si>
    <t>PITCAIRN ISLANDS</t>
  </si>
  <si>
    <t>PI</t>
  </si>
  <si>
    <t>POLA</t>
  </si>
  <si>
    <t>POLAND</t>
  </si>
  <si>
    <t>PORT</t>
  </si>
  <si>
    <t>PORTUGAL</t>
  </si>
  <si>
    <t>QATA</t>
  </si>
  <si>
    <t>QATAR</t>
  </si>
  <si>
    <t>REUN</t>
  </si>
  <si>
    <t>REUNION</t>
  </si>
  <si>
    <t>RE</t>
  </si>
  <si>
    <t>ROMA</t>
  </si>
  <si>
    <t>ROMANIA</t>
  </si>
  <si>
    <t>RUSS</t>
  </si>
  <si>
    <t>RUSSIA</t>
  </si>
  <si>
    <t>RWAN</t>
  </si>
  <si>
    <t>RWANDA</t>
  </si>
  <si>
    <t>OTHC</t>
  </si>
  <si>
    <t>S22 OTHER FOREIGN CURRENCY</t>
  </si>
  <si>
    <t>OH</t>
  </si>
  <si>
    <t>NSOP</t>
  </si>
  <si>
    <t>S3 AGGREGATE OF NET SHORT OPEN POSITIONS</t>
  </si>
  <si>
    <t>OP</t>
  </si>
  <si>
    <t>METL</t>
  </si>
  <si>
    <t>S3 METAL</t>
  </si>
  <si>
    <t>M9</t>
  </si>
  <si>
    <t>OTHT</t>
  </si>
  <si>
    <t>S3 OTHER FOREIGN CURRENCY</t>
  </si>
  <si>
    <t>OT</t>
  </si>
  <si>
    <t>OTHL</t>
  </si>
  <si>
    <t>S3 OTHER FOREIGN CURRENCY LONG</t>
  </si>
  <si>
    <t>OL</t>
  </si>
  <si>
    <t>OTHS</t>
  </si>
  <si>
    <t>S3 OTHER FOREIGN CURRENCY SHORT</t>
  </si>
  <si>
    <t>OS</t>
  </si>
  <si>
    <t>RVAL</t>
  </si>
  <si>
    <t>S3 REVALUATION ADJUSTMENT</t>
  </si>
  <si>
    <t>OV</t>
  </si>
  <si>
    <t>SBAL</t>
  </si>
  <si>
    <t>S3 STERLING BALANCING ITEM</t>
  </si>
  <si>
    <t>OB</t>
  </si>
  <si>
    <t>SLUC</t>
  </si>
  <si>
    <t>SAINT LUCIA</t>
  </si>
  <si>
    <t>SVIN</t>
  </si>
  <si>
    <t>SAINT VINCENT AND THE GRENADINES</t>
  </si>
  <si>
    <t>WSAM</t>
  </si>
  <si>
    <t>SAMOA</t>
  </si>
  <si>
    <t>SANM</t>
  </si>
  <si>
    <t>SAN MARINO</t>
  </si>
  <si>
    <t>SATP</t>
  </si>
  <si>
    <t>SAO TOME AND PRINCIPE</t>
  </si>
  <si>
    <t>SAUA</t>
  </si>
  <si>
    <t>SAUDI ARABIA</t>
  </si>
  <si>
    <t>SENE</t>
  </si>
  <si>
    <t>SENEGAL</t>
  </si>
  <si>
    <t>SERB</t>
  </si>
  <si>
    <t>SERBIA</t>
  </si>
  <si>
    <t>SERM</t>
  </si>
  <si>
    <t>SERBIA AND MONTENEGRO</t>
  </si>
  <si>
    <t>CS</t>
  </si>
  <si>
    <t>SEYC</t>
  </si>
  <si>
    <t>SEYCHELLES</t>
  </si>
  <si>
    <t>SILE</t>
  </si>
  <si>
    <t>SIERRA LEONE</t>
  </si>
  <si>
    <t>SING</t>
  </si>
  <si>
    <t>SINGAPORE</t>
  </si>
  <si>
    <t>SINT</t>
  </si>
  <si>
    <t>SINT MAARTEN</t>
  </si>
  <si>
    <t>SX</t>
  </si>
  <si>
    <t>SKRP</t>
  </si>
  <si>
    <t>SLOVAKIA</t>
  </si>
  <si>
    <t>SLOV</t>
  </si>
  <si>
    <t>SLOVENIA</t>
  </si>
  <si>
    <t>BRSI</t>
  </si>
  <si>
    <t>SOLOMON ISLANDS</t>
  </si>
  <si>
    <t>SOMA</t>
  </si>
  <si>
    <t>SOMALIA</t>
  </si>
  <si>
    <t>SAFR</t>
  </si>
  <si>
    <t>SOUTH AFRICA</t>
  </si>
  <si>
    <t>SSUD</t>
  </si>
  <si>
    <t>SOUTH SUDAN</t>
  </si>
  <si>
    <t>SJ</t>
  </si>
  <si>
    <t>SPAI</t>
  </si>
  <si>
    <t>SPAIN</t>
  </si>
  <si>
    <t>SDRS</t>
  </si>
  <si>
    <t>SPECIAL DRAWING RIGHTS</t>
  </si>
  <si>
    <t>SS</t>
  </si>
  <si>
    <t>SRIL</t>
  </si>
  <si>
    <t>SRI LANKA</t>
  </si>
  <si>
    <t>SAHE</t>
  </si>
  <si>
    <t>ST HELENA</t>
  </si>
  <si>
    <t>SCRN</t>
  </si>
  <si>
    <t>ST KITTS-NEVIS</t>
  </si>
  <si>
    <t>SQ</t>
  </si>
  <si>
    <t>SPMI</t>
  </si>
  <si>
    <t>ST PIERRE AND MIQUELON</t>
  </si>
  <si>
    <t>PM</t>
  </si>
  <si>
    <t>SUDA</t>
  </si>
  <si>
    <t>SUDAN</t>
  </si>
  <si>
    <t>SURI</t>
  </si>
  <si>
    <t>SURINAME</t>
  </si>
  <si>
    <t>SWAZ</t>
  </si>
  <si>
    <t>SWAZILAND</t>
  </si>
  <si>
    <t>SWED</t>
  </si>
  <si>
    <t>SWEDEN</t>
  </si>
  <si>
    <t>SWIT</t>
  </si>
  <si>
    <t>SWITZERLAND</t>
  </si>
  <si>
    <t>SYRI</t>
  </si>
  <si>
    <t>SYRIA</t>
  </si>
  <si>
    <t>TAIW</t>
  </si>
  <si>
    <t>TAIWAN</t>
  </si>
  <si>
    <t>TAJI</t>
  </si>
  <si>
    <t>TAJIKISTAN</t>
  </si>
  <si>
    <t>TANZ</t>
  </si>
  <si>
    <t>TANZANIA</t>
  </si>
  <si>
    <t>THAI</t>
  </si>
  <si>
    <t>THAILAND</t>
  </si>
  <si>
    <t>TOGO</t>
  </si>
  <si>
    <t>TONG</t>
  </si>
  <si>
    <t>TONGA</t>
  </si>
  <si>
    <t>TRIN</t>
  </si>
  <si>
    <t>TRINIDAD AND TOBAGO</t>
  </si>
  <si>
    <t>TUNI</t>
  </si>
  <si>
    <t>TUNISIA</t>
  </si>
  <si>
    <t>TURK</t>
  </si>
  <si>
    <t>TURKEY</t>
  </si>
  <si>
    <t>TTAN</t>
  </si>
  <si>
    <t>TURKMENISTAN</t>
  </si>
  <si>
    <t>TUCA</t>
  </si>
  <si>
    <t>TURKS AND CAICOS ISLANDS</t>
  </si>
  <si>
    <t>TUVA</t>
  </si>
  <si>
    <t>TUVALU</t>
  </si>
  <si>
    <t>UGAN</t>
  </si>
  <si>
    <t>UGANDA</t>
  </si>
  <si>
    <t>UKRA</t>
  </si>
  <si>
    <t>UKRAINE</t>
  </si>
  <si>
    <t>EEUN</t>
  </si>
  <si>
    <t>UNALLOCATED AREA FOR EASTERN EUROPE</t>
  </si>
  <si>
    <t>UX</t>
  </si>
  <si>
    <t>ECUN</t>
  </si>
  <si>
    <t>UNALLOCATED AREA FOR EUROPEAN COMMUNITY</t>
  </si>
  <si>
    <t>UC</t>
  </si>
  <si>
    <t>FEUN</t>
  </si>
  <si>
    <t>UNALLOCATED AREA FOR FAR EAST</t>
  </si>
  <si>
    <t>UF</t>
  </si>
  <si>
    <t>CLUN</t>
  </si>
  <si>
    <t>UNALLOCATED AREA FOR LATIN AMERICA AND CARIBBEAN</t>
  </si>
  <si>
    <t>UL</t>
  </si>
  <si>
    <t>MXUN</t>
  </si>
  <si>
    <t>UNALLOCATED AREA FOR MIDDLE EAST OIL EXPORTING COU</t>
  </si>
  <si>
    <t>UM</t>
  </si>
  <si>
    <t>OCUN</t>
  </si>
  <si>
    <t>UNALLOCATED AREA FOR OTHER</t>
  </si>
  <si>
    <t>UN</t>
  </si>
  <si>
    <t>AFUN</t>
  </si>
  <si>
    <t>UNALLOCATED AREA FOR OTHER AFRICA</t>
  </si>
  <si>
    <t>UR</t>
  </si>
  <si>
    <t>OEUN</t>
  </si>
  <si>
    <t>UNALLOCATED AREA FOR OTHER OECD COUNTRIES</t>
  </si>
  <si>
    <t>UU</t>
  </si>
  <si>
    <t>OOUN</t>
  </si>
  <si>
    <t>UNALLOCATED AREA FOR OTHER OIL EXPORTING COUNTRIES</t>
  </si>
  <si>
    <t>UO</t>
  </si>
  <si>
    <t>OWUN</t>
  </si>
  <si>
    <t>UNALLOCATED AREA FOR OTHER WESTERN EUROPE</t>
  </si>
  <si>
    <t>UW</t>
  </si>
  <si>
    <t>UKIN</t>
  </si>
  <si>
    <t>UNITED KINGDOM</t>
  </si>
  <si>
    <t>USA</t>
  </si>
  <si>
    <t>UNITED STATES</t>
  </si>
  <si>
    <t>URUG</t>
  </si>
  <si>
    <t>URUGUAY</t>
  </si>
  <si>
    <t>USTP</t>
  </si>
  <si>
    <t>US TRUST TERRITORIES IN THE PACIFIC</t>
  </si>
  <si>
    <t>USVI</t>
  </si>
  <si>
    <t>US VIRGIN ISLANDS</t>
  </si>
  <si>
    <t>UV</t>
  </si>
  <si>
    <t>UZBE</t>
  </si>
  <si>
    <t>UZBEKISTAN</t>
  </si>
  <si>
    <t>NWHB</t>
  </si>
  <si>
    <t>VANUATU</t>
  </si>
  <si>
    <t>VATI</t>
  </si>
  <si>
    <t>VATICAN CITY STATE</t>
  </si>
  <si>
    <t>VENE</t>
  </si>
  <si>
    <t>VENEZUELA</t>
  </si>
  <si>
    <t>VNMN</t>
  </si>
  <si>
    <t>VIETNAM, SOCIALIST REPUBLIC OF</t>
  </si>
  <si>
    <t>WALF</t>
  </si>
  <si>
    <t>WALLIS AND FUTUNA ISLANDS</t>
  </si>
  <si>
    <t>WSAH</t>
  </si>
  <si>
    <t>WESTERN SAHARA</t>
  </si>
  <si>
    <t>WORLD TOTAL</t>
  </si>
  <si>
    <t>YEME</t>
  </si>
  <si>
    <t>YEMEN ARAB REPUBLIC</t>
  </si>
  <si>
    <t>Y1</t>
  </si>
  <si>
    <t>YEMS</t>
  </si>
  <si>
    <t>YEMEN, PEOPLE'S DEMOCRATIC REPUBLIC OF</t>
  </si>
  <si>
    <t>YD</t>
  </si>
  <si>
    <t>YEMR</t>
  </si>
  <si>
    <t>YEMEN, THE REPUBLIC OF</t>
  </si>
  <si>
    <t>ZAIR</t>
  </si>
  <si>
    <t>ZAIRE</t>
  </si>
  <si>
    <t>ZR</t>
  </si>
  <si>
    <t>ZAMB</t>
  </si>
  <si>
    <t>ZAMBIA</t>
  </si>
  <si>
    <t>RHOD</t>
  </si>
  <si>
    <t>ZIMBABWE</t>
  </si>
  <si>
    <t>Congo, Democratic Republic of</t>
  </si>
  <si>
    <t>St Helena</t>
  </si>
  <si>
    <t>Lao People's Democratic Republic</t>
  </si>
  <si>
    <t xml:space="preserve">Last updated:  </t>
  </si>
  <si>
    <t>01/12/2015</t>
  </si>
  <si>
    <t>01/03/2016</t>
  </si>
  <si>
    <t>Public Sector</t>
  </si>
  <si>
    <t>Local</t>
  </si>
  <si>
    <t xml:space="preserve">Total foreign claims </t>
  </si>
  <si>
    <t>TAURBKS</t>
  </si>
  <si>
    <t>TAURCBB</t>
  </si>
  <si>
    <t>TAURCBO</t>
  </si>
  <si>
    <t>TAURCBP</t>
  </si>
  <si>
    <t>TAURLCB</t>
  </si>
  <si>
    <t>TAURLCO</t>
  </si>
  <si>
    <t>TAURLCP</t>
  </si>
  <si>
    <t>TAURPRI</t>
  </si>
  <si>
    <t>TAURPUB</t>
  </si>
  <si>
    <t>Cross border</t>
  </si>
  <si>
    <t>DTC</t>
  </si>
  <si>
    <t>OFI</t>
  </si>
  <si>
    <t>NFC</t>
  </si>
  <si>
    <t>HH</t>
  </si>
  <si>
    <t>de</t>
  </si>
  <si>
    <t>us</t>
  </si>
  <si>
    <t>ie</t>
  </si>
  <si>
    <t>be</t>
  </si>
  <si>
    <t>at</t>
  </si>
  <si>
    <t>dk</t>
  </si>
  <si>
    <t>mt</t>
  </si>
  <si>
    <t>fr</t>
  </si>
  <si>
    <t>nz</t>
  </si>
  <si>
    <t>fi</t>
  </si>
  <si>
    <t>no</t>
  </si>
  <si>
    <t>ad</t>
  </si>
  <si>
    <t>si</t>
  </si>
  <si>
    <t>ee</t>
  </si>
  <si>
    <t>fa</t>
  </si>
  <si>
    <t>Faeroe Islands</t>
  </si>
  <si>
    <t>sm</t>
  </si>
  <si>
    <t>San Marino</t>
  </si>
  <si>
    <t>gl</t>
  </si>
  <si>
    <t>es</t>
  </si>
  <si>
    <t>va</t>
  </si>
  <si>
    <t>li</t>
  </si>
  <si>
    <t>lv</t>
  </si>
  <si>
    <t>sk</t>
  </si>
  <si>
    <t>gr</t>
  </si>
  <si>
    <t>cy</t>
  </si>
  <si>
    <t>is</t>
  </si>
  <si>
    <t>se</t>
  </si>
  <si>
    <t>jp</t>
  </si>
  <si>
    <t>pt</t>
  </si>
  <si>
    <t>lu</t>
  </si>
  <si>
    <t>nl</t>
  </si>
  <si>
    <t>au</t>
  </si>
  <si>
    <t>it</t>
  </si>
  <si>
    <t>ca</t>
  </si>
  <si>
    <t>ch</t>
  </si>
  <si>
    <t>Total (UR)</t>
  </si>
  <si>
    <t>PUBSEC</t>
  </si>
  <si>
    <t>Developed (stocks)</t>
  </si>
  <si>
    <t>Developed (changes)</t>
  </si>
  <si>
    <t>Current period</t>
  </si>
  <si>
    <t>Previous period</t>
  </si>
  <si>
    <t>ky</t>
  </si>
  <si>
    <t>1z</t>
  </si>
  <si>
    <t>mo</t>
  </si>
  <si>
    <t>bm</t>
  </si>
  <si>
    <t>bh</t>
  </si>
  <si>
    <t>pa</t>
  </si>
  <si>
    <t>im</t>
  </si>
  <si>
    <t>aw</t>
  </si>
  <si>
    <t>mu</t>
  </si>
  <si>
    <t>vu</t>
  </si>
  <si>
    <t>bs</t>
  </si>
  <si>
    <t>je</t>
  </si>
  <si>
    <t>cw</t>
  </si>
  <si>
    <t>gi</t>
  </si>
  <si>
    <t>sg</t>
  </si>
  <si>
    <t>lb</t>
  </si>
  <si>
    <t>bb</t>
  </si>
  <si>
    <t>gg</t>
  </si>
  <si>
    <t>hk</t>
  </si>
  <si>
    <t>Offshore Centres (stocks)</t>
  </si>
  <si>
    <t>Offshore Centres (changes)</t>
  </si>
  <si>
    <t>Developing countries (stocks)</t>
  </si>
  <si>
    <t>cn</t>
  </si>
  <si>
    <t>in</t>
  </si>
  <si>
    <t>tw</t>
  </si>
  <si>
    <t>za</t>
  </si>
  <si>
    <t>kw</t>
  </si>
  <si>
    <t>tr</t>
  </si>
  <si>
    <t>pe</t>
  </si>
  <si>
    <t>ph</t>
  </si>
  <si>
    <t>kz</t>
  </si>
  <si>
    <t>il</t>
  </si>
  <si>
    <t>vn</t>
  </si>
  <si>
    <t>mx</t>
  </si>
  <si>
    <t>om</t>
  </si>
  <si>
    <t>ug</t>
  </si>
  <si>
    <t>gh</t>
  </si>
  <si>
    <t>eg</t>
  </si>
  <si>
    <t>ga</t>
  </si>
  <si>
    <t>al</t>
  </si>
  <si>
    <t>ao</t>
  </si>
  <si>
    <t>th</t>
  </si>
  <si>
    <t>bg</t>
  </si>
  <si>
    <t>bn</t>
  </si>
  <si>
    <t>ge</t>
  </si>
  <si>
    <t>mh</t>
  </si>
  <si>
    <t>az</t>
  </si>
  <si>
    <t>cm</t>
  </si>
  <si>
    <t>tl</t>
  </si>
  <si>
    <t>cz</t>
  </si>
  <si>
    <t>bd</t>
  </si>
  <si>
    <t>ly</t>
  </si>
  <si>
    <t>dj</t>
  </si>
  <si>
    <t>md</t>
  </si>
  <si>
    <t>mk</t>
  </si>
  <si>
    <t>af</t>
  </si>
  <si>
    <t>co</t>
  </si>
  <si>
    <t>ro</t>
  </si>
  <si>
    <t>me</t>
  </si>
  <si>
    <t>montenegro</t>
  </si>
  <si>
    <t>pk</t>
  </si>
  <si>
    <t>ve</t>
  </si>
  <si>
    <t>pu</t>
  </si>
  <si>
    <t>lc</t>
  </si>
  <si>
    <t>hr</t>
  </si>
  <si>
    <t>gn</t>
  </si>
  <si>
    <t>kg</t>
  </si>
  <si>
    <t>lt</t>
  </si>
  <si>
    <t>dm</t>
  </si>
  <si>
    <t>iq</t>
  </si>
  <si>
    <t>mv</t>
  </si>
  <si>
    <t>do</t>
  </si>
  <si>
    <t>sz</t>
  </si>
  <si>
    <t>mg</t>
  </si>
  <si>
    <t>ea</t>
  </si>
  <si>
    <t>Eritrea</t>
  </si>
  <si>
    <t>tc</t>
  </si>
  <si>
    <t>td</t>
  </si>
  <si>
    <t>zw</t>
  </si>
  <si>
    <t>ls</t>
  </si>
  <si>
    <t>cv</t>
  </si>
  <si>
    <t>ar</t>
  </si>
  <si>
    <t>np</t>
  </si>
  <si>
    <t>ml</t>
  </si>
  <si>
    <t>na</t>
  </si>
  <si>
    <t>mw</t>
  </si>
  <si>
    <t>uz</t>
  </si>
  <si>
    <t>fj</t>
  </si>
  <si>
    <t>gd</t>
  </si>
  <si>
    <t>tj</t>
  </si>
  <si>
    <t>Tajikistan</t>
  </si>
  <si>
    <t>pf</t>
  </si>
  <si>
    <t>French Polynesia</t>
  </si>
  <si>
    <t>bj</t>
  </si>
  <si>
    <t>Benin</t>
  </si>
  <si>
    <t>vc</t>
  </si>
  <si>
    <t>ba</t>
  </si>
  <si>
    <t>kh</t>
  </si>
  <si>
    <t>bi</t>
  </si>
  <si>
    <t>so</t>
  </si>
  <si>
    <t>Somalia</t>
  </si>
  <si>
    <t>ht</t>
  </si>
  <si>
    <t>Haiti</t>
  </si>
  <si>
    <t>nc</t>
  </si>
  <si>
    <t>New Caledonia</t>
  </si>
  <si>
    <t>ne</t>
  </si>
  <si>
    <t>Niger</t>
  </si>
  <si>
    <t>km</t>
  </si>
  <si>
    <t>Comoros</t>
  </si>
  <si>
    <t>ki</t>
  </si>
  <si>
    <t>Kiribati</t>
  </si>
  <si>
    <t>nr</t>
  </si>
  <si>
    <t>Nauru</t>
  </si>
  <si>
    <t>gw</t>
  </si>
  <si>
    <t>Guinea-Bissau</t>
  </si>
  <si>
    <t>cf</t>
  </si>
  <si>
    <t>Central African Republic</t>
  </si>
  <si>
    <t>wh</t>
  </si>
  <si>
    <t>Western Sahara</t>
  </si>
  <si>
    <t>pw</t>
  </si>
  <si>
    <t>Palau</t>
  </si>
  <si>
    <t>kp</t>
  </si>
  <si>
    <t>Korea, Democratic People's Republic of</t>
  </si>
  <si>
    <t>fm</t>
  </si>
  <si>
    <t>Micronesia</t>
  </si>
  <si>
    <t>bt</t>
  </si>
  <si>
    <t>Bhutan</t>
  </si>
  <si>
    <t>tv</t>
  </si>
  <si>
    <t>Tuvalu</t>
  </si>
  <si>
    <t>ni</t>
  </si>
  <si>
    <t>Nicaragua</t>
  </si>
  <si>
    <t>to</t>
  </si>
  <si>
    <t>Tonga</t>
  </si>
  <si>
    <t>ws</t>
  </si>
  <si>
    <t>1w</t>
  </si>
  <si>
    <t>ec</t>
  </si>
  <si>
    <t>sb</t>
  </si>
  <si>
    <t>tg</t>
  </si>
  <si>
    <t>sl</t>
  </si>
  <si>
    <t>la</t>
  </si>
  <si>
    <t>gm</t>
  </si>
  <si>
    <t>st</t>
  </si>
  <si>
    <t>wf</t>
  </si>
  <si>
    <t>Wallis and Futuna Islands</t>
  </si>
  <si>
    <t>sh</t>
  </si>
  <si>
    <t>cu</t>
  </si>
  <si>
    <t>sr</t>
  </si>
  <si>
    <t>sv</t>
  </si>
  <si>
    <t>tm</t>
  </si>
  <si>
    <t>cg</t>
  </si>
  <si>
    <t>gq</t>
  </si>
  <si>
    <t>gt</t>
  </si>
  <si>
    <t>gy</t>
  </si>
  <si>
    <t>mm</t>
  </si>
  <si>
    <t>Myanmar</t>
  </si>
  <si>
    <t>am</t>
  </si>
  <si>
    <t>ci</t>
  </si>
  <si>
    <t>sy</t>
  </si>
  <si>
    <t>fk</t>
  </si>
  <si>
    <t>bw</t>
  </si>
  <si>
    <t>bz</t>
  </si>
  <si>
    <t>cr</t>
  </si>
  <si>
    <t>bo</t>
  </si>
  <si>
    <t>hn</t>
  </si>
  <si>
    <t>pg</t>
  </si>
  <si>
    <t>Papau New Guinea</t>
  </si>
  <si>
    <t>bf</t>
  </si>
  <si>
    <t>ir</t>
  </si>
  <si>
    <t>sd</t>
  </si>
  <si>
    <t>mr</t>
  </si>
  <si>
    <t>py</t>
  </si>
  <si>
    <t>ke</t>
  </si>
  <si>
    <t>ps</t>
  </si>
  <si>
    <t>lk</t>
  </si>
  <si>
    <t>mn</t>
  </si>
  <si>
    <t>my</t>
  </si>
  <si>
    <t>et</t>
  </si>
  <si>
    <t>tt</t>
  </si>
  <si>
    <t>rw</t>
  </si>
  <si>
    <t>by</t>
  </si>
  <si>
    <t>cd</t>
  </si>
  <si>
    <t>sn</t>
  </si>
  <si>
    <t>ye</t>
  </si>
  <si>
    <t>jm</t>
  </si>
  <si>
    <t>mz</t>
  </si>
  <si>
    <t>dz</t>
  </si>
  <si>
    <t>tz</t>
  </si>
  <si>
    <t>sc</t>
  </si>
  <si>
    <t>zm</t>
  </si>
  <si>
    <t>ma</t>
  </si>
  <si>
    <t>id</t>
  </si>
  <si>
    <t>tn</t>
  </si>
  <si>
    <t>lr</t>
  </si>
  <si>
    <t>jo</t>
  </si>
  <si>
    <t>uy</t>
  </si>
  <si>
    <t>ng</t>
  </si>
  <si>
    <t>hu</t>
  </si>
  <si>
    <t>pl</t>
  </si>
  <si>
    <t>cl</t>
  </si>
  <si>
    <t>ua</t>
  </si>
  <si>
    <t>kr</t>
  </si>
  <si>
    <t>qa</t>
  </si>
  <si>
    <t>ru</t>
  </si>
  <si>
    <t>sa</t>
  </si>
  <si>
    <t>br</t>
  </si>
  <si>
    <t>Developing countries (changes)</t>
  </si>
  <si>
    <t>5R5K</t>
  </si>
  <si>
    <t>Checks</t>
  </si>
  <si>
    <t>Total vs CB/LC</t>
  </si>
  <si>
    <t>Total vs Sector</t>
  </si>
  <si>
    <t>Table E: Amounts outstanding of external claims on an ultimate risk basis: Offshore Centres (US$ billions)</t>
  </si>
  <si>
    <t xml:space="preserve">of which by origin:   </t>
  </si>
  <si>
    <t>Deposit-taking corporations (DTC)</t>
  </si>
  <si>
    <t>Bonaire</t>
  </si>
  <si>
    <t>South Sudan</t>
  </si>
  <si>
    <t>Table F: Changes in external claims on an ultimate risk basis: Developing Countries (US$ billions)</t>
  </si>
  <si>
    <t>Table D: Changes in external claims on an ultimate risk basis: Offshore Centres (US$ billions)</t>
  </si>
  <si>
    <t>Table G: Amounts outstanding of external claims on an ultimate risk basis: Developing Countries (US$ billions)</t>
  </si>
  <si>
    <t>I wasn't sure whether you would want them all on one page. - Tempted to delete this tab as all of the info is in the separate tabs. However, it may be easier to compare.</t>
  </si>
  <si>
    <t>Box Group</t>
  </si>
  <si>
    <t>Group Description</t>
  </si>
  <si>
    <t>Country grouos</t>
  </si>
  <si>
    <t>Box groups</t>
  </si>
  <si>
    <t xml:space="preserve">Other sectors </t>
  </si>
  <si>
    <t>OFC</t>
  </si>
  <si>
    <t xml:space="preserve">Table B: Changes in external claims on an ultimate risk basis: Developed Countries (US$ billions) </t>
  </si>
  <si>
    <t xml:space="preserve">Table C: Amounts outstanding of external claims on an ultimate risk basis: Developed Countries (US$ billions) </t>
  </si>
  <si>
    <t>Q3 2017</t>
  </si>
  <si>
    <t>No other decreases less than -$0.1bn</t>
  </si>
  <si>
    <t>Table B: Changes in external claims on an ultimate risk basis: Developed Countries (US$ billions) Q3 2017</t>
  </si>
  <si>
    <t>Table C: Amounts outstanding of external claims on an ultimate risk basis: Developed Countries (US$ billions) End-Q3 2017</t>
  </si>
  <si>
    <t>Table F: Changes in external claims on an ultimate risk basis: Developing Countries (US$ billions) Q3 2017</t>
  </si>
  <si>
    <t>Table G: Amounts outstanding of external claims on an ultimate risk basis: Developing Countries (US$ billions) End-Q3 2017</t>
  </si>
  <si>
    <t>End-Q3 2017</t>
  </si>
  <si>
    <t>Q4 2017</t>
  </si>
  <si>
    <t>End - Q4 2017</t>
  </si>
  <si>
    <t>Table A: Regional breakdown of external claims of UK-owned monetary financial institutions - End-Q3 2018</t>
  </si>
  <si>
    <r>
      <t xml:space="preserve">UK-owned monetary financial institutions and their branches and subsidiaries worldwide reported a decrease in consolidated </t>
    </r>
    <r>
      <rPr>
        <sz val="10"/>
        <color rgb="FF7181C1"/>
        <rFont val="Arial"/>
        <family val="2"/>
      </rPr>
      <t>external claims on an ultimate risk basis</t>
    </r>
    <r>
      <rPr>
        <sz val="10"/>
        <rFont val="Arial"/>
        <family val="2"/>
      </rPr>
      <t xml:space="preserve"> of $7.5 billion during 2018 Q3, to a level of $3,436.7 billion.</t>
    </r>
  </si>
  <si>
    <t xml:space="preserve">By sector, the largest decrease was on the other financial corporations sector, down $29.6 billion to a level of $657.6 billion. </t>
  </si>
  <si>
    <t>End - Q3 2018</t>
  </si>
  <si>
    <t>Q3 2018</t>
  </si>
  <si>
    <t xml:space="preserve">By region, the largest fall in claims was on Developed Countries down $8.4 billion to a level of $2,004.0 billion.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</si>
</sst>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* #,##0.00_);_(* \(#,##0.00\);_(* &quot;-&quot;??_);_(@_)"/>
    <numFmt numFmtId="165" formatCode="General_)"/>
    <numFmt numFmtId="166" formatCode="#,##0;\-#,##0;\-"/>
    <numFmt numFmtId="167" formatCode="###0;\-###0;\ "/>
    <numFmt numFmtId="168" formatCode="#\ ###\ ##0;\-#\ ###\ ##0;\-"/>
    <numFmt numFmtId="169" formatCode="0.0"/>
    <numFmt numFmtId="170" formatCode="#,##0.0"/>
    <numFmt numFmtId="171" formatCode="#\ ##0.0"/>
    <numFmt numFmtId="172" formatCode="0.000000000000"/>
    <numFmt numFmtId="173" formatCode="#\ ##0;\-#\ ##0;\-;@"/>
    <numFmt numFmtId="174" formatCode="[$-F800]dddd\,\ mmmm\ dd\,\ yyyy"/>
    <numFmt numFmtId="175" formatCode="yyyy\ mmm"/>
  </numFmts>
  <fonts count="95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"/>
      <color theme="0"/>
      <name val="Courier"/>
      <family val="3"/>
    </font>
    <font>
      <sz val="8"/>
      <color rgb="FFFF0000"/>
      <name val="Arial"/>
      <family val="2"/>
    </font>
    <font>
      <sz val="10"/>
      <color rgb="FFFF0000"/>
      <name val="Courier"/>
      <family val="3"/>
    </font>
    <font>
      <sz val="10"/>
      <name val="Times New Roman"/>
      <family val="1"/>
    </font>
    <font>
      <b/>
      <sz val="14"/>
      <name val="Arial"/>
      <family val="2"/>
    </font>
    <font>
      <sz val="10"/>
      <color rgb="FFFF00FF"/>
      <name val="Courier"/>
      <family val="3"/>
    </font>
    <font>
      <sz val="9"/>
      <color indexed="18"/>
      <name val="Times New Roman"/>
      <family val="1"/>
    </font>
    <font>
      <b/>
      <sz val="9"/>
      <color indexed="18"/>
      <name val="Times New Roman"/>
      <family val="1"/>
    </font>
    <font>
      <sz val="11"/>
      <name val="Symbol"/>
      <family val="1"/>
      <charset val="2"/>
    </font>
    <font>
      <sz val="9"/>
      <color rgb="FF7181C1"/>
      <name val="Arial"/>
      <family val="2"/>
    </font>
    <font>
      <sz val="10"/>
      <color rgb="FF7181C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6A6A6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rgb="FF7B81C1"/>
      </bottom>
      <diagonal/>
    </border>
    <border>
      <left/>
      <right/>
      <top style="dotted">
        <color indexed="64"/>
      </top>
      <bottom/>
      <diagonal/>
    </border>
  </borders>
  <cellStyleXfs count="160">
    <xf numFmtId="165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51" fillId="8" borderId="17" applyNumberFormat="0" applyFont="0" applyAlignment="0" applyProtection="0"/>
    <xf numFmtId="165" fontId="52" fillId="0" borderId="0"/>
    <xf numFmtId="165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0" fontId="58" fillId="0" borderId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45" fillId="19" borderId="0" applyNumberFormat="0" applyBorder="0" applyAlignment="0" applyProtection="0"/>
    <xf numFmtId="0" fontId="45" fillId="22" borderId="0" applyNumberFormat="0" applyBorder="0" applyAlignment="0" applyProtection="0"/>
    <xf numFmtId="0" fontId="45" fillId="25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16" borderId="0" applyNumberFormat="0" applyBorder="0" applyAlignment="0" applyProtection="0"/>
    <xf numFmtId="0" fontId="45" fillId="29" borderId="0" applyNumberFormat="0" applyBorder="0" applyAlignment="0" applyProtection="0"/>
    <xf numFmtId="0" fontId="45" fillId="33" borderId="0" applyNumberFormat="0" applyBorder="0" applyAlignment="0" applyProtection="0"/>
    <xf numFmtId="0" fontId="69" fillId="11" borderId="0" applyNumberFormat="0" applyBorder="0" applyAlignment="0" applyProtection="0"/>
    <xf numFmtId="0" fontId="70" fillId="14" borderId="25" applyNumberFormat="0" applyAlignment="0" applyProtection="0"/>
    <xf numFmtId="0" fontId="43" fillId="15" borderId="28" applyNumberFormat="0" applyAlignment="0" applyProtection="0"/>
    <xf numFmtId="0" fontId="71" fillId="0" borderId="0" applyNumberFormat="0" applyFill="0" applyBorder="0" applyAlignment="0" applyProtection="0"/>
    <xf numFmtId="0" fontId="72" fillId="10" borderId="0" applyNumberFormat="0" applyBorder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76" fillId="13" borderId="25" applyNumberFormat="0" applyAlignment="0" applyProtection="0"/>
    <xf numFmtId="0" fontId="77" fillId="0" borderId="27" applyNumberFormat="0" applyFill="0" applyAlignment="0" applyProtection="0"/>
    <xf numFmtId="0" fontId="78" fillId="12" borderId="0" applyNumberFormat="0" applyBorder="0" applyAlignment="0" applyProtection="0"/>
    <xf numFmtId="0" fontId="60" fillId="0" borderId="0"/>
    <xf numFmtId="0" fontId="9" fillId="8" borderId="17" applyNumberFormat="0" applyFont="0" applyAlignment="0" applyProtection="0"/>
    <xf numFmtId="0" fontId="79" fillId="14" borderId="26" applyNumberFormat="0" applyAlignment="0" applyProtection="0"/>
    <xf numFmtId="0" fontId="44" fillId="0" borderId="29" applyNumberFormat="0" applyFill="0" applyAlignment="0" applyProtection="0"/>
    <xf numFmtId="0" fontId="80" fillId="0" borderId="0" applyNumberFormat="0" applyFill="0" applyBorder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72" fillId="10" borderId="0" applyNumberFormat="0" applyBorder="0" applyAlignment="0" applyProtection="0"/>
    <xf numFmtId="0" fontId="69" fillId="11" borderId="0" applyNumberFormat="0" applyBorder="0" applyAlignment="0" applyProtection="0"/>
    <xf numFmtId="0" fontId="78" fillId="12" borderId="0" applyNumberFormat="0" applyBorder="0" applyAlignment="0" applyProtection="0"/>
    <xf numFmtId="0" fontId="76" fillId="13" borderId="25" applyNumberFormat="0" applyAlignment="0" applyProtection="0"/>
    <xf numFmtId="0" fontId="79" fillId="14" borderId="26" applyNumberFormat="0" applyAlignment="0" applyProtection="0"/>
    <xf numFmtId="0" fontId="70" fillId="14" borderId="25" applyNumberFormat="0" applyAlignment="0" applyProtection="0"/>
    <xf numFmtId="0" fontId="77" fillId="0" borderId="27" applyNumberFormat="0" applyFill="0" applyAlignment="0" applyProtection="0"/>
    <xf numFmtId="0" fontId="43" fillId="15" borderId="28" applyNumberFormat="0" applyAlignment="0" applyProtection="0"/>
    <xf numFmtId="0" fontId="8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4" fillId="0" borderId="29" applyNumberFormat="0" applyFill="0" applyAlignment="0" applyProtection="0"/>
    <xf numFmtId="0" fontId="45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45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45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5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45" fillId="36" borderId="0" applyNumberFormat="0" applyBorder="0" applyAlignment="0" applyProtection="0"/>
    <xf numFmtId="165" fontId="51" fillId="0" borderId="0"/>
    <xf numFmtId="165" fontId="51" fillId="0" borderId="0"/>
    <xf numFmtId="0" fontId="8" fillId="8" borderId="17" applyNumberFormat="0" applyFont="0" applyAlignment="0" applyProtection="0"/>
    <xf numFmtId="0" fontId="7" fillId="0" borderId="0"/>
    <xf numFmtId="0" fontId="12" fillId="0" borderId="0"/>
    <xf numFmtId="0" fontId="12" fillId="0" borderId="0"/>
    <xf numFmtId="0" fontId="6" fillId="0" borderId="0"/>
    <xf numFmtId="0" fontId="13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/>
    <xf numFmtId="0" fontId="5" fillId="0" borderId="0"/>
    <xf numFmtId="0" fontId="13" fillId="0" borderId="0"/>
    <xf numFmtId="0" fontId="13" fillId="0" borderId="0"/>
    <xf numFmtId="0" fontId="12" fillId="0" borderId="0"/>
    <xf numFmtId="0" fontId="4" fillId="0" borderId="0"/>
    <xf numFmtId="0" fontId="87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51" fillId="0" borderId="0"/>
    <xf numFmtId="0" fontId="13" fillId="0" borderId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8" borderId="17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8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</cellStyleXfs>
  <cellXfs count="455">
    <xf numFmtId="165" fontId="0" fillId="0" borderId="0" xfId="0"/>
    <xf numFmtId="168" fontId="15" fillId="0" borderId="0" xfId="0" applyNumberFormat="1" applyFont="1" applyAlignment="1" applyProtection="1">
      <alignment horizontal="right" vertical="center"/>
    </xf>
    <xf numFmtId="165" fontId="16" fillId="0" borderId="0" xfId="0" applyNumberFormat="1" applyFont="1" applyBorder="1" applyAlignment="1" applyProtection="1">
      <alignment horizontal="left"/>
    </xf>
    <xf numFmtId="168" fontId="15" fillId="0" borderId="1" xfId="0" applyNumberFormat="1" applyFont="1" applyBorder="1" applyAlignment="1" applyProtection="1">
      <alignment horizontal="right" vertical="center"/>
    </xf>
    <xf numFmtId="0" fontId="12" fillId="0" borderId="0" xfId="3"/>
    <xf numFmtId="0" fontId="12" fillId="0" borderId="0" xfId="3" applyBorder="1"/>
    <xf numFmtId="0" fontId="20" fillId="0" borderId="0" xfId="3" applyFont="1" applyBorder="1"/>
    <xf numFmtId="0" fontId="16" fillId="0" borderId="0" xfId="3" applyFont="1" applyBorder="1" applyAlignment="1">
      <alignment horizontal="left" vertical="center"/>
    </xf>
    <xf numFmtId="0" fontId="12" fillId="0" borderId="0" xfId="3" applyAlignment="1">
      <alignment vertical="center"/>
    </xf>
    <xf numFmtId="167" fontId="21" fillId="0" borderId="0" xfId="3" applyNumberFormat="1" applyFont="1" applyBorder="1" applyAlignment="1">
      <alignment horizontal="right"/>
    </xf>
    <xf numFmtId="1" fontId="21" fillId="0" borderId="0" xfId="3" applyNumberFormat="1" applyFont="1" applyBorder="1" applyAlignment="1">
      <alignment horizontal="right" vertical="center"/>
    </xf>
    <xf numFmtId="0" fontId="12" fillId="0" borderId="0" xfId="3" applyFont="1" applyBorder="1"/>
    <xf numFmtId="169" fontId="12" fillId="0" borderId="0" xfId="3" applyNumberFormat="1" applyBorder="1"/>
    <xf numFmtId="170" fontId="12" fillId="0" borderId="0" xfId="3" applyNumberFormat="1"/>
    <xf numFmtId="171" fontId="12" fillId="0" borderId="0" xfId="3" applyNumberFormat="1" applyAlignment="1">
      <alignment vertical="center"/>
    </xf>
    <xf numFmtId="172" fontId="12" fillId="0" borderId="0" xfId="3" applyNumberFormat="1" applyAlignment="1">
      <alignment vertical="center"/>
    </xf>
    <xf numFmtId="0" fontId="23" fillId="0" borderId="0" xfId="3" applyFont="1" applyFill="1" applyAlignment="1">
      <alignment horizontal="left"/>
    </xf>
    <xf numFmtId="165" fontId="13" fillId="0" borderId="0" xfId="0" applyFont="1" applyFill="1"/>
    <xf numFmtId="165" fontId="22" fillId="0" borderId="0" xfId="0" applyFont="1"/>
    <xf numFmtId="165" fontId="26" fillId="0" borderId="0" xfId="0" applyNumberFormat="1" applyFont="1" applyBorder="1" applyAlignment="1" applyProtection="1">
      <alignment horizontal="left" wrapText="1"/>
    </xf>
    <xf numFmtId="165" fontId="26" fillId="0" borderId="0" xfId="0" applyFont="1"/>
    <xf numFmtId="165" fontId="24" fillId="0" borderId="1" xfId="0" applyFont="1" applyBorder="1" applyAlignment="1">
      <alignment horizontal="left"/>
    </xf>
    <xf numFmtId="165" fontId="26" fillId="0" borderId="1" xfId="0" applyFont="1" applyBorder="1"/>
    <xf numFmtId="165" fontId="27" fillId="0" borderId="1" xfId="0" applyFont="1" applyBorder="1" applyAlignment="1">
      <alignment horizontal="left"/>
    </xf>
    <xf numFmtId="165" fontId="28" fillId="0" borderId="1" xfId="0" applyFont="1" applyBorder="1" applyAlignment="1">
      <alignment wrapText="1"/>
    </xf>
    <xf numFmtId="165" fontId="29" fillId="0" borderId="1" xfId="0" applyFont="1" applyBorder="1" applyAlignment="1">
      <alignment wrapText="1"/>
    </xf>
    <xf numFmtId="165" fontId="30" fillId="0" borderId="0" xfId="0" applyFont="1"/>
    <xf numFmtId="165" fontId="22" fillId="0" borderId="0" xfId="0" applyFont="1" applyBorder="1" applyAlignment="1">
      <alignment wrapText="1"/>
    </xf>
    <xf numFmtId="165" fontId="30" fillId="0" borderId="0" xfId="0" applyFont="1" applyBorder="1"/>
    <xf numFmtId="165" fontId="27" fillId="0" borderId="0" xfId="0" applyFont="1" applyAlignment="1">
      <alignment horizontal="right"/>
    </xf>
    <xf numFmtId="49" fontId="24" fillId="0" borderId="0" xfId="0" applyNumberFormat="1" applyFont="1" applyBorder="1" applyAlignment="1">
      <alignment vertical="top"/>
    </xf>
    <xf numFmtId="165" fontId="30" fillId="0" borderId="0" xfId="0" applyFont="1" applyAlignment="1">
      <alignment vertical="top"/>
    </xf>
    <xf numFmtId="165" fontId="24" fillId="0" borderId="0" xfId="0" applyFont="1" applyBorder="1" applyAlignment="1">
      <alignment vertical="top" wrapText="1"/>
    </xf>
    <xf numFmtId="165" fontId="22" fillId="0" borderId="0" xfId="0" applyFont="1" applyBorder="1" applyAlignment="1">
      <alignment vertical="top" wrapText="1"/>
    </xf>
    <xf numFmtId="165" fontId="14" fillId="0" borderId="0" xfId="0" applyFont="1" applyBorder="1" applyAlignment="1">
      <alignment horizontal="left"/>
    </xf>
    <xf numFmtId="165" fontId="13" fillId="2" borderId="0" xfId="0" applyFont="1" applyFill="1" applyAlignment="1">
      <alignment horizontal="center"/>
    </xf>
    <xf numFmtId="165" fontId="27" fillId="0" borderId="0" xfId="0" applyFont="1" applyAlignment="1">
      <alignment vertical="top"/>
    </xf>
    <xf numFmtId="165" fontId="27" fillId="0" borderId="0" xfId="0" applyFont="1" applyBorder="1" applyAlignment="1">
      <alignment vertical="top"/>
    </xf>
    <xf numFmtId="165" fontId="27" fillId="0" borderId="0" xfId="0" applyFont="1" applyBorder="1" applyAlignment="1">
      <alignment horizontal="right" vertical="top"/>
    </xf>
    <xf numFmtId="165" fontId="27" fillId="0" borderId="0" xfId="0" applyFont="1" applyBorder="1" applyAlignment="1">
      <alignment horizontal="right" vertical="top" wrapText="1"/>
    </xf>
    <xf numFmtId="165" fontId="27" fillId="0" borderId="0" xfId="0" applyFont="1" applyBorder="1" applyAlignment="1">
      <alignment horizontal="center" vertical="top"/>
    </xf>
    <xf numFmtId="165" fontId="27" fillId="0" borderId="0" xfId="0" applyNumberFormat="1" applyFont="1" applyBorder="1" applyAlignment="1" applyProtection="1">
      <alignment horizontal="right" vertical="top"/>
    </xf>
    <xf numFmtId="165" fontId="31" fillId="0" borderId="0" xfId="0" quotePrefix="1" applyFont="1" applyBorder="1" applyAlignment="1">
      <alignment horizontal="center" vertical="top"/>
    </xf>
    <xf numFmtId="165" fontId="27" fillId="0" borderId="0" xfId="0" applyNumberFormat="1" applyFont="1" applyAlignment="1" applyProtection="1">
      <alignment horizontal="right" vertical="top"/>
    </xf>
    <xf numFmtId="165" fontId="24" fillId="0" borderId="0" xfId="0" applyFont="1" applyBorder="1" applyAlignment="1">
      <alignment horizontal="right" vertical="top"/>
    </xf>
    <xf numFmtId="165" fontId="27" fillId="0" borderId="0" xfId="0" applyFont="1" applyAlignment="1">
      <alignment horizontal="right" vertical="top"/>
    </xf>
    <xf numFmtId="165" fontId="27" fillId="0" borderId="0" xfId="0" applyFont="1" applyAlignment="1">
      <alignment horizontal="right" vertical="top" wrapText="1"/>
    </xf>
    <xf numFmtId="0" fontId="24" fillId="0" borderId="0" xfId="0" applyNumberFormat="1" applyFont="1" applyAlignment="1">
      <alignment horizontal="left" vertical="top"/>
    </xf>
    <xf numFmtId="165" fontId="27" fillId="0" borderId="0" xfId="0" applyFont="1" applyAlignment="1">
      <alignment horizontal="left" vertical="top"/>
    </xf>
    <xf numFmtId="165" fontId="32" fillId="0" borderId="0" xfId="0" applyFont="1" applyAlignment="1">
      <alignment horizontal="right" vertical="top"/>
    </xf>
    <xf numFmtId="165" fontId="33" fillId="0" borderId="0" xfId="0" applyFont="1" applyAlignment="1">
      <alignment horizontal="left" vertical="top"/>
    </xf>
    <xf numFmtId="165" fontId="27" fillId="0" borderId="0" xfId="0" applyNumberFormat="1" applyFont="1" applyAlignment="1" applyProtection="1">
      <alignment horizontal="left" vertical="top"/>
    </xf>
    <xf numFmtId="165" fontId="34" fillId="0" borderId="0" xfId="0" applyFont="1" applyAlignment="1">
      <alignment vertical="top"/>
    </xf>
    <xf numFmtId="165" fontId="34" fillId="0" borderId="0" xfId="0" applyFont="1" applyAlignment="1">
      <alignment horizontal="left" vertical="top"/>
    </xf>
    <xf numFmtId="165" fontId="35" fillId="0" borderId="0" xfId="0" applyFont="1" applyAlignment="1">
      <alignment horizontal="right" vertical="top"/>
    </xf>
    <xf numFmtId="165" fontId="34" fillId="0" borderId="0" xfId="0" applyNumberFormat="1" applyFont="1" applyAlignment="1" applyProtection="1">
      <alignment horizontal="left" vertical="top"/>
    </xf>
    <xf numFmtId="0" fontId="27" fillId="0" borderId="0" xfId="0" applyNumberFormat="1" applyFont="1" applyAlignment="1">
      <alignment horizontal="left" vertical="top"/>
    </xf>
    <xf numFmtId="165" fontId="24" fillId="0" borderId="0" xfId="0" applyFont="1" applyAlignment="1">
      <alignment horizontal="left" vertical="top"/>
    </xf>
    <xf numFmtId="165" fontId="24" fillId="0" borderId="0" xfId="0" applyFont="1" applyAlignment="1">
      <alignment horizontal="right" vertical="top"/>
    </xf>
    <xf numFmtId="37" fontId="27" fillId="0" borderId="0" xfId="0" applyNumberFormat="1" applyFont="1" applyAlignment="1" applyProtection="1">
      <alignment vertical="top"/>
    </xf>
    <xf numFmtId="166" fontId="27" fillId="0" borderId="0" xfId="0" applyNumberFormat="1" applyFont="1" applyAlignment="1" applyProtection="1">
      <alignment horizontal="left" vertical="top"/>
    </xf>
    <xf numFmtId="166" fontId="27" fillId="0" borderId="0" xfId="0" applyNumberFormat="1" applyFont="1" applyAlignment="1" applyProtection="1">
      <alignment horizontal="right" vertical="top"/>
    </xf>
    <xf numFmtId="166" fontId="24" fillId="0" borderId="0" xfId="0" applyNumberFormat="1" applyFont="1" applyAlignment="1" applyProtection="1">
      <alignment horizontal="right" vertical="top"/>
    </xf>
    <xf numFmtId="166" fontId="27" fillId="0" borderId="0" xfId="0" applyNumberFormat="1" applyFont="1" applyAlignment="1">
      <alignment horizontal="left" vertical="top"/>
    </xf>
    <xf numFmtId="168" fontId="27" fillId="0" borderId="0" xfId="0" applyNumberFormat="1" applyFont="1" applyBorder="1" applyAlignment="1">
      <alignment vertical="top"/>
    </xf>
    <xf numFmtId="168" fontId="27" fillId="0" borderId="0" xfId="0" applyNumberFormat="1" applyFont="1" applyBorder="1" applyAlignment="1" applyProtection="1">
      <alignment horizontal="right" vertical="top"/>
    </xf>
    <xf numFmtId="166" fontId="27" fillId="0" borderId="0" xfId="0" applyNumberFormat="1" applyFont="1" applyBorder="1" applyAlignment="1">
      <alignment horizontal="right" vertical="top"/>
    </xf>
    <xf numFmtId="166" fontId="27" fillId="0" borderId="0" xfId="0" applyNumberFormat="1" applyFont="1" applyBorder="1" applyAlignment="1" applyProtection="1">
      <alignment horizontal="right" vertical="top"/>
    </xf>
    <xf numFmtId="37" fontId="27" fillId="0" borderId="0" xfId="0" applyNumberFormat="1" applyFont="1" applyBorder="1" applyAlignment="1" applyProtection="1">
      <alignment vertical="top"/>
    </xf>
    <xf numFmtId="165" fontId="27" fillId="0" borderId="0" xfId="0" applyNumberFormat="1" applyFont="1" applyBorder="1" applyAlignment="1" applyProtection="1">
      <alignment horizontal="left" vertical="top"/>
    </xf>
    <xf numFmtId="37" fontId="24" fillId="0" borderId="0" xfId="0" applyNumberFormat="1" applyFont="1" applyAlignment="1" applyProtection="1">
      <alignment vertical="top"/>
    </xf>
    <xf numFmtId="165" fontId="24" fillId="0" borderId="0" xfId="0" applyFont="1" applyAlignment="1">
      <alignment vertical="top"/>
    </xf>
    <xf numFmtId="166" fontId="24" fillId="0" borderId="0" xfId="0" applyNumberFormat="1" applyFont="1" applyAlignment="1" applyProtection="1">
      <alignment horizontal="left" vertical="top"/>
    </xf>
    <xf numFmtId="166" fontId="27" fillId="0" borderId="0" xfId="0" applyNumberFormat="1" applyFont="1" applyAlignment="1">
      <alignment horizontal="right" vertical="top"/>
    </xf>
    <xf numFmtId="168" fontId="27" fillId="0" borderId="0" xfId="0" applyNumberFormat="1" applyFont="1" applyBorder="1" applyAlignment="1">
      <alignment horizontal="right" vertical="top"/>
    </xf>
    <xf numFmtId="166" fontId="27" fillId="0" borderId="0" xfId="0" applyNumberFormat="1" applyFont="1" applyBorder="1" applyAlignment="1">
      <alignment vertical="top"/>
    </xf>
    <xf numFmtId="165" fontId="24" fillId="0" borderId="0" xfId="0" applyFont="1" applyBorder="1" applyAlignment="1">
      <alignment horizontal="left" vertical="top"/>
    </xf>
    <xf numFmtId="168" fontId="24" fillId="0" borderId="0" xfId="0" applyNumberFormat="1" applyFont="1" applyBorder="1" applyAlignment="1">
      <alignment vertical="top"/>
    </xf>
    <xf numFmtId="168" fontId="24" fillId="0" borderId="0" xfId="0" applyNumberFormat="1" applyFont="1" applyBorder="1" applyAlignment="1" applyProtection="1">
      <alignment horizontal="right" vertical="top"/>
    </xf>
    <xf numFmtId="166" fontId="24" fillId="0" borderId="0" xfId="0" applyNumberFormat="1" applyFont="1" applyBorder="1" applyAlignment="1">
      <alignment horizontal="right" vertical="top"/>
    </xf>
    <xf numFmtId="166" fontId="24" fillId="0" borderId="0" xfId="0" applyNumberFormat="1" applyFont="1" applyBorder="1" applyAlignment="1" applyProtection="1">
      <alignment horizontal="right" vertical="top"/>
    </xf>
    <xf numFmtId="37" fontId="24" fillId="0" borderId="0" xfId="0" applyNumberFormat="1" applyFont="1" applyBorder="1" applyAlignment="1" applyProtection="1">
      <alignment vertical="top"/>
    </xf>
    <xf numFmtId="165" fontId="24" fillId="0" borderId="0" xfId="0" applyFont="1" applyBorder="1" applyAlignment="1">
      <alignment vertical="top"/>
    </xf>
    <xf numFmtId="165" fontId="24" fillId="0" borderId="0" xfId="0" applyNumberFormat="1" applyFont="1" applyBorder="1" applyAlignment="1" applyProtection="1">
      <alignment horizontal="left" vertical="top"/>
    </xf>
    <xf numFmtId="168" fontId="27" fillId="0" borderId="0" xfId="0" applyNumberFormat="1" applyFont="1" applyAlignment="1" applyProtection="1">
      <alignment horizontal="right" vertical="top"/>
    </xf>
    <xf numFmtId="165" fontId="27" fillId="0" borderId="0" xfId="0" applyNumberFormat="1" applyFont="1" applyBorder="1" applyAlignment="1" applyProtection="1">
      <alignment vertical="top"/>
    </xf>
    <xf numFmtId="168" fontId="24" fillId="0" borderId="0" xfId="0" applyNumberFormat="1" applyFont="1" applyAlignment="1" applyProtection="1">
      <alignment horizontal="right" vertical="top"/>
    </xf>
    <xf numFmtId="165" fontId="24" fillId="0" borderId="0" xfId="0" applyNumberFormat="1" applyFont="1" applyAlignment="1" applyProtection="1">
      <alignment horizontal="left" vertical="top"/>
    </xf>
    <xf numFmtId="166" fontId="27" fillId="0" borderId="0" xfId="0" applyNumberFormat="1" applyFont="1" applyBorder="1" applyAlignment="1">
      <alignment horizontal="left" vertical="top"/>
    </xf>
    <xf numFmtId="165" fontId="27" fillId="0" borderId="1" xfId="0" applyFont="1" applyBorder="1" applyAlignment="1">
      <alignment vertical="top"/>
    </xf>
    <xf numFmtId="165" fontId="27" fillId="0" borderId="1" xfId="0" applyFont="1" applyBorder="1" applyAlignment="1">
      <alignment horizontal="left" vertical="top"/>
    </xf>
    <xf numFmtId="165" fontId="24" fillId="0" borderId="0" xfId="0" applyFont="1" applyAlignment="1">
      <alignment horizontal="left"/>
    </xf>
    <xf numFmtId="0" fontId="27" fillId="0" borderId="0" xfId="4" applyFont="1"/>
    <xf numFmtId="173" fontId="37" fillId="0" borderId="2" xfId="1" applyNumberFormat="1" applyFont="1" applyBorder="1" applyAlignment="1" applyProtection="1"/>
    <xf numFmtId="165" fontId="27" fillId="0" borderId="0" xfId="0" applyFont="1"/>
    <xf numFmtId="165" fontId="27" fillId="0" borderId="0" xfId="0" applyFont="1" applyAlignment="1">
      <alignment horizontal="left"/>
    </xf>
    <xf numFmtId="0" fontId="27" fillId="0" borderId="0" xfId="4" applyFont="1" applyAlignment="1"/>
    <xf numFmtId="0" fontId="27" fillId="0" borderId="0" xfId="4" applyFont="1" applyAlignment="1">
      <alignment horizontal="left"/>
    </xf>
    <xf numFmtId="169" fontId="27" fillId="0" borderId="0" xfId="4" applyNumberFormat="1" applyFont="1" applyBorder="1" applyAlignment="1">
      <alignment horizontal="right"/>
    </xf>
    <xf numFmtId="165" fontId="39" fillId="0" borderId="0" xfId="0" applyFont="1" applyAlignment="1"/>
    <xf numFmtId="165" fontId="40" fillId="0" borderId="0" xfId="0" applyFont="1" applyAlignment="1"/>
    <xf numFmtId="37" fontId="39" fillId="0" borderId="0" xfId="0" applyNumberFormat="1" applyFont="1" applyAlignment="1" applyProtection="1"/>
    <xf numFmtId="165" fontId="40" fillId="0" borderId="0" xfId="0" applyNumberFormat="1" applyFont="1" applyAlignment="1" applyProtection="1">
      <alignment horizontal="left"/>
    </xf>
    <xf numFmtId="165" fontId="39" fillId="0" borderId="0" xfId="0" applyNumberFormat="1" applyFont="1" applyAlignment="1" applyProtection="1">
      <alignment horizontal="left"/>
    </xf>
    <xf numFmtId="165" fontId="39" fillId="0" borderId="0" xfId="0" applyNumberFormat="1" applyFont="1" applyAlignment="1" applyProtection="1">
      <alignment horizontal="left" vertical="center"/>
    </xf>
    <xf numFmtId="165" fontId="40" fillId="0" borderId="0" xfId="0" applyNumberFormat="1" applyFont="1" applyAlignment="1" applyProtection="1">
      <alignment horizontal="left" vertical="center"/>
    </xf>
    <xf numFmtId="37" fontId="39" fillId="0" borderId="0" xfId="0" applyNumberFormat="1" applyFont="1" applyAlignment="1" applyProtection="1">
      <alignment vertical="center"/>
    </xf>
    <xf numFmtId="165" fontId="36" fillId="0" borderId="0" xfId="0" applyFont="1"/>
    <xf numFmtId="165" fontId="41" fillId="0" borderId="0" xfId="0" applyFont="1" applyAlignment="1">
      <alignment vertical="center"/>
    </xf>
    <xf numFmtId="165" fontId="39" fillId="0" borderId="0" xfId="0" applyFont="1" applyAlignment="1">
      <alignment vertical="center"/>
    </xf>
    <xf numFmtId="165" fontId="40" fillId="0" borderId="0" xfId="0" applyFont="1" applyAlignment="1">
      <alignment vertical="center"/>
    </xf>
    <xf numFmtId="37" fontId="40" fillId="0" borderId="0" xfId="0" applyNumberFormat="1" applyFont="1" applyAlignment="1" applyProtection="1">
      <alignment vertical="center"/>
    </xf>
    <xf numFmtId="165" fontId="22" fillId="0" borderId="0" xfId="0" applyNumberFormat="1" applyFont="1" applyProtection="1"/>
    <xf numFmtId="165" fontId="35" fillId="0" borderId="0" xfId="0" applyFont="1" applyAlignment="1">
      <alignment vertical="top"/>
    </xf>
    <xf numFmtId="165" fontId="12" fillId="0" borderId="0" xfId="0" applyFont="1"/>
    <xf numFmtId="170" fontId="12" fillId="0" borderId="0" xfId="3" applyNumberFormat="1" applyFont="1" applyBorder="1" applyAlignment="1">
      <alignment horizontal="right" vertical="center"/>
    </xf>
    <xf numFmtId="165" fontId="44" fillId="0" borderId="0" xfId="0" applyFont="1"/>
    <xf numFmtId="14" fontId="46" fillId="0" borderId="0" xfId="0" applyNumberFormat="1" applyFont="1"/>
    <xf numFmtId="165" fontId="47" fillId="0" borderId="0" xfId="0" applyFont="1"/>
    <xf numFmtId="1" fontId="47" fillId="0" borderId="0" xfId="0" applyNumberFormat="1" applyFont="1" applyAlignment="1">
      <alignment horizontal="left"/>
    </xf>
    <xf numFmtId="165" fontId="47" fillId="0" borderId="5" xfId="0" applyFont="1" applyBorder="1"/>
    <xf numFmtId="165" fontId="47" fillId="0" borderId="0" xfId="0" applyFont="1" applyBorder="1"/>
    <xf numFmtId="1" fontId="47" fillId="0" borderId="0" xfId="0" applyNumberFormat="1" applyFont="1" applyBorder="1" applyAlignment="1">
      <alignment horizontal="left"/>
    </xf>
    <xf numFmtId="165" fontId="43" fillId="3" borderId="0" xfId="8" applyNumberFormat="1" applyFont="1" applyBorder="1"/>
    <xf numFmtId="165" fontId="43" fillId="4" borderId="0" xfId="9" applyNumberFormat="1" applyFont="1" applyBorder="1"/>
    <xf numFmtId="165" fontId="43" fillId="5" borderId="0" xfId="10" applyNumberFormat="1" applyFont="1" applyBorder="1"/>
    <xf numFmtId="165" fontId="22" fillId="0" borderId="0" xfId="0" applyFont="1" applyFill="1" applyBorder="1"/>
    <xf numFmtId="165" fontId="12" fillId="0" borderId="0" xfId="0" applyFont="1" applyFill="1"/>
    <xf numFmtId="165" fontId="22" fillId="0" borderId="0" xfId="0" applyFont="1" applyFill="1"/>
    <xf numFmtId="165" fontId="20" fillId="0" borderId="0" xfId="0" applyFont="1" applyAlignment="1">
      <alignment horizontal="right"/>
    </xf>
    <xf numFmtId="165" fontId="12" fillId="0" borderId="0" xfId="0" applyFont="1" applyBorder="1" applyAlignment="1">
      <alignment wrapText="1"/>
    </xf>
    <xf numFmtId="37" fontId="12" fillId="0" borderId="0" xfId="0" applyNumberFormat="1" applyFont="1" applyProtection="1"/>
    <xf numFmtId="165" fontId="12" fillId="0" borderId="0" xfId="0" applyFont="1" applyBorder="1"/>
    <xf numFmtId="165" fontId="12" fillId="0" borderId="0" xfId="0" applyNumberFormat="1" applyFont="1" applyProtection="1"/>
    <xf numFmtId="14" fontId="43" fillId="3" borderId="0" xfId="8" applyNumberFormat="1" applyFont="1" applyBorder="1"/>
    <xf numFmtId="14" fontId="43" fillId="4" borderId="0" xfId="9" applyNumberFormat="1" applyFont="1" applyBorder="1"/>
    <xf numFmtId="14" fontId="43" fillId="5" borderId="0" xfId="10" applyNumberFormat="1" applyFont="1" applyBorder="1"/>
    <xf numFmtId="165" fontId="12" fillId="0" borderId="0" xfId="0" applyFont="1" applyAlignment="1"/>
    <xf numFmtId="165" fontId="48" fillId="0" borderId="5" xfId="0" applyFont="1" applyBorder="1"/>
    <xf numFmtId="165" fontId="48" fillId="0" borderId="0" xfId="0" applyFont="1" applyBorder="1"/>
    <xf numFmtId="165" fontId="48" fillId="0" borderId="6" xfId="0" applyFont="1" applyBorder="1"/>
    <xf numFmtId="165" fontId="48" fillId="0" borderId="7" xfId="0" applyFont="1" applyBorder="1"/>
    <xf numFmtId="165" fontId="48" fillId="0" borderId="1" xfId="0" applyFont="1" applyBorder="1"/>
    <xf numFmtId="165" fontId="48" fillId="0" borderId="3" xfId="0" applyFont="1" applyBorder="1" applyAlignment="1"/>
    <xf numFmtId="165" fontId="48" fillId="0" borderId="2" xfId="0" applyFont="1" applyBorder="1" applyAlignment="1"/>
    <xf numFmtId="165" fontId="48" fillId="0" borderId="4" xfId="0" applyFont="1" applyBorder="1" applyAlignment="1"/>
    <xf numFmtId="165" fontId="48" fillId="0" borderId="0" xfId="0" applyFont="1" applyBorder="1" applyAlignment="1"/>
    <xf numFmtId="1" fontId="48" fillId="0" borderId="9" xfId="0" applyNumberFormat="1" applyFont="1" applyFill="1" applyBorder="1" applyAlignment="1">
      <alignment horizontal="right"/>
    </xf>
    <xf numFmtId="1" fontId="48" fillId="0" borderId="10" xfId="0" applyNumberFormat="1" applyFont="1" applyFill="1" applyBorder="1" applyAlignment="1">
      <alignment horizontal="right"/>
    </xf>
    <xf numFmtId="165" fontId="49" fillId="0" borderId="11" xfId="0" applyFont="1" applyBorder="1"/>
    <xf numFmtId="165" fontId="49" fillId="0" borderId="12" xfId="0" applyFont="1" applyBorder="1"/>
    <xf numFmtId="165" fontId="49" fillId="0" borderId="13" xfId="0" applyFont="1" applyBorder="1"/>
    <xf numFmtId="165" fontId="48" fillId="0" borderId="1" xfId="0" applyFont="1" applyBorder="1" applyAlignment="1">
      <alignment horizontal="right"/>
    </xf>
    <xf numFmtId="165" fontId="48" fillId="0" borderId="7" xfId="0" applyFont="1" applyBorder="1" applyAlignment="1">
      <alignment horizontal="left"/>
    </xf>
    <xf numFmtId="165" fontId="46" fillId="0" borderId="11" xfId="0" applyFont="1" applyBorder="1"/>
    <xf numFmtId="165" fontId="47" fillId="0" borderId="12" xfId="0" applyFont="1" applyBorder="1"/>
    <xf numFmtId="165" fontId="47" fillId="0" borderId="13" xfId="0" applyFont="1" applyBorder="1"/>
    <xf numFmtId="165" fontId="27" fillId="0" borderId="0" xfId="0" applyNumberFormat="1" applyFont="1" applyBorder="1" applyAlignment="1" applyProtection="1">
      <alignment horizontal="center" vertical="top"/>
    </xf>
    <xf numFmtId="0" fontId="27" fillId="6" borderId="0" xfId="5" applyNumberFormat="1" applyFont="1" applyFill="1" applyBorder="1" applyAlignment="1">
      <alignment horizontal="center" vertical="top" wrapText="1"/>
    </xf>
    <xf numFmtId="165" fontId="32" fillId="0" borderId="0" xfId="0" applyFont="1" applyAlignment="1">
      <alignment horizontal="left" vertical="top"/>
    </xf>
    <xf numFmtId="165" fontId="50" fillId="7" borderId="0" xfId="0" applyFont="1" applyFill="1" applyAlignment="1">
      <alignment horizontal="right" vertical="top"/>
    </xf>
    <xf numFmtId="165" fontId="35" fillId="0" borderId="0" xfId="0" applyFont="1" applyAlignment="1">
      <alignment horizontal="left" vertical="top"/>
    </xf>
    <xf numFmtId="9" fontId="27" fillId="0" borderId="0" xfId="0" applyNumberFormat="1" applyFont="1" applyAlignment="1" applyProtection="1">
      <alignment horizontal="right" vertical="top"/>
    </xf>
    <xf numFmtId="173" fontId="27" fillId="0" borderId="0" xfId="0" applyNumberFormat="1" applyFont="1" applyBorder="1" applyAlignment="1" applyProtection="1">
      <alignment horizontal="right"/>
    </xf>
    <xf numFmtId="165" fontId="24" fillId="0" borderId="18" xfId="0" applyFont="1" applyBorder="1" applyAlignment="1">
      <alignment horizontal="left"/>
    </xf>
    <xf numFmtId="165" fontId="26" fillId="0" borderId="18" xfId="0" applyFont="1" applyBorder="1"/>
    <xf numFmtId="165" fontId="27" fillId="0" borderId="18" xfId="0" applyFont="1" applyBorder="1" applyAlignment="1">
      <alignment horizontal="left"/>
    </xf>
    <xf numFmtId="165" fontId="28" fillId="0" borderId="18" xfId="0" applyFont="1" applyBorder="1" applyAlignment="1">
      <alignment wrapText="1"/>
    </xf>
    <xf numFmtId="165" fontId="29" fillId="0" borderId="18" xfId="0" applyFont="1" applyBorder="1" applyAlignment="1">
      <alignment wrapText="1"/>
    </xf>
    <xf numFmtId="165" fontId="24" fillId="0" borderId="0" xfId="0" applyFont="1"/>
    <xf numFmtId="14" fontId="22" fillId="0" borderId="0" xfId="0" applyNumberFormat="1" applyFont="1" applyBorder="1" applyAlignment="1">
      <alignment vertical="top" wrapText="1"/>
    </xf>
    <xf numFmtId="165" fontId="0" fillId="0" borderId="0" xfId="0" applyBorder="1" applyAlignment="1">
      <alignment horizontal="center" vertical="top"/>
    </xf>
    <xf numFmtId="165" fontId="31" fillId="0" borderId="0" xfId="0" applyFont="1" applyBorder="1" applyAlignment="1">
      <alignment horizontal="right" vertical="top"/>
    </xf>
    <xf numFmtId="165" fontId="27" fillId="0" borderId="0" xfId="0" applyFont="1" applyAlignment="1">
      <alignment horizontal="center" vertical="top"/>
    </xf>
    <xf numFmtId="0" fontId="27" fillId="6" borderId="0" xfId="12" applyNumberFormat="1" applyFont="1" applyFill="1" applyBorder="1" applyAlignment="1">
      <alignment horizontal="right" vertical="top" wrapText="1"/>
    </xf>
    <xf numFmtId="165" fontId="27" fillId="6" borderId="0" xfId="12" applyFont="1" applyFill="1" applyAlignment="1">
      <alignment horizontal="right" vertical="top"/>
    </xf>
    <xf numFmtId="165" fontId="38" fillId="0" borderId="0" xfId="0" applyFont="1" applyAlignment="1">
      <alignment horizontal="right" vertical="top"/>
    </xf>
    <xf numFmtId="0" fontId="27" fillId="0" borderId="0" xfId="0" applyNumberFormat="1" applyFont="1" applyAlignment="1" applyProtection="1">
      <alignment horizontal="left" vertical="top"/>
    </xf>
    <xf numFmtId="166" fontId="24" fillId="9" borderId="0" xfId="0" applyNumberFormat="1" applyFont="1" applyFill="1" applyAlignment="1" applyProtection="1">
      <alignment horizontal="right" vertical="top"/>
    </xf>
    <xf numFmtId="0" fontId="24" fillId="0" borderId="0" xfId="0" applyNumberFormat="1" applyFont="1" applyAlignment="1" applyProtection="1">
      <alignment horizontal="left" vertical="top"/>
    </xf>
    <xf numFmtId="165" fontId="31" fillId="0" borderId="0" xfId="0" applyFont="1" applyAlignment="1">
      <alignment vertical="top"/>
    </xf>
    <xf numFmtId="166" fontId="24" fillId="0" borderId="0" xfId="0" applyNumberFormat="1" applyFont="1" applyFill="1" applyAlignment="1" applyProtection="1">
      <alignment horizontal="right" vertical="top"/>
    </xf>
    <xf numFmtId="165" fontId="27" fillId="0" borderId="0" xfId="0" applyFont="1" applyBorder="1" applyAlignment="1">
      <alignment horizontal="left" vertical="top"/>
    </xf>
    <xf numFmtId="0" fontId="27" fillId="0" borderId="0" xfId="4" applyFont="1" applyFill="1"/>
    <xf numFmtId="173" fontId="37" fillId="0" borderId="0" xfId="13" applyNumberFormat="1" applyFont="1" applyBorder="1" applyAlignment="1"/>
    <xf numFmtId="0" fontId="27" fillId="0" borderId="0" xfId="4" applyFont="1" applyFill="1" applyAlignment="1">
      <alignment horizontal="left"/>
    </xf>
    <xf numFmtId="169" fontId="27" fillId="0" borderId="0" xfId="4" applyNumberFormat="1" applyFont="1" applyFill="1" applyBorder="1" applyAlignment="1">
      <alignment horizontal="right"/>
    </xf>
    <xf numFmtId="165" fontId="0" fillId="0" borderId="21" xfId="11" applyNumberFormat="1" applyFont="1" applyFill="1" applyBorder="1" applyAlignment="1"/>
    <xf numFmtId="165" fontId="57" fillId="0" borderId="0" xfId="0" applyFont="1"/>
    <xf numFmtId="1" fontId="57" fillId="0" borderId="0" xfId="0" applyNumberFormat="1" applyFont="1" applyAlignment="1">
      <alignment horizontal="left"/>
    </xf>
    <xf numFmtId="0" fontId="58" fillId="0" borderId="0" xfId="16"/>
    <xf numFmtId="0" fontId="61" fillId="0" borderId="0" xfId="16" applyFont="1"/>
    <xf numFmtId="0" fontId="27" fillId="0" borderId="0" xfId="16" applyFont="1" applyAlignment="1">
      <alignment horizontal="left"/>
    </xf>
    <xf numFmtId="0" fontId="61" fillId="0" borderId="0" xfId="16" applyFont="1" applyAlignment="1">
      <alignment horizontal="left"/>
    </xf>
    <xf numFmtId="0" fontId="68" fillId="0" borderId="0" xfId="16" applyNumberFormat="1" applyFont="1" applyFill="1" applyBorder="1" applyAlignment="1" applyProtection="1">
      <alignment horizontal="left" vertical="center"/>
    </xf>
    <xf numFmtId="0" fontId="62" fillId="0" borderId="0" xfId="16" applyFont="1"/>
    <xf numFmtId="0" fontId="62" fillId="0" borderId="0" xfId="16" applyFont="1" applyAlignment="1">
      <alignment horizontal="left"/>
    </xf>
    <xf numFmtId="0" fontId="14" fillId="0" borderId="0" xfId="16" applyFont="1"/>
    <xf numFmtId="173" fontId="27" fillId="0" borderId="0" xfId="16" applyNumberFormat="1" applyFont="1" applyBorder="1" applyAlignment="1" applyProtection="1">
      <alignment horizontal="right"/>
    </xf>
    <xf numFmtId="0" fontId="62" fillId="0" borderId="0" xfId="16" applyFont="1" applyBorder="1"/>
    <xf numFmtId="0" fontId="26" fillId="0" borderId="0" xfId="16" applyFont="1" applyBorder="1" applyAlignment="1">
      <alignment horizontal="left"/>
    </xf>
    <xf numFmtId="0" fontId="24" fillId="0" borderId="18" xfId="16" applyFont="1" applyBorder="1" applyAlignment="1">
      <alignment horizontal="left"/>
    </xf>
    <xf numFmtId="0" fontId="58" fillId="0" borderId="18" xfId="16" applyBorder="1"/>
    <xf numFmtId="0" fontId="27" fillId="0" borderId="18" xfId="16" applyFont="1" applyBorder="1" applyAlignment="1">
      <alignment horizontal="left"/>
    </xf>
    <xf numFmtId="0" fontId="14" fillId="0" borderId="18" xfId="16" applyFont="1" applyBorder="1" applyAlignment="1">
      <alignment horizontal="left"/>
    </xf>
    <xf numFmtId="0" fontId="63" fillId="0" borderId="18" xfId="16" applyFont="1" applyBorder="1" applyAlignment="1">
      <alignment horizontal="left"/>
    </xf>
    <xf numFmtId="0" fontId="61" fillId="0" borderId="18" xfId="16" applyFont="1" applyBorder="1" applyAlignment="1">
      <alignment horizontal="left"/>
    </xf>
    <xf numFmtId="0" fontId="58" fillId="0" borderId="18" xfId="16" applyBorder="1" applyAlignment="1">
      <alignment horizontal="left"/>
    </xf>
    <xf numFmtId="0" fontId="61" fillId="0" borderId="18" xfId="16" applyFont="1" applyBorder="1"/>
    <xf numFmtId="0" fontId="58" fillId="0" borderId="0" xfId="16" applyFont="1"/>
    <xf numFmtId="0" fontId="27" fillId="0" borderId="0" xfId="16" applyFont="1"/>
    <xf numFmtId="0" fontId="24" fillId="0" borderId="0" xfId="16" applyFont="1" applyAlignment="1"/>
    <xf numFmtId="0" fontId="24" fillId="0" borderId="0" xfId="16" applyFont="1" applyAlignment="1">
      <alignment horizontal="left"/>
    </xf>
    <xf numFmtId="0" fontId="24" fillId="0" borderId="0" xfId="16" applyFont="1" applyAlignment="1">
      <alignment horizontal="centerContinuous"/>
    </xf>
    <xf numFmtId="0" fontId="27" fillId="0" borderId="0" xfId="16" applyFont="1" applyAlignment="1">
      <alignment horizontal="centerContinuous"/>
    </xf>
    <xf numFmtId="175" fontId="27" fillId="0" borderId="0" xfId="51" applyNumberFormat="1" applyFont="1" applyFill="1" applyBorder="1" applyAlignment="1">
      <alignment horizontal="right" vertical="top"/>
    </xf>
    <xf numFmtId="0" fontId="24" fillId="0" borderId="0" xfId="16" applyFont="1" applyAlignment="1">
      <alignment horizontal="right"/>
    </xf>
    <xf numFmtId="3" fontId="27" fillId="0" borderId="0" xfId="16" applyNumberFormat="1" applyFont="1"/>
    <xf numFmtId="0" fontId="15" fillId="0" borderId="0" xfId="16" applyFont="1"/>
    <xf numFmtId="0" fontId="38" fillId="0" borderId="0" xfId="16" applyFont="1" applyFill="1" applyAlignment="1">
      <alignment horizontal="right"/>
    </xf>
    <xf numFmtId="0" fontId="24" fillId="0" borderId="0" xfId="16" applyFont="1" applyFill="1" applyAlignment="1">
      <alignment horizontal="left"/>
    </xf>
    <xf numFmtId="166" fontId="27" fillId="0" borderId="0" xfId="16" applyNumberFormat="1" applyFont="1" applyAlignment="1">
      <alignment horizontal="right"/>
    </xf>
    <xf numFmtId="0" fontId="27" fillId="0" borderId="0" xfId="16" applyNumberFormat="1" applyFont="1" applyAlignment="1">
      <alignment horizontal="left"/>
    </xf>
    <xf numFmtId="0" fontId="27" fillId="0" borderId="0" xfId="16" applyFont="1" applyBorder="1"/>
    <xf numFmtId="0" fontId="64" fillId="0" borderId="0" xfId="16" applyFont="1"/>
    <xf numFmtId="0" fontId="64" fillId="0" borderId="0" xfId="16" applyFont="1" applyAlignment="1">
      <alignment horizontal="left"/>
    </xf>
    <xf numFmtId="0" fontId="24" fillId="0" borderId="0" xfId="16" applyFont="1"/>
    <xf numFmtId="166" fontId="24" fillId="0" borderId="0" xfId="16" applyNumberFormat="1" applyFont="1" applyAlignment="1">
      <alignment horizontal="right"/>
    </xf>
    <xf numFmtId="0" fontId="24" fillId="0" borderId="0" xfId="16" applyNumberFormat="1" applyFont="1" applyAlignment="1">
      <alignment horizontal="left"/>
    </xf>
    <xf numFmtId="0" fontId="38" fillId="0" borderId="0" xfId="16" applyFont="1" applyAlignment="1">
      <alignment horizontal="right"/>
    </xf>
    <xf numFmtId="3" fontId="27" fillId="0" borderId="0" xfId="16" applyNumberFormat="1" applyFont="1" applyAlignment="1">
      <alignment horizontal="right"/>
    </xf>
    <xf numFmtId="3" fontId="27" fillId="0" borderId="0" xfId="16" applyNumberFormat="1" applyFont="1" applyAlignment="1">
      <alignment horizontal="left"/>
    </xf>
    <xf numFmtId="0" fontId="61" fillId="0" borderId="0" xfId="16" applyFont="1" applyFill="1"/>
    <xf numFmtId="0" fontId="27" fillId="0" borderId="0" xfId="16" applyFont="1" applyFill="1" applyAlignment="1">
      <alignment horizontal="left"/>
    </xf>
    <xf numFmtId="0" fontId="61" fillId="0" borderId="0" xfId="16" applyNumberFormat="1" applyFont="1" applyAlignment="1">
      <alignment horizontal="left"/>
    </xf>
    <xf numFmtId="0" fontId="27" fillId="0" borderId="0" xfId="16" applyNumberFormat="1" applyFont="1" applyBorder="1" applyAlignment="1">
      <alignment horizontal="left"/>
    </xf>
    <xf numFmtId="0" fontId="24" fillId="0" borderId="0" xfId="16" applyFont="1" applyBorder="1"/>
    <xf numFmtId="0" fontId="24" fillId="0" borderId="0" xfId="16" applyNumberFormat="1" applyFont="1" applyBorder="1" applyAlignment="1">
      <alignment horizontal="left"/>
    </xf>
    <xf numFmtId="3" fontId="27" fillId="0" borderId="0" xfId="16" applyNumberFormat="1" applyFont="1" applyBorder="1" applyAlignment="1">
      <alignment horizontal="right"/>
    </xf>
    <xf numFmtId="3" fontId="27" fillId="0" borderId="0" xfId="16" applyNumberFormat="1" applyFont="1" applyBorder="1" applyAlignment="1">
      <alignment horizontal="left"/>
    </xf>
    <xf numFmtId="3" fontId="27" fillId="0" borderId="0" xfId="16" applyNumberFormat="1" applyFont="1" applyBorder="1"/>
    <xf numFmtId="0" fontId="27" fillId="0" borderId="0" xfId="16" applyNumberFormat="1" applyFont="1" applyAlignment="1">
      <alignment horizontal="right"/>
    </xf>
    <xf numFmtId="0" fontId="24" fillId="0" borderId="0" xfId="16" applyNumberFormat="1" applyFont="1" applyAlignment="1">
      <alignment horizontal="right"/>
    </xf>
    <xf numFmtId="0" fontId="65" fillId="0" borderId="0" xfId="16" applyFont="1"/>
    <xf numFmtId="0" fontId="64" fillId="0" borderId="0" xfId="16" applyNumberFormat="1" applyFont="1" applyAlignment="1">
      <alignment horizontal="left"/>
    </xf>
    <xf numFmtId="3" fontId="24" fillId="0" borderId="0" xfId="16" applyNumberFormat="1" applyFont="1" applyAlignment="1">
      <alignment horizontal="right"/>
    </xf>
    <xf numFmtId="168" fontId="66" fillId="0" borderId="0" xfId="16" applyNumberFormat="1" applyFont="1" applyAlignment="1">
      <alignment horizontal="right"/>
    </xf>
    <xf numFmtId="168" fontId="67" fillId="0" borderId="0" xfId="16" applyNumberFormat="1" applyFont="1" applyAlignment="1">
      <alignment horizontal="right"/>
    </xf>
    <xf numFmtId="0" fontId="38" fillId="0" borderId="0" xfId="16" applyFont="1" applyFill="1" applyBorder="1" applyAlignment="1">
      <alignment horizontal="right"/>
    </xf>
    <xf numFmtId="0" fontId="24" fillId="0" borderId="0" xfId="16" applyFont="1" applyFill="1" applyBorder="1" applyAlignment="1">
      <alignment horizontal="left"/>
    </xf>
    <xf numFmtId="0" fontId="24" fillId="0" borderId="18" xfId="16" applyFont="1" applyBorder="1"/>
    <xf numFmtId="3" fontId="24" fillId="0" borderId="18" xfId="16" applyNumberFormat="1" applyFont="1" applyBorder="1" applyAlignment="1">
      <alignment horizontal="right"/>
    </xf>
    <xf numFmtId="3" fontId="24" fillId="0" borderId="18" xfId="16" applyNumberFormat="1" applyFont="1" applyBorder="1" applyAlignment="1">
      <alignment horizontal="left"/>
    </xf>
    <xf numFmtId="3" fontId="24" fillId="0" borderId="18" xfId="16" applyNumberFormat="1" applyFont="1" applyBorder="1"/>
    <xf numFmtId="0" fontId="12" fillId="0" borderId="0" xfId="16" applyFont="1"/>
    <xf numFmtId="0" fontId="12" fillId="0" borderId="0" xfId="16" applyFont="1" applyAlignment="1">
      <alignment horizontal="left"/>
    </xf>
    <xf numFmtId="0" fontId="36" fillId="0" borderId="0" xfId="16" applyFont="1" applyAlignment="1"/>
    <xf numFmtId="0" fontId="27" fillId="0" borderId="0" xfId="16" applyFont="1" applyAlignment="1"/>
    <xf numFmtId="0" fontId="38" fillId="0" borderId="0" xfId="16" applyFont="1" applyBorder="1" applyAlignment="1">
      <alignment horizontal="right"/>
    </xf>
    <xf numFmtId="0" fontId="58" fillId="0" borderId="0" xfId="16" applyNumberFormat="1" applyFont="1" applyFill="1" applyBorder="1" applyAlignment="1" applyProtection="1"/>
    <xf numFmtId="1" fontId="57" fillId="0" borderId="0" xfId="0" applyNumberFormat="1" applyFont="1" applyBorder="1" applyAlignment="1">
      <alignment horizontal="left"/>
    </xf>
    <xf numFmtId="165" fontId="57" fillId="0" borderId="0" xfId="0" applyFont="1" applyBorder="1"/>
    <xf numFmtId="15" fontId="0" fillId="0" borderId="0" xfId="0" applyNumberFormat="1"/>
    <xf numFmtId="165" fontId="54" fillId="0" borderId="20" xfId="11" applyNumberFormat="1" applyFont="1" applyFill="1" applyBorder="1" applyAlignment="1"/>
    <xf numFmtId="0" fontId="0" fillId="0" borderId="0" xfId="0" applyNumberFormat="1"/>
    <xf numFmtId="165" fontId="48" fillId="0" borderId="0" xfId="0" applyFont="1" applyBorder="1" applyAlignment="1">
      <alignment horizontal="right"/>
    </xf>
    <xf numFmtId="165" fontId="26" fillId="0" borderId="18" xfId="0" applyFont="1" applyFill="1" applyBorder="1"/>
    <xf numFmtId="165" fontId="30" fillId="0" borderId="0" xfId="0" applyFont="1" applyFill="1"/>
    <xf numFmtId="165" fontId="30" fillId="0" borderId="0" xfId="0" applyFont="1" applyFill="1" applyAlignment="1">
      <alignment vertical="top"/>
    </xf>
    <xf numFmtId="165" fontId="24" fillId="0" borderId="0" xfId="0" applyFont="1" applyFill="1" applyBorder="1" applyAlignment="1">
      <alignment vertical="top" wrapText="1"/>
    </xf>
    <xf numFmtId="165" fontId="27" fillId="0" borderId="0" xfId="0" applyFont="1" applyFill="1" applyAlignment="1">
      <alignment vertical="top"/>
    </xf>
    <xf numFmtId="0" fontId="24" fillId="0" borderId="0" xfId="0" applyNumberFormat="1" applyFont="1" applyFill="1" applyAlignment="1">
      <alignment horizontal="left" vertical="top"/>
    </xf>
    <xf numFmtId="0" fontId="27" fillId="0" borderId="0" xfId="0" applyNumberFormat="1" applyFont="1" applyFill="1" applyAlignment="1">
      <alignment vertical="top"/>
    </xf>
    <xf numFmtId="165" fontId="24" fillId="0" borderId="0" xfId="0" applyFont="1" applyFill="1" applyAlignment="1">
      <alignment horizontal="left" vertical="top"/>
    </xf>
    <xf numFmtId="165" fontId="27" fillId="0" borderId="0" xfId="0" applyFont="1" applyFill="1" applyAlignment="1">
      <alignment horizontal="left" vertical="top"/>
    </xf>
    <xf numFmtId="165" fontId="27" fillId="0" borderId="0" xfId="0" applyFont="1" applyFill="1" applyBorder="1" applyAlignment="1">
      <alignment vertical="top"/>
    </xf>
    <xf numFmtId="165" fontId="24" fillId="0" borderId="0" xfId="0" applyFont="1" applyFill="1" applyBorder="1" applyAlignment="1">
      <alignment vertical="top"/>
    </xf>
    <xf numFmtId="165" fontId="24" fillId="0" borderId="0" xfId="0" applyFont="1" applyFill="1" applyAlignment="1">
      <alignment vertical="top"/>
    </xf>
    <xf numFmtId="165" fontId="24" fillId="0" borderId="0" xfId="0" applyNumberFormat="1" applyFont="1" applyFill="1" applyBorder="1" applyAlignment="1" applyProtection="1">
      <alignment horizontal="left" vertical="top"/>
    </xf>
    <xf numFmtId="165" fontId="53" fillId="0" borderId="0" xfId="0" applyNumberFormat="1" applyFont="1" applyFill="1" applyBorder="1" applyAlignment="1" applyProtection="1">
      <alignment horizontal="left" vertical="top"/>
    </xf>
    <xf numFmtId="165" fontId="31" fillId="0" borderId="0" xfId="0" applyFont="1" applyFill="1" applyAlignment="1">
      <alignment vertical="top"/>
    </xf>
    <xf numFmtId="165" fontId="31" fillId="0" borderId="0" xfId="0" applyNumberFormat="1" applyFont="1" applyFill="1" applyBorder="1" applyAlignment="1" applyProtection="1">
      <alignment horizontal="left" vertical="top"/>
    </xf>
    <xf numFmtId="165" fontId="53" fillId="0" borderId="0" xfId="0" applyFont="1" applyAlignment="1">
      <alignment horizontal="left" vertical="top"/>
    </xf>
    <xf numFmtId="165" fontId="53" fillId="0" borderId="0" xfId="0" applyFont="1" applyFill="1" applyAlignment="1">
      <alignment vertical="top"/>
    </xf>
    <xf numFmtId="166" fontId="24" fillId="0" borderId="0" xfId="0" applyNumberFormat="1" applyFont="1" applyFill="1" applyBorder="1" applyAlignment="1" applyProtection="1">
      <alignment horizontal="right" vertical="top"/>
    </xf>
    <xf numFmtId="165" fontId="39" fillId="0" borderId="0" xfId="0" applyFont="1" applyFill="1" applyAlignment="1"/>
    <xf numFmtId="165" fontId="39" fillId="0" borderId="0" xfId="0" applyNumberFormat="1" applyFont="1" applyFill="1" applyAlignment="1" applyProtection="1">
      <alignment horizontal="left"/>
    </xf>
    <xf numFmtId="165" fontId="39" fillId="0" borderId="0" xfId="0" applyNumberFormat="1" applyFont="1" applyFill="1" applyAlignment="1" applyProtection="1">
      <alignment horizontal="left" vertical="center"/>
    </xf>
    <xf numFmtId="165" fontId="39" fillId="0" borderId="0" xfId="0" applyFont="1" applyFill="1" applyAlignment="1">
      <alignment vertical="center"/>
    </xf>
    <xf numFmtId="165" fontId="40" fillId="0" borderId="0" xfId="0" applyNumberFormat="1" applyFont="1" applyFill="1" applyAlignment="1" applyProtection="1">
      <alignment horizontal="left" vertical="center"/>
    </xf>
    <xf numFmtId="165" fontId="26" fillId="37" borderId="0" xfId="0" applyFont="1" applyFill="1"/>
    <xf numFmtId="165" fontId="30" fillId="37" borderId="0" xfId="0" applyFont="1" applyFill="1"/>
    <xf numFmtId="165" fontId="30" fillId="37" borderId="0" xfId="0" applyFont="1" applyFill="1" applyAlignment="1">
      <alignment vertical="top"/>
    </xf>
    <xf numFmtId="165" fontId="27" fillId="37" borderId="0" xfId="0" applyFont="1" applyFill="1" applyAlignment="1">
      <alignment vertical="top"/>
    </xf>
    <xf numFmtId="165" fontId="24" fillId="37" borderId="0" xfId="0" applyFont="1" applyFill="1" applyAlignment="1">
      <alignment vertical="top"/>
    </xf>
    <xf numFmtId="165" fontId="27" fillId="37" borderId="0" xfId="0" applyFont="1" applyFill="1"/>
    <xf numFmtId="165" fontId="12" fillId="37" borderId="0" xfId="0" applyFont="1" applyFill="1"/>
    <xf numFmtId="165" fontId="12" fillId="37" borderId="0" xfId="0" applyFont="1" applyFill="1" applyBorder="1"/>
    <xf numFmtId="165" fontId="36" fillId="37" borderId="0" xfId="0" applyFont="1" applyFill="1"/>
    <xf numFmtId="165" fontId="41" fillId="37" borderId="0" xfId="0" applyFont="1" applyFill="1" applyAlignment="1">
      <alignment vertical="center"/>
    </xf>
    <xf numFmtId="165" fontId="24" fillId="7" borderId="0" xfId="0" applyFont="1" applyFill="1"/>
    <xf numFmtId="14" fontId="22" fillId="7" borderId="0" xfId="0" applyNumberFormat="1" applyFont="1" applyFill="1" applyBorder="1" applyAlignment="1">
      <alignment vertical="top" wrapText="1"/>
    </xf>
    <xf numFmtId="165" fontId="27" fillId="7" borderId="0" xfId="0" applyFont="1" applyFill="1" applyBorder="1" applyAlignment="1">
      <alignment vertical="top"/>
    </xf>
    <xf numFmtId="165" fontId="27" fillId="7" borderId="0" xfId="0" applyNumberFormat="1" applyFont="1" applyFill="1" applyBorder="1" applyAlignment="1" applyProtection="1">
      <alignment horizontal="right" vertical="top"/>
    </xf>
    <xf numFmtId="0" fontId="27" fillId="7" borderId="0" xfId="12" applyNumberFormat="1" applyFont="1" applyFill="1" applyBorder="1" applyAlignment="1">
      <alignment horizontal="right" vertical="top" wrapText="1"/>
    </xf>
    <xf numFmtId="166" fontId="27" fillId="7" borderId="0" xfId="0" applyNumberFormat="1" applyFont="1" applyFill="1" applyAlignment="1" applyProtection="1">
      <alignment horizontal="right" vertical="top"/>
    </xf>
    <xf numFmtId="165" fontId="12" fillId="7" borderId="0" xfId="0" applyFont="1" applyFill="1"/>
    <xf numFmtId="165" fontId="27" fillId="7" borderId="0" xfId="0" applyFont="1" applyFill="1"/>
    <xf numFmtId="165" fontId="12" fillId="7" borderId="0" xfId="0" applyFont="1" applyFill="1" applyAlignment="1"/>
    <xf numFmtId="165" fontId="12" fillId="7" borderId="0" xfId="0" applyFont="1" applyFill="1" applyBorder="1"/>
    <xf numFmtId="165" fontId="26" fillId="0" borderId="0" xfId="0" applyNumberFormat="1" applyFont="1" applyBorder="1" applyAlignment="1" applyProtection="1">
      <alignment horizontal="left" vertical="center" wrapText="1"/>
    </xf>
    <xf numFmtId="165" fontId="0" fillId="7" borderId="0" xfId="0" applyFill="1"/>
    <xf numFmtId="165" fontId="27" fillId="7" borderId="0" xfId="0" applyFont="1" applyFill="1" applyBorder="1" applyAlignment="1">
      <alignment horizontal="center" vertical="top"/>
    </xf>
    <xf numFmtId="165" fontId="27" fillId="7" borderId="1" xfId="0" applyNumberFormat="1" applyFont="1" applyFill="1" applyBorder="1" applyAlignment="1" applyProtection="1">
      <alignment horizontal="right" vertical="top"/>
    </xf>
    <xf numFmtId="165" fontId="27" fillId="7" borderId="1" xfId="0" applyNumberFormat="1" applyFont="1" applyFill="1" applyBorder="1" applyAlignment="1" applyProtection="1">
      <alignment horizontal="left" vertical="top"/>
    </xf>
    <xf numFmtId="165" fontId="27" fillId="7" borderId="1" xfId="0" applyFont="1" applyFill="1" applyBorder="1" applyAlignment="1">
      <alignment vertical="top"/>
    </xf>
    <xf numFmtId="165" fontId="27" fillId="7" borderId="1" xfId="0" applyNumberFormat="1" applyFont="1" applyFill="1" applyBorder="1" applyAlignment="1" applyProtection="1">
      <alignment horizontal="right" vertical="top" wrapText="1"/>
    </xf>
    <xf numFmtId="0" fontId="27" fillId="7" borderId="1" xfId="12" applyNumberFormat="1" applyFont="1" applyFill="1" applyBorder="1" applyAlignment="1">
      <alignment horizontal="right" vertical="top" wrapText="1"/>
    </xf>
    <xf numFmtId="165" fontId="27" fillId="7" borderId="1" xfId="12" applyFont="1" applyFill="1" applyBorder="1" applyAlignment="1">
      <alignment horizontal="right" vertical="top"/>
    </xf>
    <xf numFmtId="165" fontId="27" fillId="7" borderId="0" xfId="0" applyNumberFormat="1" applyFont="1" applyFill="1" applyBorder="1" applyAlignment="1" applyProtection="1">
      <alignment horizontal="right" vertical="top" wrapText="1"/>
    </xf>
    <xf numFmtId="165" fontId="51" fillId="7" borderId="0" xfId="0" applyFont="1" applyFill="1"/>
    <xf numFmtId="165" fontId="27" fillId="7" borderId="1" xfId="0" applyFont="1" applyFill="1" applyBorder="1"/>
    <xf numFmtId="165" fontId="27" fillId="7" borderId="30" xfId="0" applyFont="1" applyFill="1" applyBorder="1"/>
    <xf numFmtId="0" fontId="83" fillId="7" borderId="0" xfId="99" applyFont="1" applyFill="1" applyAlignment="1">
      <alignment horizontal="center"/>
    </xf>
    <xf numFmtId="0" fontId="13" fillId="7" borderId="0" xfId="99" applyFill="1" applyBorder="1" applyAlignment="1">
      <alignment horizontal="center"/>
    </xf>
    <xf numFmtId="0" fontId="13" fillId="7" borderId="0" xfId="99" applyFill="1" applyAlignment="1">
      <alignment horizontal="center"/>
    </xf>
    <xf numFmtId="0" fontId="13" fillId="7" borderId="3" xfId="99" applyFill="1" applyBorder="1"/>
    <xf numFmtId="0" fontId="13" fillId="7" borderId="2" xfId="99" applyFill="1" applyBorder="1"/>
    <xf numFmtId="0" fontId="13" fillId="7" borderId="5" xfId="99" applyFill="1" applyBorder="1"/>
    <xf numFmtId="0" fontId="13" fillId="7" borderId="5" xfId="99" applyFont="1" applyFill="1" applyBorder="1"/>
    <xf numFmtId="0" fontId="13" fillId="7" borderId="0" xfId="99" applyFont="1" applyFill="1" applyBorder="1"/>
    <xf numFmtId="0" fontId="13" fillId="7" borderId="7" xfId="99" applyFill="1" applyBorder="1"/>
    <xf numFmtId="165" fontId="51" fillId="7" borderId="0" xfId="0" applyFont="1" applyFill="1" applyBorder="1"/>
    <xf numFmtId="0" fontId="13" fillId="7" borderId="30" xfId="99" applyFill="1" applyBorder="1"/>
    <xf numFmtId="169" fontId="27" fillId="7" borderId="0" xfId="0" applyNumberFormat="1" applyFont="1" applyFill="1" applyBorder="1" applyAlignment="1">
      <alignment horizontal="right" vertical="top"/>
    </xf>
    <xf numFmtId="169" fontId="27" fillId="7" borderId="30" xfId="0" applyNumberFormat="1" applyFont="1" applyFill="1" applyBorder="1" applyAlignment="1">
      <alignment horizontal="right" vertical="top"/>
    </xf>
    <xf numFmtId="0" fontId="55" fillId="7" borderId="0" xfId="99" applyFont="1" applyFill="1" applyBorder="1"/>
    <xf numFmtId="0" fontId="55" fillId="7" borderId="5" xfId="99" applyFont="1" applyFill="1" applyBorder="1"/>
    <xf numFmtId="165" fontId="35" fillId="7" borderId="0" xfId="0" applyFont="1" applyFill="1" applyAlignment="1">
      <alignment horizontal="right" vertical="top"/>
    </xf>
    <xf numFmtId="0" fontId="13" fillId="7" borderId="0" xfId="99" applyFill="1" applyBorder="1"/>
    <xf numFmtId="0" fontId="13" fillId="7" borderId="1" xfId="99" applyFill="1" applyBorder="1"/>
    <xf numFmtId="165" fontId="84" fillId="7" borderId="0" xfId="0" applyFont="1" applyFill="1"/>
    <xf numFmtId="169" fontId="27" fillId="7" borderId="0" xfId="107" applyNumberFormat="1" applyFont="1" applyFill="1" applyAlignment="1"/>
    <xf numFmtId="169" fontId="27" fillId="7" borderId="30" xfId="107" applyNumberFormat="1" applyFont="1" applyFill="1" applyBorder="1" applyAlignment="1"/>
    <xf numFmtId="169" fontId="27" fillId="7" borderId="0" xfId="107" applyNumberFormat="1" applyFont="1" applyFill="1" applyBorder="1" applyAlignment="1"/>
    <xf numFmtId="169" fontId="27" fillId="7" borderId="31" xfId="107" applyNumberFormat="1" applyFont="1" applyFill="1" applyBorder="1" applyAlignment="1"/>
    <xf numFmtId="165" fontId="85" fillId="7" borderId="0" xfId="0" applyFont="1" applyFill="1"/>
    <xf numFmtId="165" fontId="86" fillId="7" borderId="0" xfId="0" applyFont="1" applyFill="1"/>
    <xf numFmtId="166" fontId="27" fillId="38" borderId="0" xfId="0" applyNumberFormat="1" applyFont="1" applyFill="1" applyAlignment="1" applyProtection="1">
      <alignment horizontal="right" vertical="top"/>
    </xf>
    <xf numFmtId="2" fontId="86" fillId="7" borderId="0" xfId="0" applyNumberFormat="1" applyFont="1" applyFill="1" applyAlignment="1">
      <alignment horizontal="center"/>
    </xf>
    <xf numFmtId="165" fontId="22" fillId="7" borderId="0" xfId="0" applyFont="1" applyFill="1" applyAlignment="1">
      <alignment vertical="center"/>
    </xf>
    <xf numFmtId="165" fontId="0" fillId="7" borderId="0" xfId="0" applyFill="1" applyBorder="1"/>
    <xf numFmtId="165" fontId="27" fillId="7" borderId="0" xfId="0" applyFont="1" applyFill="1" applyBorder="1"/>
    <xf numFmtId="165" fontId="27" fillId="7" borderId="0" xfId="0" applyNumberFormat="1" applyFont="1" applyFill="1" applyBorder="1" applyAlignment="1" applyProtection="1">
      <alignment horizontal="left" vertical="top"/>
    </xf>
    <xf numFmtId="165" fontId="27" fillId="7" borderId="0" xfId="12" applyFont="1" applyFill="1" applyBorder="1" applyAlignment="1">
      <alignment horizontal="right" vertical="top"/>
    </xf>
    <xf numFmtId="165" fontId="24" fillId="7" borderId="0" xfId="0" applyFont="1" applyFill="1" applyBorder="1"/>
    <xf numFmtId="2" fontId="86" fillId="7" borderId="0" xfId="0" applyNumberFormat="1" applyFont="1" applyFill="1" applyBorder="1" applyAlignment="1">
      <alignment horizontal="center"/>
    </xf>
    <xf numFmtId="165" fontId="22" fillId="7" borderId="0" xfId="0" applyFont="1" applyFill="1" applyBorder="1" applyAlignment="1">
      <alignment vertical="center"/>
    </xf>
    <xf numFmtId="165" fontId="86" fillId="7" borderId="0" xfId="0" applyFont="1" applyFill="1" applyBorder="1"/>
    <xf numFmtId="0" fontId="88" fillId="0" borderId="0" xfId="109" applyFont="1"/>
    <xf numFmtId="0" fontId="88" fillId="0" borderId="0" xfId="109" applyFont="1"/>
    <xf numFmtId="0" fontId="88" fillId="0" borderId="0" xfId="99" applyFont="1"/>
    <xf numFmtId="165" fontId="89" fillId="7" borderId="0" xfId="0" applyFont="1" applyFill="1"/>
    <xf numFmtId="0" fontId="20" fillId="0" borderId="0" xfId="3" applyFont="1" applyBorder="1"/>
    <xf numFmtId="169" fontId="20" fillId="0" borderId="0" xfId="3" applyNumberFormat="1" applyFont="1" applyBorder="1" applyAlignment="1">
      <alignment vertical="center"/>
    </xf>
    <xf numFmtId="0" fontId="20" fillId="0" borderId="0" xfId="3" applyFont="1" applyBorder="1" applyAlignment="1">
      <alignment vertical="center"/>
    </xf>
    <xf numFmtId="0" fontId="81" fillId="0" borderId="0" xfId="3" applyFont="1"/>
    <xf numFmtId="0" fontId="81" fillId="0" borderId="0" xfId="3" applyFont="1" applyBorder="1"/>
    <xf numFmtId="0" fontId="81" fillId="0" borderId="0" xfId="3" applyFont="1" applyBorder="1" applyAlignment="1">
      <alignment vertical="center"/>
    </xf>
    <xf numFmtId="0" fontId="22" fillId="7" borderId="0" xfId="96" applyFont="1" applyFill="1"/>
    <xf numFmtId="0" fontId="2" fillId="0" borderId="0" xfId="146"/>
    <xf numFmtId="0" fontId="2" fillId="0" borderId="0" xfId="146"/>
    <xf numFmtId="0" fontId="1" fillId="0" borderId="0" xfId="146" applyFont="1"/>
    <xf numFmtId="169" fontId="31" fillId="7" borderId="0" xfId="107" applyNumberFormat="1" applyFont="1" applyFill="1" applyBorder="1" applyAlignment="1"/>
    <xf numFmtId="0" fontId="81" fillId="0" borderId="0" xfId="3" applyFont="1" applyFill="1" applyAlignment="1">
      <alignment horizontal="left"/>
    </xf>
    <xf numFmtId="0" fontId="81" fillId="0" borderId="0" xfId="3" applyFont="1" applyBorder="1" applyAlignment="1">
      <alignment horizontal="left"/>
    </xf>
    <xf numFmtId="1" fontId="19" fillId="0" borderId="0" xfId="3" applyNumberFormat="1" applyFont="1" applyBorder="1" applyAlignment="1">
      <alignment horizontal="right" vertical="center"/>
    </xf>
    <xf numFmtId="0" fontId="20" fillId="0" borderId="0" xfId="3" applyFont="1" applyAlignment="1">
      <alignment horizontal="right" vertical="center"/>
    </xf>
    <xf numFmtId="0" fontId="81" fillId="0" borderId="0" xfId="3" applyFont="1" applyAlignment="1">
      <alignment horizontal="left" vertical="center"/>
    </xf>
    <xf numFmtId="1" fontId="19" fillId="0" borderId="0" xfId="3" applyNumberFormat="1" applyFont="1" applyBorder="1" applyAlignment="1">
      <alignment horizontal="right"/>
    </xf>
    <xf numFmtId="167" fontId="81" fillId="0" borderId="0" xfId="3" applyNumberFormat="1" applyFont="1" applyBorder="1" applyAlignment="1">
      <alignment horizontal="right" vertical="center"/>
    </xf>
    <xf numFmtId="167" fontId="81" fillId="0" borderId="0" xfId="3" applyNumberFormat="1" applyFont="1" applyBorder="1" applyAlignment="1">
      <alignment horizontal="right" vertical="top"/>
    </xf>
    <xf numFmtId="167" fontId="81" fillId="0" borderId="0" xfId="3" applyNumberFormat="1" applyFont="1" applyBorder="1" applyAlignment="1">
      <alignment horizontal="right"/>
    </xf>
    <xf numFmtId="0" fontId="90" fillId="0" borderId="0" xfId="3" applyFont="1" applyBorder="1" applyAlignment="1">
      <alignment vertical="center"/>
    </xf>
    <xf numFmtId="1" fontId="20" fillId="0" borderId="32" xfId="3" applyNumberFormat="1" applyFont="1" applyBorder="1" applyAlignment="1">
      <alignment horizontal="center" vertical="center"/>
    </xf>
    <xf numFmtId="0" fontId="19" fillId="0" borderId="0" xfId="3" applyFont="1" applyBorder="1"/>
    <xf numFmtId="0" fontId="91" fillId="0" borderId="0" xfId="3" applyFont="1" applyBorder="1"/>
    <xf numFmtId="170" fontId="81" fillId="0" borderId="0" xfId="3" applyNumberFormat="1" applyFont="1" applyBorder="1" applyAlignment="1">
      <alignment horizontal="right" vertical="center"/>
    </xf>
    <xf numFmtId="170" fontId="82" fillId="0" borderId="0" xfId="3" applyNumberFormat="1" applyFont="1" applyBorder="1" applyAlignment="1">
      <alignment horizontal="right" vertical="center"/>
    </xf>
    <xf numFmtId="170" fontId="81" fillId="0" borderId="0" xfId="3" applyNumberFormat="1" applyFont="1" applyBorder="1" applyAlignment="1">
      <alignment horizontal="left" vertical="top"/>
    </xf>
    <xf numFmtId="170" fontId="81" fillId="0" borderId="0" xfId="3" quotePrefix="1" applyNumberFormat="1" applyFont="1" applyBorder="1" applyAlignment="1">
      <alignment horizontal="right" vertical="top"/>
    </xf>
    <xf numFmtId="169" fontId="27" fillId="7" borderId="0" xfId="0" applyNumberFormat="1" applyFont="1" applyFill="1" applyBorder="1" applyAlignment="1">
      <alignment horizontal="right"/>
    </xf>
    <xf numFmtId="169" fontId="27" fillId="7" borderId="30" xfId="0" applyNumberFormat="1" applyFont="1" applyFill="1" applyBorder="1" applyAlignment="1">
      <alignment horizontal="right"/>
    </xf>
    <xf numFmtId="165" fontId="0" fillId="7" borderId="0" xfId="0" applyFill="1" applyAlignment="1"/>
    <xf numFmtId="165" fontId="27" fillId="7" borderId="0" xfId="0" applyFont="1" applyFill="1" applyBorder="1" applyAlignment="1">
      <alignment horizontal="center" vertical="top"/>
    </xf>
    <xf numFmtId="169" fontId="27" fillId="7" borderId="0" xfId="0" applyNumberFormat="1" applyFont="1" applyFill="1" applyBorder="1" applyAlignment="1">
      <alignment horizontal="left"/>
    </xf>
    <xf numFmtId="169" fontId="27" fillId="7" borderId="30" xfId="0" applyNumberFormat="1" applyFont="1" applyFill="1" applyBorder="1" applyAlignment="1">
      <alignment horizontal="left"/>
    </xf>
    <xf numFmtId="165" fontId="27" fillId="7" borderId="0" xfId="0" applyFont="1" applyFill="1" applyAlignment="1"/>
    <xf numFmtId="0" fontId="22" fillId="0" borderId="0" xfId="3" applyFont="1" applyFill="1" applyAlignment="1">
      <alignment horizontal="left"/>
    </xf>
    <xf numFmtId="0" fontId="12" fillId="0" borderId="0" xfId="3" applyAlignment="1"/>
    <xf numFmtId="0" fontId="12" fillId="0" borderId="0" xfId="3" applyAlignment="1">
      <alignment horizontal="left" vertical="top"/>
    </xf>
    <xf numFmtId="0" fontId="12" fillId="0" borderId="0" xfId="3" applyAlignment="1">
      <alignment horizontal="left" vertical="top" wrapText="1"/>
    </xf>
    <xf numFmtId="0" fontId="12" fillId="0" borderId="0" xfId="3" applyAlignment="1">
      <alignment horizontal="left" vertical="top"/>
    </xf>
    <xf numFmtId="0" fontId="82" fillId="0" borderId="0" xfId="3" applyFont="1" applyAlignment="1">
      <alignment horizontal="left" vertical="center"/>
    </xf>
    <xf numFmtId="167" fontId="81" fillId="0" borderId="0" xfId="3" applyNumberFormat="1" applyFont="1" applyBorder="1" applyAlignment="1">
      <alignment horizontal="right" vertical="top" wrapText="1"/>
    </xf>
    <xf numFmtId="165" fontId="27" fillId="7" borderId="0" xfId="0" applyFont="1" applyFill="1" applyBorder="1" applyAlignment="1">
      <alignment horizontal="center" vertical="top"/>
    </xf>
    <xf numFmtId="165" fontId="81" fillId="0" borderId="0" xfId="0" applyFont="1" applyAlignment="1">
      <alignment vertical="center"/>
    </xf>
    <xf numFmtId="165" fontId="93" fillId="0" borderId="0" xfId="0" applyFont="1" applyAlignment="1">
      <alignment horizontal="left" vertical="center"/>
    </xf>
    <xf numFmtId="165" fontId="12" fillId="0" borderId="0" xfId="0" applyFont="1" applyAlignment="1">
      <alignment vertical="center"/>
    </xf>
    <xf numFmtId="165" fontId="92" fillId="0" borderId="0" xfId="0" applyFont="1" applyAlignment="1">
      <alignment vertical="center" wrapText="1"/>
    </xf>
    <xf numFmtId="165" fontId="92" fillId="0" borderId="0" xfId="0" applyFont="1" applyAlignment="1">
      <alignment horizontal="left" vertical="center" indent="2"/>
    </xf>
    <xf numFmtId="165" fontId="93" fillId="0" borderId="0" xfId="0" applyFont="1" applyAlignment="1">
      <alignment horizontal="left" vertical="center" indent="2"/>
    </xf>
    <xf numFmtId="165" fontId="81" fillId="0" borderId="0" xfId="0" applyFont="1" applyAlignment="1">
      <alignment horizontal="left" vertical="center" indent="2"/>
    </xf>
    <xf numFmtId="169" fontId="27" fillId="7" borderId="33" xfId="107" applyNumberFormat="1" applyFont="1" applyFill="1" applyBorder="1" applyAlignment="1"/>
    <xf numFmtId="165" fontId="12" fillId="0" borderId="0" xfId="0" applyFont="1" applyAlignment="1">
      <alignment horizontal="left" vertical="center" wrapText="1"/>
    </xf>
    <xf numFmtId="0" fontId="12" fillId="0" borderId="0" xfId="3" applyAlignment="1">
      <alignment horizontal="left" vertical="top" wrapText="1"/>
    </xf>
    <xf numFmtId="0" fontId="82" fillId="0" borderId="0" xfId="3" applyFont="1" applyAlignment="1">
      <alignment horizontal="left" vertical="center"/>
    </xf>
    <xf numFmtId="167" fontId="81" fillId="0" borderId="0" xfId="3" applyNumberFormat="1" applyFont="1" applyBorder="1" applyAlignment="1">
      <alignment horizontal="right" vertical="top" wrapText="1"/>
    </xf>
    <xf numFmtId="1" fontId="82" fillId="0" borderId="0" xfId="3" applyNumberFormat="1" applyFont="1" applyBorder="1" applyAlignment="1">
      <alignment horizontal="right" vertical="top" wrapText="1"/>
    </xf>
    <xf numFmtId="167" fontId="81" fillId="0" borderId="32" xfId="3" applyNumberFormat="1" applyFont="1" applyBorder="1" applyAlignment="1">
      <alignment horizontal="center" vertical="center"/>
    </xf>
    <xf numFmtId="165" fontId="27" fillId="7" borderId="2" xfId="0" applyFont="1" applyFill="1" applyBorder="1" applyAlignment="1">
      <alignment horizontal="center" vertical="center"/>
    </xf>
    <xf numFmtId="165" fontId="27" fillId="7" borderId="0" xfId="0" applyFont="1" applyFill="1" applyBorder="1" applyAlignment="1">
      <alignment horizontal="center" vertical="center"/>
    </xf>
    <xf numFmtId="165" fontId="27" fillId="7" borderId="30" xfId="0" applyFont="1" applyFill="1" applyBorder="1" applyAlignment="1">
      <alignment horizontal="center" vertical="center"/>
    </xf>
    <xf numFmtId="165" fontId="27" fillId="7" borderId="19" xfId="0" applyFont="1" applyFill="1" applyBorder="1" applyAlignment="1">
      <alignment horizontal="center" vertical="top"/>
    </xf>
    <xf numFmtId="165" fontId="27" fillId="7" borderId="31" xfId="0" applyFont="1" applyFill="1" applyBorder="1" applyAlignment="1">
      <alignment horizontal="center" vertical="center"/>
    </xf>
    <xf numFmtId="165" fontId="0" fillId="7" borderId="0" xfId="0" applyFill="1" applyAlignment="1">
      <alignment horizontal="center"/>
    </xf>
    <xf numFmtId="0" fontId="83" fillId="7" borderId="0" xfId="99" applyFont="1" applyFill="1" applyBorder="1" applyAlignment="1">
      <alignment horizontal="left"/>
    </xf>
    <xf numFmtId="165" fontId="27" fillId="7" borderId="0" xfId="0" applyFont="1" applyFill="1" applyAlignment="1">
      <alignment horizontal="center" vertical="center"/>
    </xf>
    <xf numFmtId="165" fontId="27" fillId="7" borderId="0" xfId="0" applyFont="1" applyFill="1" applyBorder="1" applyAlignment="1">
      <alignment horizontal="center" vertical="top"/>
    </xf>
    <xf numFmtId="165" fontId="25" fillId="0" borderId="0" xfId="0" applyFont="1" applyAlignment="1">
      <alignment horizontal="left"/>
    </xf>
    <xf numFmtId="17" fontId="22" fillId="0" borderId="2" xfId="0" applyNumberFormat="1" applyFont="1" applyBorder="1" applyAlignment="1">
      <alignment horizontal="left"/>
    </xf>
    <xf numFmtId="165" fontId="26" fillId="0" borderId="0" xfId="0" applyNumberFormat="1" applyFont="1" applyBorder="1" applyAlignment="1" applyProtection="1">
      <alignment horizontal="left"/>
    </xf>
    <xf numFmtId="165" fontId="38" fillId="0" borderId="0" xfId="0" applyFont="1" applyAlignment="1">
      <alignment horizontal="left"/>
    </xf>
    <xf numFmtId="174" fontId="17" fillId="0" borderId="0" xfId="0" applyNumberFormat="1" applyFont="1" applyAlignment="1">
      <alignment horizontal="left"/>
    </xf>
    <xf numFmtId="165" fontId="27" fillId="0" borderId="8" xfId="0" applyFont="1" applyBorder="1" applyAlignment="1">
      <alignment horizontal="center" vertical="top"/>
    </xf>
    <xf numFmtId="165" fontId="27" fillId="0" borderId="8" xfId="0" applyNumberFormat="1" applyFont="1" applyBorder="1" applyAlignment="1" applyProtection="1">
      <alignment horizontal="center" vertical="top"/>
    </xf>
    <xf numFmtId="165" fontId="27" fillId="0" borderId="0" xfId="0" applyNumberFormat="1" applyFont="1" applyBorder="1" applyAlignment="1" applyProtection="1">
      <alignment horizontal="center"/>
    </xf>
    <xf numFmtId="165" fontId="27" fillId="0" borderId="15" xfId="0" applyNumberFormat="1" applyFont="1" applyBorder="1" applyAlignment="1" applyProtection="1">
      <alignment horizontal="center"/>
    </xf>
    <xf numFmtId="165" fontId="27" fillId="0" borderId="14" xfId="0" applyNumberFormat="1" applyFont="1" applyBorder="1" applyAlignment="1" applyProtection="1">
      <alignment horizontal="center" vertical="top" wrapText="1"/>
    </xf>
    <xf numFmtId="165" fontId="27" fillId="0" borderId="0" xfId="0" applyNumberFormat="1" applyFont="1" applyAlignment="1" applyProtection="1">
      <alignment horizontal="center" vertical="top" wrapText="1"/>
    </xf>
    <xf numFmtId="165" fontId="27" fillId="0" borderId="16" xfId="0" applyNumberFormat="1" applyFont="1" applyBorder="1" applyAlignment="1" applyProtection="1">
      <alignment horizontal="center" vertical="top" wrapText="1"/>
    </xf>
    <xf numFmtId="165" fontId="27" fillId="0" borderId="0" xfId="0" applyNumberFormat="1" applyFont="1" applyBorder="1" applyAlignment="1" applyProtection="1">
      <alignment horizontal="center" vertical="top" wrapText="1"/>
    </xf>
    <xf numFmtId="0" fontId="27" fillId="6" borderId="0" xfId="5" applyNumberFormat="1" applyFont="1" applyFill="1" applyBorder="1" applyAlignment="1">
      <alignment horizontal="center" vertical="top" wrapText="1"/>
    </xf>
    <xf numFmtId="0" fontId="27" fillId="6" borderId="16" xfId="5" applyNumberFormat="1" applyFont="1" applyFill="1" applyBorder="1" applyAlignment="1">
      <alignment horizontal="center" vertical="top" wrapText="1"/>
    </xf>
    <xf numFmtId="165" fontId="48" fillId="0" borderId="3" xfId="0" applyFont="1" applyBorder="1" applyAlignment="1">
      <alignment horizontal="center"/>
    </xf>
    <xf numFmtId="165" fontId="48" fillId="0" borderId="2" xfId="0" applyFont="1" applyBorder="1" applyAlignment="1">
      <alignment horizontal="center"/>
    </xf>
    <xf numFmtId="165" fontId="48" fillId="0" borderId="4" xfId="0" applyFont="1" applyBorder="1" applyAlignment="1">
      <alignment horizontal="center"/>
    </xf>
    <xf numFmtId="0" fontId="26" fillId="0" borderId="0" xfId="16" applyFont="1"/>
    <xf numFmtId="0" fontId="26" fillId="0" borderId="0" xfId="16" applyFont="1" applyBorder="1" applyAlignment="1">
      <alignment horizontal="left"/>
    </xf>
    <xf numFmtId="0" fontId="38" fillId="0" borderId="0" xfId="47" applyFont="1" applyAlignment="1">
      <alignment horizontal="left"/>
    </xf>
    <xf numFmtId="165" fontId="27" fillId="0" borderId="19" xfId="0" applyFont="1" applyBorder="1" applyAlignment="1">
      <alignment horizontal="center" vertical="top"/>
    </xf>
    <xf numFmtId="165" fontId="38" fillId="0" borderId="0" xfId="13" applyFont="1" applyAlignment="1">
      <alignment horizontal="left"/>
    </xf>
    <xf numFmtId="165" fontId="26" fillId="0" borderId="0" xfId="0" applyNumberFormat="1" applyFont="1" applyBorder="1" applyAlignment="1" applyProtection="1">
      <alignment horizontal="left" vertical="center" wrapText="1"/>
    </xf>
    <xf numFmtId="17" fontId="24" fillId="0" borderId="0" xfId="0" applyNumberFormat="1" applyFont="1" applyBorder="1" applyAlignment="1">
      <alignment vertical="center" wrapText="1"/>
    </xf>
    <xf numFmtId="165" fontId="27" fillId="0" borderId="0" xfId="0" applyNumberFormat="1" applyFont="1" applyBorder="1" applyAlignment="1" applyProtection="1">
      <alignment horizontal="center" vertical="top"/>
    </xf>
  </cellXfs>
  <cellStyles count="160">
    <cellStyle name="20% - Accent1" xfId="72" builtinId="30" customBuiltin="1"/>
    <cellStyle name="20% - Accent1 2" xfId="17"/>
    <cellStyle name="20% - Accent1 2 2" xfId="116"/>
    <cellStyle name="20% - Accent1 3" xfId="129"/>
    <cellStyle name="20% - Accent1 4" xfId="148"/>
    <cellStyle name="20% - Accent2" xfId="75" builtinId="34" customBuiltin="1"/>
    <cellStyle name="20% - Accent2 2" xfId="18"/>
    <cellStyle name="20% - Accent2 2 2" xfId="117"/>
    <cellStyle name="20% - Accent2 3" xfId="131"/>
    <cellStyle name="20% - Accent2 4" xfId="150"/>
    <cellStyle name="20% - Accent3" xfId="78" builtinId="38" customBuiltin="1"/>
    <cellStyle name="20% - Accent3 2" xfId="19"/>
    <cellStyle name="20% - Accent3 2 2" xfId="118"/>
    <cellStyle name="20% - Accent3 3" xfId="133"/>
    <cellStyle name="20% - Accent3 4" xfId="152"/>
    <cellStyle name="20% - Accent4" xfId="81" builtinId="42" customBuiltin="1"/>
    <cellStyle name="20% - Accent4 2" xfId="20"/>
    <cellStyle name="20% - Accent4 2 2" xfId="119"/>
    <cellStyle name="20% - Accent4 3" xfId="135"/>
    <cellStyle name="20% - Accent4 4" xfId="154"/>
    <cellStyle name="20% - Accent5" xfId="85" builtinId="46" customBuiltin="1"/>
    <cellStyle name="20% - Accent5 2" xfId="21"/>
    <cellStyle name="20% - Accent5 2 2" xfId="120"/>
    <cellStyle name="20% - Accent5 3" xfId="137"/>
    <cellStyle name="20% - Accent5 4" xfId="156"/>
    <cellStyle name="20% - Accent6" xfId="89" builtinId="50" customBuiltin="1"/>
    <cellStyle name="20% - Accent6 2" xfId="22"/>
    <cellStyle name="20% - Accent6 2 2" xfId="121"/>
    <cellStyle name="20% - Accent6 3" xfId="139"/>
    <cellStyle name="20% - Accent6 4" xfId="158"/>
    <cellStyle name="40% - Accent1" xfId="73" builtinId="31" customBuiltin="1"/>
    <cellStyle name="40% - Accent1 2" xfId="23"/>
    <cellStyle name="40% - Accent1 2 2" xfId="122"/>
    <cellStyle name="40% - Accent1 3" xfId="130"/>
    <cellStyle name="40% - Accent1 4" xfId="149"/>
    <cellStyle name="40% - Accent2" xfId="76" builtinId="35" customBuiltin="1"/>
    <cellStyle name="40% - Accent2 2" xfId="24"/>
    <cellStyle name="40% - Accent2 2 2" xfId="123"/>
    <cellStyle name="40% - Accent2 3" xfId="132"/>
    <cellStyle name="40% - Accent2 4" xfId="151"/>
    <cellStyle name="40% - Accent3" xfId="79" builtinId="39" customBuiltin="1"/>
    <cellStyle name="40% - Accent3 2" xfId="25"/>
    <cellStyle name="40% - Accent3 2 2" xfId="124"/>
    <cellStyle name="40% - Accent3 3" xfId="134"/>
    <cellStyle name="40% - Accent3 4" xfId="153"/>
    <cellStyle name="40% - Accent4" xfId="82" builtinId="43" customBuiltin="1"/>
    <cellStyle name="40% - Accent4 2" xfId="26"/>
    <cellStyle name="40% - Accent4 2 2" xfId="125"/>
    <cellStyle name="40% - Accent4 3" xfId="136"/>
    <cellStyle name="40% - Accent4 4" xfId="155"/>
    <cellStyle name="40% - Accent5" xfId="86" builtinId="47" customBuiltin="1"/>
    <cellStyle name="40% - Accent5 2" xfId="27"/>
    <cellStyle name="40% - Accent5 2 2" xfId="126"/>
    <cellStyle name="40% - Accent5 3" xfId="138"/>
    <cellStyle name="40% - Accent5 4" xfId="157"/>
    <cellStyle name="40% - Accent6" xfId="90" builtinId="51" customBuiltin="1"/>
    <cellStyle name="40% - Accent6 2" xfId="28"/>
    <cellStyle name="40% - Accent6 2 2" xfId="127"/>
    <cellStyle name="40% - Accent6 3" xfId="140"/>
    <cellStyle name="40% - Accent6 4" xfId="159"/>
    <cellStyle name="60% - Accent1" xfId="74" builtinId="32" customBuiltin="1"/>
    <cellStyle name="60% - Accent1 2" xfId="29"/>
    <cellStyle name="60% - Accent2" xfId="77" builtinId="36" customBuiltin="1"/>
    <cellStyle name="60% - Accent2 2" xfId="30"/>
    <cellStyle name="60% - Accent3" xfId="80" builtinId="40" customBuiltin="1"/>
    <cellStyle name="60% - Accent3 2" xfId="31"/>
    <cellStyle name="60% - Accent4" xfId="83" builtinId="44" customBuiltin="1"/>
    <cellStyle name="60% - Accent4 2" xfId="32"/>
    <cellStyle name="60% - Accent5" xfId="87" builtinId="48" customBuiltin="1"/>
    <cellStyle name="60% - Accent5 2" xfId="33"/>
    <cellStyle name="60% - Accent6" xfId="91" builtinId="52" customBuiltin="1"/>
    <cellStyle name="60% - Accent6 2" xfId="34"/>
    <cellStyle name="Accent1" xfId="71" builtinId="29" customBuiltin="1"/>
    <cellStyle name="Accent1 2" xfId="35"/>
    <cellStyle name="Accent2" xfId="8" builtinId="33" customBuiltin="1"/>
    <cellStyle name="Accent3" xfId="9" builtinId="37" customBuiltin="1"/>
    <cellStyle name="Accent4" xfId="10" builtinId="41" customBuiltin="1"/>
    <cellStyle name="Accent5" xfId="84" builtinId="45" customBuiltin="1"/>
    <cellStyle name="Accent5 2" xfId="36"/>
    <cellStyle name="Accent6" xfId="88" builtinId="49" customBuiltin="1"/>
    <cellStyle name="Accent6 2" xfId="37"/>
    <cellStyle name="Bad" xfId="61" builtinId="27" customBuiltin="1"/>
    <cellStyle name="Bad 2" xfId="38"/>
    <cellStyle name="Calculation" xfId="65" builtinId="22" customBuiltin="1"/>
    <cellStyle name="Calculation 2" xfId="39"/>
    <cellStyle name="Check Cell" xfId="67" builtinId="23" customBuiltin="1"/>
    <cellStyle name="Check Cell 2" xfId="40"/>
    <cellStyle name="Comma 2" xfId="100"/>
    <cellStyle name="Comma 3" xfId="101"/>
    <cellStyle name="Explanatory Text" xfId="69" builtinId="53" customBuiltin="1"/>
    <cellStyle name="Explanatory Text 2" xfId="41"/>
    <cellStyle name="Good" xfId="60" builtinId="26" customBuiltin="1"/>
    <cellStyle name="Good 2" xfId="42"/>
    <cellStyle name="Heading 1" xfId="56" builtinId="16" customBuiltin="1"/>
    <cellStyle name="Heading 1 2" xfId="43"/>
    <cellStyle name="Heading 2" xfId="57" builtinId="17" customBuiltin="1"/>
    <cellStyle name="Heading 2 2" xfId="44"/>
    <cellStyle name="Heading 3" xfId="58" builtinId="18" customBuiltin="1"/>
    <cellStyle name="Heading 3 2" xfId="45"/>
    <cellStyle name="Heading 4" xfId="59" builtinId="19" customBuiltin="1"/>
    <cellStyle name="Heading 4 2" xfId="46"/>
    <cellStyle name="Hyperlink" xfId="1" builtinId="8"/>
    <cellStyle name="Hyperlink 2" xfId="13"/>
    <cellStyle name="Hyperlink 2 2" xfId="103"/>
    <cellStyle name="Hyperlink 3" xfId="14"/>
    <cellStyle name="Hyperlink 4" xfId="102"/>
    <cellStyle name="Hyperlink_Table list for teams to check" xfId="47"/>
    <cellStyle name="Input" xfId="63" builtinId="20" customBuiltin="1"/>
    <cellStyle name="Input 2" xfId="48"/>
    <cellStyle name="Linked Cell" xfId="66" builtinId="24" customBuiltin="1"/>
    <cellStyle name="Linked Cell 2" xfId="49"/>
    <cellStyle name="Neutral" xfId="62" builtinId="28" customBuiltin="1"/>
    <cellStyle name="Neutral 2" xfId="50"/>
    <cellStyle name="Normal" xfId="0" builtinId="0"/>
    <cellStyle name="Normal 10" xfId="99"/>
    <cellStyle name="Normal 11" xfId="108"/>
    <cellStyle name="Normal 11 2" xfId="145"/>
    <cellStyle name="Normal 12" xfId="109"/>
    <cellStyle name="Normal 13" xfId="146"/>
    <cellStyle name="Normal 2" xfId="2"/>
    <cellStyle name="Normal 2 2" xfId="104"/>
    <cellStyle name="Normal 2 2 2" xfId="144"/>
    <cellStyle name="Normal 2 3" xfId="96"/>
    <cellStyle name="Normal 2 4" xfId="110"/>
    <cellStyle name="Normal 3" xfId="5"/>
    <cellStyle name="Normal 3 2" xfId="12"/>
    <cellStyle name="Normal 3 2 2" xfId="105"/>
    <cellStyle name="Normal 3 2 3" xfId="114"/>
    <cellStyle name="Normal 3 3" xfId="93"/>
    <cellStyle name="Normal 3 4" xfId="111"/>
    <cellStyle name="Normal 4" xfId="6"/>
    <cellStyle name="Normal 4 2" xfId="113"/>
    <cellStyle name="Normal 5" xfId="7"/>
    <cellStyle name="Normal 5 2" xfId="106"/>
    <cellStyle name="Normal 5 3" xfId="112"/>
    <cellStyle name="Normal 6" xfId="16"/>
    <cellStyle name="Normal 6 2" xfId="115"/>
    <cellStyle name="Normal 7" xfId="92"/>
    <cellStyle name="Normal 8" xfId="95"/>
    <cellStyle name="Normal 8 2" xfId="142"/>
    <cellStyle name="Normal 83" xfId="97"/>
    <cellStyle name="Normal 9" xfId="98"/>
    <cellStyle name="Normal 9 2" xfId="143"/>
    <cellStyle name="Normal_ConsChartMockup" xfId="3"/>
    <cellStyle name="Normal_LocPR_charts2" xfId="107"/>
    <cellStyle name="Normal_tabA1.1" xfId="4"/>
    <cellStyle name="Normal_tabA1.1 2" xfId="51"/>
    <cellStyle name="Note" xfId="11" builtinId="10"/>
    <cellStyle name="Note 2" xfId="52"/>
    <cellStyle name="Note 2 2" xfId="128"/>
    <cellStyle name="Note 3" xfId="94"/>
    <cellStyle name="Note 3 2" xfId="141"/>
    <cellStyle name="Note 4" xfId="147"/>
    <cellStyle name="Output" xfId="64" builtinId="21" customBuiltin="1"/>
    <cellStyle name="Output 2" xfId="53"/>
    <cellStyle name="Title" xfId="15" builtinId="15" customBuiltin="1"/>
    <cellStyle name="Total" xfId="70" builtinId="25" customBuiltin="1"/>
    <cellStyle name="Total 2" xfId="54"/>
    <cellStyle name="Warning Text" xfId="68" builtinId="11" customBuiltin="1"/>
    <cellStyle name="Warning Text 2" xfId="55"/>
  </cellStyles>
  <dxfs count="52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76" formatCode="m/d/yyyy"/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7181C1"/>
      <color rgb="FF9966FF"/>
      <color rgb="FF7B81C1"/>
      <color rgb="FFFF66FF"/>
      <color rgb="FFFF00FF"/>
      <color rgb="FFFF0000"/>
      <color rgb="FF000066"/>
      <color rgb="FF00B050"/>
      <color rgb="FFEA04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2:E24" totalsRowShown="0" headerRowDxfId="47" dataDxfId="46" tableBorderDxfId="45" headerRowCellStyle="Accent2">
  <autoFilter ref="A2:E24"/>
  <tableColumns count="5">
    <tableColumn id="1" name="ISO Code" dataDxfId="44"/>
    <tableColumn id="2" name="Offshore Centre" dataDxfId="43"/>
    <tableColumn id="3" name="01/12/2015" dataDxfId="42">
      <calculatedColumnFormula>SUMIFS(#REF!,#REF!,'Country mapping'!$A$1&amp;'Country mapping'!$A3)</calculatedColumnFormula>
    </tableColumn>
    <tableColumn id="4" name="01/03/2016" dataDxfId="41">
      <calculatedColumnFormula>SUMIFS(#REF!,#REF!,'Country mapping'!$A$1&amp;'Country mapping'!$A3)</calculatedColumnFormula>
    </tableColumn>
    <tableColumn id="5" name="Diff" dataDxfId="40">
      <calculatedColumnFormula>D3-C3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G2:K36" totalsRowShown="0" headerRowDxfId="39" dataDxfId="38" tableBorderDxfId="37" headerRowCellStyle="Accent3">
  <autoFilter ref="G2:K36"/>
  <tableColumns count="5">
    <tableColumn id="1" name="ISO Code" dataDxfId="36"/>
    <tableColumn id="2" name="Developed Countries" dataDxfId="35"/>
    <tableColumn id="3" name="01/12/2015" dataDxfId="34">
      <calculatedColumnFormula>SUMIFS(#REF!,#REF!,'Country mapping'!$A$1&amp;'Country mapping'!$G3)</calculatedColumnFormula>
    </tableColumn>
    <tableColumn id="4" name="01/03/2016" dataDxfId="33">
      <calculatedColumnFormula>SUMIFS(#REF!,#REF!,'Country mapping'!$A$1&amp;'Country mapping'!$G3)</calculatedColumnFormula>
    </tableColumn>
    <tableColumn id="5" name="Diff" dataDxfId="32">
      <calculatedColumnFormula>J3-I3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M2:Q141" totalsRowShown="0" headerRowDxfId="31" dataDxfId="30" tableBorderDxfId="29" headerRowCellStyle="Accent4">
  <autoFilter ref="M2:Q141"/>
  <tableColumns count="5">
    <tableColumn id="1" name="ISO Code" dataDxfId="28"/>
    <tableColumn id="2" name="Developing Countries" dataDxfId="27"/>
    <tableColumn id="3" name="01/12/2015" dataDxfId="26">
      <calculatedColumnFormula>SUMIFS(#REF!,#REF!,'Country mapping'!$A$1&amp;'Country mapping'!$M3)</calculatedColumnFormula>
    </tableColumn>
    <tableColumn id="4" name="01/03/2016" dataDxfId="25">
      <calculatedColumnFormula>SUMIFS(#REF!,#REF!,'Country mapping'!$A$1&amp;'Country mapping'!$M3)</calculatedColumnFormula>
    </tableColumn>
    <tableColumn id="5" name="Diff" dataDxfId="24">
      <calculatedColumnFormula>Table4[[#This Row],[01/03/2016]]-Table4[[#This Row],[01/12/2015]]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statistics/Pages/iadb/notesiadb/consolidated_foreign_claims.aspx" TargetMode="External"/><Relationship Id="rId1" Type="http://schemas.openxmlformats.org/officeDocument/2006/relationships/hyperlink" Target="http://www.bankofengland.co.uk/mfsd/iadb/index.asp?Travel=NIxSUx&amp;From=Template&amp;GUID=5858FC8E8290490EAE1134221AFFF38E&amp;G0Xtop.x=1&amp;G0Xtop.y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10" sqref="D10"/>
    </sheetView>
  </sheetViews>
  <sheetFormatPr defaultRowHeight="12" x14ac:dyDescent="0.2"/>
  <sheetData>
    <row r="1" spans="1:8" x14ac:dyDescent="0.2">
      <c r="A1" t="s">
        <v>1848</v>
      </c>
      <c r="D1" t="s">
        <v>1849</v>
      </c>
    </row>
    <row r="2" spans="1:8" ht="14.4" x14ac:dyDescent="0.3">
      <c r="A2" s="114" t="s">
        <v>515</v>
      </c>
      <c r="B2" s="18" t="s">
        <v>269</v>
      </c>
      <c r="D2" s="371" t="s">
        <v>1846</v>
      </c>
      <c r="E2" s="371" t="s">
        <v>1847</v>
      </c>
      <c r="H2" s="114"/>
    </row>
    <row r="3" spans="1:8" ht="14.4" x14ac:dyDescent="0.3">
      <c r="A3" s="114" t="s">
        <v>1833</v>
      </c>
      <c r="B3" s="18" t="s">
        <v>271</v>
      </c>
      <c r="D3" s="371" t="s">
        <v>1571</v>
      </c>
      <c r="E3" s="114" t="s">
        <v>1839</v>
      </c>
      <c r="F3" s="114" t="s">
        <v>1570</v>
      </c>
    </row>
    <row r="4" spans="1:8" ht="14.4" x14ac:dyDescent="0.3">
      <c r="A4" s="114" t="s">
        <v>181</v>
      </c>
      <c r="B4" s="369" t="s">
        <v>126</v>
      </c>
      <c r="D4" s="372" t="s">
        <v>1579</v>
      </c>
      <c r="E4" s="114" t="s">
        <v>1568</v>
      </c>
      <c r="F4" s="114" t="s">
        <v>1570</v>
      </c>
    </row>
    <row r="5" spans="1:8" ht="14.4" x14ac:dyDescent="0.3">
      <c r="A5" s="114" t="s">
        <v>97</v>
      </c>
      <c r="B5" s="18" t="s">
        <v>272</v>
      </c>
      <c r="D5" s="371" t="s">
        <v>1578</v>
      </c>
      <c r="E5" s="114" t="s">
        <v>1850</v>
      </c>
      <c r="F5" s="114" t="s">
        <v>1570</v>
      </c>
    </row>
    <row r="6" spans="1:8" ht="14.4" x14ac:dyDescent="0.3">
      <c r="D6" s="371" t="s">
        <v>1572</v>
      </c>
      <c r="E6" s="114" t="s">
        <v>1839</v>
      </c>
      <c r="F6" s="114" t="s">
        <v>1580</v>
      </c>
    </row>
    <row r="7" spans="1:8" ht="14.4" x14ac:dyDescent="0.3">
      <c r="A7" s="370"/>
      <c r="B7" s="370"/>
      <c r="D7" s="371" t="s">
        <v>1574</v>
      </c>
      <c r="E7" s="114" t="s">
        <v>1568</v>
      </c>
      <c r="F7" s="114" t="s">
        <v>1580</v>
      </c>
    </row>
    <row r="8" spans="1:8" ht="14.4" x14ac:dyDescent="0.3">
      <c r="A8" s="370"/>
      <c r="B8" s="370"/>
      <c r="D8" s="371" t="s">
        <v>1573</v>
      </c>
      <c r="E8" s="114" t="s">
        <v>1850</v>
      </c>
      <c r="F8" s="114" t="s">
        <v>1580</v>
      </c>
    </row>
    <row r="9" spans="1:8" ht="14.4" x14ac:dyDescent="0.3">
      <c r="A9" s="370"/>
      <c r="B9" s="370"/>
      <c r="D9" s="371" t="s">
        <v>1575</v>
      </c>
      <c r="E9" s="114" t="s">
        <v>1839</v>
      </c>
      <c r="F9" s="114" t="s">
        <v>1569</v>
      </c>
    </row>
    <row r="10" spans="1:8" ht="14.4" x14ac:dyDescent="0.3">
      <c r="A10" s="370"/>
      <c r="B10" s="370"/>
      <c r="D10" s="371" t="s">
        <v>1577</v>
      </c>
      <c r="E10" s="114" t="s">
        <v>1568</v>
      </c>
      <c r="F10" s="114" t="s">
        <v>1569</v>
      </c>
    </row>
    <row r="11" spans="1:8" ht="14.4" x14ac:dyDescent="0.3">
      <c r="A11" s="370"/>
      <c r="B11" s="370"/>
      <c r="D11" s="371" t="s">
        <v>1576</v>
      </c>
      <c r="E11" s="114" t="s">
        <v>1850</v>
      </c>
      <c r="F11" s="114" t="s">
        <v>1569</v>
      </c>
    </row>
    <row r="12" spans="1:8" ht="14.4" x14ac:dyDescent="0.3">
      <c r="A12" s="370"/>
      <c r="B12" s="370"/>
    </row>
    <row r="13" spans="1:8" ht="14.4" x14ac:dyDescent="0.3">
      <c r="A13" s="370"/>
      <c r="B13" s="370"/>
      <c r="D13" s="371"/>
      <c r="E13" s="371"/>
    </row>
    <row r="14" spans="1:8" ht="14.4" x14ac:dyDescent="0.3">
      <c r="A14" s="370"/>
      <c r="B14" s="370"/>
      <c r="D14" s="371"/>
      <c r="E14" s="371"/>
    </row>
    <row r="15" spans="1:8" ht="14.4" x14ac:dyDescent="0.3">
      <c r="A15" s="370"/>
      <c r="B15" s="370"/>
      <c r="D15" s="371"/>
      <c r="E15" s="371"/>
    </row>
    <row r="16" spans="1:8" ht="14.4" x14ac:dyDescent="0.3">
      <c r="A16" s="370"/>
      <c r="B16" s="370"/>
      <c r="D16" s="371"/>
      <c r="E16" s="371"/>
    </row>
    <row r="17" spans="1:5" ht="14.4" x14ac:dyDescent="0.3">
      <c r="A17" s="370"/>
      <c r="B17" s="370"/>
      <c r="D17" s="371"/>
      <c r="E17" s="371"/>
    </row>
    <row r="18" spans="1:5" ht="14.4" x14ac:dyDescent="0.3">
      <c r="A18" s="370"/>
      <c r="B18" s="370"/>
      <c r="D18" s="371"/>
      <c r="E18" s="371"/>
    </row>
    <row r="19" spans="1:5" ht="14.4" x14ac:dyDescent="0.3">
      <c r="A19" s="370"/>
      <c r="B19" s="370"/>
      <c r="D19" s="371"/>
      <c r="E19" s="371"/>
    </row>
    <row r="20" spans="1:5" ht="14.4" x14ac:dyDescent="0.3">
      <c r="A20" s="370"/>
      <c r="B20" s="370"/>
      <c r="D20" s="371"/>
      <c r="E20" s="371"/>
    </row>
    <row r="21" spans="1:5" ht="14.4" x14ac:dyDescent="0.3">
      <c r="A21" s="370"/>
      <c r="B21" s="370"/>
      <c r="D21" s="371"/>
      <c r="E21" s="371"/>
    </row>
    <row r="22" spans="1:5" ht="14.4" x14ac:dyDescent="0.3">
      <c r="A22" s="370"/>
      <c r="B22" s="370"/>
      <c r="D22" s="371"/>
      <c r="E22" s="371"/>
    </row>
    <row r="23" spans="1:5" ht="14.4" x14ac:dyDescent="0.3">
      <c r="A23" s="370"/>
      <c r="B23" s="370"/>
      <c r="D23" s="371"/>
      <c r="E23" s="371"/>
    </row>
    <row r="24" spans="1:5" ht="14.4" x14ac:dyDescent="0.3">
      <c r="A24" s="370"/>
      <c r="B24" s="370"/>
      <c r="D24" s="371"/>
      <c r="E24" s="371"/>
    </row>
    <row r="25" spans="1:5" ht="14.4" x14ac:dyDescent="0.3">
      <c r="A25" s="370"/>
      <c r="B25" s="370"/>
      <c r="D25" s="371"/>
      <c r="E25" s="371"/>
    </row>
    <row r="26" spans="1:5" ht="14.4" x14ac:dyDescent="0.3">
      <c r="A26" s="370"/>
      <c r="B26" s="370"/>
      <c r="D26" s="371"/>
      <c r="E26" s="371"/>
    </row>
    <row r="27" spans="1:5" ht="14.4" x14ac:dyDescent="0.3">
      <c r="A27" s="370"/>
      <c r="B27" s="370"/>
      <c r="D27" s="371"/>
      <c r="E27" s="371"/>
    </row>
    <row r="28" spans="1:5" ht="14.4" x14ac:dyDescent="0.3">
      <c r="A28" s="370"/>
      <c r="B28" s="370"/>
      <c r="D28" s="371"/>
      <c r="E28" s="371"/>
    </row>
    <row r="29" spans="1:5" ht="14.4" x14ac:dyDescent="0.3">
      <c r="A29" s="370"/>
      <c r="B29" s="370"/>
      <c r="D29" s="371"/>
      <c r="E29" s="371"/>
    </row>
    <row r="30" spans="1:5" ht="14.4" x14ac:dyDescent="0.3">
      <c r="A30" s="370"/>
      <c r="B30" s="370"/>
      <c r="D30" s="371"/>
      <c r="E30" s="371"/>
    </row>
    <row r="31" spans="1:5" ht="14.4" x14ac:dyDescent="0.3">
      <c r="A31" s="370"/>
      <c r="B31" s="370"/>
      <c r="D31" s="371"/>
      <c r="E31" s="371"/>
    </row>
    <row r="32" spans="1:5" ht="14.4" x14ac:dyDescent="0.3">
      <c r="A32" s="370"/>
      <c r="B32" s="370"/>
      <c r="D32" s="371"/>
      <c r="E32" s="371"/>
    </row>
    <row r="33" spans="1:5" ht="14.4" x14ac:dyDescent="0.3">
      <c r="A33" s="370"/>
      <c r="B33" s="370"/>
      <c r="D33" s="371"/>
      <c r="E33" s="371"/>
    </row>
    <row r="34" spans="1:5" ht="14.4" x14ac:dyDescent="0.3">
      <c r="A34" s="370"/>
      <c r="B34" s="370"/>
      <c r="D34" s="371"/>
      <c r="E34" s="371"/>
    </row>
    <row r="35" spans="1:5" ht="14.4" x14ac:dyDescent="0.3">
      <c r="A35" s="370"/>
      <c r="B35" s="370"/>
      <c r="D35" s="371"/>
      <c r="E35" s="371"/>
    </row>
    <row r="36" spans="1:5" ht="14.4" x14ac:dyDescent="0.3">
      <c r="A36" s="370"/>
      <c r="B36" s="370"/>
      <c r="D36" s="371"/>
      <c r="E36" s="371"/>
    </row>
    <row r="37" spans="1:5" ht="14.4" x14ac:dyDescent="0.3">
      <c r="A37" s="370"/>
      <c r="B37" s="370"/>
      <c r="D37" s="371"/>
      <c r="E37" s="371"/>
    </row>
    <row r="38" spans="1:5" ht="14.4" x14ac:dyDescent="0.3">
      <c r="A38" s="370"/>
      <c r="B38" s="370"/>
      <c r="D38" s="371"/>
      <c r="E38" s="371"/>
    </row>
    <row r="39" spans="1:5" ht="14.4" x14ac:dyDescent="0.3">
      <c r="A39" s="370"/>
      <c r="B39" s="370"/>
      <c r="D39" s="371"/>
      <c r="E39" s="371"/>
    </row>
    <row r="40" spans="1:5" ht="14.4" x14ac:dyDescent="0.3">
      <c r="D40" s="371"/>
      <c r="E40" s="37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topLeftCell="C1" zoomScaleNormal="100" workbookViewId="0">
      <selection activeCell="H15" sqref="H15"/>
    </sheetView>
  </sheetViews>
  <sheetFormatPr defaultColWidth="9" defaultRowHeight="14.4" x14ac:dyDescent="0.3"/>
  <cols>
    <col min="1" max="1" width="9.77734375" style="118" customWidth="1"/>
    <col min="2" max="2" width="20.109375" style="118" bestFit="1" customWidth="1"/>
    <col min="3" max="3" width="11.21875" style="118" customWidth="1"/>
    <col min="4" max="6" width="11.6640625" style="118" customWidth="1"/>
    <col min="7" max="7" width="9.77734375" style="118" customWidth="1"/>
    <col min="8" max="8" width="39.6640625" style="118" bestFit="1" customWidth="1"/>
    <col min="9" max="10" width="11.21875" style="118" customWidth="1"/>
    <col min="11" max="12" width="9.33203125" style="118" customWidth="1"/>
    <col min="13" max="13" width="9.77734375" style="118" customWidth="1"/>
    <col min="14" max="14" width="28.44140625" style="118" bestFit="1" customWidth="1"/>
    <col min="15" max="16" width="11.21875" style="118" customWidth="1"/>
    <col min="17" max="18" width="9" style="118"/>
    <col min="19" max="19" width="103.109375" style="118" bestFit="1" customWidth="1"/>
    <col min="20" max="20" width="36.44140625" style="118" bestFit="1" customWidth="1"/>
    <col min="21" max="16384" width="9" style="118"/>
  </cols>
  <sheetData>
    <row r="1" spans="1:20" x14ac:dyDescent="0.3">
      <c r="A1" s="118" t="s">
        <v>383</v>
      </c>
    </row>
    <row r="2" spans="1:20" x14ac:dyDescent="0.3">
      <c r="A2" s="123" t="s">
        <v>391</v>
      </c>
      <c r="B2" s="123" t="s">
        <v>466</v>
      </c>
      <c r="C2" s="134" t="s">
        <v>1566</v>
      </c>
      <c r="D2" s="134" t="s">
        <v>1567</v>
      </c>
      <c r="E2" s="134" t="s">
        <v>388</v>
      </c>
      <c r="F2" s="122"/>
      <c r="G2" s="124" t="s">
        <v>391</v>
      </c>
      <c r="H2" s="124" t="s">
        <v>119</v>
      </c>
      <c r="I2" s="135" t="s">
        <v>1566</v>
      </c>
      <c r="J2" s="135" t="s">
        <v>1567</v>
      </c>
      <c r="K2" s="135" t="s">
        <v>388</v>
      </c>
      <c r="L2" s="117"/>
      <c r="M2" s="125" t="s">
        <v>391</v>
      </c>
      <c r="N2" s="125" t="s">
        <v>467</v>
      </c>
      <c r="O2" s="136" t="s">
        <v>1566</v>
      </c>
      <c r="P2" s="136" t="s">
        <v>1567</v>
      </c>
      <c r="Q2" s="125" t="s">
        <v>388</v>
      </c>
      <c r="S2" s="263"/>
      <c r="T2" s="187"/>
    </row>
    <row r="3" spans="1:20" x14ac:dyDescent="0.3">
      <c r="A3" s="120" t="s">
        <v>167</v>
      </c>
      <c r="B3" s="121" t="s">
        <v>2</v>
      </c>
      <c r="C3" s="122" t="e">
        <f>SUMIFS(#REF!,#REF!,'Country mapping'!$A$1&amp;'Country mapping'!$A3)</f>
        <v>#REF!</v>
      </c>
      <c r="D3" s="122" t="e">
        <f>SUMIFS(#REF!,#REF!,'Country mapping'!$A$1&amp;'Country mapping'!$A3)</f>
        <v>#REF!</v>
      </c>
      <c r="E3" s="122" t="e">
        <f t="shared" ref="E3:E18" si="0">D3-C3</f>
        <v>#REF!</v>
      </c>
      <c r="F3" s="122"/>
      <c r="G3" s="121" t="s">
        <v>138</v>
      </c>
      <c r="H3" s="121" t="s">
        <v>205</v>
      </c>
      <c r="I3" s="122" t="e">
        <f>SUMIFS(#REF!,#REF!,'Country mapping'!$A$1&amp;'Country mapping'!$G3)</f>
        <v>#REF!</v>
      </c>
      <c r="J3" s="122" t="e">
        <f>SUMIFS(#REF!,#REF!,'Country mapping'!$A$1&amp;'Country mapping'!$G3)</f>
        <v>#REF!</v>
      </c>
      <c r="K3" s="121" t="e">
        <f>J3-I3</f>
        <v>#REF!</v>
      </c>
      <c r="M3" s="121" t="s">
        <v>316</v>
      </c>
      <c r="N3" s="121" t="s">
        <v>206</v>
      </c>
      <c r="O3" s="122" t="e">
        <f>SUMIFS(#REF!,#REF!,'Country mapping'!$A$1&amp;'Country mapping'!$M3)</f>
        <v>#REF!</v>
      </c>
      <c r="P3" s="122" t="e">
        <f>SUMIFS(#REF!,#REF!,'Country mapping'!$A$1&amp;'Country mapping'!$M3)</f>
        <v>#REF!</v>
      </c>
      <c r="Q3" s="121" t="e">
        <f>Table4[[#This Row],[01/03/2016]]-Table4[[#This Row],[01/12/2015]]</f>
        <v>#REF!</v>
      </c>
      <c r="S3" s="126"/>
      <c r="T3" s="127"/>
    </row>
    <row r="4" spans="1:20" x14ac:dyDescent="0.3">
      <c r="A4" s="120" t="s">
        <v>166</v>
      </c>
      <c r="B4" s="121" t="s">
        <v>6</v>
      </c>
      <c r="C4" s="122" t="e">
        <f>SUMIFS(#REF!,#REF!,'Country mapping'!$A$1&amp;'Country mapping'!$A4)</f>
        <v>#REF!</v>
      </c>
      <c r="D4" s="122" t="e">
        <f>SUMIFS(#REF!,#REF!,'Country mapping'!$A$1&amp;'Country mapping'!$A4)</f>
        <v>#REF!</v>
      </c>
      <c r="E4" s="122" t="e">
        <f t="shared" si="0"/>
        <v>#REF!</v>
      </c>
      <c r="F4" s="122"/>
      <c r="G4" s="121" t="s">
        <v>139</v>
      </c>
      <c r="H4" s="121" t="s">
        <v>211</v>
      </c>
      <c r="I4" s="122" t="e">
        <f>SUMIFS(#REF!,#REF!,'Country mapping'!$A$1&amp;'Country mapping'!$G4)</f>
        <v>#REF!</v>
      </c>
      <c r="J4" s="122" t="e">
        <f>SUMIFS(#REF!,#REF!,'Country mapping'!$A$1&amp;'Country mapping'!$G4)</f>
        <v>#REF!</v>
      </c>
      <c r="K4" s="121" t="e">
        <f t="shared" ref="K4:K34" si="1">J4-I4</f>
        <v>#REF!</v>
      </c>
      <c r="M4" s="121" t="s">
        <v>182</v>
      </c>
      <c r="N4" s="121" t="s">
        <v>207</v>
      </c>
      <c r="O4" s="122" t="e">
        <f>SUMIFS(#REF!,#REF!,'Country mapping'!$A$1&amp;'Country mapping'!$M4)</f>
        <v>#REF!</v>
      </c>
      <c r="P4" s="122" t="e">
        <f>SUMIFS(#REF!,#REF!,'Country mapping'!$A$1&amp;'Country mapping'!$M4)</f>
        <v>#REF!</v>
      </c>
      <c r="Q4" s="121" t="e">
        <f>Table4[[#This Row],[01/03/2016]]-Table4[[#This Row],[01/12/2015]]</f>
        <v>#REF!</v>
      </c>
      <c r="R4" s="116"/>
      <c r="S4" s="127"/>
      <c r="T4" s="127"/>
    </row>
    <row r="5" spans="1:20" x14ac:dyDescent="0.3">
      <c r="A5" s="120" t="s">
        <v>168</v>
      </c>
      <c r="B5" s="121" t="s">
        <v>252</v>
      </c>
      <c r="C5" s="122" t="e">
        <f>SUMIFS(#REF!,#REF!,'Country mapping'!$A$1&amp;'Country mapping'!$A5)</f>
        <v>#REF!</v>
      </c>
      <c r="D5" s="122" t="e">
        <f>SUMIFS(#REF!,#REF!,'Country mapping'!$A$1&amp;'Country mapping'!$A5)</f>
        <v>#REF!</v>
      </c>
      <c r="E5" s="122" t="e">
        <f t="shared" si="0"/>
        <v>#REF!</v>
      </c>
      <c r="F5" s="122"/>
      <c r="G5" s="121" t="s">
        <v>159</v>
      </c>
      <c r="H5" s="121" t="s">
        <v>212</v>
      </c>
      <c r="I5" s="122" t="e">
        <f>SUMIFS(#REF!,#REF!,'Country mapping'!$A$1&amp;'Country mapping'!$G5)</f>
        <v>#REF!</v>
      </c>
      <c r="J5" s="122" t="e">
        <f>SUMIFS(#REF!,#REF!,'Country mapping'!$A$1&amp;'Country mapping'!$G5)</f>
        <v>#REF!</v>
      </c>
      <c r="K5" s="121" t="e">
        <f t="shared" si="1"/>
        <v>#REF!</v>
      </c>
      <c r="M5" s="121" t="s">
        <v>334</v>
      </c>
      <c r="N5" s="121" t="s">
        <v>208</v>
      </c>
      <c r="O5" s="122" t="e">
        <f>SUMIFS(#REF!,#REF!,'Country mapping'!$A$1&amp;'Country mapping'!$M5)</f>
        <v>#REF!</v>
      </c>
      <c r="P5" s="122" t="e">
        <f>SUMIFS(#REF!,#REF!,'Country mapping'!$A$1&amp;'Country mapping'!$M5)</f>
        <v>#REF!</v>
      </c>
      <c r="Q5" s="121" t="e">
        <f>Table4[[#This Row],[01/03/2016]]-Table4[[#This Row],[01/12/2015]]</f>
        <v>#REF!</v>
      </c>
      <c r="S5" s="127"/>
      <c r="T5" s="127"/>
    </row>
    <row r="6" spans="1:20" x14ac:dyDescent="0.3">
      <c r="A6" s="120" t="s">
        <v>165</v>
      </c>
      <c r="B6" s="121" t="s">
        <v>255</v>
      </c>
      <c r="C6" s="122" t="e">
        <f>SUMIFS(#REF!,#REF!,'Country mapping'!$A$1&amp;'Country mapping'!$A6)</f>
        <v>#REF!</v>
      </c>
      <c r="D6" s="122" t="e">
        <f>SUMIFS(#REF!,#REF!,'Country mapping'!$A$1&amp;'Country mapping'!$A6)</f>
        <v>#REF!</v>
      </c>
      <c r="E6" s="122" t="e">
        <f t="shared" si="0"/>
        <v>#REF!</v>
      </c>
      <c r="F6" s="122"/>
      <c r="G6" s="121" t="s">
        <v>140</v>
      </c>
      <c r="H6" s="121" t="s">
        <v>4</v>
      </c>
      <c r="I6" s="122" t="e">
        <f>SUMIFS(#REF!,#REF!,'Country mapping'!$A$1&amp;'Country mapping'!$G6)</f>
        <v>#REF!</v>
      </c>
      <c r="J6" s="122" t="e">
        <f>SUMIFS(#REF!,#REF!,'Country mapping'!$A$1&amp;'Country mapping'!$G6)</f>
        <v>#REF!</v>
      </c>
      <c r="K6" s="121" t="e">
        <f t="shared" si="1"/>
        <v>#REF!</v>
      </c>
      <c r="M6" s="121" t="s">
        <v>332</v>
      </c>
      <c r="N6" s="121" t="s">
        <v>209</v>
      </c>
      <c r="O6" s="122" t="e">
        <f>SUMIFS(#REF!,#REF!,'Country mapping'!$A$1&amp;'Country mapping'!$M6)</f>
        <v>#REF!</v>
      </c>
      <c r="P6" s="122" t="e">
        <f>SUMIFS(#REF!,#REF!,'Country mapping'!$A$1&amp;'Country mapping'!$M6)</f>
        <v>#REF!</v>
      </c>
      <c r="Q6" s="121" t="e">
        <f>Table4[[#This Row],[01/03/2016]]-Table4[[#This Row],[01/12/2015]]</f>
        <v>#REF!</v>
      </c>
      <c r="S6" s="127"/>
      <c r="T6" s="127"/>
    </row>
    <row r="7" spans="1:20" x14ac:dyDescent="0.3">
      <c r="A7" s="120" t="s">
        <v>385</v>
      </c>
      <c r="B7" s="121" t="s">
        <v>386</v>
      </c>
      <c r="C7" s="122" t="e">
        <f>SUMIFS(#REF!,#REF!,'Country mapping'!$A$1&amp;'Country mapping'!$A7)</f>
        <v>#REF!</v>
      </c>
      <c r="D7" s="122" t="e">
        <f>SUMIFS(#REF!,#REF!,'Country mapping'!$A$1&amp;'Country mapping'!$A7)</f>
        <v>#REF!</v>
      </c>
      <c r="E7" s="122" t="e">
        <f t="shared" si="0"/>
        <v>#REF!</v>
      </c>
      <c r="F7" s="122"/>
      <c r="G7" s="121" t="s">
        <v>160</v>
      </c>
      <c r="H7" s="121" t="s">
        <v>214</v>
      </c>
      <c r="I7" s="122" t="e">
        <f>SUMIFS(#REF!,#REF!,'Country mapping'!$A$1&amp;'Country mapping'!$G7)</f>
        <v>#REF!</v>
      </c>
      <c r="J7" s="122" t="e">
        <f>SUMIFS(#REF!,#REF!,'Country mapping'!$A$1&amp;'Country mapping'!$G7)</f>
        <v>#REF!</v>
      </c>
      <c r="K7" s="121" t="e">
        <f t="shared" si="1"/>
        <v>#REF!</v>
      </c>
      <c r="M7" s="121" t="s">
        <v>75</v>
      </c>
      <c r="N7" s="121" t="s">
        <v>210</v>
      </c>
      <c r="O7" s="122" t="e">
        <f>SUMIFS(#REF!,#REF!,'Country mapping'!$A$1&amp;'Country mapping'!$M7)</f>
        <v>#REF!</v>
      </c>
      <c r="P7" s="122" t="e">
        <f>SUMIFS(#REF!,#REF!,'Country mapping'!$A$1&amp;'Country mapping'!$M7)</f>
        <v>#REF!</v>
      </c>
      <c r="Q7" s="121" t="e">
        <f>Table4[[#This Row],[01/03/2016]]-Table4[[#This Row],[01/12/2015]]</f>
        <v>#REF!</v>
      </c>
      <c r="S7" s="127"/>
      <c r="T7" s="127"/>
    </row>
    <row r="8" spans="1:20" x14ac:dyDescent="0.3">
      <c r="A8" s="120" t="s">
        <v>171</v>
      </c>
      <c r="B8" s="121" t="s">
        <v>261</v>
      </c>
      <c r="C8" s="122" t="e">
        <f>SUMIFS(#REF!,#REF!,'Country mapping'!$A$1&amp;'Country mapping'!$A8)</f>
        <v>#REF!</v>
      </c>
      <c r="D8" s="122" t="e">
        <f>SUMIFS(#REF!,#REF!,'Country mapping'!$A$1&amp;'Country mapping'!$A8)</f>
        <v>#REF!</v>
      </c>
      <c r="E8" s="122" t="e">
        <f t="shared" si="0"/>
        <v>#REF!</v>
      </c>
      <c r="F8" s="122"/>
      <c r="G8" s="121" t="s">
        <v>156</v>
      </c>
      <c r="H8" s="121" t="s">
        <v>215</v>
      </c>
      <c r="I8" s="122" t="e">
        <f>SUMIFS(#REF!,#REF!,'Country mapping'!$A$1&amp;'Country mapping'!$G8)</f>
        <v>#REF!</v>
      </c>
      <c r="J8" s="122" t="e">
        <f>SUMIFS(#REF!,#REF!,'Country mapping'!$A$1&amp;'Country mapping'!$G8)</f>
        <v>#REF!</v>
      </c>
      <c r="K8" s="121" t="e">
        <f t="shared" si="1"/>
        <v>#REF!</v>
      </c>
      <c r="M8" s="121" t="s">
        <v>335</v>
      </c>
      <c r="N8" s="121" t="s">
        <v>0</v>
      </c>
      <c r="O8" s="122" t="e">
        <f>SUMIFS(#REF!,#REF!,'Country mapping'!$A$1&amp;'Country mapping'!$M8)</f>
        <v>#REF!</v>
      </c>
      <c r="P8" s="122" t="e">
        <f>SUMIFS(#REF!,#REF!,'Country mapping'!$A$1&amp;'Country mapping'!$M8)</f>
        <v>#REF!</v>
      </c>
      <c r="Q8" s="121" t="e">
        <f>Table4[[#This Row],[01/03/2016]]-Table4[[#This Row],[01/12/2015]]</f>
        <v>#REF!</v>
      </c>
      <c r="S8" s="127"/>
      <c r="T8" s="127"/>
    </row>
    <row r="9" spans="1:20" x14ac:dyDescent="0.3">
      <c r="A9" s="120" t="s">
        <v>170</v>
      </c>
      <c r="B9" s="121" t="s">
        <v>267</v>
      </c>
      <c r="C9" s="122" t="e">
        <f>SUMIFS(#REF!,#REF!,'Country mapping'!$A$1&amp;'Country mapping'!$A9)</f>
        <v>#REF!</v>
      </c>
      <c r="D9" s="122" t="e">
        <f>SUMIFS(#REF!,#REF!,'Country mapping'!$A$1&amp;'Country mapping'!$A9)</f>
        <v>#REF!</v>
      </c>
      <c r="E9" s="122" t="e">
        <f t="shared" si="0"/>
        <v>#REF!</v>
      </c>
      <c r="F9" s="122"/>
      <c r="G9" s="121" t="s">
        <v>186</v>
      </c>
      <c r="H9" s="121" t="s">
        <v>222</v>
      </c>
      <c r="I9" s="122" t="e">
        <f>SUMIFS(#REF!,#REF!,'Country mapping'!$A$1&amp;'Country mapping'!$G9)</f>
        <v>#REF!</v>
      </c>
      <c r="J9" s="122" t="e">
        <f>SUMIFS(#REF!,#REF!,'Country mapping'!$A$1&amp;'Country mapping'!$G9)</f>
        <v>#REF!</v>
      </c>
      <c r="K9" s="121" t="e">
        <f t="shared" si="1"/>
        <v>#REF!</v>
      </c>
      <c r="M9" s="121" t="s">
        <v>183</v>
      </c>
      <c r="N9" s="121" t="s">
        <v>1</v>
      </c>
      <c r="O9" s="122" t="e">
        <f>SUMIFS(#REF!,#REF!,'Country mapping'!$A$1&amp;'Country mapping'!$M9)</f>
        <v>#REF!</v>
      </c>
      <c r="P9" s="122" t="e">
        <f>SUMIFS(#REF!,#REF!,'Country mapping'!$A$1&amp;'Country mapping'!$M9)</f>
        <v>#REF!</v>
      </c>
      <c r="Q9" s="121" t="e">
        <f>Table4[[#This Row],[01/03/2016]]-Table4[[#This Row],[01/12/2015]]</f>
        <v>#REF!</v>
      </c>
      <c r="S9" s="127"/>
      <c r="T9" s="127"/>
    </row>
    <row r="10" spans="1:20" x14ac:dyDescent="0.3">
      <c r="A10" s="120" t="s">
        <v>172</v>
      </c>
      <c r="B10" s="121" t="s">
        <v>249</v>
      </c>
      <c r="C10" s="122" t="e">
        <f>SUMIFS(#REF!,#REF!,'Country mapping'!$A$1&amp;'Country mapping'!$A10)</f>
        <v>#REF!</v>
      </c>
      <c r="D10" s="122" t="e">
        <f>SUMIFS(#REF!,#REF!,'Country mapping'!$A$1&amp;'Country mapping'!$A10)</f>
        <v>#REF!</v>
      </c>
      <c r="E10" s="122" t="e">
        <f t="shared" si="0"/>
        <v>#REF!</v>
      </c>
      <c r="F10" s="122"/>
      <c r="G10" s="121" t="s">
        <v>144</v>
      </c>
      <c r="H10" s="121" t="s">
        <v>246</v>
      </c>
      <c r="I10" s="122" t="e">
        <f>SUMIFS(#REF!,#REF!,'Country mapping'!$A$1&amp;'Country mapping'!$G10)</f>
        <v>#REF!</v>
      </c>
      <c r="J10" s="122" t="e">
        <f>SUMIFS(#REF!,#REF!,'Country mapping'!$A$1&amp;'Country mapping'!$G10)</f>
        <v>#REF!</v>
      </c>
      <c r="K10" s="121" t="e">
        <f t="shared" si="1"/>
        <v>#REF!</v>
      </c>
      <c r="M10" s="121" t="s">
        <v>317</v>
      </c>
      <c r="N10" s="121" t="s">
        <v>3</v>
      </c>
      <c r="O10" s="122" t="e">
        <f>SUMIFS(#REF!,#REF!,'Country mapping'!$A$1&amp;'Country mapping'!$M10)</f>
        <v>#REF!</v>
      </c>
      <c r="P10" s="122" t="e">
        <f>SUMIFS(#REF!,#REF!,'Country mapping'!$A$1&amp;'Country mapping'!$M10)</f>
        <v>#REF!</v>
      </c>
      <c r="Q10" s="121" t="e">
        <f>Table4[[#This Row],[01/03/2016]]-Table4[[#This Row],[01/12/2015]]</f>
        <v>#REF!</v>
      </c>
      <c r="S10" s="127"/>
      <c r="T10" s="127"/>
    </row>
    <row r="11" spans="1:20" x14ac:dyDescent="0.3">
      <c r="A11" s="120" t="s">
        <v>173</v>
      </c>
      <c r="B11" s="121" t="s">
        <v>114</v>
      </c>
      <c r="C11" s="122" t="e">
        <f>SUMIFS(#REF!,#REF!,'Country mapping'!$A$1&amp;'Country mapping'!$A11)</f>
        <v>#REF!</v>
      </c>
      <c r="D11" s="122" t="e">
        <f>SUMIFS(#REF!,#REF!,'Country mapping'!$A$1&amp;'Country mapping'!$A11)</f>
        <v>#REF!</v>
      </c>
      <c r="E11" s="122" t="e">
        <f t="shared" si="0"/>
        <v>#REF!</v>
      </c>
      <c r="F11" s="122"/>
      <c r="G11" s="121" t="s">
        <v>141</v>
      </c>
      <c r="H11" s="121" t="s">
        <v>224</v>
      </c>
      <c r="I11" s="122" t="e">
        <f>SUMIFS(#REF!,#REF!,'Country mapping'!$A$1&amp;'Country mapping'!$G11)</f>
        <v>#REF!</v>
      </c>
      <c r="J11" s="122" t="e">
        <f>SUMIFS(#REF!,#REF!,'Country mapping'!$A$1&amp;'Country mapping'!$G11)</f>
        <v>#REF!</v>
      </c>
      <c r="K11" s="121" t="e">
        <f t="shared" si="1"/>
        <v>#REF!</v>
      </c>
      <c r="M11" s="121" t="s">
        <v>184</v>
      </c>
      <c r="N11" s="121" t="s">
        <v>5</v>
      </c>
      <c r="O11" s="122" t="e">
        <f>SUMIFS(#REF!,#REF!,'Country mapping'!$A$1&amp;'Country mapping'!$M11)</f>
        <v>#REF!</v>
      </c>
      <c r="P11" s="122" t="e">
        <f>SUMIFS(#REF!,#REF!,'Country mapping'!$A$1&amp;'Country mapping'!$M11)</f>
        <v>#REF!</v>
      </c>
      <c r="Q11" s="121" t="e">
        <f>Table4[[#This Row],[01/03/2016]]-Table4[[#This Row],[01/12/2015]]</f>
        <v>#REF!</v>
      </c>
      <c r="S11" s="127"/>
      <c r="T11" s="127"/>
    </row>
    <row r="12" spans="1:20" x14ac:dyDescent="0.3">
      <c r="A12" s="120" t="s">
        <v>174</v>
      </c>
      <c r="B12" s="121" t="s">
        <v>264</v>
      </c>
      <c r="C12" s="122" t="e">
        <f>SUMIFS(#REF!,#REF!,'Country mapping'!$A$1&amp;'Country mapping'!$A12)</f>
        <v>#REF!</v>
      </c>
      <c r="D12" s="122" t="e">
        <f>SUMIFS(#REF!,#REF!,'Country mapping'!$A$1&amp;'Country mapping'!$A12)</f>
        <v>#REF!</v>
      </c>
      <c r="E12" s="122" t="e">
        <f t="shared" si="0"/>
        <v>#REF!</v>
      </c>
      <c r="F12" s="122"/>
      <c r="G12" s="121" t="s">
        <v>188</v>
      </c>
      <c r="H12" s="121" t="s">
        <v>228</v>
      </c>
      <c r="I12" s="122" t="e">
        <f>SUMIFS(#REF!,#REF!,'Country mapping'!$A$1&amp;'Country mapping'!$G12)</f>
        <v>#REF!</v>
      </c>
      <c r="J12" s="122" t="e">
        <f>SUMIFS(#REF!,#REF!,'Country mapping'!$A$1&amp;'Country mapping'!$G12)</f>
        <v>#REF!</v>
      </c>
      <c r="K12" s="121" t="e">
        <f t="shared" si="1"/>
        <v>#REF!</v>
      </c>
      <c r="M12" s="121" t="s">
        <v>336</v>
      </c>
      <c r="N12" s="121" t="s">
        <v>7</v>
      </c>
      <c r="O12" s="122" t="e">
        <f>SUMIFS(#REF!,#REF!,'Country mapping'!$A$1&amp;'Country mapping'!$M12)</f>
        <v>#REF!</v>
      </c>
      <c r="P12" s="122" t="e">
        <f>SUMIFS(#REF!,#REF!,'Country mapping'!$A$1&amp;'Country mapping'!$M12)</f>
        <v>#REF!</v>
      </c>
      <c r="Q12" s="121" t="e">
        <f>Table4[[#This Row],[01/03/2016]]-Table4[[#This Row],[01/12/2015]]</f>
        <v>#REF!</v>
      </c>
      <c r="S12" s="127"/>
      <c r="T12" s="127"/>
    </row>
    <row r="13" spans="1:20" x14ac:dyDescent="0.3">
      <c r="A13" s="120" t="s">
        <v>169</v>
      </c>
      <c r="B13" s="121" t="s">
        <v>245</v>
      </c>
      <c r="C13" s="122" t="e">
        <f>SUMIFS(#REF!,#REF!,'Country mapping'!$A$1&amp;'Country mapping'!$A13)</f>
        <v>#REF!</v>
      </c>
      <c r="D13" s="122" t="e">
        <f>SUMIFS(#REF!,#REF!,'Country mapping'!$A$1&amp;'Country mapping'!$A13)</f>
        <v>#REF!</v>
      </c>
      <c r="E13" s="122" t="e">
        <f t="shared" si="0"/>
        <v>#REF!</v>
      </c>
      <c r="F13" s="122"/>
      <c r="G13" s="121" t="s">
        <v>154</v>
      </c>
      <c r="H13" s="121" t="s">
        <v>248</v>
      </c>
      <c r="I13" s="122" t="e">
        <f>SUMIFS(#REF!,#REF!,'Country mapping'!$A$1&amp;'Country mapping'!$G13)</f>
        <v>#REF!</v>
      </c>
      <c r="J13" s="122" t="e">
        <f>SUMIFS(#REF!,#REF!,'Country mapping'!$A$1&amp;'Country mapping'!$G13)</f>
        <v>#REF!</v>
      </c>
      <c r="K13" s="121" t="e">
        <f t="shared" si="1"/>
        <v>#REF!</v>
      </c>
      <c r="M13" s="121" t="s">
        <v>77</v>
      </c>
      <c r="N13" s="121" t="s">
        <v>8</v>
      </c>
      <c r="O13" s="122" t="e">
        <f>SUMIFS(#REF!,#REF!,'Country mapping'!$A$1&amp;'Country mapping'!$M13)</f>
        <v>#REF!</v>
      </c>
      <c r="P13" s="122" t="e">
        <f>SUMIFS(#REF!,#REF!,'Country mapping'!$A$1&amp;'Country mapping'!$M13)</f>
        <v>#REF!</v>
      </c>
      <c r="Q13" s="121" t="e">
        <f>Table4[[#This Row],[01/03/2016]]-Table4[[#This Row],[01/12/2015]]</f>
        <v>#REF!</v>
      </c>
      <c r="S13" s="127"/>
      <c r="T13" s="127"/>
    </row>
    <row r="14" spans="1:20" x14ac:dyDescent="0.3">
      <c r="A14" s="120" t="s">
        <v>175</v>
      </c>
      <c r="B14" s="121" t="s">
        <v>232</v>
      </c>
      <c r="C14" s="122" t="e">
        <f>SUMIFS(#REF!,#REF!,'Country mapping'!$A$1&amp;'Country mapping'!$A14)</f>
        <v>#REF!</v>
      </c>
      <c r="D14" s="122" t="e">
        <f>SUMIFS(#REF!,#REF!,'Country mapping'!$A$1&amp;'Country mapping'!$A14)</f>
        <v>#REF!</v>
      </c>
      <c r="E14" s="122" t="e">
        <f t="shared" si="0"/>
        <v>#REF!</v>
      </c>
      <c r="F14" s="122"/>
      <c r="G14" s="121" t="s">
        <v>142</v>
      </c>
      <c r="H14" s="121" t="s">
        <v>231</v>
      </c>
      <c r="I14" s="122" t="e">
        <f>SUMIFS(#REF!,#REF!,'Country mapping'!$A$1&amp;'Country mapping'!$G14)</f>
        <v>#REF!</v>
      </c>
      <c r="J14" s="122" t="e">
        <f>SUMIFS(#REF!,#REF!,'Country mapping'!$A$1&amp;'Country mapping'!$G14)</f>
        <v>#REF!</v>
      </c>
      <c r="K14" s="121" t="e">
        <f t="shared" si="1"/>
        <v>#REF!</v>
      </c>
      <c r="M14" s="121" t="s">
        <v>78</v>
      </c>
      <c r="N14" s="121" t="s">
        <v>253</v>
      </c>
      <c r="O14" s="122" t="e">
        <f>SUMIFS(#REF!,#REF!,'Country mapping'!$A$1&amp;'Country mapping'!$M14)</f>
        <v>#REF!</v>
      </c>
      <c r="P14" s="122" t="e">
        <f>SUMIFS(#REF!,#REF!,'Country mapping'!$A$1&amp;'Country mapping'!$M14)</f>
        <v>#REF!</v>
      </c>
      <c r="Q14" s="121" t="e">
        <f>Table4[[#This Row],[01/03/2016]]-Table4[[#This Row],[01/12/2015]]</f>
        <v>#REF!</v>
      </c>
      <c r="S14" s="127"/>
      <c r="T14" s="127"/>
    </row>
    <row r="15" spans="1:20" x14ac:dyDescent="0.3">
      <c r="A15" s="120" t="s">
        <v>176</v>
      </c>
      <c r="B15" s="121" t="s">
        <v>241</v>
      </c>
      <c r="C15" s="122" t="e">
        <f>SUMIFS(#REF!,#REF!,'Country mapping'!$A$1&amp;'Country mapping'!$A15)</f>
        <v>#REF!</v>
      </c>
      <c r="D15" s="122" t="e">
        <f>SUMIFS(#REF!,#REF!,'Country mapping'!$A$1&amp;'Country mapping'!$A15)</f>
        <v>#REF!</v>
      </c>
      <c r="E15" s="122" t="e">
        <f t="shared" si="0"/>
        <v>#REF!</v>
      </c>
      <c r="F15" s="122"/>
      <c r="G15" s="121" t="s">
        <v>143</v>
      </c>
      <c r="H15" s="121" t="s">
        <v>254</v>
      </c>
      <c r="I15" s="122" t="e">
        <f>SUMIFS(#REF!,#REF!,'Country mapping'!$A$1&amp;'Country mapping'!$G15)</f>
        <v>#REF!</v>
      </c>
      <c r="J15" s="122" t="e">
        <f>SUMIFS(#REF!,#REF!,'Country mapping'!$A$1&amp;'Country mapping'!$G15)</f>
        <v>#REF!</v>
      </c>
      <c r="K15" s="121" t="e">
        <f t="shared" si="1"/>
        <v>#REF!</v>
      </c>
      <c r="M15" s="121" t="s">
        <v>333</v>
      </c>
      <c r="N15" s="121" t="s">
        <v>9</v>
      </c>
      <c r="O15" s="122" t="e">
        <f>SUMIFS(#REF!,#REF!,'Country mapping'!$A$1&amp;'Country mapping'!$M15)</f>
        <v>#REF!</v>
      </c>
      <c r="P15" s="122" t="e">
        <f>SUMIFS(#REF!,#REF!,'Country mapping'!$A$1&amp;'Country mapping'!$M15)</f>
        <v>#REF!</v>
      </c>
      <c r="Q15" s="121" t="e">
        <f>Table4[[#This Row],[01/03/2016]]-Table4[[#This Row],[01/12/2015]]</f>
        <v>#REF!</v>
      </c>
      <c r="S15" s="127"/>
      <c r="T15" s="127"/>
    </row>
    <row r="16" spans="1:20" x14ac:dyDescent="0.3">
      <c r="A16" s="120" t="s">
        <v>177</v>
      </c>
      <c r="B16" s="121" t="s">
        <v>243</v>
      </c>
      <c r="C16" s="122" t="e">
        <f>SUMIFS(#REF!,#REF!,'Country mapping'!$A$1&amp;'Country mapping'!$A16)</f>
        <v>#REF!</v>
      </c>
      <c r="D16" s="122" t="e">
        <f>SUMIFS(#REF!,#REF!,'Country mapping'!$A$1&amp;'Country mapping'!$A16)</f>
        <v>#REF!</v>
      </c>
      <c r="E16" s="122" t="e">
        <f t="shared" si="0"/>
        <v>#REF!</v>
      </c>
      <c r="F16" s="122"/>
      <c r="G16" s="121" t="s">
        <v>145</v>
      </c>
      <c r="H16" s="121" t="s">
        <v>11</v>
      </c>
      <c r="I16" s="122" t="e">
        <f>SUMIFS(#REF!,#REF!,'Country mapping'!$A$1&amp;'Country mapping'!$G16)</f>
        <v>#REF!</v>
      </c>
      <c r="J16" s="122" t="e">
        <f>SUMIFS(#REF!,#REF!,'Country mapping'!$A$1&amp;'Country mapping'!$G16)</f>
        <v>#REF!</v>
      </c>
      <c r="K16" s="121" t="e">
        <f t="shared" si="1"/>
        <v>#REF!</v>
      </c>
      <c r="M16" s="121" t="s">
        <v>76</v>
      </c>
      <c r="N16" s="121" t="s">
        <v>213</v>
      </c>
      <c r="O16" s="122" t="e">
        <f>SUMIFS(#REF!,#REF!,'Country mapping'!$A$1&amp;'Country mapping'!$M16)</f>
        <v>#REF!</v>
      </c>
      <c r="P16" s="122" t="e">
        <f>SUMIFS(#REF!,#REF!,'Country mapping'!$A$1&amp;'Country mapping'!$M16)</f>
        <v>#REF!</v>
      </c>
      <c r="Q16" s="121" t="e">
        <f>Table4[[#This Row],[01/03/2016]]-Table4[[#This Row],[01/12/2015]]</f>
        <v>#REF!</v>
      </c>
      <c r="S16" s="128"/>
      <c r="T16" s="127"/>
    </row>
    <row r="17" spans="1:20" x14ac:dyDescent="0.3">
      <c r="A17" s="120" t="s">
        <v>178</v>
      </c>
      <c r="B17" s="121" t="s">
        <v>28</v>
      </c>
      <c r="C17" s="122" t="e">
        <f>SUMIFS(#REF!,#REF!,'Country mapping'!$A$1&amp;'Country mapping'!$A17)</f>
        <v>#REF!</v>
      </c>
      <c r="D17" s="122" t="e">
        <f>SUMIFS(#REF!,#REF!,'Country mapping'!$A$1&amp;'Country mapping'!$A17)</f>
        <v>#REF!</v>
      </c>
      <c r="E17" s="122" t="e">
        <f t="shared" si="0"/>
        <v>#REF!</v>
      </c>
      <c r="F17" s="122"/>
      <c r="G17" s="121" t="s">
        <v>147</v>
      </c>
      <c r="H17" s="121" t="s">
        <v>556</v>
      </c>
      <c r="I17" s="122" t="e">
        <f>SUMIFS(#REF!,#REF!,'Country mapping'!$A$1&amp;'Country mapping'!$G17)</f>
        <v>#REF!</v>
      </c>
      <c r="J17" s="122" t="e">
        <f>SUMIFS(#REF!,#REF!,'Country mapping'!$A$1&amp;'Country mapping'!$G17)</f>
        <v>#REF!</v>
      </c>
      <c r="K17" s="121" t="e">
        <f t="shared" si="1"/>
        <v>#REF!</v>
      </c>
      <c r="M17" s="121" t="s">
        <v>287</v>
      </c>
      <c r="N17" s="121" t="s">
        <v>216</v>
      </c>
      <c r="O17" s="122" t="e">
        <f>SUMIFS(#REF!,#REF!,'Country mapping'!$A$1&amp;'Country mapping'!$M17)</f>
        <v>#REF!</v>
      </c>
      <c r="P17" s="122" t="e">
        <f>SUMIFS(#REF!,#REF!,'Country mapping'!$A$1&amp;'Country mapping'!$M17)</f>
        <v>#REF!</v>
      </c>
      <c r="Q17" s="121" t="e">
        <f>Table4[[#This Row],[01/03/2016]]-Table4[[#This Row],[01/12/2015]]</f>
        <v>#REF!</v>
      </c>
      <c r="S17" s="127"/>
      <c r="T17" s="127"/>
    </row>
    <row r="18" spans="1:20" x14ac:dyDescent="0.3">
      <c r="A18" s="121" t="s">
        <v>179</v>
      </c>
      <c r="B18" s="121" t="s">
        <v>247</v>
      </c>
      <c r="C18" s="122" t="e">
        <f>SUMIFS(#REF!,#REF!,'Country mapping'!$A$1&amp;'Country mapping'!$A18)</f>
        <v>#REF!</v>
      </c>
      <c r="D18" s="122" t="e">
        <f>SUMIFS(#REF!,#REF!,'Country mapping'!$A$1&amp;'Country mapping'!$A18)</f>
        <v>#REF!</v>
      </c>
      <c r="E18" s="122" t="e">
        <f t="shared" si="0"/>
        <v>#REF!</v>
      </c>
      <c r="F18" s="122"/>
      <c r="G18" s="121" t="s">
        <v>146</v>
      </c>
      <c r="H18" s="121" t="s">
        <v>20</v>
      </c>
      <c r="I18" s="122" t="e">
        <f>SUMIFS(#REF!,#REF!,'Country mapping'!$A$1&amp;'Country mapping'!$G18)</f>
        <v>#REF!</v>
      </c>
      <c r="J18" s="122" t="e">
        <f>SUMIFS(#REF!,#REF!,'Country mapping'!$A$1&amp;'Country mapping'!$G18)</f>
        <v>#REF!</v>
      </c>
      <c r="K18" s="121" t="e">
        <f t="shared" si="1"/>
        <v>#REF!</v>
      </c>
      <c r="M18" s="121" t="s">
        <v>79</v>
      </c>
      <c r="N18" s="121" t="s">
        <v>217</v>
      </c>
      <c r="O18" s="122" t="e">
        <f>SUMIFS(#REF!,#REF!,'Country mapping'!$A$1&amp;'Country mapping'!$M18)</f>
        <v>#REF!</v>
      </c>
      <c r="P18" s="122" t="e">
        <f>SUMIFS(#REF!,#REF!,'Country mapping'!$A$1&amp;'Country mapping'!$M18)</f>
        <v>#REF!</v>
      </c>
      <c r="Q18" s="121" t="e">
        <f>Table4[[#This Row],[01/03/2016]]-Table4[[#This Row],[01/12/2015]]</f>
        <v>#REF!</v>
      </c>
      <c r="S18" s="127"/>
      <c r="T18" s="127"/>
    </row>
    <row r="19" spans="1:20" x14ac:dyDescent="0.3">
      <c r="A19" s="121" t="s">
        <v>180</v>
      </c>
      <c r="B19" s="121" t="s">
        <v>320</v>
      </c>
      <c r="C19" s="122" t="e">
        <f>SUMIFS(#REF!,#REF!,'Country mapping'!$A$1&amp;'Country mapping'!$A19)</f>
        <v>#REF!</v>
      </c>
      <c r="D19" s="122" t="e">
        <f>SUMIFS(#REF!,#REF!,'Country mapping'!$A$1&amp;'Country mapping'!$A19)</f>
        <v>#REF!</v>
      </c>
      <c r="E19" s="122" t="e">
        <f t="shared" ref="E19:E20" si="2">D19-C19</f>
        <v>#REF!</v>
      </c>
      <c r="F19" s="122"/>
      <c r="G19" s="121" t="s">
        <v>148</v>
      </c>
      <c r="H19" s="121" t="s">
        <v>258</v>
      </c>
      <c r="I19" s="122" t="e">
        <f>SUMIFS(#REF!,#REF!,'Country mapping'!$A$1&amp;'Country mapping'!$G19)</f>
        <v>#REF!</v>
      </c>
      <c r="J19" s="122" t="e">
        <f>SUMIFS(#REF!,#REF!,'Country mapping'!$A$1&amp;'Country mapping'!$G19)</f>
        <v>#REF!</v>
      </c>
      <c r="K19" s="121" t="e">
        <f t="shared" si="1"/>
        <v>#REF!</v>
      </c>
      <c r="M19" s="121" t="s">
        <v>314</v>
      </c>
      <c r="N19" s="121" t="s">
        <v>218</v>
      </c>
      <c r="O19" s="122" t="e">
        <f>SUMIFS(#REF!,#REF!,'Country mapping'!$A$1&amp;'Country mapping'!$M19)</f>
        <v>#REF!</v>
      </c>
      <c r="P19" s="122" t="e">
        <f>SUMIFS(#REF!,#REF!,'Country mapping'!$A$1&amp;'Country mapping'!$M19)</f>
        <v>#REF!</v>
      </c>
      <c r="Q19" s="121" t="e">
        <f>Table4[[#This Row],[01/03/2016]]-Table4[[#This Row],[01/12/2015]]</f>
        <v>#REF!</v>
      </c>
      <c r="S19" s="127"/>
      <c r="T19" s="127"/>
    </row>
    <row r="20" spans="1:20" x14ac:dyDescent="0.3">
      <c r="A20" s="118" t="s">
        <v>369</v>
      </c>
      <c r="B20" s="121" t="s">
        <v>468</v>
      </c>
      <c r="C20" s="122" t="e">
        <f>SUMIFS(#REF!,#REF!,'Country mapping'!$A$1&amp;'Country mapping'!$A20)</f>
        <v>#REF!</v>
      </c>
      <c r="D20" s="122" t="e">
        <f>SUMIFS(#REF!,#REF!,'Country mapping'!$A$1&amp;'Country mapping'!$A20)</f>
        <v>#REF!</v>
      </c>
      <c r="E20" s="122" t="e">
        <f t="shared" si="2"/>
        <v>#REF!</v>
      </c>
      <c r="G20" s="121" t="s">
        <v>161</v>
      </c>
      <c r="H20" s="121" t="s">
        <v>263</v>
      </c>
      <c r="I20" s="122" t="e">
        <f>SUMIFS(#REF!,#REF!,'Country mapping'!$A$1&amp;'Country mapping'!$G20)</f>
        <v>#REF!</v>
      </c>
      <c r="J20" s="122" t="e">
        <f>SUMIFS(#REF!,#REF!,'Country mapping'!$A$1&amp;'Country mapping'!$G20)</f>
        <v>#REF!</v>
      </c>
      <c r="K20" s="121" t="e">
        <f t="shared" si="1"/>
        <v>#REF!</v>
      </c>
      <c r="M20" s="121" t="s">
        <v>68</v>
      </c>
      <c r="N20" s="121" t="s">
        <v>389</v>
      </c>
      <c r="O20" s="122" t="e">
        <f>SUMIFS(#REF!,#REF!,'Country mapping'!$A$1&amp;'Country mapping'!$M20)</f>
        <v>#REF!</v>
      </c>
      <c r="P20" s="122" t="e">
        <f>SUMIFS(#REF!,#REF!,'Country mapping'!$A$1&amp;'Country mapping'!$M20)</f>
        <v>#REF!</v>
      </c>
      <c r="Q20" s="121" t="e">
        <f>Table4[[#This Row],[01/03/2016]]-Table4[[#This Row],[01/12/2015]]</f>
        <v>#REF!</v>
      </c>
      <c r="S20" s="127"/>
      <c r="T20" s="127"/>
    </row>
    <row r="21" spans="1:20" x14ac:dyDescent="0.3">
      <c r="A21" s="261" t="s">
        <v>392</v>
      </c>
      <c r="B21" s="260" t="s">
        <v>583</v>
      </c>
      <c r="C21" s="260" t="e">
        <f>SUMIFS(#REF!,#REF!,'Country mapping'!$A$1&amp;'Country mapping'!$A21)</f>
        <v>#REF!</v>
      </c>
      <c r="D21" s="260" t="e">
        <f>SUMIFS(#REF!,#REF!,'Country mapping'!$A$1&amp;'Country mapping'!$A21)</f>
        <v>#REF!</v>
      </c>
      <c r="E21" s="260" t="e">
        <f>D21-C21</f>
        <v>#REF!</v>
      </c>
      <c r="G21" s="121" t="s">
        <v>149</v>
      </c>
      <c r="H21" s="121" t="s">
        <v>266</v>
      </c>
      <c r="I21" s="122" t="e">
        <f>SUMIFS(#REF!,#REF!,'Country mapping'!$A$1&amp;'Country mapping'!$G21)</f>
        <v>#REF!</v>
      </c>
      <c r="J21" s="122" t="e">
        <f>SUMIFS(#REF!,#REF!,'Country mapping'!$A$1&amp;'Country mapping'!$G21)</f>
        <v>#REF!</v>
      </c>
      <c r="K21" s="121" t="e">
        <f t="shared" si="1"/>
        <v>#REF!</v>
      </c>
      <c r="M21" s="121" t="s">
        <v>80</v>
      </c>
      <c r="N21" s="121" t="s">
        <v>219</v>
      </c>
      <c r="O21" s="122" t="e">
        <f>SUMIFS(#REF!,#REF!,'Country mapping'!$A$1&amp;'Country mapping'!$M21)</f>
        <v>#REF!</v>
      </c>
      <c r="P21" s="122" t="e">
        <f>SUMIFS(#REF!,#REF!,'Country mapping'!$A$1&amp;'Country mapping'!$M21)</f>
        <v>#REF!</v>
      </c>
      <c r="Q21" s="121" t="e">
        <f>Table4[[#This Row],[01/03/2016]]-Table4[[#This Row],[01/12/2015]]</f>
        <v>#REF!</v>
      </c>
      <c r="S21" s="127"/>
      <c r="T21" s="127"/>
    </row>
    <row r="22" spans="1:20" x14ac:dyDescent="0.3">
      <c r="A22" s="261" t="s">
        <v>463</v>
      </c>
      <c r="B22" s="260" t="s">
        <v>600</v>
      </c>
      <c r="C22" s="260" t="e">
        <f>SUMIFS(#REF!,#REF!,'Country mapping'!$A$1&amp;'Country mapping'!$A22)</f>
        <v>#REF!</v>
      </c>
      <c r="D22" s="260" t="e">
        <f>SUMIFS(#REF!,#REF!,'Country mapping'!$A$1&amp;'Country mapping'!$A22)</f>
        <v>#REF!</v>
      </c>
      <c r="E22" s="260" t="e">
        <f>D22-C22</f>
        <v>#REF!</v>
      </c>
      <c r="G22" s="121" t="s">
        <v>191</v>
      </c>
      <c r="H22" s="121" t="s">
        <v>235</v>
      </c>
      <c r="I22" s="122" t="e">
        <f>SUMIFS(#REF!,#REF!,'Country mapping'!$A$1&amp;'Country mapping'!$G22)</f>
        <v>#REF!</v>
      </c>
      <c r="J22" s="122" t="e">
        <f>SUMIFS(#REF!,#REF!,'Country mapping'!$A$1&amp;'Country mapping'!$G22)</f>
        <v>#REF!</v>
      </c>
      <c r="K22" s="121" t="e">
        <f>J22-I22</f>
        <v>#REF!</v>
      </c>
      <c r="M22" s="121" t="s">
        <v>81</v>
      </c>
      <c r="N22" s="121" t="s">
        <v>220</v>
      </c>
      <c r="O22" s="122" t="e">
        <f>SUMIFS(#REF!,#REF!,'Country mapping'!$A$1&amp;'Country mapping'!$M22)</f>
        <v>#REF!</v>
      </c>
      <c r="P22" s="122" t="e">
        <f>SUMIFS(#REF!,#REF!,'Country mapping'!$A$1&amp;'Country mapping'!$M22)</f>
        <v>#REF!</v>
      </c>
      <c r="Q22" s="121" t="e">
        <f>Table4[[#This Row],[01/03/2016]]-Table4[[#This Row],[01/12/2015]]</f>
        <v>#REF!</v>
      </c>
      <c r="S22" s="128"/>
      <c r="T22" s="127"/>
    </row>
    <row r="23" spans="1:20" x14ac:dyDescent="0.3">
      <c r="A23" s="261" t="s">
        <v>1423</v>
      </c>
      <c r="B23" s="189" t="s">
        <v>603</v>
      </c>
      <c r="C23" s="189" t="e">
        <f>SUMIFS(#REF!,#REF!,'Country mapping'!$A$1&amp;'Country mapping'!$A23)</f>
        <v>#REF!</v>
      </c>
      <c r="D23" s="189" t="e">
        <f>SUMIFS(#REF!,#REF!,'Country mapping'!$A$1&amp;'Country mapping'!$A23)</f>
        <v>#REF!</v>
      </c>
      <c r="E23" s="189" t="e">
        <f>D23-C23</f>
        <v>#REF!</v>
      </c>
      <c r="G23" s="121" t="s">
        <v>150</v>
      </c>
      <c r="H23" s="121" t="s">
        <v>562</v>
      </c>
      <c r="I23" s="122" t="e">
        <f>SUMIFS(#REF!,#REF!,'Country mapping'!$A$1&amp;'Country mapping'!$G23)</f>
        <v>#REF!</v>
      </c>
      <c r="J23" s="122" t="e">
        <f>SUMIFS(#REF!,#REF!,'Country mapping'!$A$1&amp;'Country mapping'!$G23)</f>
        <v>#REF!</v>
      </c>
      <c r="K23" s="121" t="e">
        <f t="shared" si="1"/>
        <v>#REF!</v>
      </c>
      <c r="M23" s="121" t="s">
        <v>82</v>
      </c>
      <c r="N23" s="121" t="s">
        <v>221</v>
      </c>
      <c r="O23" s="122" t="e">
        <f>SUMIFS(#REF!,#REF!,'Country mapping'!$A$1&amp;'Country mapping'!$M23)</f>
        <v>#REF!</v>
      </c>
      <c r="P23" s="122" t="e">
        <f>SUMIFS(#REF!,#REF!,'Country mapping'!$A$1&amp;'Country mapping'!$M23)</f>
        <v>#REF!</v>
      </c>
      <c r="Q23" s="121" t="e">
        <f>Table4[[#This Row],[01/03/2016]]-Table4[[#This Row],[01/12/2015]]</f>
        <v>#REF!</v>
      </c>
      <c r="S23" s="127"/>
      <c r="T23" s="127"/>
    </row>
    <row r="24" spans="1:20" x14ac:dyDescent="0.3">
      <c r="A24" s="261" t="s">
        <v>460</v>
      </c>
      <c r="B24" s="189" t="s">
        <v>605</v>
      </c>
      <c r="C24" s="189" t="e">
        <f>SUMIFS(#REF!,#REF!,'Country mapping'!$A$1&amp;'Country mapping'!$A24)</f>
        <v>#REF!</v>
      </c>
      <c r="D24" s="189" t="e">
        <f>SUMIFS(#REF!,#REF!,'Country mapping'!$A$1&amp;'Country mapping'!$A24)</f>
        <v>#REF!</v>
      </c>
      <c r="E24" s="189" t="e">
        <f>D24-C24</f>
        <v>#REF!</v>
      </c>
      <c r="G24" s="121" t="s">
        <v>190</v>
      </c>
      <c r="H24" s="121" t="s">
        <v>237</v>
      </c>
      <c r="I24" s="122" t="e">
        <f>SUMIFS(#REF!,#REF!,'Country mapping'!$A$1&amp;'Country mapping'!$G24)</f>
        <v>#REF!</v>
      </c>
      <c r="J24" s="122" t="e">
        <f>SUMIFS(#REF!,#REF!,'Country mapping'!$A$1&amp;'Country mapping'!$G24)</f>
        <v>#REF!</v>
      </c>
      <c r="K24" s="121" t="e">
        <f t="shared" si="1"/>
        <v>#REF!</v>
      </c>
      <c r="M24" s="121" t="s">
        <v>187</v>
      </c>
      <c r="N24" s="121" t="s">
        <v>223</v>
      </c>
      <c r="O24" s="122" t="e">
        <f>SUMIFS(#REF!,#REF!,'Country mapping'!$A$1&amp;'Country mapping'!$M24)</f>
        <v>#REF!</v>
      </c>
      <c r="P24" s="122" t="e">
        <f>SUMIFS(#REF!,#REF!,'Country mapping'!$A$1&amp;'Country mapping'!$M24)</f>
        <v>#REF!</v>
      </c>
      <c r="Q24" s="121" t="e">
        <f>Table4[[#This Row],[01/03/2016]]-Table4[[#This Row],[01/12/2015]]</f>
        <v>#REF!</v>
      </c>
      <c r="S24" s="127"/>
      <c r="T24" s="127"/>
    </row>
    <row r="25" spans="1:20" x14ac:dyDescent="0.3">
      <c r="G25" s="121" t="s">
        <v>192</v>
      </c>
      <c r="H25" s="121" t="s">
        <v>242</v>
      </c>
      <c r="I25" s="122" t="e">
        <f>SUMIFS(#REF!,#REF!,'Country mapping'!$A$1&amp;'Country mapping'!$G25)</f>
        <v>#REF!</v>
      </c>
      <c r="J25" s="122" t="e">
        <f>SUMIFS(#REF!,#REF!,'Country mapping'!$A$1&amp;'Country mapping'!$G25)</f>
        <v>#REF!</v>
      </c>
      <c r="K25" s="121" t="e">
        <f t="shared" si="1"/>
        <v>#REF!</v>
      </c>
      <c r="M25" s="121" t="s">
        <v>83</v>
      </c>
      <c r="N25" s="121" t="s">
        <v>225</v>
      </c>
      <c r="O25" s="122" t="e">
        <f>SUMIFS(#REF!,#REF!,'Country mapping'!$A$1&amp;'Country mapping'!$M25)</f>
        <v>#REF!</v>
      </c>
      <c r="P25" s="122" t="e">
        <f>SUMIFS(#REF!,#REF!,'Country mapping'!$A$1&amp;'Country mapping'!$M25)</f>
        <v>#REF!</v>
      </c>
      <c r="Q25" s="121" t="e">
        <f>Table4[[#This Row],[01/03/2016]]-Table4[[#This Row],[01/12/2015]]</f>
        <v>#REF!</v>
      </c>
      <c r="S25" s="127"/>
      <c r="T25" s="127"/>
    </row>
    <row r="26" spans="1:20" x14ac:dyDescent="0.3">
      <c r="G26" s="121" t="s">
        <v>151</v>
      </c>
      <c r="H26" s="121" t="s">
        <v>260</v>
      </c>
      <c r="I26" s="122" t="e">
        <f>SUMIFS(#REF!,#REF!,'Country mapping'!$A$1&amp;'Country mapping'!$G26)</f>
        <v>#REF!</v>
      </c>
      <c r="J26" s="122" t="e">
        <f>SUMIFS(#REF!,#REF!,'Country mapping'!$A$1&amp;'Country mapping'!$G26)</f>
        <v>#REF!</v>
      </c>
      <c r="K26" s="121" t="e">
        <f t="shared" si="1"/>
        <v>#REF!</v>
      </c>
      <c r="M26" s="121" t="s">
        <v>331</v>
      </c>
      <c r="N26" s="121" t="s">
        <v>226</v>
      </c>
      <c r="O26" s="122" t="e">
        <f>SUMIFS(#REF!,#REF!,'Country mapping'!$A$1&amp;'Country mapping'!$M26)</f>
        <v>#REF!</v>
      </c>
      <c r="P26" s="122" t="e">
        <f>SUMIFS(#REF!,#REF!,'Country mapping'!$A$1&amp;'Country mapping'!$M26)</f>
        <v>#REF!</v>
      </c>
      <c r="Q26" s="121" t="e">
        <f>Table4[[#This Row],[01/03/2016]]-Table4[[#This Row],[01/12/2015]]</f>
        <v>#REF!</v>
      </c>
      <c r="S26" s="127"/>
      <c r="T26" s="127"/>
    </row>
    <row r="27" spans="1:20" x14ac:dyDescent="0.3">
      <c r="A27" s="143" t="s">
        <v>481</v>
      </c>
      <c r="B27" s="144"/>
      <c r="C27" s="144"/>
      <c r="D27" s="145"/>
      <c r="E27" s="146"/>
      <c r="G27" s="121" t="s">
        <v>152</v>
      </c>
      <c r="H27" s="121" t="s">
        <v>50</v>
      </c>
      <c r="I27" s="122" t="e">
        <f>SUMIFS(#REF!,#REF!,'Country mapping'!$A$1&amp;'Country mapping'!$G27)</f>
        <v>#REF!</v>
      </c>
      <c r="J27" s="122" t="e">
        <f>SUMIFS(#REF!,#REF!,'Country mapping'!$A$1&amp;'Country mapping'!$G27)</f>
        <v>#REF!</v>
      </c>
      <c r="K27" s="121" t="e">
        <f t="shared" si="1"/>
        <v>#REF!</v>
      </c>
      <c r="M27" s="121" t="s">
        <v>84</v>
      </c>
      <c r="N27" s="121" t="s">
        <v>227</v>
      </c>
      <c r="O27" s="122" t="e">
        <f>SUMIFS(#REF!,#REF!,'Country mapping'!$A$1&amp;'Country mapping'!$M27)</f>
        <v>#REF!</v>
      </c>
      <c r="P27" s="122" t="e">
        <f>SUMIFS(#REF!,#REF!,'Country mapping'!$A$1&amp;'Country mapping'!$M27)</f>
        <v>#REF!</v>
      </c>
      <c r="Q27" s="121" t="e">
        <f>Table4[[#This Row],[01/03/2016]]-Table4[[#This Row],[01/12/2015]]</f>
        <v>#REF!</v>
      </c>
      <c r="S27" s="128"/>
      <c r="T27" s="127"/>
    </row>
    <row r="28" spans="1:20" x14ac:dyDescent="0.3">
      <c r="A28" s="138" t="s">
        <v>480</v>
      </c>
      <c r="B28" s="139"/>
      <c r="C28" s="139" t="e">
        <f>SUM(Table2[01/12/2015])</f>
        <v>#REF!</v>
      </c>
      <c r="D28" s="140" t="e">
        <f>SUM(Table2[01/03/2016])</f>
        <v>#REF!</v>
      </c>
      <c r="E28" s="139"/>
      <c r="G28" s="121" t="s">
        <v>162</v>
      </c>
      <c r="H28" s="121" t="s">
        <v>26</v>
      </c>
      <c r="I28" s="122" t="e">
        <f>SUMIFS(#REF!,#REF!,'Country mapping'!$A$1&amp;'Country mapping'!$G28)</f>
        <v>#REF!</v>
      </c>
      <c r="J28" s="122" t="e">
        <f>SUMIFS(#REF!,#REF!,'Country mapping'!$A$1&amp;'Country mapping'!$G28)</f>
        <v>#REF!</v>
      </c>
      <c r="K28" s="121" t="e">
        <f t="shared" si="1"/>
        <v>#REF!</v>
      </c>
      <c r="M28" s="121" t="s">
        <v>315</v>
      </c>
      <c r="N28" s="121" t="s">
        <v>229</v>
      </c>
      <c r="O28" s="122" t="e">
        <f>SUMIFS(#REF!,#REF!,'Country mapping'!$A$1&amp;'Country mapping'!$M28)</f>
        <v>#REF!</v>
      </c>
      <c r="P28" s="122" t="e">
        <f>SUMIFS(#REF!,#REF!,'Country mapping'!$A$1&amp;'Country mapping'!$M28)</f>
        <v>#REF!</v>
      </c>
      <c r="Q28" s="121" t="e">
        <f>Table4[[#This Row],[01/03/2016]]-Table4[[#This Row],[01/12/2015]]</f>
        <v>#REF!</v>
      </c>
      <c r="S28" s="127"/>
      <c r="T28" s="127"/>
    </row>
    <row r="29" spans="1:20" x14ac:dyDescent="0.3">
      <c r="A29" s="141" t="s">
        <v>181</v>
      </c>
      <c r="B29" s="142"/>
      <c r="C29" s="147" t="e">
        <f>SUMIFS(#REF!,#REF!,'Country mapping'!$A$1&amp;'Country mapping'!$A29)</f>
        <v>#REF!</v>
      </c>
      <c r="D29" s="148" t="e">
        <f>SUMIFS(#REF!,#REF!,'Country mapping'!$A$1&amp;'Country mapping'!$A29)</f>
        <v>#REF!</v>
      </c>
      <c r="E29" s="139"/>
      <c r="G29" s="121" t="s">
        <v>153</v>
      </c>
      <c r="H29" s="121" t="s">
        <v>33</v>
      </c>
      <c r="I29" s="122" t="e">
        <f>SUMIFS(#REF!,#REF!,'Country mapping'!$A$1&amp;'Country mapping'!$G29)</f>
        <v>#REF!</v>
      </c>
      <c r="J29" s="122" t="e">
        <f>SUMIFS(#REF!,#REF!,'Country mapping'!$A$1&amp;'Country mapping'!$G29)</f>
        <v>#REF!</v>
      </c>
      <c r="K29" s="121" t="e">
        <f t="shared" si="1"/>
        <v>#REF!</v>
      </c>
      <c r="M29" s="121" t="s">
        <v>282</v>
      </c>
      <c r="N29" s="121" t="s">
        <v>230</v>
      </c>
      <c r="O29" s="122" t="e">
        <f>SUMIFS(#REF!,#REF!,'Country mapping'!$A$1&amp;'Country mapping'!$M29)</f>
        <v>#REF!</v>
      </c>
      <c r="P29" s="122" t="e">
        <f>SUMIFS(#REF!,#REF!,'Country mapping'!$A$1&amp;'Country mapping'!$M29)</f>
        <v>#REF!</v>
      </c>
      <c r="Q29" s="121" t="e">
        <f>Table4[[#This Row],[01/03/2016]]-Table4[[#This Row],[01/12/2015]]</f>
        <v>#REF!</v>
      </c>
      <c r="S29" s="127"/>
      <c r="T29" s="127"/>
    </row>
    <row r="30" spans="1:20" x14ac:dyDescent="0.3">
      <c r="A30" s="154" t="s">
        <v>482</v>
      </c>
      <c r="B30" s="155"/>
      <c r="C30" s="155" t="e">
        <f>C29-C28</f>
        <v>#REF!</v>
      </c>
      <c r="D30" s="156" t="e">
        <f>D29-D28</f>
        <v>#REF!</v>
      </c>
      <c r="G30" s="121" t="s">
        <v>155</v>
      </c>
      <c r="H30" s="121" t="s">
        <v>41</v>
      </c>
      <c r="I30" s="122" t="e">
        <f>SUMIFS(#REF!,#REF!,'Country mapping'!$A$1&amp;'Country mapping'!$G30)</f>
        <v>#REF!</v>
      </c>
      <c r="J30" s="122" t="e">
        <f>SUMIFS(#REF!,#REF!,'Country mapping'!$A$1&amp;'Country mapping'!$G30)</f>
        <v>#REF!</v>
      </c>
      <c r="K30" s="121" t="e">
        <f t="shared" si="1"/>
        <v>#REF!</v>
      </c>
      <c r="M30" s="121" t="s">
        <v>283</v>
      </c>
      <c r="N30" s="121" t="s">
        <v>10</v>
      </c>
      <c r="O30" s="122" t="e">
        <f>SUMIFS(#REF!,#REF!,'Country mapping'!$A$1&amp;'Country mapping'!$M30)</f>
        <v>#REF!</v>
      </c>
      <c r="P30" s="122" t="e">
        <f>SUMIFS(#REF!,#REF!,'Country mapping'!$A$1&amp;'Country mapping'!$M30)</f>
        <v>#REF!</v>
      </c>
      <c r="Q30" s="121" t="e">
        <f>Table4[[#This Row],[01/03/2016]]-Table4[[#This Row],[01/12/2015]]</f>
        <v>#REF!</v>
      </c>
      <c r="S30" s="127"/>
      <c r="T30" s="127"/>
    </row>
    <row r="31" spans="1:20" x14ac:dyDescent="0.3">
      <c r="G31" s="121" t="s">
        <v>197</v>
      </c>
      <c r="H31" s="121" t="s">
        <v>42</v>
      </c>
      <c r="I31" s="122" t="e">
        <f>SUMIFS(#REF!,#REF!,'Country mapping'!$A$1&amp;'Country mapping'!$G31)</f>
        <v>#REF!</v>
      </c>
      <c r="J31" s="122" t="e">
        <f>SUMIFS(#REF!,#REF!,'Country mapping'!$A$1&amp;'Country mapping'!$G31)</f>
        <v>#REF!</v>
      </c>
      <c r="K31" s="121" t="e">
        <f t="shared" si="1"/>
        <v>#REF!</v>
      </c>
      <c r="M31" s="121" t="s">
        <v>86</v>
      </c>
      <c r="N31" s="121" t="s">
        <v>12</v>
      </c>
      <c r="O31" s="122" t="e">
        <f>SUMIFS(#REF!,#REF!,'Country mapping'!$A$1&amp;'Country mapping'!$M31)</f>
        <v>#REF!</v>
      </c>
      <c r="P31" s="122" t="e">
        <f>SUMIFS(#REF!,#REF!,'Country mapping'!$A$1&amp;'Country mapping'!$M31)</f>
        <v>#REF!</v>
      </c>
      <c r="Q31" s="121" t="e">
        <f>Table4[[#This Row],[01/03/2016]]-Table4[[#This Row],[01/12/2015]]</f>
        <v>#REF!</v>
      </c>
      <c r="S31" s="127"/>
      <c r="T31" s="127"/>
    </row>
    <row r="32" spans="1:20" x14ac:dyDescent="0.3">
      <c r="G32" s="121" t="s">
        <v>196</v>
      </c>
      <c r="H32" s="121" t="s">
        <v>43</v>
      </c>
      <c r="I32" s="122" t="e">
        <f>SUMIFS(#REF!,#REF!,'Country mapping'!$A$1&amp;'Country mapping'!$G32)</f>
        <v>#REF!</v>
      </c>
      <c r="J32" s="122" t="e">
        <f>SUMIFS(#REF!,#REF!,'Country mapping'!$A$1&amp;'Country mapping'!$G32)</f>
        <v>#REF!</v>
      </c>
      <c r="K32" s="121" t="e">
        <f t="shared" si="1"/>
        <v>#REF!</v>
      </c>
      <c r="M32" s="121" t="s">
        <v>87</v>
      </c>
      <c r="N32" s="121" t="s">
        <v>13</v>
      </c>
      <c r="O32" s="122" t="e">
        <f>SUMIFS(#REF!,#REF!,'Country mapping'!$A$1&amp;'Country mapping'!$M32)</f>
        <v>#REF!</v>
      </c>
      <c r="P32" s="122" t="e">
        <f>SUMIFS(#REF!,#REF!,'Country mapping'!$A$1&amp;'Country mapping'!$M32)</f>
        <v>#REF!</v>
      </c>
      <c r="Q32" s="121" t="e">
        <f>Table4[[#This Row],[01/03/2016]]-Table4[[#This Row],[01/12/2015]]</f>
        <v>#REF!</v>
      </c>
    </row>
    <row r="33" spans="7:17" x14ac:dyDescent="0.3">
      <c r="G33" s="121" t="s">
        <v>163</v>
      </c>
      <c r="H33" s="121" t="s">
        <v>63</v>
      </c>
      <c r="I33" s="122" t="e">
        <f>SUMIFS(#REF!,#REF!,'Country mapping'!$A$1&amp;'Country mapping'!$G33)</f>
        <v>#REF!</v>
      </c>
      <c r="J33" s="122" t="e">
        <f>SUMIFS(#REF!,#REF!,'Country mapping'!$A$1&amp;'Country mapping'!$G33)</f>
        <v>#REF!</v>
      </c>
      <c r="K33" s="121" t="e">
        <f t="shared" si="1"/>
        <v>#REF!</v>
      </c>
      <c r="M33" s="121" t="s">
        <v>185</v>
      </c>
      <c r="N33" s="121" t="s">
        <v>14</v>
      </c>
      <c r="O33" s="122" t="e">
        <f>SUMIFS(#REF!,#REF!,'Country mapping'!$A$1&amp;'Country mapping'!$M33)</f>
        <v>#REF!</v>
      </c>
      <c r="P33" s="122" t="e">
        <f>SUMIFS(#REF!,#REF!,'Country mapping'!$A$1&amp;'Country mapping'!$M33)</f>
        <v>#REF!</v>
      </c>
      <c r="Q33" s="121" t="e">
        <f>Table4[[#This Row],[01/03/2016]]-Table4[[#This Row],[01/12/2015]]</f>
        <v>#REF!</v>
      </c>
    </row>
    <row r="34" spans="7:17" x14ac:dyDescent="0.3">
      <c r="G34" s="121" t="s">
        <v>157</v>
      </c>
      <c r="H34" s="121" t="s">
        <v>66</v>
      </c>
      <c r="I34" s="122" t="e">
        <f>SUMIFS(#REF!,#REF!,'Country mapping'!$A$1&amp;'Country mapping'!$G34)</f>
        <v>#REF!</v>
      </c>
      <c r="J34" s="122" t="e">
        <f>SUMIFS(#REF!,#REF!,'Country mapping'!$A$1&amp;'Country mapping'!$G34)</f>
        <v>#REF!</v>
      </c>
      <c r="K34" s="121" t="e">
        <f t="shared" si="1"/>
        <v>#REF!</v>
      </c>
      <c r="M34" s="121" t="s">
        <v>189</v>
      </c>
      <c r="N34" s="121" t="s">
        <v>15</v>
      </c>
      <c r="O34" s="122" t="e">
        <f>SUMIFS(#REF!,#REF!,'Country mapping'!$A$1&amp;'Country mapping'!$M34)</f>
        <v>#REF!</v>
      </c>
      <c r="P34" s="122" t="e">
        <f>SUMIFS(#REF!,#REF!,'Country mapping'!$A$1&amp;'Country mapping'!$M34)</f>
        <v>#REF!</v>
      </c>
      <c r="Q34" s="121" t="e">
        <f>Table4[[#This Row],[01/03/2016]]-Table4[[#This Row],[01/12/2015]]</f>
        <v>#REF!</v>
      </c>
    </row>
    <row r="35" spans="7:17" x14ac:dyDescent="0.3">
      <c r="G35" s="118" t="s">
        <v>366</v>
      </c>
      <c r="H35" s="118" t="s">
        <v>469</v>
      </c>
      <c r="I35" s="119" t="e">
        <f>SUMIFS(#REF!,#REF!,'Country mapping'!$A$1&amp;'Country mapping'!$G35)</f>
        <v>#REF!</v>
      </c>
      <c r="J35" s="119" t="e">
        <f>SUMIFS(#REF!,#REF!,'Country mapping'!$A$1&amp;'Country mapping'!$G35)</f>
        <v>#REF!</v>
      </c>
      <c r="K35" s="118" t="e">
        <f>J35-I35</f>
        <v>#REF!</v>
      </c>
      <c r="M35" s="121" t="s">
        <v>70</v>
      </c>
      <c r="N35" s="121" t="s">
        <v>16</v>
      </c>
      <c r="O35" s="122" t="e">
        <f>SUMIFS(#REF!,#REF!,'Country mapping'!$A$1&amp;'Country mapping'!$M35)</f>
        <v>#REF!</v>
      </c>
      <c r="P35" s="122" t="e">
        <f>SUMIFS(#REF!,#REF!,'Country mapping'!$A$1&amp;'Country mapping'!$M35)</f>
        <v>#REF!</v>
      </c>
      <c r="Q35" s="121" t="e">
        <f>Table4[[#This Row],[01/03/2016]]-Table4[[#This Row],[01/12/2015]]</f>
        <v>#REF!</v>
      </c>
    </row>
    <row r="36" spans="7:17" x14ac:dyDescent="0.3">
      <c r="G36" s="188" t="s">
        <v>412</v>
      </c>
      <c r="H36" s="188" t="s">
        <v>532</v>
      </c>
      <c r="I36" s="189" t="e">
        <f>SUMIFS(#REF!,#REF!,'Country mapping'!$A$1&amp;'Country mapping'!$G36)</f>
        <v>#REF!</v>
      </c>
      <c r="J36" s="189" t="e">
        <f>SUMIFS(#REF!,#REF!,'Country mapping'!$A$1&amp;'Country mapping'!$G36)</f>
        <v>#REF!</v>
      </c>
      <c r="K36" s="188" t="e">
        <f>J36-I36</f>
        <v>#REF!</v>
      </c>
      <c r="M36" s="121" t="s">
        <v>286</v>
      </c>
      <c r="N36" s="121" t="s">
        <v>17</v>
      </c>
      <c r="O36" s="122" t="e">
        <f>SUMIFS(#REF!,#REF!,'Country mapping'!$A$1&amp;'Country mapping'!$M36)</f>
        <v>#REF!</v>
      </c>
      <c r="P36" s="122" t="e">
        <f>SUMIFS(#REF!,#REF!,'Country mapping'!$A$1&amp;'Country mapping'!$M36)</f>
        <v>#REF!</v>
      </c>
      <c r="Q36" s="121" t="e">
        <f>Table4[[#This Row],[01/03/2016]]-Table4[[#This Row],[01/12/2015]]</f>
        <v>#REF!</v>
      </c>
    </row>
    <row r="37" spans="7:17" x14ac:dyDescent="0.3">
      <c r="M37" s="121" t="s">
        <v>69</v>
      </c>
      <c r="N37" s="121" t="s">
        <v>259</v>
      </c>
      <c r="O37" s="122" t="e">
        <f>SUMIFS(#REF!,#REF!,'Country mapping'!$A$1&amp;'Country mapping'!$M37)</f>
        <v>#REF!</v>
      </c>
      <c r="P37" s="122" t="e">
        <f>SUMIFS(#REF!,#REF!,'Country mapping'!$A$1&amp;'Country mapping'!$M37)</f>
        <v>#REF!</v>
      </c>
      <c r="Q37" s="121" t="e">
        <f>Table4[[#This Row],[01/03/2016]]-Table4[[#This Row],[01/12/2015]]</f>
        <v>#REF!</v>
      </c>
    </row>
    <row r="38" spans="7:17" x14ac:dyDescent="0.3">
      <c r="M38" s="121" t="s">
        <v>285</v>
      </c>
      <c r="N38" s="121" t="s">
        <v>18</v>
      </c>
      <c r="O38" s="122" t="e">
        <f>SUMIFS(#REF!,#REF!,'Country mapping'!$A$1&amp;'Country mapping'!$M38)</f>
        <v>#REF!</v>
      </c>
      <c r="P38" s="122" t="e">
        <f>SUMIFS(#REF!,#REF!,'Country mapping'!$A$1&amp;'Country mapping'!$M38)</f>
        <v>#REF!</v>
      </c>
      <c r="Q38" s="121" t="e">
        <f>Table4[[#This Row],[01/03/2016]]-Table4[[#This Row],[01/12/2015]]</f>
        <v>#REF!</v>
      </c>
    </row>
    <row r="39" spans="7:17" x14ac:dyDescent="0.3">
      <c r="M39" s="121" t="s">
        <v>284</v>
      </c>
      <c r="N39" s="121" t="s">
        <v>19</v>
      </c>
      <c r="O39" s="122" t="e">
        <f>SUMIFS(#REF!,#REF!,'Country mapping'!$A$1&amp;'Country mapping'!$M39)</f>
        <v>#REF!</v>
      </c>
      <c r="P39" s="122" t="e">
        <f>SUMIFS(#REF!,#REF!,'Country mapping'!$A$1&amp;'Country mapping'!$M39)</f>
        <v>#REF!</v>
      </c>
      <c r="Q39" s="121" t="e">
        <f>Table4[[#This Row],[01/03/2016]]-Table4[[#This Row],[01/12/2015]]</f>
        <v>#REF!</v>
      </c>
    </row>
    <row r="40" spans="7:17" x14ac:dyDescent="0.3">
      <c r="M40" s="121" t="s">
        <v>88</v>
      </c>
      <c r="N40" s="121" t="s">
        <v>265</v>
      </c>
      <c r="O40" s="122" t="e">
        <f>SUMIFS(#REF!,#REF!,'Country mapping'!$A$1&amp;'Country mapping'!$M40)</f>
        <v>#REF!</v>
      </c>
      <c r="P40" s="122" t="e">
        <f>SUMIFS(#REF!,#REF!,'Country mapping'!$A$1&amp;'Country mapping'!$M40)</f>
        <v>#REF!</v>
      </c>
      <c r="Q40" s="121" t="e">
        <f>Table4[[#This Row],[01/03/2016]]-Table4[[#This Row],[01/12/2015]]</f>
        <v>#REF!</v>
      </c>
    </row>
    <row r="41" spans="7:17" x14ac:dyDescent="0.3">
      <c r="G41" s="444" t="s">
        <v>481</v>
      </c>
      <c r="H41" s="445"/>
      <c r="I41" s="445"/>
      <c r="J41" s="446"/>
      <c r="K41" s="146"/>
      <c r="M41" s="121" t="s">
        <v>288</v>
      </c>
      <c r="N41" s="121" t="s">
        <v>21</v>
      </c>
      <c r="O41" s="122" t="e">
        <f>SUMIFS(#REF!,#REF!,'Country mapping'!$A$1&amp;'Country mapping'!$M41)</f>
        <v>#REF!</v>
      </c>
      <c r="P41" s="122" t="e">
        <f>SUMIFS(#REF!,#REF!,'Country mapping'!$A$1&amp;'Country mapping'!$M41)</f>
        <v>#REF!</v>
      </c>
      <c r="Q41" s="121" t="e">
        <f>Table4[[#This Row],[01/03/2016]]-Table4[[#This Row],[01/12/2015]]</f>
        <v>#REF!</v>
      </c>
    </row>
    <row r="42" spans="7:17" x14ac:dyDescent="0.3">
      <c r="G42" s="138" t="s">
        <v>480</v>
      </c>
      <c r="H42" s="139"/>
      <c r="I42" s="139" t="e">
        <f>SUM(Table3[01/12/2015])</f>
        <v>#REF!</v>
      </c>
      <c r="J42" s="140" t="e">
        <f>SUM(Table3[01/03/2016])</f>
        <v>#REF!</v>
      </c>
      <c r="K42" s="139"/>
      <c r="M42" s="121" t="s">
        <v>289</v>
      </c>
      <c r="N42" s="121" t="s">
        <v>22</v>
      </c>
      <c r="O42" s="122" t="e">
        <f>SUMIFS(#REF!,#REF!,'Country mapping'!$A$1&amp;'Country mapping'!$M42)</f>
        <v>#REF!</v>
      </c>
      <c r="P42" s="122" t="e">
        <f>SUMIFS(#REF!,#REF!,'Country mapping'!$A$1&amp;'Country mapping'!$M42)</f>
        <v>#REF!</v>
      </c>
      <c r="Q42" s="121" t="e">
        <f>Table4[[#This Row],[01/03/2016]]-Table4[[#This Row],[01/12/2015]]</f>
        <v>#REF!</v>
      </c>
    </row>
    <row r="43" spans="7:17" x14ac:dyDescent="0.3">
      <c r="G43" s="153" t="s">
        <v>164</v>
      </c>
      <c r="H43" s="152"/>
      <c r="I43" s="147" t="e">
        <f>SUMIFS(#REF!,#REF!,'Country mapping'!$A$1&amp;'Country mapping'!$G43)</f>
        <v>#REF!</v>
      </c>
      <c r="J43" s="148" t="e">
        <f>SUMIFS(#REF!,#REF!,'Country mapping'!$A$1&amp;'Country mapping'!$G43)</f>
        <v>#REF!</v>
      </c>
      <c r="K43" s="139"/>
      <c r="M43" s="121" t="s">
        <v>337</v>
      </c>
      <c r="N43" s="121" t="s">
        <v>23</v>
      </c>
      <c r="O43" s="122" t="e">
        <f>SUMIFS(#REF!,#REF!,'Country mapping'!$A$1&amp;'Country mapping'!$M43)</f>
        <v>#REF!</v>
      </c>
      <c r="P43" s="122" t="e">
        <f>SUMIFS(#REF!,#REF!,'Country mapping'!$A$1&amp;'Country mapping'!$M43)</f>
        <v>#REF!</v>
      </c>
      <c r="Q43" s="121" t="e">
        <f>Table4[[#This Row],[01/03/2016]]-Table4[[#This Row],[01/12/2015]]</f>
        <v>#REF!</v>
      </c>
    </row>
    <row r="44" spans="7:17" x14ac:dyDescent="0.3">
      <c r="G44" s="154" t="s">
        <v>482</v>
      </c>
      <c r="H44" s="155"/>
      <c r="I44" s="155" t="e">
        <f>I43-I42</f>
        <v>#REF!</v>
      </c>
      <c r="J44" s="156" t="e">
        <f>J43-J42</f>
        <v>#REF!</v>
      </c>
      <c r="M44" s="121" t="s">
        <v>274</v>
      </c>
      <c r="N44" s="121" t="s">
        <v>470</v>
      </c>
      <c r="O44" s="122" t="e">
        <f>SUMIFS(#REF!,#REF!,'Country mapping'!$A$1&amp;'Country mapping'!$M44)</f>
        <v>#REF!</v>
      </c>
      <c r="P44" s="122" t="e">
        <f>SUMIFS(#REF!,#REF!,'Country mapping'!$A$1&amp;'Country mapping'!$M44)</f>
        <v>#REF!</v>
      </c>
      <c r="Q44" s="121" t="e">
        <f>Table4[[#This Row],[01/03/2016]]-Table4[[#This Row],[01/12/2015]]</f>
        <v>#REF!</v>
      </c>
    </row>
    <row r="45" spans="7:17" x14ac:dyDescent="0.3">
      <c r="M45" s="121" t="s">
        <v>290</v>
      </c>
      <c r="N45" s="121" t="s">
        <v>24</v>
      </c>
      <c r="O45" s="122" t="e">
        <f>SUMIFS(#REF!,#REF!,'Country mapping'!$A$1&amp;'Country mapping'!$M45)</f>
        <v>#REF!</v>
      </c>
      <c r="P45" s="122" t="e">
        <f>SUMIFS(#REF!,#REF!,'Country mapping'!$A$1&amp;'Country mapping'!$M45)</f>
        <v>#REF!</v>
      </c>
      <c r="Q45" s="121" t="e">
        <f>Table4[[#This Row],[01/03/2016]]-Table4[[#This Row],[01/12/2015]]</f>
        <v>#REF!</v>
      </c>
    </row>
    <row r="46" spans="7:17" x14ac:dyDescent="0.3">
      <c r="M46" s="121" t="s">
        <v>273</v>
      </c>
      <c r="N46" s="121" t="s">
        <v>25</v>
      </c>
      <c r="O46" s="122" t="e">
        <f>SUMIFS(#REF!,#REF!,'Country mapping'!$A$1&amp;'Country mapping'!$M46)</f>
        <v>#REF!</v>
      </c>
      <c r="P46" s="122" t="e">
        <f>SUMIFS(#REF!,#REF!,'Country mapping'!$A$1&amp;'Country mapping'!$M46)</f>
        <v>#REF!</v>
      </c>
      <c r="Q46" s="121" t="e">
        <f>Table4[[#This Row],[01/03/2016]]-Table4[[#This Row],[01/12/2015]]</f>
        <v>#REF!</v>
      </c>
    </row>
    <row r="47" spans="7:17" x14ac:dyDescent="0.3">
      <c r="M47" s="121" t="s">
        <v>279</v>
      </c>
      <c r="N47" s="121" t="s">
        <v>233</v>
      </c>
      <c r="O47" s="122" t="e">
        <f>SUMIFS(#REF!,#REF!,'Country mapping'!$A$1&amp;'Country mapping'!$M47)</f>
        <v>#REF!</v>
      </c>
      <c r="P47" s="122" t="e">
        <f>SUMIFS(#REF!,#REF!,'Country mapping'!$A$1&amp;'Country mapping'!$M47)</f>
        <v>#REF!</v>
      </c>
      <c r="Q47" s="121" t="e">
        <f>Table4[[#This Row],[01/03/2016]]-Table4[[#This Row],[01/12/2015]]</f>
        <v>#REF!</v>
      </c>
    </row>
    <row r="48" spans="7:17" x14ac:dyDescent="0.3">
      <c r="M48" s="121" t="s">
        <v>291</v>
      </c>
      <c r="N48" s="121" t="s">
        <v>234</v>
      </c>
      <c r="O48" s="122" t="e">
        <f>SUMIFS(#REF!,#REF!,'Country mapping'!$A$1&amp;'Country mapping'!$M48)</f>
        <v>#REF!</v>
      </c>
      <c r="P48" s="122" t="e">
        <f>SUMIFS(#REF!,#REF!,'Country mapping'!$A$1&amp;'Country mapping'!$M48)</f>
        <v>#REF!</v>
      </c>
      <c r="Q48" s="121" t="e">
        <f>Table4[[#This Row],[01/03/2016]]-Table4[[#This Row],[01/12/2015]]</f>
        <v>#REF!</v>
      </c>
    </row>
    <row r="49" spans="13:17" x14ac:dyDescent="0.3">
      <c r="M49" s="121" t="s">
        <v>292</v>
      </c>
      <c r="N49" s="121" t="s">
        <v>238</v>
      </c>
      <c r="O49" s="122" t="e">
        <f>SUMIFS(#REF!,#REF!,'Country mapping'!$A$1&amp;'Country mapping'!$M49)</f>
        <v>#REF!</v>
      </c>
      <c r="P49" s="122" t="e">
        <f>SUMIFS(#REF!,#REF!,'Country mapping'!$A$1&amp;'Country mapping'!$M49)</f>
        <v>#REF!</v>
      </c>
      <c r="Q49" s="121" t="e">
        <f>Table4[[#This Row],[01/03/2016]]-Table4[[#This Row],[01/12/2015]]</f>
        <v>#REF!</v>
      </c>
    </row>
    <row r="50" spans="13:17" x14ac:dyDescent="0.3">
      <c r="M50" s="121" t="s">
        <v>295</v>
      </c>
      <c r="N50" s="121" t="s">
        <v>239</v>
      </c>
      <c r="O50" s="122" t="e">
        <f>SUMIFS(#REF!,#REF!,'Country mapping'!$A$1&amp;'Country mapping'!$M50)</f>
        <v>#REF!</v>
      </c>
      <c r="P50" s="122" t="e">
        <f>SUMIFS(#REF!,#REF!,'Country mapping'!$A$1&amp;'Country mapping'!$M50)</f>
        <v>#REF!</v>
      </c>
      <c r="Q50" s="121" t="e">
        <f>Table4[[#This Row],[01/03/2016]]-Table4[[#This Row],[01/12/2015]]</f>
        <v>#REF!</v>
      </c>
    </row>
    <row r="51" spans="13:17" x14ac:dyDescent="0.3">
      <c r="M51" s="121" t="s">
        <v>294</v>
      </c>
      <c r="N51" s="121" t="s">
        <v>240</v>
      </c>
      <c r="O51" s="122" t="e">
        <f>SUMIFS(#REF!,#REF!,'Country mapping'!$A$1&amp;'Country mapping'!$M51)</f>
        <v>#REF!</v>
      </c>
      <c r="P51" s="122" t="e">
        <f>SUMIFS(#REF!,#REF!,'Country mapping'!$A$1&amp;'Country mapping'!$M51)</f>
        <v>#REF!</v>
      </c>
      <c r="Q51" s="121" t="e">
        <f>Table4[[#This Row],[01/03/2016]]-Table4[[#This Row],[01/12/2015]]</f>
        <v>#REF!</v>
      </c>
    </row>
    <row r="52" spans="13:17" x14ac:dyDescent="0.3">
      <c r="M52" s="121" t="s">
        <v>293</v>
      </c>
      <c r="N52" s="121" t="s">
        <v>45</v>
      </c>
      <c r="O52" s="122" t="e">
        <f>SUMIFS(#REF!,#REF!,'Country mapping'!$A$1&amp;'Country mapping'!$M52)</f>
        <v>#REF!</v>
      </c>
      <c r="P52" s="122" t="e">
        <f>SUMIFS(#REF!,#REF!,'Country mapping'!$A$1&amp;'Country mapping'!$M52)</f>
        <v>#REF!</v>
      </c>
      <c r="Q52" s="121" t="e">
        <f>Table4[[#This Row],[01/03/2016]]-Table4[[#This Row],[01/12/2015]]</f>
        <v>#REF!</v>
      </c>
    </row>
    <row r="53" spans="13:17" x14ac:dyDescent="0.3">
      <c r="M53" s="121" t="s">
        <v>89</v>
      </c>
      <c r="N53" s="121" t="s">
        <v>46</v>
      </c>
      <c r="O53" s="122" t="e">
        <f>SUMIFS(#REF!,#REF!,'Country mapping'!$A$1&amp;'Country mapping'!$M53)</f>
        <v>#REF!</v>
      </c>
      <c r="P53" s="122" t="e">
        <f>SUMIFS(#REF!,#REF!,'Country mapping'!$A$1&amp;'Country mapping'!$M53)</f>
        <v>#REF!</v>
      </c>
      <c r="Q53" s="121" t="e">
        <f>Table4[[#This Row],[01/03/2016]]-Table4[[#This Row],[01/12/2015]]</f>
        <v>#REF!</v>
      </c>
    </row>
    <row r="54" spans="13:17" x14ac:dyDescent="0.3">
      <c r="M54" s="121" t="s">
        <v>275</v>
      </c>
      <c r="N54" s="121" t="s">
        <v>47</v>
      </c>
      <c r="O54" s="122" t="e">
        <f>SUMIFS(#REF!,#REF!,'Country mapping'!$A$1&amp;'Country mapping'!$M54)</f>
        <v>#REF!</v>
      </c>
      <c r="P54" s="122" t="e">
        <f>SUMIFS(#REF!,#REF!,'Country mapping'!$A$1&amp;'Country mapping'!$M54)</f>
        <v>#REF!</v>
      </c>
      <c r="Q54" s="121" t="e">
        <f>Table4[[#This Row],[01/03/2016]]-Table4[[#This Row],[01/12/2015]]</f>
        <v>#REF!</v>
      </c>
    </row>
    <row r="55" spans="13:17" x14ac:dyDescent="0.3">
      <c r="M55" s="121" t="s">
        <v>296</v>
      </c>
      <c r="N55" s="121" t="s">
        <v>48</v>
      </c>
      <c r="O55" s="122" t="e">
        <f>SUMIFS(#REF!,#REF!,'Country mapping'!$A$1&amp;'Country mapping'!$M55)</f>
        <v>#REF!</v>
      </c>
      <c r="P55" s="122" t="e">
        <f>SUMIFS(#REF!,#REF!,'Country mapping'!$A$1&amp;'Country mapping'!$M55)</f>
        <v>#REF!</v>
      </c>
      <c r="Q55" s="121" t="e">
        <f>Table4[[#This Row],[01/03/2016]]-Table4[[#This Row],[01/12/2015]]</f>
        <v>#REF!</v>
      </c>
    </row>
    <row r="56" spans="13:17" x14ac:dyDescent="0.3">
      <c r="M56" s="121" t="s">
        <v>297</v>
      </c>
      <c r="N56" s="121" t="s">
        <v>49</v>
      </c>
      <c r="O56" s="122" t="e">
        <f>SUMIFS(#REF!,#REF!,'Country mapping'!$A$1&amp;'Country mapping'!$M56)</f>
        <v>#REF!</v>
      </c>
      <c r="P56" s="122" t="e">
        <f>SUMIFS(#REF!,#REF!,'Country mapping'!$A$1&amp;'Country mapping'!$M56)</f>
        <v>#REF!</v>
      </c>
      <c r="Q56" s="121" t="e">
        <f>Table4[[#This Row],[01/03/2016]]-Table4[[#This Row],[01/12/2015]]</f>
        <v>#REF!</v>
      </c>
    </row>
    <row r="57" spans="13:17" x14ac:dyDescent="0.3">
      <c r="M57" s="121" t="s">
        <v>276</v>
      </c>
      <c r="N57" s="121" t="s">
        <v>51</v>
      </c>
      <c r="O57" s="122" t="e">
        <f>SUMIFS(#REF!,#REF!,'Country mapping'!$A$1&amp;'Country mapping'!$M57)</f>
        <v>#REF!</v>
      </c>
      <c r="P57" s="122" t="e">
        <f>SUMIFS(#REF!,#REF!,'Country mapping'!$A$1&amp;'Country mapping'!$M57)</f>
        <v>#REF!</v>
      </c>
      <c r="Q57" s="121" t="e">
        <f>Table4[[#This Row],[01/03/2016]]-Table4[[#This Row],[01/12/2015]]</f>
        <v>#REF!</v>
      </c>
    </row>
    <row r="58" spans="13:17" x14ac:dyDescent="0.3">
      <c r="M58" s="121" t="s">
        <v>298</v>
      </c>
      <c r="N58" s="121" t="s">
        <v>27</v>
      </c>
      <c r="O58" s="122" t="e">
        <f>SUMIFS(#REF!,#REF!,'Country mapping'!$A$1&amp;'Country mapping'!$M58)</f>
        <v>#REF!</v>
      </c>
      <c r="P58" s="122" t="e">
        <f>SUMIFS(#REF!,#REF!,'Country mapping'!$A$1&amp;'Country mapping'!$M58)</f>
        <v>#REF!</v>
      </c>
      <c r="Q58" s="121" t="e">
        <f>Table4[[#This Row],[01/03/2016]]-Table4[[#This Row],[01/12/2015]]</f>
        <v>#REF!</v>
      </c>
    </row>
    <row r="59" spans="13:17" x14ac:dyDescent="0.3">
      <c r="M59" s="121" t="s">
        <v>91</v>
      </c>
      <c r="N59" s="121" t="s">
        <v>29</v>
      </c>
      <c r="O59" s="122" t="e">
        <f>SUMIFS(#REF!,#REF!,'Country mapping'!$A$1&amp;'Country mapping'!$M59)</f>
        <v>#REF!</v>
      </c>
      <c r="P59" s="122" t="e">
        <f>SUMIFS(#REF!,#REF!,'Country mapping'!$A$1&amp;'Country mapping'!$M59)</f>
        <v>#REF!</v>
      </c>
      <c r="Q59" s="121" t="e">
        <f>Table4[[#This Row],[01/03/2016]]-Table4[[#This Row],[01/12/2015]]</f>
        <v>#REF!</v>
      </c>
    </row>
    <row r="60" spans="13:17" x14ac:dyDescent="0.3">
      <c r="M60" s="121" t="s">
        <v>278</v>
      </c>
      <c r="N60" s="121" t="s">
        <v>30</v>
      </c>
      <c r="O60" s="122" t="e">
        <f>SUMIFS(#REF!,#REF!,'Country mapping'!$A$1&amp;'Country mapping'!$M60)</f>
        <v>#REF!</v>
      </c>
      <c r="P60" s="122" t="e">
        <f>SUMIFS(#REF!,#REF!,'Country mapping'!$A$1&amp;'Country mapping'!$M60)</f>
        <v>#REF!</v>
      </c>
      <c r="Q60" s="121" t="e">
        <f>Table4[[#This Row],[01/03/2016]]-Table4[[#This Row],[01/12/2015]]</f>
        <v>#REF!</v>
      </c>
    </row>
    <row r="61" spans="13:17" x14ac:dyDescent="0.3">
      <c r="M61" s="121" t="s">
        <v>277</v>
      </c>
      <c r="N61" s="121" t="s">
        <v>31</v>
      </c>
      <c r="O61" s="122" t="e">
        <f>SUMIFS(#REF!,#REF!,'Country mapping'!$A$1&amp;'Country mapping'!$M61)</f>
        <v>#REF!</v>
      </c>
      <c r="P61" s="122" t="e">
        <f>SUMIFS(#REF!,#REF!,'Country mapping'!$A$1&amp;'Country mapping'!$M61)</f>
        <v>#REF!</v>
      </c>
      <c r="Q61" s="121" t="e">
        <f>Table4[[#This Row],[01/03/2016]]-Table4[[#This Row],[01/12/2015]]</f>
        <v>#REF!</v>
      </c>
    </row>
    <row r="62" spans="13:17" x14ac:dyDescent="0.3">
      <c r="M62" s="121" t="s">
        <v>193</v>
      </c>
      <c r="N62" s="121" t="s">
        <v>268</v>
      </c>
      <c r="O62" s="122" t="e">
        <f>SUMIFS(#REF!,#REF!,'Country mapping'!$A$1&amp;'Country mapping'!$M62)</f>
        <v>#REF!</v>
      </c>
      <c r="P62" s="122" t="e">
        <f>SUMIFS(#REF!,#REF!,'Country mapping'!$A$1&amp;'Country mapping'!$M62)</f>
        <v>#REF!</v>
      </c>
      <c r="Q62" s="121" t="e">
        <f>Table4[[#This Row],[01/03/2016]]-Table4[[#This Row],[01/12/2015]]</f>
        <v>#REF!</v>
      </c>
    </row>
    <row r="63" spans="13:17" x14ac:dyDescent="0.3">
      <c r="M63" s="121" t="s">
        <v>299</v>
      </c>
      <c r="N63" s="121" t="s">
        <v>32</v>
      </c>
      <c r="O63" s="122" t="e">
        <f>SUMIFS(#REF!,#REF!,'Country mapping'!$A$1&amp;'Country mapping'!$M63)</f>
        <v>#REF!</v>
      </c>
      <c r="P63" s="122" t="e">
        <f>SUMIFS(#REF!,#REF!,'Country mapping'!$A$1&amp;'Country mapping'!$M63)</f>
        <v>#REF!</v>
      </c>
      <c r="Q63" s="121" t="e">
        <f>Table4[[#This Row],[01/03/2016]]-Table4[[#This Row],[01/12/2015]]</f>
        <v>#REF!</v>
      </c>
    </row>
    <row r="64" spans="13:17" x14ac:dyDescent="0.3">
      <c r="M64" s="121" t="s">
        <v>90</v>
      </c>
      <c r="N64" s="121" t="s">
        <v>34</v>
      </c>
      <c r="O64" s="122" t="e">
        <f>SUMIFS(#REF!,#REF!,'Country mapping'!$A$1&amp;'Country mapping'!$M64)</f>
        <v>#REF!</v>
      </c>
      <c r="P64" s="122" t="e">
        <f>SUMIFS(#REF!,#REF!,'Country mapping'!$A$1&amp;'Country mapping'!$M64)</f>
        <v>#REF!</v>
      </c>
      <c r="Q64" s="121" t="e">
        <f>Table4[[#This Row],[01/03/2016]]-Table4[[#This Row],[01/12/2015]]</f>
        <v>#REF!</v>
      </c>
    </row>
    <row r="65" spans="13:17" x14ac:dyDescent="0.3">
      <c r="M65" s="121" t="s">
        <v>300</v>
      </c>
      <c r="N65" s="121" t="s">
        <v>35</v>
      </c>
      <c r="O65" s="122" t="e">
        <f>SUMIFS(#REF!,#REF!,'Country mapping'!$A$1&amp;'Country mapping'!$M65)</f>
        <v>#REF!</v>
      </c>
      <c r="P65" s="122" t="e">
        <f>SUMIFS(#REF!,#REF!,'Country mapping'!$A$1&amp;'Country mapping'!$M65)</f>
        <v>#REF!</v>
      </c>
      <c r="Q65" s="121" t="e">
        <f>Table4[[#This Row],[01/03/2016]]-Table4[[#This Row],[01/12/2015]]</f>
        <v>#REF!</v>
      </c>
    </row>
    <row r="66" spans="13:17" x14ac:dyDescent="0.3">
      <c r="M66" s="121" t="s">
        <v>194</v>
      </c>
      <c r="N66" s="121" t="s">
        <v>36</v>
      </c>
      <c r="O66" s="122" t="e">
        <f>SUMIFS(#REF!,#REF!,'Country mapping'!$A$1&amp;'Country mapping'!$M66)</f>
        <v>#REF!</v>
      </c>
      <c r="P66" s="122" t="e">
        <f>SUMIFS(#REF!,#REF!,'Country mapping'!$A$1&amp;'Country mapping'!$M66)</f>
        <v>#REF!</v>
      </c>
      <c r="Q66" s="121" t="e">
        <f>Table4[[#This Row],[01/03/2016]]-Table4[[#This Row],[01/12/2015]]</f>
        <v>#REF!</v>
      </c>
    </row>
    <row r="67" spans="13:17" x14ac:dyDescent="0.3">
      <c r="M67" s="121" t="s">
        <v>338</v>
      </c>
      <c r="N67" s="121" t="s">
        <v>135</v>
      </c>
      <c r="O67" s="122" t="e">
        <f>SUMIFS(#REF!,#REF!,'Country mapping'!$A$1&amp;'Country mapping'!$M67)</f>
        <v>#REF!</v>
      </c>
      <c r="P67" s="122" t="e">
        <f>SUMIFS(#REF!,#REF!,'Country mapping'!$A$1&amp;'Country mapping'!$M67)</f>
        <v>#REF!</v>
      </c>
      <c r="Q67" s="121" t="e">
        <f>Table4[[#This Row],[01/03/2016]]-Table4[[#This Row],[01/12/2015]]</f>
        <v>#REF!</v>
      </c>
    </row>
    <row r="68" spans="13:17" x14ac:dyDescent="0.3">
      <c r="M68" s="121" t="s">
        <v>195</v>
      </c>
      <c r="N68" s="121" t="s">
        <v>37</v>
      </c>
      <c r="O68" s="122" t="e">
        <f>SUMIFS(#REF!,#REF!,'Country mapping'!$A$1&amp;'Country mapping'!$M68)</f>
        <v>#REF!</v>
      </c>
      <c r="P68" s="122" t="e">
        <f>SUMIFS(#REF!,#REF!,'Country mapping'!$A$1&amp;'Country mapping'!$M68)</f>
        <v>#REF!</v>
      </c>
      <c r="Q68" s="121" t="e">
        <f>Table4[[#This Row],[01/03/2016]]-Table4[[#This Row],[01/12/2015]]</f>
        <v>#REF!</v>
      </c>
    </row>
    <row r="69" spans="13:17" x14ac:dyDescent="0.3">
      <c r="M69" s="121" t="s">
        <v>301</v>
      </c>
      <c r="N69" s="121" t="s">
        <v>38</v>
      </c>
      <c r="O69" s="122" t="e">
        <f>SUMIFS(#REF!,#REF!,'Country mapping'!$A$1&amp;'Country mapping'!$M69)</f>
        <v>#REF!</v>
      </c>
      <c r="P69" s="122" t="e">
        <f>SUMIFS(#REF!,#REF!,'Country mapping'!$A$1&amp;'Country mapping'!$M69)</f>
        <v>#REF!</v>
      </c>
      <c r="Q69" s="121" t="e">
        <f>Table4[[#This Row],[01/03/2016]]-Table4[[#This Row],[01/12/2015]]</f>
        <v>#REF!</v>
      </c>
    </row>
    <row r="70" spans="13:17" x14ac:dyDescent="0.3">
      <c r="M70" s="121" t="s">
        <v>302</v>
      </c>
      <c r="N70" s="121" t="s">
        <v>39</v>
      </c>
      <c r="O70" s="122" t="e">
        <f>SUMIFS(#REF!,#REF!,'Country mapping'!$A$1&amp;'Country mapping'!$M70)</f>
        <v>#REF!</v>
      </c>
      <c r="P70" s="122" t="e">
        <f>SUMIFS(#REF!,#REF!,'Country mapping'!$A$1&amp;'Country mapping'!$M70)</f>
        <v>#REF!</v>
      </c>
      <c r="Q70" s="121" t="e">
        <f>Table4[[#This Row],[01/03/2016]]-Table4[[#This Row],[01/12/2015]]</f>
        <v>#REF!</v>
      </c>
    </row>
    <row r="71" spans="13:17" x14ac:dyDescent="0.3">
      <c r="M71" s="121" t="s">
        <v>304</v>
      </c>
      <c r="N71" s="121" t="s">
        <v>40</v>
      </c>
      <c r="O71" s="122" t="e">
        <f>SUMIFS(#REF!,#REF!,'Country mapping'!$A$1&amp;'Country mapping'!$M71)</f>
        <v>#REF!</v>
      </c>
      <c r="P71" s="122" t="e">
        <f>SUMIFS(#REF!,#REF!,'Country mapping'!$A$1&amp;'Country mapping'!$M71)</f>
        <v>#REF!</v>
      </c>
      <c r="Q71" s="121" t="e">
        <f>Table4[[#This Row],[01/03/2016]]-Table4[[#This Row],[01/12/2015]]</f>
        <v>#REF!</v>
      </c>
    </row>
    <row r="72" spans="13:17" x14ac:dyDescent="0.3">
      <c r="M72" s="121" t="s">
        <v>85</v>
      </c>
      <c r="N72" s="121" t="s">
        <v>52</v>
      </c>
      <c r="O72" s="122" t="e">
        <f>SUMIFS(#REF!,#REF!,'Country mapping'!$A$1&amp;'Country mapping'!$M72)</f>
        <v>#REF!</v>
      </c>
      <c r="P72" s="122" t="e">
        <f>SUMIFS(#REF!,#REF!,'Country mapping'!$A$1&amp;'Country mapping'!$M72)</f>
        <v>#REF!</v>
      </c>
      <c r="Q72" s="121" t="e">
        <f>Table4[[#This Row],[01/03/2016]]-Table4[[#This Row],[01/12/2015]]</f>
        <v>#REF!</v>
      </c>
    </row>
    <row r="73" spans="13:17" x14ac:dyDescent="0.3">
      <c r="M73" s="121" t="s">
        <v>305</v>
      </c>
      <c r="N73" s="121" t="s">
        <v>53</v>
      </c>
      <c r="O73" s="122" t="e">
        <f>SUMIFS(#REF!,#REF!,'Country mapping'!$A$1&amp;'Country mapping'!$M73)</f>
        <v>#REF!</v>
      </c>
      <c r="P73" s="122" t="e">
        <f>SUMIFS(#REF!,#REF!,'Country mapping'!$A$1&amp;'Country mapping'!$M73)</f>
        <v>#REF!</v>
      </c>
      <c r="Q73" s="121" t="e">
        <f>Table4[[#This Row],[01/03/2016]]-Table4[[#This Row],[01/12/2015]]</f>
        <v>#REF!</v>
      </c>
    </row>
    <row r="74" spans="13:17" x14ac:dyDescent="0.3">
      <c r="M74" s="121" t="s">
        <v>93</v>
      </c>
      <c r="N74" s="121" t="s">
        <v>471</v>
      </c>
      <c r="O74" s="122" t="e">
        <f>SUMIFS(#REF!,#REF!,'Country mapping'!$A$1&amp;'Country mapping'!$M74)</f>
        <v>#REF!</v>
      </c>
      <c r="P74" s="122" t="e">
        <f>SUMIFS(#REF!,#REF!,'Country mapping'!$A$1&amp;'Country mapping'!$M74)</f>
        <v>#REF!</v>
      </c>
      <c r="Q74" s="121" t="e">
        <f>Table4[[#This Row],[01/03/2016]]-Table4[[#This Row],[01/12/2015]]</f>
        <v>#REF!</v>
      </c>
    </row>
    <row r="75" spans="13:17" x14ac:dyDescent="0.3">
      <c r="M75" s="121" t="s">
        <v>281</v>
      </c>
      <c r="N75" s="121" t="s">
        <v>256</v>
      </c>
      <c r="O75" s="122" t="e">
        <f>SUMIFS(#REF!,#REF!,'Country mapping'!$A$1&amp;'Country mapping'!$M75)</f>
        <v>#REF!</v>
      </c>
      <c r="P75" s="122" t="e">
        <f>SUMIFS(#REF!,#REF!,'Country mapping'!$A$1&amp;'Country mapping'!$M75)</f>
        <v>#REF!</v>
      </c>
      <c r="Q75" s="121" t="e">
        <f>Table4[[#This Row],[01/03/2016]]-Table4[[#This Row],[01/12/2015]]</f>
        <v>#REF!</v>
      </c>
    </row>
    <row r="76" spans="13:17" x14ac:dyDescent="0.3">
      <c r="M76" s="121" t="s">
        <v>71</v>
      </c>
      <c r="N76" s="121" t="s">
        <v>103</v>
      </c>
      <c r="O76" s="122" t="e">
        <f>SUMIFS(#REF!,#REF!,'Country mapping'!$A$1&amp;'Country mapping'!$M76)</f>
        <v>#REF!</v>
      </c>
      <c r="P76" s="122" t="e">
        <f>SUMIFS(#REF!,#REF!,'Country mapping'!$A$1&amp;'Country mapping'!$M76)</f>
        <v>#REF!</v>
      </c>
      <c r="Q76" s="121" t="e">
        <f>Table4[[#This Row],[01/03/2016]]-Table4[[#This Row],[01/12/2015]]</f>
        <v>#REF!</v>
      </c>
    </row>
    <row r="77" spans="13:17" x14ac:dyDescent="0.3">
      <c r="M77" s="121" t="s">
        <v>307</v>
      </c>
      <c r="N77" s="121" t="s">
        <v>57</v>
      </c>
      <c r="O77" s="122" t="e">
        <f>SUMIFS(#REF!,#REF!,'Country mapping'!$A$1&amp;'Country mapping'!$M77)</f>
        <v>#REF!</v>
      </c>
      <c r="P77" s="122" t="e">
        <f>SUMIFS(#REF!,#REF!,'Country mapping'!$A$1&amp;'Country mapping'!$M77)</f>
        <v>#REF!</v>
      </c>
      <c r="Q77" s="121" t="e">
        <f>Table4[[#This Row],[01/03/2016]]-Table4[[#This Row],[01/12/2015]]</f>
        <v>#REF!</v>
      </c>
    </row>
    <row r="78" spans="13:17" x14ac:dyDescent="0.3">
      <c r="M78" s="121" t="s">
        <v>198</v>
      </c>
      <c r="N78" s="121" t="s">
        <v>58</v>
      </c>
      <c r="O78" s="122" t="e">
        <f>SUMIFS(#REF!,#REF!,'Country mapping'!$A$1&amp;'Country mapping'!$M78)</f>
        <v>#REF!</v>
      </c>
      <c r="P78" s="122" t="e">
        <f>SUMIFS(#REF!,#REF!,'Country mapping'!$A$1&amp;'Country mapping'!$M78)</f>
        <v>#REF!</v>
      </c>
      <c r="Q78" s="121" t="e">
        <f>Table4[[#This Row],[01/03/2016]]-Table4[[#This Row],[01/12/2015]]</f>
        <v>#REF!</v>
      </c>
    </row>
    <row r="79" spans="13:17" x14ac:dyDescent="0.3">
      <c r="M79" s="121" t="s">
        <v>92</v>
      </c>
      <c r="N79" s="121" t="s">
        <v>472</v>
      </c>
      <c r="O79" s="122" t="e">
        <f>SUMIFS(#REF!,#REF!,'Country mapping'!$A$1&amp;'Country mapping'!$M79)</f>
        <v>#REF!</v>
      </c>
      <c r="P79" s="122" t="e">
        <f>SUMIFS(#REF!,#REF!,'Country mapping'!$A$1&amp;'Country mapping'!$M79)</f>
        <v>#REF!</v>
      </c>
      <c r="Q79" s="121" t="e">
        <f>Table4[[#This Row],[01/03/2016]]-Table4[[#This Row],[01/12/2015]]</f>
        <v>#REF!</v>
      </c>
    </row>
    <row r="80" spans="13:17" x14ac:dyDescent="0.3">
      <c r="M80" s="121" t="s">
        <v>280</v>
      </c>
      <c r="N80" s="121" t="s">
        <v>250</v>
      </c>
      <c r="O80" s="122" t="e">
        <f>SUMIFS(#REF!,#REF!,'Country mapping'!$A$1&amp;'Country mapping'!$M80)</f>
        <v>#REF!</v>
      </c>
      <c r="P80" s="122" t="e">
        <f>SUMIFS(#REF!,#REF!,'Country mapping'!$A$1&amp;'Country mapping'!$M80)</f>
        <v>#REF!</v>
      </c>
      <c r="Q80" s="121" t="e">
        <f>Table4[[#This Row],[01/03/2016]]-Table4[[#This Row],[01/12/2015]]</f>
        <v>#REF!</v>
      </c>
    </row>
    <row r="81" spans="13:17" x14ac:dyDescent="0.3">
      <c r="M81" s="121" t="s">
        <v>306</v>
      </c>
      <c r="N81" s="121" t="s">
        <v>60</v>
      </c>
      <c r="O81" s="122" t="e">
        <f>SUMIFS(#REF!,#REF!,'Country mapping'!$A$1&amp;'Country mapping'!$M81)</f>
        <v>#REF!</v>
      </c>
      <c r="P81" s="122" t="e">
        <f>SUMIFS(#REF!,#REF!,'Country mapping'!$A$1&amp;'Country mapping'!$M81)</f>
        <v>#REF!</v>
      </c>
      <c r="Q81" s="121" t="e">
        <f>Table4[[#This Row],[01/03/2016]]-Table4[[#This Row],[01/12/2015]]</f>
        <v>#REF!</v>
      </c>
    </row>
    <row r="82" spans="13:17" x14ac:dyDescent="0.3">
      <c r="M82" s="121" t="s">
        <v>199</v>
      </c>
      <c r="N82" s="121" t="s">
        <v>61</v>
      </c>
      <c r="O82" s="122" t="e">
        <f>SUMIFS(#REF!,#REF!,'Country mapping'!$A$1&amp;'Country mapping'!$M82)</f>
        <v>#REF!</v>
      </c>
      <c r="P82" s="122" t="e">
        <f>SUMIFS(#REF!,#REF!,'Country mapping'!$A$1&amp;'Country mapping'!$M82)</f>
        <v>#REF!</v>
      </c>
      <c r="Q82" s="121" t="e">
        <f>Table4[[#This Row],[01/03/2016]]-Table4[[#This Row],[01/12/2015]]</f>
        <v>#REF!</v>
      </c>
    </row>
    <row r="83" spans="13:17" x14ac:dyDescent="0.3">
      <c r="M83" s="121" t="s">
        <v>308</v>
      </c>
      <c r="N83" s="121" t="s">
        <v>62</v>
      </c>
      <c r="O83" s="122" t="e">
        <f>SUMIFS(#REF!,#REF!,'Country mapping'!$A$1&amp;'Country mapping'!$M83)</f>
        <v>#REF!</v>
      </c>
      <c r="P83" s="122" t="e">
        <f>SUMIFS(#REF!,#REF!,'Country mapping'!$A$1&amp;'Country mapping'!$M83)</f>
        <v>#REF!</v>
      </c>
      <c r="Q83" s="121" t="e">
        <f>Table4[[#This Row],[01/03/2016]]-Table4[[#This Row],[01/12/2015]]</f>
        <v>#REF!</v>
      </c>
    </row>
    <row r="84" spans="13:17" x14ac:dyDescent="0.3">
      <c r="M84" s="121" t="s">
        <v>94</v>
      </c>
      <c r="N84" s="121" t="s">
        <v>64</v>
      </c>
      <c r="O84" s="122" t="e">
        <f>SUMIFS(#REF!,#REF!,'Country mapping'!$A$1&amp;'Country mapping'!$M84)</f>
        <v>#REF!</v>
      </c>
      <c r="P84" s="122" t="e">
        <f>SUMIFS(#REF!,#REF!,'Country mapping'!$A$1&amp;'Country mapping'!$M84)</f>
        <v>#REF!</v>
      </c>
      <c r="Q84" s="121" t="e">
        <f>Table4[[#This Row],[01/03/2016]]-Table4[[#This Row],[01/12/2015]]</f>
        <v>#REF!</v>
      </c>
    </row>
    <row r="85" spans="13:17" x14ac:dyDescent="0.3">
      <c r="M85" s="121" t="s">
        <v>72</v>
      </c>
      <c r="N85" s="121" t="s">
        <v>65</v>
      </c>
      <c r="O85" s="122" t="e">
        <f>SUMIFS(#REF!,#REF!,'Country mapping'!$A$1&amp;'Country mapping'!$M85)</f>
        <v>#REF!</v>
      </c>
      <c r="P85" s="122" t="e">
        <f>SUMIFS(#REF!,#REF!,'Country mapping'!$A$1&amp;'Country mapping'!$M85)</f>
        <v>#REF!</v>
      </c>
      <c r="Q85" s="121" t="e">
        <f>Table4[[#This Row],[01/03/2016]]-Table4[[#This Row],[01/12/2015]]</f>
        <v>#REF!</v>
      </c>
    </row>
    <row r="86" spans="13:17" x14ac:dyDescent="0.3">
      <c r="M86" s="121" t="s">
        <v>95</v>
      </c>
      <c r="N86" s="121" t="s">
        <v>67</v>
      </c>
      <c r="O86" s="122" t="e">
        <f>SUMIFS(#REF!,#REF!,'Country mapping'!$A$1&amp;'Country mapping'!$M86)</f>
        <v>#REF!</v>
      </c>
      <c r="P86" s="122" t="e">
        <f>SUMIFS(#REF!,#REF!,'Country mapping'!$A$1&amp;'Country mapping'!$M86)</f>
        <v>#REF!</v>
      </c>
      <c r="Q86" s="121" t="e">
        <f>Table4[[#This Row],[01/03/2016]]-Table4[[#This Row],[01/12/2015]]</f>
        <v>#REF!</v>
      </c>
    </row>
    <row r="87" spans="13:17" x14ac:dyDescent="0.3">
      <c r="M87" s="121" t="s">
        <v>73</v>
      </c>
      <c r="N87" s="121" t="s">
        <v>473</v>
      </c>
      <c r="O87" s="122" t="e">
        <f>SUMIFS(#REF!,#REF!,'Country mapping'!$A$1&amp;'Country mapping'!$M87)</f>
        <v>#REF!</v>
      </c>
      <c r="P87" s="122" t="e">
        <f>SUMIFS(#REF!,#REF!,'Country mapping'!$A$1&amp;'Country mapping'!$M87)</f>
        <v>#REF!</v>
      </c>
      <c r="Q87" s="121" t="e">
        <f>Table4[[#This Row],[01/03/2016]]-Table4[[#This Row],[01/12/2015]]</f>
        <v>#REF!</v>
      </c>
    </row>
    <row r="88" spans="13:17" x14ac:dyDescent="0.3">
      <c r="M88" s="121" t="s">
        <v>310</v>
      </c>
      <c r="N88" s="121" t="s">
        <v>474</v>
      </c>
      <c r="O88" s="122" t="e">
        <f>SUMIFS(#REF!,#REF!,'Country mapping'!$A$1&amp;'Country mapping'!$M88)</f>
        <v>#REF!</v>
      </c>
      <c r="P88" s="122" t="e">
        <f>SUMIFS(#REF!,#REF!,'Country mapping'!$A$1&amp;'Country mapping'!$M88)</f>
        <v>#REF!</v>
      </c>
      <c r="Q88" s="121" t="e">
        <f>Table4[[#This Row],[01/03/2016]]-Table4[[#This Row],[01/12/2015]]</f>
        <v>#REF!</v>
      </c>
    </row>
    <row r="89" spans="13:17" x14ac:dyDescent="0.3">
      <c r="M89" s="121" t="s">
        <v>303</v>
      </c>
      <c r="N89" s="121" t="s">
        <v>262</v>
      </c>
      <c r="O89" s="122" t="e">
        <f>SUMIFS(#REF!,#REF!,'Country mapping'!$A$1&amp;'Country mapping'!$M89)</f>
        <v>#REF!</v>
      </c>
      <c r="P89" s="122" t="e">
        <f>SUMIFS(#REF!,#REF!,'Country mapping'!$A$1&amp;'Country mapping'!$M89)</f>
        <v>#REF!</v>
      </c>
      <c r="Q89" s="121" t="e">
        <f>Table4[[#This Row],[01/03/2016]]-Table4[[#This Row],[01/12/2015]]</f>
        <v>#REF!</v>
      </c>
    </row>
    <row r="90" spans="13:17" x14ac:dyDescent="0.3">
      <c r="M90" s="121" t="s">
        <v>311</v>
      </c>
      <c r="N90" s="121" t="s">
        <v>55</v>
      </c>
      <c r="O90" s="122" t="e">
        <f>SUMIFS(#REF!,#REF!,'Country mapping'!$A$1&amp;'Country mapping'!$M90)</f>
        <v>#REF!</v>
      </c>
      <c r="P90" s="122" t="e">
        <f>SUMIFS(#REF!,#REF!,'Country mapping'!$A$1&amp;'Country mapping'!$M90)</f>
        <v>#REF!</v>
      </c>
      <c r="Q90" s="121" t="e">
        <f>Table4[[#This Row],[01/03/2016]]-Table4[[#This Row],[01/12/2015]]</f>
        <v>#REF!</v>
      </c>
    </row>
    <row r="91" spans="13:17" x14ac:dyDescent="0.3">
      <c r="M91" s="121" t="s">
        <v>312</v>
      </c>
      <c r="N91" s="121" t="s">
        <v>56</v>
      </c>
      <c r="O91" s="122" t="e">
        <f>SUMIFS(#REF!,#REF!,'Country mapping'!$A$1&amp;'Country mapping'!$M91)</f>
        <v>#REF!</v>
      </c>
      <c r="P91" s="122" t="e">
        <f>SUMIFS(#REF!,#REF!,'Country mapping'!$A$1&amp;'Country mapping'!$M91)</f>
        <v>#REF!</v>
      </c>
      <c r="Q91" s="121" t="e">
        <f>Table4[[#This Row],[01/03/2016]]-Table4[[#This Row],[01/12/2015]]</f>
        <v>#REF!</v>
      </c>
    </row>
    <row r="92" spans="13:17" x14ac:dyDescent="0.3">
      <c r="M92" s="121" t="s">
        <v>318</v>
      </c>
      <c r="N92" s="121" t="s">
        <v>475</v>
      </c>
      <c r="O92" s="122" t="e">
        <f>SUMIFS(#REF!,#REF!,'Country mapping'!$A$1&amp;'Country mapping'!$M92)</f>
        <v>#REF!</v>
      </c>
      <c r="P92" s="122" t="e">
        <f>SUMIFS(#REF!,#REF!,'Country mapping'!$A$1&amp;'Country mapping'!$M92)</f>
        <v>#REF!</v>
      </c>
      <c r="Q92" s="121" t="e">
        <f>Table4[[#This Row],[01/03/2016]]-Table4[[#This Row],[01/12/2015]]</f>
        <v>#REF!</v>
      </c>
    </row>
    <row r="93" spans="13:17" x14ac:dyDescent="0.3">
      <c r="M93" s="121" t="s">
        <v>309</v>
      </c>
      <c r="N93" s="121" t="s">
        <v>319</v>
      </c>
      <c r="O93" s="122" t="e">
        <f>SUMIFS(#REF!,#REF!,'Country mapping'!$A$1&amp;'Country mapping'!$M93)</f>
        <v>#REF!</v>
      </c>
      <c r="P93" s="122" t="e">
        <f>SUMIFS(#REF!,#REF!,'Country mapping'!$A$1&amp;'Country mapping'!$M93)</f>
        <v>#REF!</v>
      </c>
      <c r="Q93" s="121" t="e">
        <f>Table4[[#This Row],[01/03/2016]]-Table4[[#This Row],[01/12/2015]]</f>
        <v>#REF!</v>
      </c>
    </row>
    <row r="94" spans="13:17" x14ac:dyDescent="0.3">
      <c r="M94" s="121" t="s">
        <v>370</v>
      </c>
      <c r="N94" s="121" t="s">
        <v>476</v>
      </c>
      <c r="O94" s="122" t="e">
        <f>SUMIFS(#REF!,#REF!,'Country mapping'!$A$1&amp;'Country mapping'!$M94)</f>
        <v>#REF!</v>
      </c>
      <c r="P94" s="122" t="e">
        <f>SUMIFS(#REF!,#REF!,'Country mapping'!$A$1&amp;'Country mapping'!$M94)</f>
        <v>#REF!</v>
      </c>
      <c r="Q94" s="121" t="e">
        <f>Table4[[#This Row],[01/03/2016]]-Table4[[#This Row],[01/12/2015]]</f>
        <v>#REF!</v>
      </c>
    </row>
    <row r="95" spans="13:17" x14ac:dyDescent="0.3">
      <c r="M95" s="121" t="s">
        <v>372</v>
      </c>
      <c r="N95" s="121" t="s">
        <v>477</v>
      </c>
      <c r="O95" s="122" t="e">
        <f>SUMIFS(#REF!,#REF!,'Country mapping'!$A$1&amp;'Country mapping'!$M95)</f>
        <v>#REF!</v>
      </c>
      <c r="P95" s="122" t="e">
        <f>SUMIFS(#REF!,#REF!,'Country mapping'!$A$1&amp;'Country mapping'!$M95)</f>
        <v>#REF!</v>
      </c>
      <c r="Q95" s="121" t="e">
        <f>Table4[[#This Row],[01/03/2016]]-Table4[[#This Row],[01/12/2015]]</f>
        <v>#REF!</v>
      </c>
    </row>
    <row r="96" spans="13:17" x14ac:dyDescent="0.3">
      <c r="M96" s="121" t="s">
        <v>376</v>
      </c>
      <c r="N96" s="121" t="s">
        <v>479</v>
      </c>
      <c r="O96" s="122" t="e">
        <f>SUMIFS(#REF!,#REF!,'Country mapping'!$A$1&amp;'Country mapping'!$M96)</f>
        <v>#REF!</v>
      </c>
      <c r="P96" s="122" t="e">
        <f>SUMIFS(#REF!,#REF!,'Country mapping'!$A$1&amp;'Country mapping'!$M96)</f>
        <v>#REF!</v>
      </c>
      <c r="Q96" s="121" t="e">
        <f>Table4[[#This Row],[01/03/2016]]-Table4[[#This Row],[01/12/2015]]</f>
        <v>#REF!</v>
      </c>
    </row>
    <row r="97" spans="13:17" x14ac:dyDescent="0.3">
      <c r="M97" s="261" t="s">
        <v>374</v>
      </c>
      <c r="N97" s="261" t="s">
        <v>478</v>
      </c>
      <c r="O97" s="122" t="e">
        <f>SUMIFS(#REF!,#REF!,'Country mapping'!$A$1&amp;'Country mapping'!$M97)</f>
        <v>#REF!</v>
      </c>
      <c r="P97" s="122" t="e">
        <f>SUMIFS(#REF!,#REF!,'Country mapping'!$A$1&amp;'Country mapping'!$M97)</f>
        <v>#REF!</v>
      </c>
      <c r="Q97" s="121" t="e">
        <f>Table4[[#This Row],[01/03/2016]]-Table4[[#This Row],[01/12/2015]]</f>
        <v>#REF!</v>
      </c>
    </row>
    <row r="98" spans="13:17" x14ac:dyDescent="0.3">
      <c r="M98" s="261" t="s">
        <v>397</v>
      </c>
      <c r="N98" s="261" t="s">
        <v>613</v>
      </c>
      <c r="O98" s="122" t="e">
        <f>SUMIFS(#REF!,#REF!,'Country mapping'!$A$1&amp;'Country mapping'!$M98)</f>
        <v>#REF!</v>
      </c>
      <c r="P98" s="122" t="e">
        <f>SUMIFS(#REF!,#REF!,'Country mapping'!$A$1&amp;'Country mapping'!$M98)</f>
        <v>#REF!</v>
      </c>
      <c r="Q98" s="121" t="e">
        <f>Table4[[#This Row],[01/03/2016]]-Table4[[#This Row],[01/12/2015]]</f>
        <v>#REF!</v>
      </c>
    </row>
    <row r="99" spans="13:17" x14ac:dyDescent="0.3">
      <c r="M99" s="261" t="s">
        <v>429</v>
      </c>
      <c r="N99" s="261" t="s">
        <v>620</v>
      </c>
      <c r="O99" s="122" t="e">
        <f>SUMIFS(#REF!,#REF!,'Country mapping'!$A$1&amp;'Country mapping'!$M99)</f>
        <v>#REF!</v>
      </c>
      <c r="P99" s="122" t="e">
        <f>SUMIFS(#REF!,#REF!,'Country mapping'!$A$1&amp;'Country mapping'!$M99)</f>
        <v>#REF!</v>
      </c>
      <c r="Q99" s="121" t="e">
        <f>Table4[[#This Row],[01/03/2016]]-Table4[[#This Row],[01/12/2015]]</f>
        <v>#REF!</v>
      </c>
    </row>
    <row r="100" spans="13:17" x14ac:dyDescent="0.3">
      <c r="M100" s="261" t="s">
        <v>425</v>
      </c>
      <c r="N100" s="261" t="s">
        <v>622</v>
      </c>
      <c r="O100" s="122" t="e">
        <f>SUMIFS(#REF!,#REF!,'Country mapping'!$A$1&amp;'Country mapping'!$M100)</f>
        <v>#REF!</v>
      </c>
      <c r="P100" s="122" t="e">
        <f>SUMIFS(#REF!,#REF!,'Country mapping'!$A$1&amp;'Country mapping'!$M100)</f>
        <v>#REF!</v>
      </c>
      <c r="Q100" s="121" t="e">
        <f>Table4[[#This Row],[01/03/2016]]-Table4[[#This Row],[01/12/2015]]</f>
        <v>#REF!</v>
      </c>
    </row>
    <row r="101" spans="13:17" x14ac:dyDescent="0.3">
      <c r="M101" s="261" t="s">
        <v>426</v>
      </c>
      <c r="N101" s="261" t="s">
        <v>624</v>
      </c>
      <c r="O101" s="122" t="e">
        <f>SUMIFS(#REF!,#REF!,'Country mapping'!$A$1&amp;'Country mapping'!$M101)</f>
        <v>#REF!</v>
      </c>
      <c r="P101" s="122" t="e">
        <f>SUMIFS(#REF!,#REF!,'Country mapping'!$A$1&amp;'Country mapping'!$M101)</f>
        <v>#REF!</v>
      </c>
      <c r="Q101" s="121" t="e">
        <f>Table4[[#This Row],[01/03/2016]]-Table4[[#This Row],[01/12/2015]]</f>
        <v>#REF!</v>
      </c>
    </row>
    <row r="102" spans="13:17" x14ac:dyDescent="0.3">
      <c r="M102" s="261" t="s">
        <v>393</v>
      </c>
      <c r="N102" s="261" t="s">
        <v>637</v>
      </c>
      <c r="O102" s="122" t="e">
        <f>SUMIFS(#REF!,#REF!,'Country mapping'!$A$1&amp;'Country mapping'!$M102)</f>
        <v>#REF!</v>
      </c>
      <c r="P102" s="122" t="e">
        <f>SUMIFS(#REF!,#REF!,'Country mapping'!$A$1&amp;'Country mapping'!$M102)</f>
        <v>#REF!</v>
      </c>
      <c r="Q102" s="121" t="e">
        <f>Table4[[#This Row],[01/03/2016]]-Table4[[#This Row],[01/12/2015]]</f>
        <v>#REF!</v>
      </c>
    </row>
    <row r="103" spans="13:17" x14ac:dyDescent="0.3">
      <c r="M103" s="261" t="s">
        <v>394</v>
      </c>
      <c r="N103" s="261" t="s">
        <v>639</v>
      </c>
      <c r="O103" s="122" t="e">
        <f>SUMIFS(#REF!,#REF!,'Country mapping'!$A$1&amp;'Country mapping'!$M103)</f>
        <v>#REF!</v>
      </c>
      <c r="P103" s="122" t="e">
        <f>SUMIFS(#REF!,#REF!,'Country mapping'!$A$1&amp;'Country mapping'!$M103)</f>
        <v>#REF!</v>
      </c>
      <c r="Q103" s="121" t="e">
        <f>Table4[[#This Row],[01/03/2016]]-Table4[[#This Row],[01/12/2015]]</f>
        <v>#REF!</v>
      </c>
    </row>
    <row r="104" spans="13:17" x14ac:dyDescent="0.3">
      <c r="M104" s="261" t="s">
        <v>401</v>
      </c>
      <c r="N104" s="261" t="s">
        <v>642</v>
      </c>
      <c r="O104" s="122" t="e">
        <f>SUMIFS(#REF!,#REF!,'Country mapping'!$A$1&amp;'Country mapping'!$M104)</f>
        <v>#REF!</v>
      </c>
      <c r="P104" s="122" t="e">
        <f>SUMIFS(#REF!,#REF!,'Country mapping'!$A$1&amp;'Country mapping'!$M104)</f>
        <v>#REF!</v>
      </c>
      <c r="Q104" s="121" t="e">
        <f>Table4[[#This Row],[01/03/2016]]-Table4[[#This Row],[01/12/2015]]</f>
        <v>#REF!</v>
      </c>
    </row>
    <row r="105" spans="13:17" x14ac:dyDescent="0.3">
      <c r="M105" s="261" t="s">
        <v>453</v>
      </c>
      <c r="N105" s="261" t="s">
        <v>644</v>
      </c>
      <c r="O105" s="122" t="e">
        <f>SUMIFS(#REF!,#REF!,'Country mapping'!$A$1&amp;'Country mapping'!$M105)</f>
        <v>#REF!</v>
      </c>
      <c r="P105" s="122" t="e">
        <f>SUMIFS(#REF!,#REF!,'Country mapping'!$A$1&amp;'Country mapping'!$M105)</f>
        <v>#REF!</v>
      </c>
      <c r="Q105" s="121" t="e">
        <f>Table4[[#This Row],[01/03/2016]]-Table4[[#This Row],[01/12/2015]]</f>
        <v>#REF!</v>
      </c>
    </row>
    <row r="106" spans="13:17" x14ac:dyDescent="0.3">
      <c r="M106" s="261" t="s">
        <v>400</v>
      </c>
      <c r="N106" s="261" t="s">
        <v>646</v>
      </c>
      <c r="O106" s="122" t="e">
        <f>SUMIFS(#REF!,#REF!,'Country mapping'!$A$1&amp;'Country mapping'!$M106)</f>
        <v>#REF!</v>
      </c>
      <c r="P106" s="122" t="e">
        <f>SUMIFS(#REF!,#REF!,'Country mapping'!$A$1&amp;'Country mapping'!$M106)</f>
        <v>#REF!</v>
      </c>
      <c r="Q106" s="121" t="e">
        <f>Table4[[#This Row],[01/03/2016]]-Table4[[#This Row],[01/12/2015]]</f>
        <v>#REF!</v>
      </c>
    </row>
    <row r="107" spans="13:17" x14ac:dyDescent="0.3">
      <c r="M107" s="261" t="s">
        <v>398</v>
      </c>
      <c r="N107" s="261" t="s">
        <v>954</v>
      </c>
      <c r="O107" s="122" t="e">
        <f>SUMIFS(#REF!,#REF!,'Country mapping'!$A$1&amp;'Country mapping'!$M107)</f>
        <v>#REF!</v>
      </c>
      <c r="P107" s="122" t="e">
        <f>SUMIFS(#REF!,#REF!,'Country mapping'!$A$1&amp;'Country mapping'!$M107)</f>
        <v>#REF!</v>
      </c>
      <c r="Q107" s="121" t="e">
        <f>Table4[[#This Row],[01/03/2016]]-Table4[[#This Row],[01/12/2015]]</f>
        <v>#REF!</v>
      </c>
    </row>
    <row r="108" spans="13:17" x14ac:dyDescent="0.3">
      <c r="M108" s="261" t="s">
        <v>402</v>
      </c>
      <c r="N108" s="261" t="s">
        <v>650</v>
      </c>
      <c r="O108" s="122" t="e">
        <f>SUMIFS(#REF!,#REF!,'Country mapping'!$A$1&amp;'Country mapping'!$M108)</f>
        <v>#REF!</v>
      </c>
      <c r="P108" s="122" t="e">
        <f>SUMIFS(#REF!,#REF!,'Country mapping'!$A$1&amp;'Country mapping'!$M108)</f>
        <v>#REF!</v>
      </c>
      <c r="Q108" s="121" t="e">
        <f>Table4[[#This Row],[01/03/2016]]-Table4[[#This Row],[01/12/2015]]</f>
        <v>#REF!</v>
      </c>
    </row>
    <row r="109" spans="13:17" x14ac:dyDescent="0.3">
      <c r="M109" s="261" t="s">
        <v>415</v>
      </c>
      <c r="N109" s="261" t="s">
        <v>653</v>
      </c>
      <c r="O109" s="122" t="e">
        <f>SUMIFS(#REF!,#REF!,'Country mapping'!$A$1&amp;'Country mapping'!$M109)</f>
        <v>#REF!</v>
      </c>
      <c r="P109" s="122" t="e">
        <f>SUMIFS(#REF!,#REF!,'Country mapping'!$A$1&amp;'Country mapping'!$M109)</f>
        <v>#REF!</v>
      </c>
      <c r="Q109" s="121" t="e">
        <f>Table4[[#This Row],[01/03/2016]]-Table4[[#This Row],[01/12/2015]]</f>
        <v>#REF!</v>
      </c>
    </row>
    <row r="110" spans="13:17" x14ac:dyDescent="0.3">
      <c r="M110" s="261" t="s">
        <v>409</v>
      </c>
      <c r="N110" s="261" t="s">
        <v>656</v>
      </c>
      <c r="O110" s="122" t="e">
        <f>SUMIFS(#REF!,#REF!,'Country mapping'!$A$1&amp;'Country mapping'!$M110)</f>
        <v>#REF!</v>
      </c>
      <c r="P110" s="122" t="e">
        <f>SUMIFS(#REF!,#REF!,'Country mapping'!$A$1&amp;'Country mapping'!$M110)</f>
        <v>#REF!</v>
      </c>
      <c r="Q110" s="121" t="e">
        <f>Table4[[#This Row],[01/03/2016]]-Table4[[#This Row],[01/12/2015]]</f>
        <v>#REF!</v>
      </c>
    </row>
    <row r="111" spans="13:17" x14ac:dyDescent="0.3">
      <c r="M111" s="261" t="s">
        <v>413</v>
      </c>
      <c r="N111" s="261" t="s">
        <v>658</v>
      </c>
      <c r="O111" s="122" t="e">
        <f>SUMIFS(#REF!,#REF!,'Country mapping'!$A$1&amp;'Country mapping'!$M111)</f>
        <v>#REF!</v>
      </c>
      <c r="P111" s="122" t="e">
        <f>SUMIFS(#REF!,#REF!,'Country mapping'!$A$1&amp;'Country mapping'!$M111)</f>
        <v>#REF!</v>
      </c>
      <c r="Q111" s="121" t="e">
        <f>Table4[[#This Row],[01/03/2016]]-Table4[[#This Row],[01/12/2015]]</f>
        <v>#REF!</v>
      </c>
    </row>
    <row r="112" spans="13:17" x14ac:dyDescent="0.3">
      <c r="M112" s="261" t="s">
        <v>414</v>
      </c>
      <c r="N112" s="261" t="s">
        <v>661</v>
      </c>
      <c r="O112" s="122" t="e">
        <f>SUMIFS(#REF!,#REF!,'Country mapping'!$A$1&amp;'Country mapping'!$M112)</f>
        <v>#REF!</v>
      </c>
      <c r="P112" s="122" t="e">
        <f>SUMIFS(#REF!,#REF!,'Country mapping'!$A$1&amp;'Country mapping'!$M112)</f>
        <v>#REF!</v>
      </c>
      <c r="Q112" s="121" t="e">
        <f>Table4[[#This Row],[01/03/2016]]-Table4[[#This Row],[01/12/2015]]</f>
        <v>#REF!</v>
      </c>
    </row>
    <row r="113" spans="13:17" x14ac:dyDescent="0.3">
      <c r="M113" s="261" t="s">
        <v>424</v>
      </c>
      <c r="N113" s="261" t="s">
        <v>670</v>
      </c>
      <c r="O113" s="122" t="e">
        <f>SUMIFS(#REF!,#REF!,'Country mapping'!$A$1&amp;'Country mapping'!$M113)</f>
        <v>#REF!</v>
      </c>
      <c r="P113" s="122" t="e">
        <f>SUMIFS(#REF!,#REF!,'Country mapping'!$A$1&amp;'Country mapping'!$M113)</f>
        <v>#REF!</v>
      </c>
      <c r="Q113" s="121" t="e">
        <f>Table4[[#This Row],[01/03/2016]]-Table4[[#This Row],[01/12/2015]]</f>
        <v>#REF!</v>
      </c>
    </row>
    <row r="114" spans="13:17" x14ac:dyDescent="0.3">
      <c r="M114" s="261" t="s">
        <v>427</v>
      </c>
      <c r="N114" s="261" t="s">
        <v>674</v>
      </c>
      <c r="O114" s="122" t="e">
        <f>SUMIFS(#REF!,#REF!,'Country mapping'!$A$1&amp;'Country mapping'!$M114)</f>
        <v>#REF!</v>
      </c>
      <c r="P114" s="122" t="e">
        <f>SUMIFS(#REF!,#REF!,'Country mapping'!$A$1&amp;'Country mapping'!$M114)</f>
        <v>#REF!</v>
      </c>
      <c r="Q114" s="121" t="e">
        <f>Table4[[#This Row],[01/03/2016]]-Table4[[#This Row],[01/12/2015]]</f>
        <v>#REF!</v>
      </c>
    </row>
    <row r="115" spans="13:17" x14ac:dyDescent="0.3">
      <c r="M115" s="261" t="s">
        <v>432</v>
      </c>
      <c r="N115" s="261" t="s">
        <v>678</v>
      </c>
      <c r="O115" s="122" t="e">
        <f>SUMIFS(#REF!,#REF!,'Country mapping'!$A$1&amp;'Country mapping'!$M115)</f>
        <v>#REF!</v>
      </c>
      <c r="P115" s="122" t="e">
        <f>SUMIFS(#REF!,#REF!,'Country mapping'!$A$1&amp;'Country mapping'!$M115)</f>
        <v>#REF!</v>
      </c>
      <c r="Q115" s="121" t="e">
        <f>Table4[[#This Row],[01/03/2016]]-Table4[[#This Row],[01/12/2015]]</f>
        <v>#REF!</v>
      </c>
    </row>
    <row r="116" spans="13:17" x14ac:dyDescent="0.3">
      <c r="M116" s="261" t="s">
        <v>434</v>
      </c>
      <c r="N116" s="261" t="s">
        <v>682</v>
      </c>
      <c r="O116" s="122" t="e">
        <f>SUMIFS(#REF!,#REF!,'Country mapping'!$A$1&amp;'Country mapping'!$M116)</f>
        <v>#REF!</v>
      </c>
      <c r="P116" s="122" t="e">
        <f>SUMIFS(#REF!,#REF!,'Country mapping'!$A$1&amp;'Country mapping'!$M116)</f>
        <v>#REF!</v>
      </c>
      <c r="Q116" s="121" t="e">
        <f>Table4[[#This Row],[01/03/2016]]-Table4[[#This Row],[01/12/2015]]</f>
        <v>#REF!</v>
      </c>
    </row>
    <row r="117" spans="13:17" x14ac:dyDescent="0.3">
      <c r="M117" s="261" t="s">
        <v>443</v>
      </c>
      <c r="N117" s="261" t="s">
        <v>688</v>
      </c>
      <c r="O117" s="122" t="e">
        <f>SUMIFS(#REF!,#REF!,'Country mapping'!$A$1&amp;'Country mapping'!$M117)</f>
        <v>#REF!</v>
      </c>
      <c r="P117" s="122" t="e">
        <f>SUMIFS(#REF!,#REF!,'Country mapping'!$A$1&amp;'Country mapping'!$M117)</f>
        <v>#REF!</v>
      </c>
      <c r="Q117" s="121" t="e">
        <f>Table4[[#This Row],[01/03/2016]]-Table4[[#This Row],[01/12/2015]]</f>
        <v>#REF!</v>
      </c>
    </row>
    <row r="118" spans="13:17" x14ac:dyDescent="0.3">
      <c r="M118" s="261" t="s">
        <v>445</v>
      </c>
      <c r="N118" s="261" t="s">
        <v>1445</v>
      </c>
      <c r="O118" s="122" t="e">
        <f>SUMIFS(#REF!,#REF!,'Country mapping'!$A$1&amp;'Country mapping'!$M118)</f>
        <v>#REF!</v>
      </c>
      <c r="P118" s="122" t="e">
        <f>SUMIFS(#REF!,#REF!,'Country mapping'!$A$1&amp;'Country mapping'!$M118)</f>
        <v>#REF!</v>
      </c>
      <c r="Q118" s="121" t="e">
        <f>Table4[[#This Row],[01/03/2016]]-Table4[[#This Row],[01/12/2015]]</f>
        <v>#REF!</v>
      </c>
    </row>
    <row r="119" spans="13:17" x14ac:dyDescent="0.3">
      <c r="M119" s="261" t="s">
        <v>451</v>
      </c>
      <c r="N119" s="261" t="s">
        <v>692</v>
      </c>
      <c r="O119" s="122" t="e">
        <f>SUMIFS(#REF!,#REF!,'Country mapping'!$A$1&amp;'Country mapping'!$M119)</f>
        <v>#REF!</v>
      </c>
      <c r="P119" s="122" t="e">
        <f>SUMIFS(#REF!,#REF!,'Country mapping'!$A$1&amp;'Country mapping'!$M119)</f>
        <v>#REF!</v>
      </c>
      <c r="Q119" s="121" t="e">
        <f>Table4[[#This Row],[01/03/2016]]-Table4[[#This Row],[01/12/2015]]</f>
        <v>#REF!</v>
      </c>
    </row>
    <row r="120" spans="13:17" x14ac:dyDescent="0.3">
      <c r="M120" s="261" t="s">
        <v>448</v>
      </c>
      <c r="N120" s="261" t="s">
        <v>695</v>
      </c>
      <c r="O120" s="122" t="e">
        <f>SUMIFS(#REF!,#REF!,'Country mapping'!$A$1&amp;'Country mapping'!$M120)</f>
        <v>#REF!</v>
      </c>
      <c r="P120" s="122" t="e">
        <f>SUMIFS(#REF!,#REF!,'Country mapping'!$A$1&amp;'Country mapping'!$M120)</f>
        <v>#REF!</v>
      </c>
      <c r="Q120" s="121" t="e">
        <f>Table4[[#This Row],[01/03/2016]]-Table4[[#This Row],[01/12/2015]]</f>
        <v>#REF!</v>
      </c>
    </row>
    <row r="121" spans="13:17" x14ac:dyDescent="0.3">
      <c r="M121" s="261" t="s">
        <v>446</v>
      </c>
      <c r="N121" s="261" t="s">
        <v>698</v>
      </c>
      <c r="O121" s="122" t="e">
        <f>SUMIFS(#REF!,#REF!,'Country mapping'!$A$1&amp;'Country mapping'!$M121)</f>
        <v>#REF!</v>
      </c>
      <c r="P121" s="122" t="e">
        <f>SUMIFS(#REF!,#REF!,'Country mapping'!$A$1&amp;'Country mapping'!$M121)</f>
        <v>#REF!</v>
      </c>
      <c r="Q121" s="121" t="e">
        <f>Table4[[#This Row],[01/03/2016]]-Table4[[#This Row],[01/12/2015]]</f>
        <v>#REF!</v>
      </c>
    </row>
    <row r="122" spans="13:17" x14ac:dyDescent="0.3">
      <c r="M122" s="261" t="s">
        <v>452</v>
      </c>
      <c r="N122" s="261" t="s">
        <v>702</v>
      </c>
      <c r="O122" s="122" t="e">
        <f>SUMIFS(#REF!,#REF!,'Country mapping'!$A$1&amp;'Country mapping'!$M122)</f>
        <v>#REF!</v>
      </c>
      <c r="P122" s="122" t="e">
        <f>SUMIFS(#REF!,#REF!,'Country mapping'!$A$1&amp;'Country mapping'!$M122)</f>
        <v>#REF!</v>
      </c>
      <c r="Q122" s="121" t="e">
        <f>Table4[[#This Row],[01/03/2016]]-Table4[[#This Row],[01/12/2015]]</f>
        <v>#REF!</v>
      </c>
    </row>
    <row r="123" spans="13:17" x14ac:dyDescent="0.3">
      <c r="M123" s="261" t="s">
        <v>454</v>
      </c>
      <c r="N123" s="261" t="s">
        <v>706</v>
      </c>
      <c r="O123" s="122" t="e">
        <f>SUMIFS(#REF!,#REF!,'Country mapping'!$A$1&amp;'Country mapping'!$M123)</f>
        <v>#REF!</v>
      </c>
      <c r="P123" s="122" t="e">
        <f>SUMIFS(#REF!,#REF!,'Country mapping'!$A$1&amp;'Country mapping'!$M123)</f>
        <v>#REF!</v>
      </c>
      <c r="Q123" s="121" t="e">
        <f>Table4[[#This Row],[01/03/2016]]-Table4[[#This Row],[01/12/2015]]</f>
        <v>#REF!</v>
      </c>
    </row>
    <row r="124" spans="13:17" x14ac:dyDescent="0.3">
      <c r="M124" s="261" t="s">
        <v>456</v>
      </c>
      <c r="N124" s="261" t="s">
        <v>725</v>
      </c>
      <c r="O124" s="122" t="e">
        <f>SUMIFS(#REF!,#REF!,'Country mapping'!$A$1&amp;'Country mapping'!$M124)</f>
        <v>#REF!</v>
      </c>
      <c r="P124" s="122" t="e">
        <f>SUMIFS(#REF!,#REF!,'Country mapping'!$A$1&amp;'Country mapping'!$M124)</f>
        <v>#REF!</v>
      </c>
      <c r="Q124" s="121" t="e">
        <f>Table4[[#This Row],[01/03/2016]]-Table4[[#This Row],[01/12/2015]]</f>
        <v>#REF!</v>
      </c>
    </row>
    <row r="125" spans="13:17" x14ac:dyDescent="0.3">
      <c r="M125" s="261" t="s">
        <v>406</v>
      </c>
      <c r="N125" s="261" t="s">
        <v>727</v>
      </c>
      <c r="O125" s="122" t="e">
        <f>SUMIFS(#REF!,#REF!,'Country mapping'!$A$1&amp;'Country mapping'!$M125)</f>
        <v>#REF!</v>
      </c>
      <c r="P125" s="122" t="e">
        <f>SUMIFS(#REF!,#REF!,'Country mapping'!$A$1&amp;'Country mapping'!$M125)</f>
        <v>#REF!</v>
      </c>
      <c r="Q125" s="121" t="e">
        <f>Table4[[#This Row],[01/03/2016]]-Table4[[#This Row],[01/12/2015]]</f>
        <v>#REF!</v>
      </c>
    </row>
    <row r="126" spans="13:17" x14ac:dyDescent="0.3">
      <c r="M126" s="261" t="s">
        <v>411</v>
      </c>
      <c r="N126" s="261" t="s">
        <v>729</v>
      </c>
      <c r="O126" s="122" t="e">
        <f>SUMIFS(#REF!,#REF!,'Country mapping'!$A$1&amp;'Country mapping'!$M126)</f>
        <v>#REF!</v>
      </c>
      <c r="P126" s="122" t="e">
        <f>SUMIFS(#REF!,#REF!,'Country mapping'!$A$1&amp;'Country mapping'!$M126)</f>
        <v>#REF!</v>
      </c>
      <c r="Q126" s="121" t="e">
        <f>Table4[[#This Row],[01/03/2016]]-Table4[[#This Row],[01/12/2015]]</f>
        <v>#REF!</v>
      </c>
    </row>
    <row r="127" spans="13:17" x14ac:dyDescent="0.3">
      <c r="M127" s="261" t="s">
        <v>419</v>
      </c>
      <c r="N127" s="261" t="s">
        <v>735</v>
      </c>
      <c r="O127" s="122" t="e">
        <f>SUMIFS(#REF!,#REF!,'Country mapping'!$A$1&amp;'Country mapping'!$M127)</f>
        <v>#REF!</v>
      </c>
      <c r="P127" s="122" t="e">
        <f>SUMIFS(#REF!,#REF!,'Country mapping'!$A$1&amp;'Country mapping'!$M127)</f>
        <v>#REF!</v>
      </c>
      <c r="Q127" s="121" t="e">
        <f>Table4[[#This Row],[01/03/2016]]-Table4[[#This Row],[01/12/2015]]</f>
        <v>#REF!</v>
      </c>
    </row>
    <row r="128" spans="13:17" x14ac:dyDescent="0.3">
      <c r="M128" s="261" t="s">
        <v>422</v>
      </c>
      <c r="N128" s="261" t="s">
        <v>1230</v>
      </c>
      <c r="O128" s="122" t="e">
        <f>SUMIFS(#REF!,#REF!,'Country mapping'!$A$1&amp;'Country mapping'!$M128)</f>
        <v>#REF!</v>
      </c>
      <c r="P128" s="122" t="e">
        <f>SUMIFS(#REF!,#REF!,'Country mapping'!$A$1&amp;'Country mapping'!$M128)</f>
        <v>#REF!</v>
      </c>
      <c r="Q128" s="121" t="e">
        <f>Table4[[#This Row],[01/03/2016]]-Table4[[#This Row],[01/12/2015]]</f>
        <v>#REF!</v>
      </c>
    </row>
    <row r="129" spans="13:17" x14ac:dyDescent="0.3">
      <c r="M129" s="261" t="s">
        <v>433</v>
      </c>
      <c r="N129" s="261" t="s">
        <v>740</v>
      </c>
      <c r="O129" s="122" t="e">
        <f>SUMIFS(#REF!,#REF!,'Country mapping'!$A$1&amp;'Country mapping'!$M129)</f>
        <v>#REF!</v>
      </c>
      <c r="P129" s="122" t="e">
        <f>SUMIFS(#REF!,#REF!,'Country mapping'!$A$1&amp;'Country mapping'!$M129)</f>
        <v>#REF!</v>
      </c>
      <c r="Q129" s="121" t="e">
        <f>Table4[[#This Row],[01/03/2016]]-Table4[[#This Row],[01/12/2015]]</f>
        <v>#REF!</v>
      </c>
    </row>
    <row r="130" spans="13:17" x14ac:dyDescent="0.3">
      <c r="M130" s="261" t="s">
        <v>428</v>
      </c>
      <c r="N130" s="261" t="s">
        <v>530</v>
      </c>
      <c r="O130" s="122" t="e">
        <f>SUMIFS(#REF!,#REF!,'Country mapping'!$A$1&amp;'Country mapping'!$M130)</f>
        <v>#REF!</v>
      </c>
      <c r="P130" s="122" t="e">
        <f>SUMIFS(#REF!,#REF!,'Country mapping'!$A$1&amp;'Country mapping'!$M130)</f>
        <v>#REF!</v>
      </c>
      <c r="Q130" s="121" t="e">
        <f>Table4[[#This Row],[01/03/2016]]-Table4[[#This Row],[01/12/2015]]</f>
        <v>#REF!</v>
      </c>
    </row>
    <row r="131" spans="13:17" x14ac:dyDescent="0.3">
      <c r="M131" s="261" t="s">
        <v>431</v>
      </c>
      <c r="N131" s="261" t="s">
        <v>743</v>
      </c>
      <c r="O131" s="122" t="e">
        <f>SUMIFS(#REF!,#REF!,'Country mapping'!$A$1&amp;'Country mapping'!$M131)</f>
        <v>#REF!</v>
      </c>
      <c r="P131" s="122" t="e">
        <f>SUMIFS(#REF!,#REF!,'Country mapping'!$A$1&amp;'Country mapping'!$M131)</f>
        <v>#REF!</v>
      </c>
      <c r="Q131" s="121" t="e">
        <f>Table4[[#This Row],[01/03/2016]]-Table4[[#This Row],[01/12/2015]]</f>
        <v>#REF!</v>
      </c>
    </row>
    <row r="132" spans="13:17" x14ac:dyDescent="0.3">
      <c r="M132" s="261" t="s">
        <v>440</v>
      </c>
      <c r="N132" s="261" t="s">
        <v>747</v>
      </c>
      <c r="O132" s="122" t="e">
        <f>SUMIFS(#REF!,#REF!,'Country mapping'!$A$1&amp;'Country mapping'!$M132)</f>
        <v>#REF!</v>
      </c>
      <c r="P132" s="122" t="e">
        <f>SUMIFS(#REF!,#REF!,'Country mapping'!$A$1&amp;'Country mapping'!$M132)</f>
        <v>#REF!</v>
      </c>
      <c r="Q132" s="121" t="e">
        <f>Table4[[#This Row],[01/03/2016]]-Table4[[#This Row],[01/12/2015]]</f>
        <v>#REF!</v>
      </c>
    </row>
    <row r="133" spans="13:17" x14ac:dyDescent="0.3">
      <c r="M133" s="261" t="s">
        <v>444</v>
      </c>
      <c r="N133" s="261" t="s">
        <v>750</v>
      </c>
      <c r="O133" s="122" t="e">
        <f>SUMIFS(#REF!,#REF!,'Country mapping'!$A$1&amp;'Country mapping'!$M133)</f>
        <v>#REF!</v>
      </c>
      <c r="P133" s="122" t="e">
        <f>SUMIFS(#REF!,#REF!,'Country mapping'!$A$1&amp;'Country mapping'!$M133)</f>
        <v>#REF!</v>
      </c>
      <c r="Q133" s="121" t="e">
        <f>Table4[[#This Row],[01/03/2016]]-Table4[[#This Row],[01/12/2015]]</f>
        <v>#REF!</v>
      </c>
    </row>
    <row r="134" spans="13:17" x14ac:dyDescent="0.3">
      <c r="M134" s="261" t="s">
        <v>441</v>
      </c>
      <c r="N134" s="261" t="s">
        <v>756</v>
      </c>
      <c r="O134" s="122" t="e">
        <f>SUMIFS(#REF!,#REF!,'Country mapping'!$A$1&amp;'Country mapping'!$M134)</f>
        <v>#REF!</v>
      </c>
      <c r="P134" s="122" t="e">
        <f>SUMIFS(#REF!,#REF!,'Country mapping'!$A$1&amp;'Country mapping'!$M134)</f>
        <v>#REF!</v>
      </c>
      <c r="Q134" s="121" t="e">
        <f>Table4[[#This Row],[01/03/2016]]-Table4[[#This Row],[01/12/2015]]</f>
        <v>#REF!</v>
      </c>
    </row>
    <row r="135" spans="13:17" x14ac:dyDescent="0.3">
      <c r="M135" s="261" t="s">
        <v>403</v>
      </c>
      <c r="N135" s="261" t="s">
        <v>770</v>
      </c>
      <c r="O135" s="122" t="e">
        <f>SUMIFS(#REF!,#REF!,'Country mapping'!$A$1&amp;'Country mapping'!$M135)</f>
        <v>#REF!</v>
      </c>
      <c r="P135" s="122" t="e">
        <f>SUMIFS(#REF!,#REF!,'Country mapping'!$A$1&amp;'Country mapping'!$M135)</f>
        <v>#REF!</v>
      </c>
      <c r="Q135" s="121" t="e">
        <f>Table4[[#This Row],[01/03/2016]]-Table4[[#This Row],[01/12/2015]]</f>
        <v>#REF!</v>
      </c>
    </row>
    <row r="136" spans="13:17" x14ac:dyDescent="0.3">
      <c r="M136" s="261" t="s">
        <v>407</v>
      </c>
      <c r="N136" s="261" t="s">
        <v>775</v>
      </c>
      <c r="O136" s="122" t="e">
        <f>SUMIFS(#REF!,#REF!,'Country mapping'!$A$1&amp;'Country mapping'!$M136)</f>
        <v>#REF!</v>
      </c>
      <c r="P136" s="122" t="e">
        <f>SUMIFS(#REF!,#REF!,'Country mapping'!$A$1&amp;'Country mapping'!$M136)</f>
        <v>#REF!</v>
      </c>
      <c r="Q136" s="121" t="e">
        <f>Table4[[#This Row],[01/03/2016]]-Table4[[#This Row],[01/12/2015]]</f>
        <v>#REF!</v>
      </c>
    </row>
    <row r="137" spans="13:17" x14ac:dyDescent="0.3">
      <c r="M137" s="261" t="s">
        <v>410</v>
      </c>
      <c r="N137" s="261" t="s">
        <v>777</v>
      </c>
      <c r="O137" s="122" t="e">
        <f>SUMIFS(#REF!,#REF!,'Country mapping'!$A$1&amp;'Country mapping'!$M137)</f>
        <v>#REF!</v>
      </c>
      <c r="P137" s="122" t="e">
        <f>SUMIFS(#REF!,#REF!,'Country mapping'!$A$1&amp;'Country mapping'!$M137)</f>
        <v>#REF!</v>
      </c>
      <c r="Q137" s="121" t="e">
        <f>Table4[[#This Row],[01/03/2016]]-Table4[[#This Row],[01/12/2015]]</f>
        <v>#REF!</v>
      </c>
    </row>
    <row r="138" spans="13:17" x14ac:dyDescent="0.3">
      <c r="M138" s="261" t="s">
        <v>417</v>
      </c>
      <c r="N138" s="261" t="s">
        <v>780</v>
      </c>
      <c r="O138" s="122" t="e">
        <f>SUMIFS(#REF!,#REF!,'Country mapping'!$A$1&amp;'Country mapping'!$M138)</f>
        <v>#REF!</v>
      </c>
      <c r="P138" s="122" t="e">
        <f>SUMIFS(#REF!,#REF!,'Country mapping'!$A$1&amp;'Country mapping'!$M138)</f>
        <v>#REF!</v>
      </c>
      <c r="Q138" s="121" t="e">
        <f>Table4[[#This Row],[01/03/2016]]-Table4[[#This Row],[01/12/2015]]</f>
        <v>#REF!</v>
      </c>
    </row>
    <row r="139" spans="13:17" x14ac:dyDescent="0.3">
      <c r="M139" s="261" t="s">
        <v>423</v>
      </c>
      <c r="N139" s="261" t="s">
        <v>787</v>
      </c>
      <c r="O139" s="122" t="e">
        <f>SUMIFS(#REF!,#REF!,'Country mapping'!$A$1&amp;'Country mapping'!$M139)</f>
        <v>#REF!</v>
      </c>
      <c r="P139" s="122" t="e">
        <f>SUMIFS(#REF!,#REF!,'Country mapping'!$A$1&amp;'Country mapping'!$M139)</f>
        <v>#REF!</v>
      </c>
      <c r="Q139" s="121" t="e">
        <f>Table4[[#This Row],[01/03/2016]]-Table4[[#This Row],[01/12/2015]]</f>
        <v>#REF!</v>
      </c>
    </row>
    <row r="140" spans="13:17" x14ac:dyDescent="0.3">
      <c r="M140" s="261" t="s">
        <v>459</v>
      </c>
      <c r="N140" s="261" t="s">
        <v>789</v>
      </c>
      <c r="O140" s="122" t="e">
        <f>SUMIFS(#REF!,#REF!,'Country mapping'!$A$1&amp;'Country mapping'!$M140)</f>
        <v>#REF!</v>
      </c>
      <c r="P140" s="122" t="e">
        <f>SUMIFS(#REF!,#REF!,'Country mapping'!$A$1&amp;'Country mapping'!$M140)</f>
        <v>#REF!</v>
      </c>
      <c r="Q140" s="121" t="e">
        <f>Table4[[#This Row],[01/03/2016]]-Table4[[#This Row],[01/12/2015]]</f>
        <v>#REF!</v>
      </c>
    </row>
    <row r="141" spans="13:17" x14ac:dyDescent="0.3">
      <c r="M141" s="261" t="s">
        <v>450</v>
      </c>
      <c r="N141" s="261" t="s">
        <v>791</v>
      </c>
      <c r="O141" s="122" t="e">
        <f>SUMIFS(#REF!,#REF!,'Country mapping'!$A$1&amp;'Country mapping'!$M141)</f>
        <v>#REF!</v>
      </c>
      <c r="P141" s="122" t="e">
        <f>SUMIFS(#REF!,#REF!,'Country mapping'!$A$1&amp;'Country mapping'!$M141)</f>
        <v>#REF!</v>
      </c>
      <c r="Q141" s="121" t="e">
        <f>Table4[[#This Row],[01/03/2016]]-Table4[[#This Row],[01/12/2015]]</f>
        <v>#REF!</v>
      </c>
    </row>
    <row r="143" spans="13:17" x14ac:dyDescent="0.3">
      <c r="M143" s="444" t="s">
        <v>481</v>
      </c>
      <c r="N143" s="445"/>
      <c r="O143" s="445"/>
      <c r="P143" s="446"/>
    </row>
    <row r="144" spans="13:17" x14ac:dyDescent="0.3">
      <c r="M144" s="138" t="s">
        <v>115</v>
      </c>
      <c r="N144" s="139"/>
      <c r="O144" s="265" t="e">
        <f>SUM(Table4[01/12/2015])</f>
        <v>#REF!</v>
      </c>
      <c r="P144" s="140" t="e">
        <f>SUM(Table4[01/03/2016])</f>
        <v>#REF!</v>
      </c>
    </row>
    <row r="145" spans="13:16" x14ac:dyDescent="0.3">
      <c r="M145" s="141" t="s">
        <v>97</v>
      </c>
      <c r="N145" s="142"/>
      <c r="O145" s="147" t="e">
        <f>SUMIFS(#REF!,#REF!,'Country mapping'!$A$1&amp;'Country mapping'!$M145)</f>
        <v>#REF!</v>
      </c>
      <c r="P145" s="148" t="e">
        <f>SUMIFS(#REF!,#REF!,'Country mapping'!$A$1&amp;'Country mapping'!$M145)</f>
        <v>#REF!</v>
      </c>
    </row>
    <row r="146" spans="13:16" x14ac:dyDescent="0.3">
      <c r="M146" s="149" t="s">
        <v>482</v>
      </c>
      <c r="N146" s="150"/>
      <c r="O146" s="150" t="e">
        <f>O145-O144</f>
        <v>#REF!</v>
      </c>
      <c r="P146" s="151" t="e">
        <f>P145-P144</f>
        <v>#REF!</v>
      </c>
    </row>
  </sheetData>
  <mergeCells count="2">
    <mergeCell ref="M143:P143"/>
    <mergeCell ref="G41:J4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74"/>
  <sheetViews>
    <sheetView workbookViewId="0">
      <selection activeCell="B29" sqref="B29"/>
    </sheetView>
  </sheetViews>
  <sheetFormatPr defaultRowHeight="12" x14ac:dyDescent="0.2"/>
  <sheetData>
    <row r="1" spans="1:18" ht="17.399999999999999" x14ac:dyDescent="0.25">
      <c r="A1" s="192"/>
      <c r="B1" s="194" t="s">
        <v>390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15.6" x14ac:dyDescent="0.3">
      <c r="A2" s="447" t="s">
        <v>533</v>
      </c>
      <c r="B2" s="447"/>
      <c r="C2" s="197"/>
      <c r="D2" s="197"/>
      <c r="E2" s="192"/>
      <c r="F2" s="195"/>
      <c r="G2" s="193"/>
      <c r="H2" s="195"/>
      <c r="I2" s="193"/>
      <c r="J2" s="195"/>
      <c r="K2" s="196"/>
      <c r="L2" s="195"/>
      <c r="M2" s="196"/>
      <c r="N2" s="195"/>
      <c r="O2" s="198" t="s">
        <v>534</v>
      </c>
      <c r="P2" s="195"/>
      <c r="Q2" s="195"/>
      <c r="R2" s="195"/>
    </row>
    <row r="3" spans="1:18" ht="15.6" x14ac:dyDescent="0.3">
      <c r="A3" s="448" t="s">
        <v>535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200"/>
      <c r="N3" s="200"/>
      <c r="O3" s="199"/>
      <c r="P3" s="199"/>
      <c r="Q3" s="199"/>
      <c r="R3" s="199"/>
    </row>
    <row r="4" spans="1:18" ht="15.6" x14ac:dyDescent="0.3">
      <c r="A4" s="201" t="s">
        <v>347</v>
      </c>
      <c r="B4" s="202"/>
      <c r="C4" s="203" t="s">
        <v>125</v>
      </c>
      <c r="D4" s="203"/>
      <c r="E4" s="203"/>
      <c r="F4" s="204"/>
      <c r="G4" s="205"/>
      <c r="H4" s="202"/>
      <c r="I4" s="206"/>
      <c r="J4" s="202"/>
      <c r="K4" s="207"/>
      <c r="L4" s="202"/>
      <c r="M4" s="207"/>
      <c r="N4" s="202"/>
      <c r="O4" s="208"/>
      <c r="P4" s="190"/>
      <c r="Q4" s="190"/>
      <c r="R4" s="190"/>
    </row>
    <row r="5" spans="1:18" ht="13.2" x14ac:dyDescent="0.25">
      <c r="A5" s="191"/>
      <c r="B5" s="210"/>
      <c r="C5" s="210"/>
      <c r="D5" s="210"/>
      <c r="E5" s="192"/>
      <c r="F5" s="211"/>
      <c r="G5" s="212"/>
      <c r="H5" s="213"/>
      <c r="I5" s="212"/>
      <c r="J5" s="214"/>
      <c r="K5" s="192"/>
      <c r="L5" s="214"/>
      <c r="M5" s="192"/>
      <c r="N5" s="214"/>
      <c r="O5" s="210"/>
      <c r="P5" s="209"/>
      <c r="Q5" s="209"/>
      <c r="R5" s="209"/>
    </row>
    <row r="6" spans="1:18" ht="13.2" x14ac:dyDescent="0.25">
      <c r="A6" s="212" t="s">
        <v>536</v>
      </c>
      <c r="B6" s="210"/>
      <c r="C6" s="210"/>
      <c r="D6" s="210"/>
      <c r="E6" s="192"/>
      <c r="F6" s="209"/>
      <c r="G6" s="193"/>
      <c r="H6" s="213"/>
      <c r="I6" s="212"/>
      <c r="J6" s="214"/>
      <c r="K6" s="192"/>
      <c r="L6" s="214"/>
      <c r="M6" s="192"/>
      <c r="N6" s="214"/>
      <c r="O6" s="210"/>
      <c r="P6" s="209"/>
      <c r="Q6" s="209"/>
      <c r="R6" s="209"/>
    </row>
    <row r="7" spans="1:18" ht="13.2" x14ac:dyDescent="0.25">
      <c r="A7" s="191"/>
      <c r="B7" s="210"/>
      <c r="C7" s="210"/>
      <c r="D7" s="210"/>
      <c r="E7" s="192"/>
      <c r="F7" s="215" t="s">
        <v>806</v>
      </c>
      <c r="G7" s="215"/>
      <c r="H7" s="215"/>
      <c r="I7" s="215"/>
      <c r="J7" s="215" t="s">
        <v>807</v>
      </c>
      <c r="K7" s="215"/>
      <c r="L7" s="215"/>
      <c r="M7" s="215"/>
      <c r="N7" s="215"/>
      <c r="O7" s="215"/>
      <c r="P7" s="209"/>
      <c r="Q7" s="209"/>
      <c r="R7" s="209"/>
    </row>
    <row r="8" spans="1:18" x14ac:dyDescent="0.2">
      <c r="A8" s="191"/>
      <c r="B8" s="212" t="s">
        <v>365</v>
      </c>
      <c r="C8" s="210"/>
      <c r="D8" s="191"/>
      <c r="E8" s="192"/>
      <c r="F8" s="215" t="s">
        <v>537</v>
      </c>
      <c r="G8" s="192"/>
      <c r="H8" s="215" t="s">
        <v>538</v>
      </c>
      <c r="I8" s="192"/>
      <c r="J8" s="215" t="s">
        <v>539</v>
      </c>
      <c r="K8" s="192"/>
      <c r="L8" s="215" t="s">
        <v>540</v>
      </c>
      <c r="M8" s="192"/>
      <c r="N8" s="215" t="s">
        <v>537</v>
      </c>
      <c r="O8" s="192"/>
      <c r="P8" s="191"/>
      <c r="Q8" s="191"/>
      <c r="R8" s="191"/>
    </row>
    <row r="9" spans="1:18" x14ac:dyDescent="0.2">
      <c r="A9" s="210"/>
      <c r="B9" s="212" t="s">
        <v>121</v>
      </c>
      <c r="C9" s="210"/>
      <c r="D9" s="216" t="s">
        <v>137</v>
      </c>
      <c r="E9" s="212"/>
      <c r="F9" s="191"/>
      <c r="G9" s="193"/>
      <c r="H9" s="191"/>
      <c r="I9" s="193"/>
      <c r="J9" s="191"/>
      <c r="K9" s="193"/>
      <c r="L9" s="191"/>
      <c r="M9" s="193"/>
      <c r="N9" s="191"/>
      <c r="O9" s="217"/>
      <c r="P9" s="191"/>
      <c r="Q9" s="191"/>
      <c r="R9" s="218"/>
    </row>
    <row r="10" spans="1:18" x14ac:dyDescent="0.2">
      <c r="A10" s="210"/>
      <c r="B10" s="192" t="s">
        <v>205</v>
      </c>
      <c r="C10" s="210"/>
      <c r="D10" s="219" t="s">
        <v>541</v>
      </c>
      <c r="E10" s="220"/>
      <c r="F10" s="221">
        <v>287</v>
      </c>
      <c r="G10" s="222"/>
      <c r="H10" s="221">
        <v>238</v>
      </c>
      <c r="I10" s="222"/>
      <c r="J10" s="221">
        <v>281</v>
      </c>
      <c r="K10" s="222"/>
      <c r="L10" s="221">
        <v>196</v>
      </c>
      <c r="M10" s="222"/>
      <c r="N10" s="221">
        <v>158</v>
      </c>
      <c r="O10" s="222" t="e">
        <f>MATCH(RIGHT(D10,2),#REF!,0)</f>
        <v>#REF!</v>
      </c>
      <c r="P10" s="191"/>
      <c r="Q10" s="191"/>
      <c r="R10" s="191"/>
    </row>
    <row r="11" spans="1:18" x14ac:dyDescent="0.2">
      <c r="A11" s="210"/>
      <c r="B11" s="192" t="s">
        <v>211</v>
      </c>
      <c r="C11" s="210"/>
      <c r="D11" s="219" t="s">
        <v>542</v>
      </c>
      <c r="E11" s="220"/>
      <c r="F11" s="221">
        <v>12651</v>
      </c>
      <c r="G11" s="222"/>
      <c r="H11" s="221">
        <v>11425</v>
      </c>
      <c r="I11" s="222"/>
      <c r="J11" s="221">
        <v>11505</v>
      </c>
      <c r="K11" s="222"/>
      <c r="L11" s="221">
        <v>10518</v>
      </c>
      <c r="M11" s="222"/>
      <c r="N11" s="221">
        <v>9605</v>
      </c>
      <c r="O11" s="222" t="e">
        <f>MATCH(RIGHT(D11,2),#REF!,0)</f>
        <v>#REF!</v>
      </c>
      <c r="P11" s="191"/>
      <c r="Q11" s="191"/>
      <c r="R11" s="191"/>
    </row>
    <row r="12" spans="1:18" x14ac:dyDescent="0.2">
      <c r="A12" s="210"/>
      <c r="B12" s="192" t="s">
        <v>543</v>
      </c>
      <c r="C12" s="210"/>
      <c r="D12" s="219" t="s">
        <v>544</v>
      </c>
      <c r="E12" s="220"/>
      <c r="F12" s="221">
        <v>65315</v>
      </c>
      <c r="G12" s="222"/>
      <c r="H12" s="221">
        <v>65856</v>
      </c>
      <c r="I12" s="222"/>
      <c r="J12" s="221">
        <v>71284</v>
      </c>
      <c r="K12" s="222"/>
      <c r="L12" s="221">
        <v>62799</v>
      </c>
      <c r="M12" s="222"/>
      <c r="N12" s="221">
        <v>67394</v>
      </c>
      <c r="O12" s="222" t="e">
        <f>MATCH(RIGHT(D12,2),#REF!,0)</f>
        <v>#REF!</v>
      </c>
      <c r="P12" s="191"/>
      <c r="Q12" s="191"/>
      <c r="R12" s="191"/>
    </row>
    <row r="13" spans="1:18" x14ac:dyDescent="0.2">
      <c r="A13" s="210"/>
      <c r="B13" s="210" t="s">
        <v>222</v>
      </c>
      <c r="C13" s="210"/>
      <c r="D13" s="219" t="s">
        <v>545</v>
      </c>
      <c r="E13" s="220"/>
      <c r="F13" s="221">
        <v>7858</v>
      </c>
      <c r="G13" s="222"/>
      <c r="H13" s="221">
        <v>9243</v>
      </c>
      <c r="I13" s="222"/>
      <c r="J13" s="221">
        <v>7785</v>
      </c>
      <c r="K13" s="222"/>
      <c r="L13" s="221">
        <v>7885</v>
      </c>
      <c r="M13" s="222"/>
      <c r="N13" s="221">
        <v>7790</v>
      </c>
      <c r="O13" s="222" t="e">
        <f>MATCH(RIGHT(D13,2),#REF!,0)</f>
        <v>#REF!</v>
      </c>
      <c r="P13" s="191"/>
      <c r="Q13" s="191"/>
      <c r="R13" s="191"/>
    </row>
    <row r="14" spans="1:18" x14ac:dyDescent="0.2">
      <c r="A14" s="210"/>
      <c r="B14" s="192" t="s">
        <v>224</v>
      </c>
      <c r="C14" s="210"/>
      <c r="D14" s="219" t="s">
        <v>546</v>
      </c>
      <c r="E14" s="220"/>
      <c r="F14" s="221">
        <v>17991</v>
      </c>
      <c r="G14" s="222"/>
      <c r="H14" s="221">
        <v>17759</v>
      </c>
      <c r="I14" s="222"/>
      <c r="J14" s="221">
        <v>20815</v>
      </c>
      <c r="K14" s="222"/>
      <c r="L14" s="221">
        <v>17186</v>
      </c>
      <c r="M14" s="222"/>
      <c r="N14" s="221">
        <v>16698</v>
      </c>
      <c r="O14" s="222" t="e">
        <f>MATCH(RIGHT(D14,2),#REF!,0)</f>
        <v>#REF!</v>
      </c>
      <c r="P14" s="191"/>
      <c r="Q14" s="191"/>
      <c r="R14" s="191"/>
    </row>
    <row r="15" spans="1:18" x14ac:dyDescent="0.2">
      <c r="A15" s="210"/>
      <c r="B15" s="210" t="s">
        <v>228</v>
      </c>
      <c r="C15" s="210"/>
      <c r="D15" s="219" t="s">
        <v>547</v>
      </c>
      <c r="E15" s="220"/>
      <c r="F15" s="221">
        <v>96</v>
      </c>
      <c r="G15" s="222"/>
      <c r="H15" s="221">
        <v>131</v>
      </c>
      <c r="I15" s="222"/>
      <c r="J15" s="221">
        <v>120</v>
      </c>
      <c r="K15" s="222"/>
      <c r="L15" s="221">
        <v>97</v>
      </c>
      <c r="M15" s="222"/>
      <c r="N15" s="221">
        <v>98</v>
      </c>
      <c r="O15" s="222" t="e">
        <f>MATCH(RIGHT(D15,2),#REF!,0)</f>
        <v>#REF!</v>
      </c>
      <c r="P15" s="191"/>
      <c r="Q15" s="191"/>
      <c r="R15" s="191"/>
    </row>
    <row r="16" spans="1:18" x14ac:dyDescent="0.2">
      <c r="A16" s="210"/>
      <c r="B16" s="192" t="s">
        <v>548</v>
      </c>
      <c r="C16" s="210"/>
      <c r="D16" s="219" t="s">
        <v>549</v>
      </c>
      <c r="E16" s="220"/>
      <c r="F16" s="221">
        <v>11887</v>
      </c>
      <c r="G16" s="222"/>
      <c r="H16" s="221">
        <v>9657</v>
      </c>
      <c r="I16" s="222"/>
      <c r="J16" s="221">
        <v>10372</v>
      </c>
      <c r="K16" s="222"/>
      <c r="L16" s="221">
        <v>11775</v>
      </c>
      <c r="M16" s="222"/>
      <c r="N16" s="221">
        <v>12464</v>
      </c>
      <c r="O16" s="222" t="e">
        <f>MATCH(RIGHT(D16,2),#REF!,0)</f>
        <v>#REF!</v>
      </c>
      <c r="P16" s="191"/>
      <c r="Q16" s="191"/>
      <c r="R16" s="191"/>
    </row>
    <row r="17" spans="1:15" x14ac:dyDescent="0.2">
      <c r="A17" s="210"/>
      <c r="B17" s="192" t="s">
        <v>254</v>
      </c>
      <c r="C17" s="210"/>
      <c r="D17" s="219" t="s">
        <v>550</v>
      </c>
      <c r="E17" s="220"/>
      <c r="F17" s="221">
        <v>247511</v>
      </c>
      <c r="G17" s="222"/>
      <c r="H17" s="221">
        <v>235936</v>
      </c>
      <c r="I17" s="222"/>
      <c r="J17" s="221">
        <v>249791</v>
      </c>
      <c r="K17" s="222"/>
      <c r="L17" s="221">
        <v>252416</v>
      </c>
      <c r="M17" s="222"/>
      <c r="N17" s="221">
        <v>252019</v>
      </c>
      <c r="O17" s="222" t="e">
        <f>MATCH(RIGHT(D17,2),#REF!,0)</f>
        <v>#REF!</v>
      </c>
    </row>
    <row r="18" spans="1:15" x14ac:dyDescent="0.2">
      <c r="A18" s="210"/>
      <c r="B18" s="192" t="s">
        <v>246</v>
      </c>
      <c r="C18" s="210"/>
      <c r="D18" s="219" t="s">
        <v>551</v>
      </c>
      <c r="E18" s="220"/>
      <c r="F18" s="221">
        <v>382828</v>
      </c>
      <c r="G18" s="222"/>
      <c r="H18" s="221">
        <v>364718</v>
      </c>
      <c r="I18" s="222"/>
      <c r="J18" s="221">
        <v>354030</v>
      </c>
      <c r="K18" s="222"/>
      <c r="L18" s="221">
        <v>333223</v>
      </c>
      <c r="M18" s="222"/>
      <c r="N18" s="221">
        <v>315402</v>
      </c>
      <c r="O18" s="222" t="e">
        <f>MATCH(RIGHT(D18,2),#REF!,0)</f>
        <v>#REF!</v>
      </c>
    </row>
    <row r="19" spans="1:15" x14ac:dyDescent="0.2">
      <c r="A19" s="210"/>
      <c r="B19" s="192" t="s">
        <v>11</v>
      </c>
      <c r="C19" s="210"/>
      <c r="D19" s="219" t="s">
        <v>552</v>
      </c>
      <c r="E19" s="220"/>
      <c r="F19" s="221">
        <v>24582</v>
      </c>
      <c r="G19" s="222"/>
      <c r="H19" s="221">
        <v>26073</v>
      </c>
      <c r="I19" s="222"/>
      <c r="J19" s="221">
        <v>25111</v>
      </c>
      <c r="K19" s="222"/>
      <c r="L19" s="221">
        <v>24268</v>
      </c>
      <c r="M19" s="222"/>
      <c r="N19" s="221">
        <v>25114</v>
      </c>
      <c r="O19" s="222" t="e">
        <f>MATCH(RIGHT(D19,2),#REF!,0)</f>
        <v>#REF!</v>
      </c>
    </row>
    <row r="20" spans="1:15" x14ac:dyDescent="0.2">
      <c r="A20" s="210"/>
      <c r="B20" s="192" t="s">
        <v>532</v>
      </c>
      <c r="C20" s="210"/>
      <c r="D20" s="219" t="s">
        <v>553</v>
      </c>
      <c r="E20" s="220"/>
      <c r="F20" s="221"/>
      <c r="G20" s="222"/>
      <c r="H20" s="221"/>
      <c r="I20" s="222"/>
      <c r="J20" s="221"/>
      <c r="K20" s="222"/>
      <c r="L20" s="221" t="s">
        <v>554</v>
      </c>
      <c r="M20" s="222"/>
      <c r="N20" s="221">
        <v>9</v>
      </c>
      <c r="O20" s="222" t="e">
        <f>MATCH(RIGHT(D20,2),#REF!,0)</f>
        <v>#REF!</v>
      </c>
    </row>
    <row r="21" spans="1:15" x14ac:dyDescent="0.2">
      <c r="A21" s="210"/>
      <c r="B21" s="192" t="s">
        <v>20</v>
      </c>
      <c r="C21" s="210"/>
      <c r="D21" s="219" t="s">
        <v>555</v>
      </c>
      <c r="E21" s="220"/>
      <c r="F21" s="221">
        <v>4835</v>
      </c>
      <c r="G21" s="222"/>
      <c r="H21" s="221">
        <v>4383</v>
      </c>
      <c r="I21" s="222"/>
      <c r="J21" s="221">
        <v>3904</v>
      </c>
      <c r="K21" s="222"/>
      <c r="L21" s="221">
        <v>4189</v>
      </c>
      <c r="M21" s="222"/>
      <c r="N21" s="221">
        <v>5050</v>
      </c>
      <c r="O21" s="222" t="e">
        <f>MATCH(RIGHT(D21,2),#REF!,0)</f>
        <v>#REF!</v>
      </c>
    </row>
    <row r="22" spans="1:15" x14ac:dyDescent="0.2">
      <c r="A22" s="210"/>
      <c r="B22" s="192" t="s">
        <v>556</v>
      </c>
      <c r="C22" s="210"/>
      <c r="D22" s="219" t="s">
        <v>557</v>
      </c>
      <c r="E22" s="220"/>
      <c r="F22" s="221">
        <v>228904</v>
      </c>
      <c r="G22" s="222"/>
      <c r="H22" s="221">
        <v>226643</v>
      </c>
      <c r="I22" s="222"/>
      <c r="J22" s="221">
        <v>214789</v>
      </c>
      <c r="K22" s="222"/>
      <c r="L22" s="221">
        <v>221513</v>
      </c>
      <c r="M22" s="222"/>
      <c r="N22" s="221">
        <v>197943</v>
      </c>
      <c r="O22" s="222" t="e">
        <f>MATCH(RIGHT(D22,2),#REF!,0)</f>
        <v>#REF!</v>
      </c>
    </row>
    <row r="23" spans="1:15" x14ac:dyDescent="0.2">
      <c r="A23" s="210"/>
      <c r="B23" s="192" t="s">
        <v>258</v>
      </c>
      <c r="C23" s="210"/>
      <c r="D23" s="219" t="s">
        <v>558</v>
      </c>
      <c r="E23" s="220"/>
      <c r="F23" s="221">
        <v>104011</v>
      </c>
      <c r="G23" s="222"/>
      <c r="H23" s="221">
        <v>95001</v>
      </c>
      <c r="I23" s="222"/>
      <c r="J23" s="221">
        <v>91313</v>
      </c>
      <c r="K23" s="222"/>
      <c r="L23" s="221">
        <v>86510</v>
      </c>
      <c r="M23" s="222"/>
      <c r="N23" s="221">
        <v>78391</v>
      </c>
      <c r="O23" s="222" t="e">
        <f>MATCH(RIGHT(D23,2),#REF!,0)</f>
        <v>#REF!</v>
      </c>
    </row>
    <row r="24" spans="1:15" x14ac:dyDescent="0.2">
      <c r="A24" s="210"/>
      <c r="B24" s="210" t="s">
        <v>237</v>
      </c>
      <c r="C24" s="210"/>
      <c r="D24" s="219" t="s">
        <v>559</v>
      </c>
      <c r="E24" s="220"/>
      <c r="F24" s="221">
        <v>1056</v>
      </c>
      <c r="G24" s="222"/>
      <c r="H24" s="221">
        <v>836</v>
      </c>
      <c r="I24" s="222"/>
      <c r="J24" s="221">
        <v>412</v>
      </c>
      <c r="K24" s="222"/>
      <c r="L24" s="221">
        <v>344</v>
      </c>
      <c r="M24" s="222"/>
      <c r="N24" s="221">
        <v>492</v>
      </c>
      <c r="O24" s="222" t="e">
        <f>MATCH(RIGHT(D24,2),#REF!,0)</f>
        <v>#REF!</v>
      </c>
    </row>
    <row r="25" spans="1:15" x14ac:dyDescent="0.2">
      <c r="A25" s="210"/>
      <c r="B25" s="192" t="s">
        <v>266</v>
      </c>
      <c r="C25" s="210"/>
      <c r="D25" s="219" t="s">
        <v>560</v>
      </c>
      <c r="E25" s="220"/>
      <c r="F25" s="221">
        <v>1934</v>
      </c>
      <c r="G25" s="222"/>
      <c r="H25" s="221">
        <v>1848</v>
      </c>
      <c r="I25" s="222"/>
      <c r="J25" s="221">
        <v>2110</v>
      </c>
      <c r="K25" s="222"/>
      <c r="L25" s="221">
        <v>2162</v>
      </c>
      <c r="M25" s="222"/>
      <c r="N25" s="221">
        <v>1896</v>
      </c>
      <c r="O25" s="222" t="e">
        <f>MATCH(RIGHT(D25,2),#REF!,0)</f>
        <v>#REF!</v>
      </c>
    </row>
    <row r="26" spans="1:15" x14ac:dyDescent="0.2">
      <c r="A26" s="210"/>
      <c r="B26" s="210" t="s">
        <v>235</v>
      </c>
      <c r="C26" s="210"/>
      <c r="D26" s="219" t="s">
        <v>561</v>
      </c>
      <c r="E26" s="220"/>
      <c r="F26" s="221">
        <v>201</v>
      </c>
      <c r="G26" s="222"/>
      <c r="H26" s="221">
        <v>276</v>
      </c>
      <c r="I26" s="222"/>
      <c r="J26" s="221">
        <v>51</v>
      </c>
      <c r="K26" s="222"/>
      <c r="L26" s="221">
        <v>125</v>
      </c>
      <c r="M26" s="222"/>
      <c r="N26" s="221">
        <v>110</v>
      </c>
      <c r="O26" s="222" t="e">
        <f>MATCH(RIGHT(D26,2),#REF!,0)</f>
        <v>#REF!</v>
      </c>
    </row>
    <row r="27" spans="1:15" x14ac:dyDescent="0.2">
      <c r="A27" s="210"/>
      <c r="B27" s="192" t="s">
        <v>562</v>
      </c>
      <c r="C27" s="210"/>
      <c r="D27" s="219" t="s">
        <v>563</v>
      </c>
      <c r="E27" s="220"/>
      <c r="F27" s="221">
        <v>124941</v>
      </c>
      <c r="G27" s="222"/>
      <c r="H27" s="221">
        <v>121020</v>
      </c>
      <c r="I27" s="222"/>
      <c r="J27" s="221">
        <v>116690</v>
      </c>
      <c r="K27" s="222"/>
      <c r="L27" s="221">
        <v>115691</v>
      </c>
      <c r="M27" s="222"/>
      <c r="N27" s="221">
        <v>118257</v>
      </c>
      <c r="O27" s="222" t="e">
        <f>MATCH(RIGHT(D27,2),#REF!,0)</f>
        <v>#REF!</v>
      </c>
    </row>
    <row r="28" spans="1:15" x14ac:dyDescent="0.2">
      <c r="A28" s="210"/>
      <c r="B28" s="210" t="s">
        <v>242</v>
      </c>
      <c r="C28" s="210"/>
      <c r="D28" s="219" t="s">
        <v>564</v>
      </c>
      <c r="E28" s="220"/>
      <c r="F28" s="221">
        <v>1962</v>
      </c>
      <c r="G28" s="222"/>
      <c r="H28" s="221">
        <v>2247</v>
      </c>
      <c r="I28" s="222"/>
      <c r="J28" s="221">
        <v>2673</v>
      </c>
      <c r="K28" s="222"/>
      <c r="L28" s="221">
        <v>1998</v>
      </c>
      <c r="M28" s="222"/>
      <c r="N28" s="221">
        <v>1845</v>
      </c>
      <c r="O28" s="222" t="e">
        <f>MATCH(RIGHT(D28,2),#REF!,0)</f>
        <v>#REF!</v>
      </c>
    </row>
    <row r="29" spans="1:15" x14ac:dyDescent="0.2">
      <c r="A29" s="210"/>
      <c r="B29" s="192" t="s">
        <v>260</v>
      </c>
      <c r="C29" s="210"/>
      <c r="D29" s="219" t="s">
        <v>565</v>
      </c>
      <c r="E29" s="220"/>
      <c r="F29" s="221">
        <v>212890</v>
      </c>
      <c r="G29" s="222"/>
      <c r="H29" s="221">
        <v>218042</v>
      </c>
      <c r="I29" s="222"/>
      <c r="J29" s="221">
        <v>212636</v>
      </c>
      <c r="K29" s="222"/>
      <c r="L29" s="221">
        <v>210205</v>
      </c>
      <c r="M29" s="222"/>
      <c r="N29" s="221">
        <v>218246</v>
      </c>
      <c r="O29" s="222" t="e">
        <f>MATCH(RIGHT(D29,2),#REF!,0)</f>
        <v>#REF!</v>
      </c>
    </row>
    <row r="30" spans="1:15" x14ac:dyDescent="0.2">
      <c r="A30" s="210"/>
      <c r="B30" s="192" t="s">
        <v>50</v>
      </c>
      <c r="C30" s="210"/>
      <c r="D30" s="219" t="s">
        <v>566</v>
      </c>
      <c r="E30" s="220"/>
      <c r="F30" s="221">
        <v>16798</v>
      </c>
      <c r="G30" s="222"/>
      <c r="H30" s="221">
        <v>24724</v>
      </c>
      <c r="I30" s="222"/>
      <c r="J30" s="221">
        <v>19234</v>
      </c>
      <c r="K30" s="222"/>
      <c r="L30" s="221">
        <v>28348</v>
      </c>
      <c r="M30" s="222"/>
      <c r="N30" s="221">
        <v>27212</v>
      </c>
      <c r="O30" s="222" t="e">
        <f>MATCH(RIGHT(D30,2),#REF!,0)</f>
        <v>#REF!</v>
      </c>
    </row>
    <row r="31" spans="1:15" x14ac:dyDescent="0.2">
      <c r="A31" s="210"/>
      <c r="B31" s="192" t="s">
        <v>33</v>
      </c>
      <c r="C31" s="210"/>
      <c r="D31" s="219" t="s">
        <v>567</v>
      </c>
      <c r="E31" s="220"/>
      <c r="F31" s="221">
        <v>20030</v>
      </c>
      <c r="G31" s="222"/>
      <c r="H31" s="221">
        <v>19559</v>
      </c>
      <c r="I31" s="222"/>
      <c r="J31" s="221">
        <v>15764</v>
      </c>
      <c r="K31" s="222"/>
      <c r="L31" s="221">
        <v>16684</v>
      </c>
      <c r="M31" s="222"/>
      <c r="N31" s="221">
        <v>11285</v>
      </c>
      <c r="O31" s="222" t="e">
        <f>MATCH(RIGHT(D31,2),#REF!,0)</f>
        <v>#REF!</v>
      </c>
    </row>
    <row r="32" spans="1:15" x14ac:dyDescent="0.2">
      <c r="A32" s="223"/>
      <c r="B32" s="210" t="s">
        <v>43</v>
      </c>
      <c r="C32" s="223"/>
      <c r="D32" s="219" t="s">
        <v>568</v>
      </c>
      <c r="E32" s="220"/>
      <c r="F32" s="221">
        <v>1413</v>
      </c>
      <c r="G32" s="222"/>
      <c r="H32" s="221">
        <v>727</v>
      </c>
      <c r="I32" s="222"/>
      <c r="J32" s="221">
        <v>945</v>
      </c>
      <c r="K32" s="222"/>
      <c r="L32" s="221">
        <v>976</v>
      </c>
      <c r="M32" s="222"/>
      <c r="N32" s="221">
        <v>1298</v>
      </c>
      <c r="O32" s="222" t="e">
        <f>MATCH(RIGHT(D32,2),#REF!,0)</f>
        <v>#REF!</v>
      </c>
    </row>
    <row r="33" spans="1:20" x14ac:dyDescent="0.2">
      <c r="A33" s="210"/>
      <c r="B33" s="210" t="s">
        <v>42</v>
      </c>
      <c r="C33" s="210"/>
      <c r="D33" s="219" t="s">
        <v>569</v>
      </c>
      <c r="E33" s="220"/>
      <c r="F33" s="221">
        <v>825</v>
      </c>
      <c r="G33" s="222"/>
      <c r="H33" s="221">
        <v>416</v>
      </c>
      <c r="I33" s="222"/>
      <c r="J33" s="221">
        <v>350</v>
      </c>
      <c r="K33" s="222"/>
      <c r="L33" s="221">
        <v>231</v>
      </c>
      <c r="M33" s="222"/>
      <c r="N33" s="221">
        <v>1300</v>
      </c>
      <c r="O33" s="222" t="e">
        <f>MATCH(RIGHT(D33,2),#REF!,0)</f>
        <v>#REF!</v>
      </c>
      <c r="P33" s="191"/>
      <c r="Q33" s="191"/>
      <c r="R33" s="191"/>
      <c r="S33" s="191"/>
      <c r="T33" s="191"/>
    </row>
    <row r="34" spans="1:20" x14ac:dyDescent="0.2">
      <c r="A34" s="210"/>
      <c r="B34" s="192" t="s">
        <v>248</v>
      </c>
      <c r="C34" s="210"/>
      <c r="D34" s="219" t="s">
        <v>570</v>
      </c>
      <c r="E34" s="220"/>
      <c r="F34" s="221">
        <v>72738</v>
      </c>
      <c r="G34" s="222"/>
      <c r="H34" s="221">
        <v>43844</v>
      </c>
      <c r="I34" s="222"/>
      <c r="J34" s="221">
        <v>41117</v>
      </c>
      <c r="K34" s="222"/>
      <c r="L34" s="221">
        <v>37717</v>
      </c>
      <c r="M34" s="222"/>
      <c r="N34" s="221">
        <v>34981</v>
      </c>
      <c r="O34" s="222" t="e">
        <f>MATCH(RIGHT(D34,2),#REF!,0)</f>
        <v>#REF!</v>
      </c>
      <c r="P34" s="191"/>
      <c r="Q34" s="191"/>
      <c r="R34" s="191"/>
      <c r="S34" s="191"/>
      <c r="T34" s="191"/>
    </row>
    <row r="35" spans="1:20" x14ac:dyDescent="0.2">
      <c r="A35" s="210"/>
      <c r="B35" s="192" t="s">
        <v>41</v>
      </c>
      <c r="C35" s="210"/>
      <c r="D35" s="219" t="s">
        <v>571</v>
      </c>
      <c r="E35" s="220"/>
      <c r="F35" s="221">
        <v>28050</v>
      </c>
      <c r="G35" s="222"/>
      <c r="H35" s="221">
        <v>28113</v>
      </c>
      <c r="I35" s="222"/>
      <c r="J35" s="221">
        <v>24915</v>
      </c>
      <c r="K35" s="222"/>
      <c r="L35" s="221">
        <v>23759</v>
      </c>
      <c r="M35" s="222"/>
      <c r="N35" s="221">
        <v>23525</v>
      </c>
      <c r="O35" s="222" t="e">
        <f>MATCH(RIGHT(D35,2),#REF!,0)</f>
        <v>#REF!</v>
      </c>
      <c r="P35" s="191"/>
      <c r="Q35" s="191"/>
      <c r="R35" s="191"/>
      <c r="S35" s="191"/>
      <c r="T35" s="191"/>
    </row>
    <row r="36" spans="1:20" x14ac:dyDescent="0.2">
      <c r="A36" s="210"/>
      <c r="B36" s="192" t="s">
        <v>572</v>
      </c>
      <c r="C36" s="210"/>
      <c r="D36" s="219" t="s">
        <v>573</v>
      </c>
      <c r="E36" s="220"/>
      <c r="F36" s="221">
        <v>244422</v>
      </c>
      <c r="G36" s="222"/>
      <c r="H36" s="221">
        <v>238222</v>
      </c>
      <c r="I36" s="222"/>
      <c r="J36" s="221">
        <v>215711</v>
      </c>
      <c r="K36" s="222"/>
      <c r="L36" s="221">
        <v>217896</v>
      </c>
      <c r="M36" s="222"/>
      <c r="N36" s="221">
        <v>211783</v>
      </c>
      <c r="O36" s="222" t="e">
        <f>MATCH(RIGHT(D36,2),#REF!,0)</f>
        <v>#REF!</v>
      </c>
      <c r="P36" s="191"/>
      <c r="Q36" s="191"/>
      <c r="R36" s="191"/>
      <c r="S36" s="191"/>
      <c r="T36" s="191"/>
    </row>
    <row r="37" spans="1:20" x14ac:dyDescent="0.2">
      <c r="A37" s="210"/>
      <c r="B37" s="192" t="s">
        <v>66</v>
      </c>
      <c r="C37" s="210"/>
      <c r="D37" s="219" t="s">
        <v>574</v>
      </c>
      <c r="E37" s="220"/>
      <c r="F37" s="221">
        <v>14</v>
      </c>
      <c r="G37" s="222"/>
      <c r="H37" s="221">
        <v>21</v>
      </c>
      <c r="I37" s="222"/>
      <c r="J37" s="221">
        <v>35</v>
      </c>
      <c r="K37" s="222"/>
      <c r="L37" s="221">
        <v>38</v>
      </c>
      <c r="M37" s="222"/>
      <c r="N37" s="221">
        <v>17</v>
      </c>
      <c r="O37" s="222" t="e">
        <f>MATCH(RIGHT(D37,2),#REF!,0)</f>
        <v>#REF!</v>
      </c>
      <c r="P37" s="191"/>
      <c r="Q37" s="191"/>
      <c r="R37" s="191"/>
      <c r="S37" s="191"/>
      <c r="T37" s="191"/>
    </row>
    <row r="38" spans="1:20" x14ac:dyDescent="0.2">
      <c r="A38" s="226"/>
      <c r="B38" s="192" t="s">
        <v>116</v>
      </c>
      <c r="C38" s="226"/>
      <c r="D38" s="219" t="s">
        <v>575</v>
      </c>
      <c r="E38" s="220"/>
      <c r="F38" s="221">
        <v>11</v>
      </c>
      <c r="G38" s="222"/>
      <c r="H38" s="221">
        <v>8</v>
      </c>
      <c r="I38" s="222"/>
      <c r="J38" s="221">
        <v>8</v>
      </c>
      <c r="K38" s="222"/>
      <c r="L38" s="221">
        <v>8</v>
      </c>
      <c r="M38" s="222"/>
      <c r="N38" s="221">
        <v>5</v>
      </c>
      <c r="O38" s="222"/>
      <c r="P38" s="224"/>
      <c r="Q38" s="224"/>
      <c r="R38" s="224"/>
      <c r="S38" s="224"/>
      <c r="T38" s="224"/>
    </row>
    <row r="39" spans="1:20" x14ac:dyDescent="0.2">
      <c r="A39" s="210"/>
      <c r="B39" s="212" t="s">
        <v>115</v>
      </c>
      <c r="C39" s="210"/>
      <c r="D39" s="219" t="s">
        <v>576</v>
      </c>
      <c r="E39" s="220"/>
      <c r="F39" s="227">
        <v>1836042</v>
      </c>
      <c r="G39" s="228"/>
      <c r="H39" s="227">
        <v>1766965</v>
      </c>
      <c r="I39" s="228"/>
      <c r="J39" s="227">
        <v>1713753</v>
      </c>
      <c r="K39" s="228"/>
      <c r="L39" s="227">
        <v>1688754</v>
      </c>
      <c r="M39" s="228"/>
      <c r="N39" s="227">
        <v>1640388</v>
      </c>
      <c r="O39" s="222" t="e">
        <f>MATCH(RIGHT(D39,2),#REF!,0)</f>
        <v>#REF!</v>
      </c>
      <c r="P39" s="191"/>
      <c r="Q39" s="191"/>
      <c r="R39" s="191"/>
      <c r="S39" s="191"/>
      <c r="T39" s="191"/>
    </row>
    <row r="40" spans="1:20" x14ac:dyDescent="0.2">
      <c r="A40" s="210"/>
      <c r="B40" s="210" t="s">
        <v>808</v>
      </c>
      <c r="C40" s="210"/>
      <c r="D40" s="229"/>
      <c r="E40" s="192"/>
      <c r="F40" s="230"/>
      <c r="G40" s="222"/>
      <c r="H40" s="217"/>
      <c r="I40" s="231"/>
      <c r="J40" s="217"/>
      <c r="K40" s="231"/>
      <c r="L40" s="217"/>
      <c r="M40" s="231"/>
      <c r="N40" s="217"/>
      <c r="O40" s="217"/>
      <c r="P40" s="191"/>
      <c r="Q40" s="191"/>
      <c r="R40" s="218"/>
      <c r="S40" s="191"/>
      <c r="T40" s="229"/>
    </row>
    <row r="41" spans="1:20" x14ac:dyDescent="0.2">
      <c r="A41" s="210"/>
      <c r="B41" s="226" t="s">
        <v>367</v>
      </c>
      <c r="C41" s="210"/>
      <c r="D41" s="232"/>
      <c r="E41" s="233"/>
      <c r="F41" s="191"/>
      <c r="G41" s="234"/>
      <c r="H41" s="191"/>
      <c r="I41" s="193"/>
      <c r="J41" s="191"/>
      <c r="K41" s="193"/>
      <c r="L41" s="191"/>
      <c r="M41" s="193"/>
      <c r="N41" s="191"/>
      <c r="O41" s="217"/>
      <c r="P41" s="191"/>
      <c r="Q41" s="191"/>
      <c r="R41" s="218"/>
      <c r="S41" s="191"/>
      <c r="T41" s="229"/>
    </row>
    <row r="42" spans="1:20" x14ac:dyDescent="0.2">
      <c r="A42" s="210"/>
      <c r="B42" s="210" t="s">
        <v>212</v>
      </c>
      <c r="C42" s="210"/>
      <c r="D42" s="219" t="s">
        <v>577</v>
      </c>
      <c r="E42" s="220"/>
      <c r="F42" s="221">
        <v>69199</v>
      </c>
      <c r="G42" s="222"/>
      <c r="H42" s="221">
        <v>64876</v>
      </c>
      <c r="I42" s="222"/>
      <c r="J42" s="221">
        <v>62465</v>
      </c>
      <c r="K42" s="222"/>
      <c r="L42" s="221">
        <v>66256</v>
      </c>
      <c r="M42" s="222"/>
      <c r="N42" s="221">
        <v>71190</v>
      </c>
      <c r="O42" s="222" t="e">
        <f>MATCH(RIGHT(D42,2),#REF!,0)</f>
        <v>#REF!</v>
      </c>
      <c r="P42" s="191"/>
      <c r="Q42" s="191"/>
      <c r="R42" s="191"/>
      <c r="S42" s="191"/>
      <c r="T42" s="191"/>
    </row>
    <row r="43" spans="1:20" x14ac:dyDescent="0.2">
      <c r="A43" s="210"/>
      <c r="B43" s="210" t="s">
        <v>214</v>
      </c>
      <c r="C43" s="210"/>
      <c r="D43" s="219" t="s">
        <v>578</v>
      </c>
      <c r="E43" s="220"/>
      <c r="F43" s="221">
        <v>44288</v>
      </c>
      <c r="G43" s="222"/>
      <c r="H43" s="221">
        <v>44609</v>
      </c>
      <c r="I43" s="222"/>
      <c r="J43" s="221">
        <v>44545</v>
      </c>
      <c r="K43" s="222"/>
      <c r="L43" s="221">
        <v>47655</v>
      </c>
      <c r="M43" s="222"/>
      <c r="N43" s="221">
        <v>48954</v>
      </c>
      <c r="O43" s="222" t="e">
        <f>MATCH(RIGHT(D43,2),#REF!,0)</f>
        <v>#REF!</v>
      </c>
      <c r="P43" s="191"/>
      <c r="Q43" s="191"/>
      <c r="R43" s="191"/>
      <c r="S43" s="191"/>
      <c r="T43" s="191"/>
    </row>
    <row r="44" spans="1:20" x14ac:dyDescent="0.2">
      <c r="A44" s="210"/>
      <c r="B44" s="210" t="s">
        <v>263</v>
      </c>
      <c r="C44" s="210"/>
      <c r="D44" s="219" t="s">
        <v>579</v>
      </c>
      <c r="E44" s="220"/>
      <c r="F44" s="221">
        <v>127321</v>
      </c>
      <c r="G44" s="222"/>
      <c r="H44" s="221">
        <v>139734</v>
      </c>
      <c r="I44" s="222"/>
      <c r="J44" s="221">
        <v>125751</v>
      </c>
      <c r="K44" s="222"/>
      <c r="L44" s="221">
        <v>93247</v>
      </c>
      <c r="M44" s="222"/>
      <c r="N44" s="221">
        <v>99108</v>
      </c>
      <c r="O44" s="222" t="e">
        <f>MATCH(RIGHT(D44,2),#REF!,0)</f>
        <v>#REF!</v>
      </c>
      <c r="P44" s="191"/>
      <c r="Q44" s="191"/>
      <c r="R44" s="191"/>
      <c r="S44" s="191"/>
      <c r="T44" s="191"/>
    </row>
    <row r="45" spans="1:20" x14ac:dyDescent="0.2">
      <c r="A45" s="210"/>
      <c r="B45" s="210" t="s">
        <v>26</v>
      </c>
      <c r="C45" s="210"/>
      <c r="D45" s="219" t="s">
        <v>580</v>
      </c>
      <c r="E45" s="220"/>
      <c r="F45" s="221">
        <v>3175</v>
      </c>
      <c r="G45" s="222"/>
      <c r="H45" s="221">
        <v>4541</v>
      </c>
      <c r="I45" s="222"/>
      <c r="J45" s="221">
        <v>5590</v>
      </c>
      <c r="K45" s="222"/>
      <c r="L45" s="221">
        <v>5583</v>
      </c>
      <c r="M45" s="222"/>
      <c r="N45" s="221">
        <v>3089</v>
      </c>
      <c r="O45" s="222" t="e">
        <f>MATCH(RIGHT(D45,2),#REF!,0)</f>
        <v>#REF!</v>
      </c>
      <c r="P45" s="191"/>
      <c r="Q45" s="191"/>
      <c r="R45" s="191"/>
      <c r="S45" s="191"/>
      <c r="T45" s="191"/>
    </row>
    <row r="46" spans="1:20" x14ac:dyDescent="0.2">
      <c r="A46" s="210"/>
      <c r="B46" s="210" t="s">
        <v>63</v>
      </c>
      <c r="C46" s="210"/>
      <c r="D46" s="219" t="s">
        <v>581</v>
      </c>
      <c r="E46" s="220"/>
      <c r="F46" s="221">
        <v>961958</v>
      </c>
      <c r="G46" s="222"/>
      <c r="H46" s="221">
        <v>910129</v>
      </c>
      <c r="I46" s="222"/>
      <c r="J46" s="221">
        <v>833450</v>
      </c>
      <c r="K46" s="222"/>
      <c r="L46" s="221">
        <v>832578</v>
      </c>
      <c r="M46" s="222"/>
      <c r="N46" s="221">
        <v>788676</v>
      </c>
      <c r="O46" s="222" t="e">
        <f>MATCH(RIGHT(D46,2),#REF!,0)</f>
        <v>#REF!</v>
      </c>
      <c r="P46" s="191"/>
      <c r="Q46" s="191"/>
      <c r="R46" s="191"/>
      <c r="S46" s="191"/>
      <c r="T46" s="191"/>
    </row>
    <row r="47" spans="1:20" x14ac:dyDescent="0.2">
      <c r="A47" s="210"/>
      <c r="B47" s="210"/>
      <c r="C47" s="210"/>
      <c r="D47" s="219"/>
      <c r="E47" s="233"/>
      <c r="F47" s="230"/>
      <c r="G47" s="222"/>
      <c r="H47" s="217"/>
      <c r="I47" s="231"/>
      <c r="J47" s="217"/>
      <c r="K47" s="231"/>
      <c r="L47" s="217"/>
      <c r="M47" s="231"/>
      <c r="N47" s="217"/>
      <c r="O47" s="222"/>
      <c r="P47" s="191"/>
      <c r="Q47" s="191"/>
      <c r="R47" s="218"/>
      <c r="S47" s="191"/>
      <c r="T47" s="191"/>
    </row>
    <row r="48" spans="1:20" x14ac:dyDescent="0.2">
      <c r="A48" s="210"/>
      <c r="B48" s="226" t="s">
        <v>368</v>
      </c>
      <c r="C48" s="210"/>
      <c r="D48" s="219" t="s">
        <v>582</v>
      </c>
      <c r="E48" s="220"/>
      <c r="F48" s="227">
        <v>3041983</v>
      </c>
      <c r="G48" s="228"/>
      <c r="H48" s="227">
        <v>2930854</v>
      </c>
      <c r="I48" s="228"/>
      <c r="J48" s="227">
        <v>2785554</v>
      </c>
      <c r="K48" s="228"/>
      <c r="L48" s="227">
        <v>2734073</v>
      </c>
      <c r="M48" s="228"/>
      <c r="N48" s="227">
        <v>2651404</v>
      </c>
      <c r="O48" s="222" t="e">
        <f>MATCH(RIGHT(D48,2),#REF!,0)</f>
        <v>#REF!</v>
      </c>
      <c r="P48" s="191"/>
      <c r="Q48" s="191"/>
      <c r="R48" s="191"/>
      <c r="S48" s="191"/>
      <c r="T48" s="191"/>
    </row>
    <row r="49" spans="1:20" x14ac:dyDescent="0.2">
      <c r="A49" s="210"/>
      <c r="B49" s="210"/>
      <c r="C49" s="210"/>
      <c r="D49" s="219"/>
      <c r="E49" s="233"/>
      <c r="F49" s="230"/>
      <c r="G49" s="222"/>
      <c r="H49" s="217"/>
      <c r="I49" s="231"/>
      <c r="J49" s="217"/>
      <c r="K49" s="231"/>
      <c r="L49" s="217"/>
      <c r="M49" s="231"/>
      <c r="N49" s="217"/>
      <c r="O49" s="217"/>
      <c r="P49" s="191"/>
      <c r="Q49" s="191"/>
      <c r="R49" s="218"/>
      <c r="S49" s="191"/>
      <c r="T49" s="229"/>
    </row>
    <row r="50" spans="1:20" x14ac:dyDescent="0.2">
      <c r="A50" s="210"/>
      <c r="B50" s="226" t="s">
        <v>330</v>
      </c>
      <c r="C50" s="210"/>
      <c r="D50" s="232"/>
      <c r="E50" s="233"/>
      <c r="F50" s="191"/>
      <c r="G50" s="234"/>
      <c r="H50" s="191"/>
      <c r="I50" s="193"/>
      <c r="J50" s="191"/>
      <c r="K50" s="193"/>
      <c r="L50" s="191"/>
      <c r="M50" s="193"/>
      <c r="N50" s="191"/>
      <c r="O50" s="217"/>
      <c r="P50" s="191"/>
      <c r="Q50" s="191"/>
      <c r="R50" s="218"/>
      <c r="S50" s="191"/>
      <c r="T50" s="229"/>
    </row>
    <row r="51" spans="1:20" x14ac:dyDescent="0.2">
      <c r="A51" s="210"/>
      <c r="B51" s="210" t="s">
        <v>583</v>
      </c>
      <c r="C51" s="210"/>
      <c r="D51" s="219" t="s">
        <v>584</v>
      </c>
      <c r="E51" s="233"/>
      <c r="F51" s="221"/>
      <c r="G51" s="234"/>
      <c r="H51" s="221"/>
      <c r="I51" s="234"/>
      <c r="J51" s="221"/>
      <c r="K51" s="234"/>
      <c r="L51" s="221" t="s">
        <v>554</v>
      </c>
      <c r="M51" s="234"/>
      <c r="N51" s="221">
        <v>1</v>
      </c>
      <c r="O51" s="222" t="e">
        <f>MATCH(RIGHT(D51,2),#REF!,0)</f>
        <v>#REF!</v>
      </c>
      <c r="P51" s="191"/>
      <c r="Q51" s="191"/>
      <c r="R51" s="191"/>
      <c r="S51" s="191"/>
      <c r="T51" s="191"/>
    </row>
    <row r="52" spans="1:20" x14ac:dyDescent="0.2">
      <c r="A52" s="210"/>
      <c r="B52" s="210" t="s">
        <v>255</v>
      </c>
      <c r="C52" s="210"/>
      <c r="D52" s="219" t="s">
        <v>585</v>
      </c>
      <c r="E52" s="220"/>
      <c r="F52" s="221">
        <v>24037</v>
      </c>
      <c r="G52" s="222"/>
      <c r="H52" s="221">
        <v>26166</v>
      </c>
      <c r="I52" s="222"/>
      <c r="J52" s="221">
        <v>27577</v>
      </c>
      <c r="K52" s="222"/>
      <c r="L52" s="221">
        <v>25635</v>
      </c>
      <c r="M52" s="222"/>
      <c r="N52" s="221">
        <v>27214</v>
      </c>
      <c r="O52" s="222" t="e">
        <f>MATCH(RIGHT(D52,2),#REF!,0)</f>
        <v>#REF!</v>
      </c>
      <c r="P52" s="191"/>
      <c r="Q52" s="191"/>
      <c r="R52" s="191"/>
      <c r="S52" s="191"/>
      <c r="T52" s="191"/>
    </row>
    <row r="53" spans="1:20" x14ac:dyDescent="0.2">
      <c r="A53" s="210"/>
      <c r="B53" s="210" t="s">
        <v>6</v>
      </c>
      <c r="C53" s="210"/>
      <c r="D53" s="219" t="s">
        <v>586</v>
      </c>
      <c r="E53" s="220"/>
      <c r="F53" s="221">
        <v>4814</v>
      </c>
      <c r="G53" s="222"/>
      <c r="H53" s="221">
        <v>4341</v>
      </c>
      <c r="I53" s="222"/>
      <c r="J53" s="221">
        <v>3565</v>
      </c>
      <c r="K53" s="222"/>
      <c r="L53" s="221">
        <v>3222</v>
      </c>
      <c r="M53" s="222"/>
      <c r="N53" s="221">
        <v>3562</v>
      </c>
      <c r="O53" s="222" t="e">
        <f>MATCH(RIGHT(D53,2),#REF!,0)</f>
        <v>#REF!</v>
      </c>
      <c r="P53" s="191"/>
      <c r="Q53" s="191"/>
      <c r="R53" s="191"/>
      <c r="S53" s="191"/>
      <c r="T53" s="191"/>
    </row>
    <row r="54" spans="1:20" x14ac:dyDescent="0.2">
      <c r="A54" s="210"/>
      <c r="B54" s="210" t="s">
        <v>2</v>
      </c>
      <c r="C54" s="210"/>
      <c r="D54" s="219" t="s">
        <v>587</v>
      </c>
      <c r="E54" s="220"/>
      <c r="F54" s="221">
        <v>7320</v>
      </c>
      <c r="G54" s="222"/>
      <c r="H54" s="221">
        <v>6715</v>
      </c>
      <c r="I54" s="222"/>
      <c r="J54" s="221">
        <v>7654</v>
      </c>
      <c r="K54" s="222"/>
      <c r="L54" s="221">
        <v>9170</v>
      </c>
      <c r="M54" s="222"/>
      <c r="N54" s="221">
        <v>8841</v>
      </c>
      <c r="O54" s="222" t="e">
        <f>MATCH(RIGHT(D54,2),#REF!,0)</f>
        <v>#REF!</v>
      </c>
      <c r="P54" s="191"/>
      <c r="Q54" s="191"/>
      <c r="R54" s="191"/>
      <c r="S54" s="191"/>
      <c r="T54" s="191"/>
    </row>
    <row r="55" spans="1:20" x14ac:dyDescent="0.2">
      <c r="A55" s="210"/>
      <c r="B55" s="210" t="s">
        <v>252</v>
      </c>
      <c r="C55" s="210"/>
      <c r="D55" s="219" t="s">
        <v>588</v>
      </c>
      <c r="E55" s="220"/>
      <c r="F55" s="221">
        <v>13445</v>
      </c>
      <c r="G55" s="222"/>
      <c r="H55" s="221">
        <v>16206</v>
      </c>
      <c r="I55" s="222"/>
      <c r="J55" s="221">
        <v>14535</v>
      </c>
      <c r="K55" s="222"/>
      <c r="L55" s="221">
        <v>14990</v>
      </c>
      <c r="M55" s="222"/>
      <c r="N55" s="221">
        <v>16351</v>
      </c>
      <c r="O55" s="222" t="e">
        <f>MATCH(RIGHT(D55,2),#REF!,0)</f>
        <v>#REF!</v>
      </c>
      <c r="P55" s="191"/>
      <c r="Q55" s="191"/>
      <c r="R55" s="191"/>
      <c r="S55" s="191"/>
      <c r="T55" s="191"/>
    </row>
    <row r="56" spans="1:20" x14ac:dyDescent="0.2">
      <c r="A56" s="210"/>
      <c r="B56" s="210" t="s">
        <v>245</v>
      </c>
      <c r="C56" s="210"/>
      <c r="D56" s="219" t="s">
        <v>589</v>
      </c>
      <c r="E56" s="220"/>
      <c r="F56" s="221">
        <v>197350</v>
      </c>
      <c r="G56" s="222"/>
      <c r="H56" s="221">
        <v>209206</v>
      </c>
      <c r="I56" s="222"/>
      <c r="J56" s="221">
        <v>207287</v>
      </c>
      <c r="K56" s="222"/>
      <c r="L56" s="221">
        <v>182936</v>
      </c>
      <c r="M56" s="222"/>
      <c r="N56" s="221">
        <v>194028</v>
      </c>
      <c r="O56" s="222" t="e">
        <f>MATCH(RIGHT(D56,2),#REF!,0)</f>
        <v>#REF!</v>
      </c>
      <c r="P56" s="191"/>
      <c r="Q56" s="191"/>
      <c r="R56" s="191"/>
      <c r="S56" s="191"/>
      <c r="T56" s="191"/>
    </row>
    <row r="57" spans="1:20" x14ac:dyDescent="0.2">
      <c r="A57" s="210"/>
      <c r="B57" s="210" t="s">
        <v>386</v>
      </c>
      <c r="C57" s="210"/>
      <c r="D57" s="219" t="s">
        <v>590</v>
      </c>
      <c r="E57" s="220"/>
      <c r="F57" s="221">
        <v>1079</v>
      </c>
      <c r="G57" s="222"/>
      <c r="H57" s="221">
        <v>968</v>
      </c>
      <c r="I57" s="222"/>
      <c r="J57" s="221">
        <v>1802</v>
      </c>
      <c r="K57" s="222"/>
      <c r="L57" s="221">
        <v>880</v>
      </c>
      <c r="M57" s="222"/>
      <c r="N57" s="221">
        <v>904</v>
      </c>
      <c r="O57" s="222" t="e">
        <f>MATCH(RIGHT(D57,2),#REF!,0)</f>
        <v>#REF!</v>
      </c>
      <c r="P57" s="191"/>
      <c r="Q57" s="191"/>
      <c r="R57" s="191"/>
      <c r="S57" s="191"/>
      <c r="T57" s="191"/>
    </row>
    <row r="58" spans="1:20" x14ac:dyDescent="0.2">
      <c r="A58" s="210"/>
      <c r="B58" s="210" t="s">
        <v>267</v>
      </c>
      <c r="C58" s="210"/>
      <c r="D58" s="219" t="s">
        <v>591</v>
      </c>
      <c r="E58" s="220"/>
      <c r="F58" s="221">
        <v>4273</v>
      </c>
      <c r="G58" s="222"/>
      <c r="H58" s="221">
        <v>9336</v>
      </c>
      <c r="I58" s="222"/>
      <c r="J58" s="221">
        <v>4378</v>
      </c>
      <c r="K58" s="222"/>
      <c r="L58" s="221">
        <v>3523</v>
      </c>
      <c r="M58" s="222"/>
      <c r="N58" s="221">
        <v>3473</v>
      </c>
      <c r="O58" s="222" t="e">
        <f>MATCH(RIGHT(D58,2),#REF!,0)</f>
        <v>#REF!</v>
      </c>
      <c r="P58" s="191"/>
      <c r="Q58" s="191"/>
      <c r="R58" s="191"/>
      <c r="S58" s="191"/>
      <c r="T58" s="191"/>
    </row>
    <row r="59" spans="1:20" x14ac:dyDescent="0.2">
      <c r="A59" s="210"/>
      <c r="B59" s="210" t="s">
        <v>261</v>
      </c>
      <c r="C59" s="210"/>
      <c r="D59" s="219" t="s">
        <v>592</v>
      </c>
      <c r="E59" s="220"/>
      <c r="F59" s="221">
        <v>59424</v>
      </c>
      <c r="G59" s="222"/>
      <c r="H59" s="221">
        <v>57484</v>
      </c>
      <c r="I59" s="222"/>
      <c r="J59" s="221">
        <v>49515</v>
      </c>
      <c r="K59" s="222"/>
      <c r="L59" s="221">
        <v>47801</v>
      </c>
      <c r="M59" s="222"/>
      <c r="N59" s="221">
        <v>42197</v>
      </c>
      <c r="O59" s="222" t="e">
        <f>MATCH(RIGHT(D59,2),#REF!,0)</f>
        <v>#REF!</v>
      </c>
      <c r="P59" s="191"/>
      <c r="Q59" s="191"/>
      <c r="R59" s="191"/>
      <c r="S59" s="191"/>
      <c r="T59" s="191"/>
    </row>
    <row r="60" spans="1:20" x14ac:dyDescent="0.2">
      <c r="A60" s="210"/>
      <c r="B60" s="210" t="s">
        <v>249</v>
      </c>
      <c r="C60" s="210"/>
      <c r="D60" s="219" t="s">
        <v>593</v>
      </c>
      <c r="E60" s="220"/>
      <c r="F60" s="221">
        <v>62652</v>
      </c>
      <c r="G60" s="222"/>
      <c r="H60" s="221">
        <v>74737</v>
      </c>
      <c r="I60" s="222"/>
      <c r="J60" s="221">
        <v>87943</v>
      </c>
      <c r="K60" s="222"/>
      <c r="L60" s="221">
        <v>86046</v>
      </c>
      <c r="M60" s="222"/>
      <c r="N60" s="221">
        <v>83443</v>
      </c>
      <c r="O60" s="222" t="e">
        <f>MATCH(RIGHT(D60,2),#REF!,0)</f>
        <v>#REF!</v>
      </c>
      <c r="P60" s="191"/>
      <c r="Q60" s="191"/>
      <c r="R60" s="191"/>
      <c r="S60" s="191"/>
      <c r="T60" s="191"/>
    </row>
    <row r="61" spans="1:20" x14ac:dyDescent="0.2">
      <c r="A61" s="210"/>
      <c r="B61" s="210" t="s">
        <v>321</v>
      </c>
      <c r="C61" s="210"/>
      <c r="D61" s="219" t="s">
        <v>594</v>
      </c>
      <c r="E61" s="220"/>
      <c r="F61" s="221">
        <v>39647</v>
      </c>
      <c r="G61" s="222"/>
      <c r="H61" s="221">
        <v>37861</v>
      </c>
      <c r="I61" s="222"/>
      <c r="J61" s="221">
        <v>37029</v>
      </c>
      <c r="K61" s="222"/>
      <c r="L61" s="221">
        <v>39305</v>
      </c>
      <c r="M61" s="222"/>
      <c r="N61" s="221">
        <v>37415</v>
      </c>
      <c r="O61" s="222" t="e">
        <f>MATCH(RIGHT(D61,2),#REF!,0)</f>
        <v>#REF!</v>
      </c>
      <c r="P61" s="191"/>
      <c r="Q61" s="191"/>
      <c r="R61" s="191"/>
      <c r="S61" s="191"/>
      <c r="T61" s="191"/>
    </row>
    <row r="62" spans="1:20" x14ac:dyDescent="0.2">
      <c r="A62" s="210"/>
      <c r="B62" s="210" t="s">
        <v>264</v>
      </c>
      <c r="C62" s="210"/>
      <c r="D62" s="219" t="s">
        <v>595</v>
      </c>
      <c r="E62" s="220"/>
      <c r="F62" s="221">
        <v>198384</v>
      </c>
      <c r="G62" s="222"/>
      <c r="H62" s="221">
        <v>177704</v>
      </c>
      <c r="I62" s="222"/>
      <c r="J62" s="221">
        <v>176749</v>
      </c>
      <c r="K62" s="222"/>
      <c r="L62" s="221">
        <v>170139</v>
      </c>
      <c r="M62" s="222"/>
      <c r="N62" s="221">
        <v>154190</v>
      </c>
      <c r="O62" s="222" t="e">
        <f>MATCH(RIGHT(D62,2),#REF!,0)</f>
        <v>#REF!</v>
      </c>
      <c r="P62" s="191"/>
      <c r="Q62" s="191"/>
      <c r="R62" s="191"/>
      <c r="S62" s="191"/>
      <c r="T62" s="191"/>
    </row>
    <row r="63" spans="1:20" x14ac:dyDescent="0.2">
      <c r="A63" s="210"/>
      <c r="B63" s="210" t="s">
        <v>232</v>
      </c>
      <c r="C63" s="210"/>
      <c r="D63" s="219" t="s">
        <v>596</v>
      </c>
      <c r="E63" s="220"/>
      <c r="F63" s="221">
        <v>11093</v>
      </c>
      <c r="G63" s="222"/>
      <c r="H63" s="221">
        <v>11000</v>
      </c>
      <c r="I63" s="222"/>
      <c r="J63" s="221">
        <v>11662</v>
      </c>
      <c r="K63" s="222"/>
      <c r="L63" s="221">
        <v>9429</v>
      </c>
      <c r="M63" s="222"/>
      <c r="N63" s="221">
        <v>8810</v>
      </c>
      <c r="O63" s="222" t="e">
        <f>MATCH(RIGHT(D63,2),#REF!,0)</f>
        <v>#REF!</v>
      </c>
      <c r="P63" s="224"/>
      <c r="Q63" s="224"/>
      <c r="R63" s="224"/>
      <c r="S63" s="224"/>
      <c r="T63" s="224"/>
    </row>
    <row r="64" spans="1:20" x14ac:dyDescent="0.2">
      <c r="A64" s="210"/>
      <c r="B64" s="210" t="s">
        <v>241</v>
      </c>
      <c r="C64" s="210"/>
      <c r="D64" s="219" t="s">
        <v>597</v>
      </c>
      <c r="E64" s="220"/>
      <c r="F64" s="221">
        <v>1144</v>
      </c>
      <c r="G64" s="222"/>
      <c r="H64" s="221">
        <v>1088</v>
      </c>
      <c r="I64" s="222"/>
      <c r="J64" s="221">
        <v>1363</v>
      </c>
      <c r="K64" s="222"/>
      <c r="L64" s="221">
        <v>1428</v>
      </c>
      <c r="M64" s="222"/>
      <c r="N64" s="221">
        <v>2010</v>
      </c>
      <c r="O64" s="222" t="e">
        <f>MATCH(RIGHT(D64,2),#REF!,0)</f>
        <v>#REF!</v>
      </c>
      <c r="P64" s="191"/>
      <c r="Q64" s="191"/>
      <c r="R64" s="191"/>
      <c r="S64" s="191"/>
      <c r="T64" s="191"/>
    </row>
    <row r="65" spans="1:20" x14ac:dyDescent="0.2">
      <c r="A65" s="210"/>
      <c r="B65" s="210" t="s">
        <v>243</v>
      </c>
      <c r="C65" s="210"/>
      <c r="D65" s="219" t="s">
        <v>598</v>
      </c>
      <c r="E65" s="220"/>
      <c r="F65" s="221">
        <v>5201</v>
      </c>
      <c r="G65" s="222"/>
      <c r="H65" s="221">
        <v>5524</v>
      </c>
      <c r="I65" s="222"/>
      <c r="J65" s="221">
        <v>5081</v>
      </c>
      <c r="K65" s="222"/>
      <c r="L65" s="221">
        <v>5156</v>
      </c>
      <c r="M65" s="222"/>
      <c r="N65" s="221">
        <v>3733</v>
      </c>
      <c r="O65" s="222" t="e">
        <f>MATCH(RIGHT(D65,2),#REF!,0)</f>
        <v>#REF!</v>
      </c>
      <c r="P65" s="191"/>
      <c r="Q65" s="191"/>
      <c r="R65" s="191"/>
      <c r="S65" s="191"/>
      <c r="T65" s="191"/>
    </row>
    <row r="66" spans="1:20" x14ac:dyDescent="0.2">
      <c r="A66" s="210"/>
      <c r="B66" s="210" t="s">
        <v>28</v>
      </c>
      <c r="C66" s="210"/>
      <c r="D66" s="219" t="s">
        <v>599</v>
      </c>
      <c r="E66" s="220"/>
      <c r="F66" s="221">
        <v>2070</v>
      </c>
      <c r="G66" s="222"/>
      <c r="H66" s="221">
        <v>1849</v>
      </c>
      <c r="I66" s="222"/>
      <c r="J66" s="221">
        <v>1931</v>
      </c>
      <c r="K66" s="222"/>
      <c r="L66" s="221">
        <v>1934</v>
      </c>
      <c r="M66" s="222"/>
      <c r="N66" s="221">
        <v>2120</v>
      </c>
      <c r="O66" s="222" t="e">
        <f>MATCH(RIGHT(D66,2),#REF!,0)</f>
        <v>#REF!</v>
      </c>
      <c r="P66" s="191"/>
      <c r="Q66" s="191"/>
      <c r="R66" s="191"/>
      <c r="S66" s="191"/>
      <c r="T66" s="191"/>
    </row>
    <row r="67" spans="1:20" x14ac:dyDescent="0.2">
      <c r="A67" s="210"/>
      <c r="B67" s="210" t="s">
        <v>600</v>
      </c>
      <c r="C67" s="210"/>
      <c r="D67" s="219" t="s">
        <v>601</v>
      </c>
      <c r="E67" s="220"/>
      <c r="F67" s="221"/>
      <c r="G67" s="222"/>
      <c r="H67" s="221"/>
      <c r="I67" s="222"/>
      <c r="J67" s="221"/>
      <c r="K67" s="222"/>
      <c r="L67" s="221" t="s">
        <v>554</v>
      </c>
      <c r="M67" s="222"/>
      <c r="N67" s="221">
        <v>2</v>
      </c>
      <c r="O67" s="222" t="e">
        <f>MATCH(RIGHT(D67,2),#REF!,0)</f>
        <v>#REF!</v>
      </c>
      <c r="P67" s="191"/>
      <c r="Q67" s="191"/>
      <c r="R67" s="191"/>
      <c r="S67" s="191"/>
      <c r="T67" s="191"/>
    </row>
    <row r="68" spans="1:20" x14ac:dyDescent="0.2">
      <c r="A68" s="210"/>
      <c r="B68" s="210" t="s">
        <v>247</v>
      </c>
      <c r="C68" s="210"/>
      <c r="D68" s="219" t="s">
        <v>602</v>
      </c>
      <c r="E68" s="220"/>
      <c r="F68" s="221">
        <v>69373</v>
      </c>
      <c r="G68" s="222"/>
      <c r="H68" s="221">
        <v>67988</v>
      </c>
      <c r="I68" s="222"/>
      <c r="J68" s="221">
        <v>62874</v>
      </c>
      <c r="K68" s="222"/>
      <c r="L68" s="221">
        <v>57733</v>
      </c>
      <c r="M68" s="222"/>
      <c r="N68" s="221">
        <v>60792</v>
      </c>
      <c r="O68" s="222" t="e">
        <f>MATCH(RIGHT(D68,2),#REF!,0)</f>
        <v>#REF!</v>
      </c>
      <c r="P68" s="191"/>
      <c r="Q68" s="191"/>
      <c r="R68" s="191"/>
      <c r="S68" s="191"/>
      <c r="T68" s="191"/>
    </row>
    <row r="69" spans="1:20" x14ac:dyDescent="0.2">
      <c r="A69" s="210"/>
      <c r="B69" s="210" t="s">
        <v>603</v>
      </c>
      <c r="C69" s="210"/>
      <c r="D69" s="219" t="s">
        <v>604</v>
      </c>
      <c r="E69" s="220"/>
      <c r="F69" s="221"/>
      <c r="G69" s="222"/>
      <c r="H69" s="221"/>
      <c r="I69" s="222"/>
      <c r="J69" s="221"/>
      <c r="K69" s="222"/>
      <c r="L69" s="221" t="s">
        <v>554</v>
      </c>
      <c r="M69" s="222"/>
      <c r="N69" s="221">
        <v>6</v>
      </c>
      <c r="O69" s="222" t="e">
        <f>MATCH(RIGHT(D69,2),#REF!,0)</f>
        <v>#REF!</v>
      </c>
      <c r="P69" s="191"/>
      <c r="Q69" s="191"/>
      <c r="R69" s="191"/>
      <c r="S69" s="191"/>
      <c r="T69" s="191"/>
    </row>
    <row r="70" spans="1:20" x14ac:dyDescent="0.2">
      <c r="A70" s="210"/>
      <c r="B70" s="210" t="s">
        <v>605</v>
      </c>
      <c r="C70" s="210"/>
      <c r="D70" s="219" t="s">
        <v>606</v>
      </c>
      <c r="E70" s="220"/>
      <c r="F70" s="221"/>
      <c r="G70" s="222"/>
      <c r="H70" s="221"/>
      <c r="I70" s="222"/>
      <c r="J70" s="221"/>
      <c r="K70" s="222"/>
      <c r="L70" s="221" t="s">
        <v>554</v>
      </c>
      <c r="M70" s="222"/>
      <c r="N70" s="221">
        <v>25</v>
      </c>
      <c r="O70" s="222" t="e">
        <f>MATCH(RIGHT(D70,2),#REF!,0)</f>
        <v>#REF!</v>
      </c>
      <c r="P70" s="191"/>
      <c r="Q70" s="191"/>
      <c r="R70" s="191"/>
      <c r="S70" s="191"/>
      <c r="T70" s="191"/>
    </row>
    <row r="71" spans="1:20" x14ac:dyDescent="0.2">
      <c r="A71" s="210"/>
      <c r="B71" s="210" t="s">
        <v>320</v>
      </c>
      <c r="C71" s="210"/>
      <c r="D71" s="219" t="s">
        <v>607</v>
      </c>
      <c r="E71" s="220"/>
      <c r="F71" s="221">
        <v>14127</v>
      </c>
      <c r="G71" s="222"/>
      <c r="H71" s="221">
        <v>14201</v>
      </c>
      <c r="I71" s="222"/>
      <c r="J71" s="221">
        <v>14216</v>
      </c>
      <c r="K71" s="222"/>
      <c r="L71" s="221">
        <v>16101</v>
      </c>
      <c r="M71" s="222"/>
      <c r="N71" s="221">
        <v>15858</v>
      </c>
      <c r="O71" s="222" t="e">
        <f>MATCH(RIGHT(D71,2),#REF!,0)</f>
        <v>#REF!</v>
      </c>
      <c r="P71" s="191"/>
      <c r="Q71" s="191"/>
      <c r="R71" s="191"/>
      <c r="S71" s="191"/>
      <c r="T71" s="191"/>
    </row>
    <row r="72" spans="1:20" x14ac:dyDescent="0.2">
      <c r="A72" s="226"/>
      <c r="B72" s="210" t="s">
        <v>116</v>
      </c>
      <c r="C72" s="226"/>
      <c r="D72" s="219" t="s">
        <v>608</v>
      </c>
      <c r="E72" s="220"/>
      <c r="F72" s="221">
        <v>26</v>
      </c>
      <c r="G72" s="222"/>
      <c r="H72" s="221">
        <v>27</v>
      </c>
      <c r="I72" s="222"/>
      <c r="J72" s="221">
        <v>41</v>
      </c>
      <c r="K72" s="222"/>
      <c r="L72" s="221">
        <v>34</v>
      </c>
      <c r="M72" s="222"/>
      <c r="N72" s="221" t="s">
        <v>609</v>
      </c>
      <c r="O72" s="222"/>
      <c r="P72" s="224"/>
      <c r="Q72" s="224"/>
      <c r="R72" s="224"/>
      <c r="S72" s="224"/>
      <c r="T72" s="224"/>
    </row>
    <row r="73" spans="1:20" x14ac:dyDescent="0.2">
      <c r="A73" s="210"/>
      <c r="B73" s="212" t="s">
        <v>115</v>
      </c>
      <c r="C73" s="210"/>
      <c r="D73" s="219" t="s">
        <v>610</v>
      </c>
      <c r="E73" s="220"/>
      <c r="F73" s="227">
        <v>715460</v>
      </c>
      <c r="G73" s="228"/>
      <c r="H73" s="227">
        <v>722400</v>
      </c>
      <c r="I73" s="228"/>
      <c r="J73" s="227">
        <v>715203</v>
      </c>
      <c r="K73" s="228"/>
      <c r="L73" s="227">
        <v>675461</v>
      </c>
      <c r="M73" s="228"/>
      <c r="N73" s="227">
        <v>664975</v>
      </c>
      <c r="O73" s="222" t="e">
        <f>MATCH(RIGHT(D73,2),#REF!,0)</f>
        <v>#REF!</v>
      </c>
      <c r="P73" s="191"/>
      <c r="Q73" s="191"/>
      <c r="R73" s="191"/>
      <c r="S73" s="191"/>
      <c r="T73" s="191"/>
    </row>
    <row r="74" spans="1:20" x14ac:dyDescent="0.2">
      <c r="A74" s="210"/>
      <c r="B74" s="210"/>
      <c r="C74" s="210"/>
      <c r="D74" s="219"/>
      <c r="E74" s="233"/>
      <c r="F74" s="230"/>
      <c r="G74" s="222"/>
      <c r="H74" s="217"/>
      <c r="I74" s="231"/>
      <c r="J74" s="217"/>
      <c r="K74" s="231"/>
      <c r="L74" s="217"/>
      <c r="M74" s="231"/>
      <c r="N74" s="217"/>
      <c r="O74" s="217"/>
      <c r="P74" s="191"/>
      <c r="Q74" s="191"/>
      <c r="R74" s="218"/>
      <c r="S74" s="191"/>
      <c r="T74" s="229"/>
    </row>
    <row r="75" spans="1:20" x14ac:dyDescent="0.2">
      <c r="A75" s="210"/>
      <c r="B75" s="226" t="s">
        <v>611</v>
      </c>
      <c r="C75" s="210"/>
      <c r="D75" s="219"/>
      <c r="E75" s="233"/>
      <c r="F75" s="217"/>
      <c r="G75" s="222"/>
      <c r="H75" s="217"/>
      <c r="I75" s="231"/>
      <c r="J75" s="217"/>
      <c r="K75" s="231"/>
      <c r="L75" s="217"/>
      <c r="M75" s="231"/>
      <c r="N75" s="217"/>
      <c r="O75" s="217"/>
      <c r="P75" s="191"/>
      <c r="Q75" s="191"/>
      <c r="R75" s="218"/>
      <c r="S75" s="191"/>
      <c r="T75" s="229"/>
    </row>
    <row r="76" spans="1:20" x14ac:dyDescent="0.2">
      <c r="A76" s="210"/>
      <c r="B76" s="226" t="s">
        <v>121</v>
      </c>
      <c r="C76" s="210"/>
      <c r="D76" s="232"/>
      <c r="E76" s="233"/>
      <c r="F76" s="191"/>
      <c r="G76" s="234"/>
      <c r="H76" s="191"/>
      <c r="I76" s="193"/>
      <c r="J76" s="191"/>
      <c r="K76" s="193"/>
      <c r="L76" s="191"/>
      <c r="M76" s="193"/>
      <c r="N76" s="191"/>
      <c r="O76" s="217"/>
      <c r="P76" s="191"/>
      <c r="Q76" s="191"/>
      <c r="R76" s="218"/>
      <c r="S76" s="191"/>
      <c r="T76" s="229"/>
    </row>
    <row r="77" spans="1:20" hidden="1" x14ac:dyDescent="0.2">
      <c r="A77" s="210" t="b">
        <f>L77=$L$78</f>
        <v>0</v>
      </c>
      <c r="B77" s="192" t="s">
        <v>207</v>
      </c>
      <c r="C77" s="210"/>
      <c r="D77" s="219" t="s">
        <v>612</v>
      </c>
      <c r="E77" s="220"/>
      <c r="F77" s="221">
        <v>76</v>
      </c>
      <c r="G77" s="222"/>
      <c r="H77" s="221">
        <v>101</v>
      </c>
      <c r="I77" s="222"/>
      <c r="J77" s="221">
        <v>146</v>
      </c>
      <c r="K77" s="222"/>
      <c r="L77" s="221">
        <v>164</v>
      </c>
      <c r="M77" s="222"/>
      <c r="N77" s="221">
        <v>84</v>
      </c>
      <c r="O77" s="222" t="e">
        <f>MATCH(RIGHT(D77,2),#REF!,0)</f>
        <v>#REF!</v>
      </c>
      <c r="P77" s="191"/>
      <c r="Q77" s="191"/>
      <c r="R77" s="191"/>
      <c r="S77" s="191"/>
      <c r="T77" s="191"/>
    </row>
    <row r="78" spans="1:20" x14ac:dyDescent="0.2">
      <c r="A78" s="210" t="b">
        <f>L78=$L$78</f>
        <v>1</v>
      </c>
      <c r="B78" s="192" t="s">
        <v>613</v>
      </c>
      <c r="C78" s="210"/>
      <c r="D78" s="219" t="s">
        <v>614</v>
      </c>
      <c r="E78" s="220"/>
      <c r="F78" s="221"/>
      <c r="G78" s="222"/>
      <c r="H78" s="221"/>
      <c r="I78" s="222"/>
      <c r="J78" s="221"/>
      <c r="K78" s="222"/>
      <c r="L78" s="221" t="s">
        <v>554</v>
      </c>
      <c r="M78" s="222"/>
      <c r="N78" s="221">
        <v>168</v>
      </c>
      <c r="O78" s="222" t="e">
        <f>MATCH(RIGHT(D78,2),#REF!,0)</f>
        <v>#REF!</v>
      </c>
      <c r="P78" s="191"/>
      <c r="Q78" s="191"/>
      <c r="R78" s="191"/>
      <c r="S78" s="191"/>
      <c r="T78" s="191"/>
    </row>
    <row r="79" spans="1:20" hidden="1" x14ac:dyDescent="0.2">
      <c r="A79" s="210" t="b">
        <f t="shared" ref="A79:A142" si="0">L79=$L$78</f>
        <v>0</v>
      </c>
      <c r="B79" s="192" t="s">
        <v>1</v>
      </c>
      <c r="C79" s="210"/>
      <c r="D79" s="219" t="s">
        <v>615</v>
      </c>
      <c r="E79" s="220"/>
      <c r="F79" s="221">
        <v>625</v>
      </c>
      <c r="G79" s="222"/>
      <c r="H79" s="221">
        <v>409</v>
      </c>
      <c r="I79" s="222"/>
      <c r="J79" s="221">
        <v>14</v>
      </c>
      <c r="K79" s="222"/>
      <c r="L79" s="221">
        <v>17</v>
      </c>
      <c r="M79" s="222"/>
      <c r="N79" s="221">
        <v>26</v>
      </c>
      <c r="O79" s="222" t="e">
        <f>MATCH(RIGHT(D79,2),#REF!,0)</f>
        <v>#REF!</v>
      </c>
      <c r="P79" s="191"/>
      <c r="Q79" s="191"/>
      <c r="R79" s="191"/>
      <c r="S79" s="191"/>
      <c r="T79" s="191"/>
    </row>
    <row r="80" spans="1:20" hidden="1" x14ac:dyDescent="0.2">
      <c r="A80" s="210" t="b">
        <f t="shared" si="0"/>
        <v>0</v>
      </c>
      <c r="B80" s="210" t="s">
        <v>5</v>
      </c>
      <c r="C80" s="210"/>
      <c r="D80" s="219" t="s">
        <v>616</v>
      </c>
      <c r="E80" s="220"/>
      <c r="F80" s="221">
        <v>1407</v>
      </c>
      <c r="G80" s="222"/>
      <c r="H80" s="221">
        <v>2540</v>
      </c>
      <c r="I80" s="222"/>
      <c r="J80" s="221">
        <v>2853</v>
      </c>
      <c r="K80" s="222"/>
      <c r="L80" s="221">
        <v>707</v>
      </c>
      <c r="M80" s="222"/>
      <c r="N80" s="221">
        <v>2300</v>
      </c>
      <c r="O80" s="222" t="e">
        <f>MATCH(RIGHT(D80,2),#REF!,0)</f>
        <v>#REF!</v>
      </c>
      <c r="P80" s="191"/>
      <c r="Q80" s="191"/>
      <c r="R80" s="191"/>
      <c r="S80" s="191"/>
      <c r="T80" s="191"/>
    </row>
    <row r="81" spans="1:20" hidden="1" x14ac:dyDescent="0.2">
      <c r="A81" s="210" t="b">
        <f t="shared" si="0"/>
        <v>0</v>
      </c>
      <c r="B81" s="210" t="s">
        <v>14</v>
      </c>
      <c r="C81" s="210"/>
      <c r="D81" s="219" t="s">
        <v>617</v>
      </c>
      <c r="E81" s="220"/>
      <c r="F81" s="221">
        <v>1204</v>
      </c>
      <c r="G81" s="222"/>
      <c r="H81" s="221">
        <v>1094</v>
      </c>
      <c r="I81" s="222"/>
      <c r="J81" s="221">
        <v>1006</v>
      </c>
      <c r="K81" s="222"/>
      <c r="L81" s="221">
        <v>880</v>
      </c>
      <c r="M81" s="222"/>
      <c r="N81" s="221">
        <v>491</v>
      </c>
      <c r="O81" s="222" t="e">
        <f>MATCH(RIGHT(D81,2),#REF!,0)</f>
        <v>#REF!</v>
      </c>
      <c r="P81" s="191"/>
      <c r="Q81" s="191"/>
      <c r="R81" s="191"/>
      <c r="S81" s="191"/>
      <c r="T81" s="191"/>
    </row>
    <row r="82" spans="1:20" hidden="1" x14ac:dyDescent="0.2">
      <c r="A82" s="210" t="b">
        <f t="shared" si="0"/>
        <v>0</v>
      </c>
      <c r="B82" s="210" t="s">
        <v>223</v>
      </c>
      <c r="C82" s="210"/>
      <c r="D82" s="219" t="s">
        <v>618</v>
      </c>
      <c r="E82" s="220"/>
      <c r="F82" s="221">
        <v>1331</v>
      </c>
      <c r="G82" s="222"/>
      <c r="H82" s="221">
        <v>1257</v>
      </c>
      <c r="I82" s="222"/>
      <c r="J82" s="221">
        <v>1693</v>
      </c>
      <c r="K82" s="222"/>
      <c r="L82" s="221">
        <v>1352</v>
      </c>
      <c r="M82" s="222"/>
      <c r="N82" s="221">
        <v>2179</v>
      </c>
      <c r="O82" s="222" t="e">
        <f>MATCH(RIGHT(D82,2),#REF!,0)</f>
        <v>#REF!</v>
      </c>
      <c r="P82" s="191"/>
      <c r="Q82" s="191"/>
      <c r="R82" s="191"/>
      <c r="S82" s="191"/>
      <c r="T82" s="191"/>
    </row>
    <row r="83" spans="1:20" hidden="1" x14ac:dyDescent="0.2">
      <c r="A83" s="210" t="b">
        <f t="shared" si="0"/>
        <v>0</v>
      </c>
      <c r="B83" s="210" t="s">
        <v>15</v>
      </c>
      <c r="C83" s="210"/>
      <c r="D83" s="219" t="s">
        <v>619</v>
      </c>
      <c r="E83" s="220"/>
      <c r="F83" s="221">
        <v>1784</v>
      </c>
      <c r="G83" s="222"/>
      <c r="H83" s="221">
        <v>1308</v>
      </c>
      <c r="I83" s="222"/>
      <c r="J83" s="221">
        <v>2677</v>
      </c>
      <c r="K83" s="222"/>
      <c r="L83" s="221">
        <v>1999</v>
      </c>
      <c r="M83" s="222"/>
      <c r="N83" s="221">
        <v>1882</v>
      </c>
      <c r="O83" s="222" t="e">
        <f>MATCH(RIGHT(D83,2),#REF!,0)</f>
        <v>#REF!</v>
      </c>
      <c r="P83" s="191"/>
      <c r="Q83" s="191"/>
      <c r="R83" s="191"/>
      <c r="S83" s="191"/>
      <c r="T83" s="191"/>
    </row>
    <row r="84" spans="1:20" x14ac:dyDescent="0.2">
      <c r="A84" s="210" t="b">
        <f t="shared" si="0"/>
        <v>1</v>
      </c>
      <c r="B84" s="210" t="s">
        <v>620</v>
      </c>
      <c r="C84" s="210"/>
      <c r="D84" s="219" t="s">
        <v>621</v>
      </c>
      <c r="E84" s="220"/>
      <c r="F84" s="221"/>
      <c r="G84" s="222"/>
      <c r="H84" s="221"/>
      <c r="I84" s="222"/>
      <c r="J84" s="221"/>
      <c r="K84" s="222"/>
      <c r="L84" s="221" t="s">
        <v>554</v>
      </c>
      <c r="M84" s="222"/>
      <c r="N84" s="221">
        <v>298</v>
      </c>
      <c r="O84" s="222" t="e">
        <f>MATCH(RIGHT(D84,2),#REF!,0)</f>
        <v>#REF!</v>
      </c>
      <c r="P84" s="191"/>
      <c r="Q84" s="191"/>
      <c r="R84" s="191"/>
      <c r="S84" s="191"/>
      <c r="T84" s="191"/>
    </row>
    <row r="85" spans="1:20" x14ac:dyDescent="0.2">
      <c r="A85" s="210" t="b">
        <f t="shared" si="0"/>
        <v>1</v>
      </c>
      <c r="B85" s="210" t="s">
        <v>622</v>
      </c>
      <c r="C85" s="210"/>
      <c r="D85" s="219" t="s">
        <v>623</v>
      </c>
      <c r="E85" s="220"/>
      <c r="F85" s="221"/>
      <c r="G85" s="222"/>
      <c r="H85" s="221"/>
      <c r="I85" s="222"/>
      <c r="J85" s="221"/>
      <c r="K85" s="222"/>
      <c r="L85" s="221" t="s">
        <v>554</v>
      </c>
      <c r="M85" s="222"/>
      <c r="N85" s="221">
        <v>118</v>
      </c>
      <c r="O85" s="222" t="e">
        <f>MATCH(RIGHT(D85,2),#REF!,0)</f>
        <v>#REF!</v>
      </c>
      <c r="P85" s="191"/>
      <c r="Q85" s="191"/>
      <c r="R85" s="191"/>
      <c r="S85" s="191"/>
      <c r="T85" s="191"/>
    </row>
    <row r="86" spans="1:20" x14ac:dyDescent="0.2">
      <c r="A86" s="210" t="b">
        <f t="shared" si="0"/>
        <v>1</v>
      </c>
      <c r="B86" s="210" t="s">
        <v>624</v>
      </c>
      <c r="C86" s="210"/>
      <c r="D86" s="219" t="s">
        <v>625</v>
      </c>
      <c r="E86" s="220"/>
      <c r="F86" s="221"/>
      <c r="G86" s="222"/>
      <c r="H86" s="221"/>
      <c r="I86" s="222"/>
      <c r="J86" s="221"/>
      <c r="K86" s="222"/>
      <c r="L86" s="221" t="s">
        <v>554</v>
      </c>
      <c r="M86" s="222"/>
      <c r="N86" s="221">
        <v>4</v>
      </c>
      <c r="O86" s="222" t="e">
        <f>MATCH(RIGHT(D86,2),#REF!,0)</f>
        <v>#REF!</v>
      </c>
      <c r="P86" s="191"/>
      <c r="Q86" s="191"/>
      <c r="R86" s="191"/>
      <c r="S86" s="191"/>
      <c r="T86" s="191"/>
    </row>
    <row r="87" spans="1:20" hidden="1" x14ac:dyDescent="0.2">
      <c r="A87" s="210" t="b">
        <f t="shared" si="0"/>
        <v>0</v>
      </c>
      <c r="B87" s="210" t="s">
        <v>268</v>
      </c>
      <c r="C87" s="210"/>
      <c r="D87" s="219" t="s">
        <v>626</v>
      </c>
      <c r="E87" s="220"/>
      <c r="F87" s="221">
        <v>8924</v>
      </c>
      <c r="G87" s="222"/>
      <c r="H87" s="221">
        <v>9458</v>
      </c>
      <c r="I87" s="222"/>
      <c r="J87" s="221">
        <v>9892</v>
      </c>
      <c r="K87" s="222"/>
      <c r="L87" s="221">
        <v>11187</v>
      </c>
      <c r="M87" s="222"/>
      <c r="N87" s="221">
        <v>10373</v>
      </c>
      <c r="O87" s="222" t="e">
        <f>MATCH(RIGHT(D87,2),#REF!,0)</f>
        <v>#REF!</v>
      </c>
      <c r="P87" s="191"/>
      <c r="Q87" s="191"/>
      <c r="R87" s="191"/>
      <c r="S87" s="191"/>
      <c r="T87" s="191"/>
    </row>
    <row r="88" spans="1:20" hidden="1" x14ac:dyDescent="0.2">
      <c r="A88" s="210" t="b">
        <f t="shared" si="0"/>
        <v>0</v>
      </c>
      <c r="B88" s="210" t="s">
        <v>36</v>
      </c>
      <c r="C88" s="210"/>
      <c r="D88" s="219" t="s">
        <v>627</v>
      </c>
      <c r="E88" s="220"/>
      <c r="F88" s="221">
        <v>1185</v>
      </c>
      <c r="G88" s="222"/>
      <c r="H88" s="221">
        <v>929</v>
      </c>
      <c r="I88" s="222"/>
      <c r="J88" s="221">
        <v>1109</v>
      </c>
      <c r="K88" s="222"/>
      <c r="L88" s="221">
        <v>1052</v>
      </c>
      <c r="M88" s="222"/>
      <c r="N88" s="221">
        <v>1031</v>
      </c>
      <c r="O88" s="222" t="e">
        <f>MATCH(RIGHT(D88,2),#REF!,0)</f>
        <v>#REF!</v>
      </c>
      <c r="P88" s="191"/>
      <c r="Q88" s="191"/>
      <c r="R88" s="191"/>
      <c r="S88" s="191"/>
      <c r="T88" s="191"/>
    </row>
    <row r="89" spans="1:20" hidden="1" x14ac:dyDescent="0.2">
      <c r="A89" s="210" t="b">
        <f t="shared" si="0"/>
        <v>0</v>
      </c>
      <c r="B89" s="210" t="s">
        <v>37</v>
      </c>
      <c r="C89" s="210"/>
      <c r="D89" s="219" t="s">
        <v>628</v>
      </c>
      <c r="E89" s="220"/>
      <c r="F89" s="221">
        <v>21414</v>
      </c>
      <c r="G89" s="222"/>
      <c r="H89" s="221">
        <v>15876</v>
      </c>
      <c r="I89" s="222"/>
      <c r="J89" s="221">
        <v>20920</v>
      </c>
      <c r="K89" s="222"/>
      <c r="L89" s="221">
        <v>23836</v>
      </c>
      <c r="M89" s="222"/>
      <c r="N89" s="221">
        <v>26669</v>
      </c>
      <c r="O89" s="222" t="e">
        <f>MATCH(RIGHT(D89,2),#REF!,0)</f>
        <v>#REF!</v>
      </c>
      <c r="P89" s="191"/>
      <c r="Q89" s="191"/>
      <c r="R89" s="191"/>
      <c r="S89" s="191"/>
      <c r="T89" s="191"/>
    </row>
    <row r="90" spans="1:20" hidden="1" x14ac:dyDescent="0.2">
      <c r="A90" s="210" t="b">
        <f t="shared" si="0"/>
        <v>0</v>
      </c>
      <c r="B90" s="210" t="s">
        <v>135</v>
      </c>
      <c r="C90" s="210"/>
      <c r="D90" s="219" t="s">
        <v>629</v>
      </c>
      <c r="E90" s="220"/>
      <c r="F90" s="221">
        <v>275</v>
      </c>
      <c r="G90" s="222"/>
      <c r="H90" s="221">
        <v>189</v>
      </c>
      <c r="I90" s="222"/>
      <c r="J90" s="221">
        <v>244</v>
      </c>
      <c r="K90" s="222"/>
      <c r="L90" s="221">
        <v>231</v>
      </c>
      <c r="M90" s="222"/>
      <c r="N90" s="221">
        <v>272</v>
      </c>
      <c r="O90" s="222" t="e">
        <f>MATCH(RIGHT(D90,2),#REF!,0)</f>
        <v>#REF!</v>
      </c>
      <c r="P90" s="191"/>
      <c r="Q90" s="191"/>
      <c r="R90" s="191"/>
      <c r="S90" s="191"/>
      <c r="T90" s="191"/>
    </row>
    <row r="91" spans="1:20" hidden="1" x14ac:dyDescent="0.2">
      <c r="A91" s="210" t="b">
        <f t="shared" si="0"/>
        <v>0</v>
      </c>
      <c r="B91" s="223" t="s">
        <v>58</v>
      </c>
      <c r="C91" s="223"/>
      <c r="D91" s="219" t="s">
        <v>630</v>
      </c>
      <c r="E91" s="220"/>
      <c r="F91" s="221">
        <v>9136</v>
      </c>
      <c r="G91" s="235"/>
      <c r="H91" s="221">
        <v>7330</v>
      </c>
      <c r="I91" s="235"/>
      <c r="J91" s="221">
        <v>7626</v>
      </c>
      <c r="K91" s="235"/>
      <c r="L91" s="221">
        <v>7041</v>
      </c>
      <c r="M91" s="235"/>
      <c r="N91" s="221">
        <v>6152</v>
      </c>
      <c r="O91" s="222" t="e">
        <f>MATCH(RIGHT(D91,2),#REF!,0)</f>
        <v>#REF!</v>
      </c>
      <c r="P91" s="191"/>
      <c r="Q91" s="191"/>
      <c r="R91" s="191"/>
      <c r="S91" s="191"/>
      <c r="T91" s="191"/>
    </row>
    <row r="92" spans="1:20" hidden="1" x14ac:dyDescent="0.2">
      <c r="A92" s="210" t="b">
        <f t="shared" si="0"/>
        <v>0</v>
      </c>
      <c r="B92" s="223" t="s">
        <v>61</v>
      </c>
      <c r="C92" s="223"/>
      <c r="D92" s="219" t="s">
        <v>631</v>
      </c>
      <c r="E92" s="220"/>
      <c r="F92" s="221">
        <v>2349</v>
      </c>
      <c r="G92" s="235"/>
      <c r="H92" s="221">
        <v>336</v>
      </c>
      <c r="I92" s="235"/>
      <c r="J92" s="221">
        <v>1678</v>
      </c>
      <c r="K92" s="235"/>
      <c r="L92" s="221">
        <v>1283</v>
      </c>
      <c r="M92" s="235"/>
      <c r="N92" s="221">
        <v>3415</v>
      </c>
      <c r="O92" s="222" t="e">
        <f>MATCH(RIGHT(D92,2),#REF!,0)</f>
        <v>#REF!</v>
      </c>
      <c r="P92" s="191"/>
      <c r="Q92" s="191"/>
      <c r="R92" s="191"/>
      <c r="S92" s="191"/>
      <c r="T92" s="191"/>
    </row>
    <row r="93" spans="1:20" hidden="1" x14ac:dyDescent="0.2">
      <c r="A93" s="210" t="b">
        <f t="shared" si="0"/>
        <v>0</v>
      </c>
      <c r="B93" s="223" t="s">
        <v>116</v>
      </c>
      <c r="C93" s="236"/>
      <c r="D93" s="219" t="s">
        <v>632</v>
      </c>
      <c r="E93" s="220"/>
      <c r="F93" s="221">
        <v>861</v>
      </c>
      <c r="G93" s="235"/>
      <c r="H93" s="221">
        <v>685</v>
      </c>
      <c r="I93" s="235"/>
      <c r="J93" s="221">
        <v>645</v>
      </c>
      <c r="K93" s="235"/>
      <c r="L93" s="221">
        <v>576</v>
      </c>
      <c r="M93" s="235"/>
      <c r="N93" s="221" t="s">
        <v>609</v>
      </c>
      <c r="O93" s="222"/>
      <c r="P93" s="224"/>
      <c r="Q93" s="224"/>
      <c r="R93" s="224"/>
      <c r="S93" s="224"/>
      <c r="T93" s="224"/>
    </row>
    <row r="94" spans="1:20" hidden="1" x14ac:dyDescent="0.2">
      <c r="A94" s="210" t="b">
        <f t="shared" si="0"/>
        <v>0</v>
      </c>
      <c r="B94" s="212" t="s">
        <v>115</v>
      </c>
      <c r="C94" s="223"/>
      <c r="D94" s="219" t="s">
        <v>633</v>
      </c>
      <c r="E94" s="220"/>
      <c r="F94" s="227">
        <v>50573</v>
      </c>
      <c r="G94" s="237"/>
      <c r="H94" s="227">
        <v>41511</v>
      </c>
      <c r="I94" s="237"/>
      <c r="J94" s="227">
        <v>50503</v>
      </c>
      <c r="K94" s="237"/>
      <c r="L94" s="227">
        <v>50326</v>
      </c>
      <c r="M94" s="237"/>
      <c r="N94" s="227">
        <v>55462</v>
      </c>
      <c r="O94" s="222" t="e">
        <f>MATCH(RIGHT(D94,2),#REF!,0)</f>
        <v>#REF!</v>
      </c>
      <c r="P94" s="191"/>
      <c r="Q94" s="191"/>
      <c r="R94" s="191"/>
      <c r="S94" s="191"/>
      <c r="T94" s="191"/>
    </row>
    <row r="95" spans="1:20" hidden="1" x14ac:dyDescent="0.2">
      <c r="A95" s="210" t="b">
        <f t="shared" si="0"/>
        <v>0</v>
      </c>
      <c r="B95" s="223"/>
      <c r="C95" s="223"/>
      <c r="D95" s="219"/>
      <c r="E95" s="233"/>
      <c r="F95" s="238"/>
      <c r="G95" s="235"/>
      <c r="H95" s="238"/>
      <c r="I95" s="239"/>
      <c r="J95" s="238"/>
      <c r="K95" s="239"/>
      <c r="L95" s="238"/>
      <c r="M95" s="239"/>
      <c r="N95" s="240"/>
      <c r="O95" s="240"/>
      <c r="P95" s="191"/>
      <c r="Q95" s="191"/>
      <c r="R95" s="191"/>
      <c r="S95" s="191"/>
      <c r="T95" s="229"/>
    </row>
    <row r="96" spans="1:20" hidden="1" x14ac:dyDescent="0.2">
      <c r="A96" s="210" t="b">
        <f t="shared" si="0"/>
        <v>0</v>
      </c>
      <c r="B96" s="236" t="s">
        <v>328</v>
      </c>
      <c r="C96" s="223"/>
      <c r="D96" s="232"/>
      <c r="E96" s="233"/>
      <c r="F96" s="191"/>
      <c r="G96" s="234"/>
      <c r="H96" s="191"/>
      <c r="I96" s="193"/>
      <c r="J96" s="191"/>
      <c r="K96" s="193"/>
      <c r="L96" s="191"/>
      <c r="M96" s="193"/>
      <c r="N96" s="191"/>
      <c r="O96" s="240"/>
      <c r="P96" s="191"/>
      <c r="Q96" s="191"/>
      <c r="R96" s="218"/>
      <c r="S96" s="191"/>
      <c r="T96" s="229"/>
    </row>
    <row r="97" spans="1:15" hidden="1" x14ac:dyDescent="0.2">
      <c r="A97" s="210" t="b">
        <f t="shared" si="0"/>
        <v>0</v>
      </c>
      <c r="B97" s="223" t="s">
        <v>226</v>
      </c>
      <c r="C97" s="223"/>
      <c r="D97" s="219" t="s">
        <v>634</v>
      </c>
      <c r="E97" s="220"/>
      <c r="F97" s="221">
        <v>999</v>
      </c>
      <c r="G97" s="235"/>
      <c r="H97" s="221">
        <v>770</v>
      </c>
      <c r="I97" s="235"/>
      <c r="J97" s="221">
        <v>897</v>
      </c>
      <c r="K97" s="235"/>
      <c r="L97" s="221">
        <v>789</v>
      </c>
      <c r="M97" s="235"/>
      <c r="N97" s="221">
        <v>707</v>
      </c>
      <c r="O97" s="222" t="e">
        <f>MATCH(RIGHT(D97,2),#REF!,0)</f>
        <v>#REF!</v>
      </c>
    </row>
    <row r="98" spans="1:15" hidden="1" x14ac:dyDescent="0.2">
      <c r="A98" s="210" t="b">
        <f t="shared" si="0"/>
        <v>0</v>
      </c>
      <c r="B98" s="223" t="s">
        <v>209</v>
      </c>
      <c r="C98" s="210"/>
      <c r="D98" s="219" t="s">
        <v>635</v>
      </c>
      <c r="E98" s="220"/>
      <c r="F98" s="221">
        <v>7437</v>
      </c>
      <c r="G98" s="235"/>
      <c r="H98" s="221">
        <v>8991</v>
      </c>
      <c r="I98" s="235"/>
      <c r="J98" s="221">
        <v>9205</v>
      </c>
      <c r="K98" s="235"/>
      <c r="L98" s="221">
        <v>8220</v>
      </c>
      <c r="M98" s="235"/>
      <c r="N98" s="221">
        <v>8527</v>
      </c>
      <c r="O98" s="222" t="e">
        <f>MATCH(RIGHT(D98,2),#REF!,0)</f>
        <v>#REF!</v>
      </c>
    </row>
    <row r="99" spans="1:15" hidden="1" x14ac:dyDescent="0.2">
      <c r="A99" s="210" t="b">
        <f t="shared" si="0"/>
        <v>0</v>
      </c>
      <c r="B99" s="210" t="s">
        <v>9</v>
      </c>
      <c r="C99" s="210"/>
      <c r="D99" s="219" t="s">
        <v>636</v>
      </c>
      <c r="E99" s="220"/>
      <c r="F99" s="221">
        <v>419</v>
      </c>
      <c r="G99" s="222"/>
      <c r="H99" s="221">
        <v>605</v>
      </c>
      <c r="I99" s="222"/>
      <c r="J99" s="221">
        <v>765</v>
      </c>
      <c r="K99" s="222"/>
      <c r="L99" s="221">
        <v>859</v>
      </c>
      <c r="M99" s="222"/>
      <c r="N99" s="221">
        <v>742</v>
      </c>
      <c r="O99" s="222" t="e">
        <f>MATCH(RIGHT(D99,2),#REF!,0)</f>
        <v>#REF!</v>
      </c>
    </row>
    <row r="100" spans="1:15" x14ac:dyDescent="0.2">
      <c r="A100" s="210" t="b">
        <f t="shared" si="0"/>
        <v>1</v>
      </c>
      <c r="B100" s="210" t="s">
        <v>637</v>
      </c>
      <c r="C100" s="210"/>
      <c r="D100" s="219" t="s">
        <v>638</v>
      </c>
      <c r="E100" s="220"/>
      <c r="F100" s="221"/>
      <c r="G100" s="222"/>
      <c r="H100" s="221"/>
      <c r="I100" s="222"/>
      <c r="J100" s="221"/>
      <c r="K100" s="222"/>
      <c r="L100" s="221" t="s">
        <v>554</v>
      </c>
      <c r="M100" s="222"/>
      <c r="N100" s="221">
        <v>38</v>
      </c>
      <c r="O100" s="222" t="e">
        <f>MATCH(RIGHT(D100,2),#REF!,0)</f>
        <v>#REF!</v>
      </c>
    </row>
    <row r="101" spans="1:15" x14ac:dyDescent="0.2">
      <c r="A101" s="210" t="b">
        <f t="shared" si="0"/>
        <v>1</v>
      </c>
      <c r="B101" s="210" t="s">
        <v>639</v>
      </c>
      <c r="C101" s="210"/>
      <c r="D101" s="219" t="s">
        <v>640</v>
      </c>
      <c r="E101" s="220"/>
      <c r="F101" s="221"/>
      <c r="G101" s="222"/>
      <c r="H101" s="221"/>
      <c r="I101" s="222"/>
      <c r="J101" s="221"/>
      <c r="K101" s="222"/>
      <c r="L101" s="221" t="s">
        <v>554</v>
      </c>
      <c r="M101" s="222"/>
      <c r="N101" s="221">
        <v>3</v>
      </c>
      <c r="O101" s="222" t="e">
        <f>MATCH(RIGHT(D101,2),#REF!,0)</f>
        <v>#REF!</v>
      </c>
    </row>
    <row r="102" spans="1:15" hidden="1" x14ac:dyDescent="0.2">
      <c r="A102" s="210" t="b">
        <f t="shared" si="0"/>
        <v>0</v>
      </c>
      <c r="B102" s="210" t="s">
        <v>218</v>
      </c>
      <c r="C102" s="210"/>
      <c r="D102" s="219" t="s">
        <v>641</v>
      </c>
      <c r="E102" s="220"/>
      <c r="F102" s="221">
        <v>306</v>
      </c>
      <c r="G102" s="222"/>
      <c r="H102" s="221">
        <v>166</v>
      </c>
      <c r="I102" s="222"/>
      <c r="J102" s="221">
        <v>321</v>
      </c>
      <c r="K102" s="222"/>
      <c r="L102" s="221">
        <v>327</v>
      </c>
      <c r="M102" s="222"/>
      <c r="N102" s="221">
        <v>318</v>
      </c>
      <c r="O102" s="222" t="e">
        <f>MATCH(RIGHT(D102,2),#REF!,0)</f>
        <v>#REF!</v>
      </c>
    </row>
    <row r="103" spans="1:15" x14ac:dyDescent="0.2">
      <c r="A103" s="210" t="b">
        <f t="shared" si="0"/>
        <v>1</v>
      </c>
      <c r="B103" s="210" t="s">
        <v>642</v>
      </c>
      <c r="C103" s="210"/>
      <c r="D103" s="219" t="s">
        <v>643</v>
      </c>
      <c r="E103" s="220"/>
      <c r="F103" s="221"/>
      <c r="G103" s="222"/>
      <c r="H103" s="221"/>
      <c r="I103" s="222"/>
      <c r="J103" s="221"/>
      <c r="K103" s="222"/>
      <c r="L103" s="221" t="s">
        <v>554</v>
      </c>
      <c r="M103" s="222"/>
      <c r="N103" s="221">
        <v>26</v>
      </c>
      <c r="O103" s="222" t="e">
        <f>MATCH(RIGHT(D103,2),#REF!,0)</f>
        <v>#REF!</v>
      </c>
    </row>
    <row r="104" spans="1:15" x14ac:dyDescent="0.2">
      <c r="A104" s="210" t="b">
        <f t="shared" si="0"/>
        <v>1</v>
      </c>
      <c r="B104" s="210" t="s">
        <v>644</v>
      </c>
      <c r="C104" s="210"/>
      <c r="D104" s="219" t="s">
        <v>645</v>
      </c>
      <c r="E104" s="220"/>
      <c r="F104" s="221"/>
      <c r="G104" s="222"/>
      <c r="H104" s="221"/>
      <c r="I104" s="222"/>
      <c r="J104" s="221"/>
      <c r="K104" s="222"/>
      <c r="L104" s="221" t="s">
        <v>554</v>
      </c>
      <c r="M104" s="222"/>
      <c r="N104" s="221">
        <v>14</v>
      </c>
      <c r="O104" s="222" t="e">
        <f>MATCH(RIGHT(D104,2),#REF!,0)</f>
        <v>#REF!</v>
      </c>
    </row>
    <row r="105" spans="1:15" x14ac:dyDescent="0.2">
      <c r="A105" s="210" t="b">
        <f t="shared" si="0"/>
        <v>1</v>
      </c>
      <c r="B105" s="210" t="s">
        <v>646</v>
      </c>
      <c r="C105" s="210"/>
      <c r="D105" s="219" t="s">
        <v>647</v>
      </c>
      <c r="E105" s="220"/>
      <c r="F105" s="221"/>
      <c r="G105" s="222"/>
      <c r="H105" s="221"/>
      <c r="I105" s="222"/>
      <c r="J105" s="221"/>
      <c r="K105" s="222"/>
      <c r="L105" s="221" t="s">
        <v>554</v>
      </c>
      <c r="M105" s="222"/>
      <c r="N105" s="221">
        <v>166</v>
      </c>
      <c r="O105" s="222" t="e">
        <f>MATCH(RIGHT(D105,2),#REF!,0)</f>
        <v>#REF!</v>
      </c>
    </row>
    <row r="106" spans="1:15" x14ac:dyDescent="0.2">
      <c r="A106" s="210" t="b">
        <f t="shared" si="0"/>
        <v>1</v>
      </c>
      <c r="B106" s="210" t="s">
        <v>648</v>
      </c>
      <c r="C106" s="210"/>
      <c r="D106" s="219" t="s">
        <v>649</v>
      </c>
      <c r="E106" s="220"/>
      <c r="F106" s="221"/>
      <c r="G106" s="222"/>
      <c r="H106" s="221"/>
      <c r="I106" s="222"/>
      <c r="J106" s="221"/>
      <c r="K106" s="222"/>
      <c r="L106" s="221" t="s">
        <v>554</v>
      </c>
      <c r="M106" s="222"/>
      <c r="N106" s="221">
        <v>77</v>
      </c>
      <c r="O106" s="222" t="e">
        <f>MATCH(RIGHT(D106,2),#REF!,0)</f>
        <v>#REF!</v>
      </c>
    </row>
    <row r="107" spans="1:15" x14ac:dyDescent="0.2">
      <c r="A107" s="210" t="b">
        <f t="shared" si="0"/>
        <v>1</v>
      </c>
      <c r="B107" s="210" t="s">
        <v>650</v>
      </c>
      <c r="C107" s="210"/>
      <c r="D107" s="219" t="s">
        <v>651</v>
      </c>
      <c r="E107" s="220"/>
      <c r="F107" s="221"/>
      <c r="G107" s="222"/>
      <c r="H107" s="221"/>
      <c r="I107" s="222"/>
      <c r="J107" s="221"/>
      <c r="K107" s="222"/>
      <c r="L107" s="221" t="s">
        <v>554</v>
      </c>
      <c r="M107" s="222"/>
      <c r="N107" s="221">
        <v>154</v>
      </c>
      <c r="O107" s="222" t="e">
        <f>MATCH(RIGHT(D107,2),#REF!,0)</f>
        <v>#REF!</v>
      </c>
    </row>
    <row r="108" spans="1:15" hidden="1" x14ac:dyDescent="0.2">
      <c r="A108" s="210" t="b">
        <f t="shared" si="0"/>
        <v>0</v>
      </c>
      <c r="B108" s="210" t="s">
        <v>229</v>
      </c>
      <c r="C108" s="210"/>
      <c r="D108" s="219" t="s">
        <v>652</v>
      </c>
      <c r="E108" s="220"/>
      <c r="F108" s="221">
        <v>5874</v>
      </c>
      <c r="G108" s="222"/>
      <c r="H108" s="221">
        <v>6268</v>
      </c>
      <c r="I108" s="222"/>
      <c r="J108" s="221">
        <v>4572</v>
      </c>
      <c r="K108" s="222"/>
      <c r="L108" s="221">
        <v>4484</v>
      </c>
      <c r="M108" s="222"/>
      <c r="N108" s="221">
        <v>4752</v>
      </c>
      <c r="O108" s="222" t="e">
        <f>MATCH(RIGHT(D108,2),#REF!,0)</f>
        <v>#REF!</v>
      </c>
    </row>
    <row r="109" spans="1:15" x14ac:dyDescent="0.2">
      <c r="A109" s="210" t="b">
        <f t="shared" si="0"/>
        <v>1</v>
      </c>
      <c r="B109" s="210" t="s">
        <v>653</v>
      </c>
      <c r="C109" s="210"/>
      <c r="D109" s="219" t="s">
        <v>654</v>
      </c>
      <c r="E109" s="220"/>
      <c r="F109" s="221"/>
      <c r="G109" s="222"/>
      <c r="H109" s="221"/>
      <c r="I109" s="222"/>
      <c r="J109" s="221"/>
      <c r="K109" s="222"/>
      <c r="L109" s="221" t="s">
        <v>554</v>
      </c>
      <c r="M109" s="222"/>
      <c r="N109" s="221">
        <v>23</v>
      </c>
      <c r="O109" s="222" t="e">
        <f>MATCH(RIGHT(D109,2),#REF!,0)</f>
        <v>#REF!</v>
      </c>
    </row>
    <row r="110" spans="1:15" hidden="1" x14ac:dyDescent="0.2">
      <c r="A110" s="210" t="b">
        <f t="shared" si="0"/>
        <v>0</v>
      </c>
      <c r="B110" s="210" t="s">
        <v>230</v>
      </c>
      <c r="C110" s="210"/>
      <c r="D110" s="219" t="s">
        <v>655</v>
      </c>
      <c r="E110" s="220"/>
      <c r="F110" s="221">
        <v>92</v>
      </c>
      <c r="G110" s="222"/>
      <c r="H110" s="221">
        <v>80</v>
      </c>
      <c r="I110" s="222"/>
      <c r="J110" s="221">
        <v>87</v>
      </c>
      <c r="K110" s="222"/>
      <c r="L110" s="221">
        <v>131</v>
      </c>
      <c r="M110" s="222"/>
      <c r="N110" s="221">
        <v>122</v>
      </c>
      <c r="O110" s="222" t="e">
        <f>MATCH(RIGHT(D110,2),#REF!,0)</f>
        <v>#REF!</v>
      </c>
    </row>
    <row r="111" spans="1:15" x14ac:dyDescent="0.2">
      <c r="A111" s="210" t="b">
        <f t="shared" si="0"/>
        <v>1</v>
      </c>
      <c r="B111" s="210" t="s">
        <v>656</v>
      </c>
      <c r="C111" s="210"/>
      <c r="D111" s="219" t="s">
        <v>657</v>
      </c>
      <c r="E111" s="220"/>
      <c r="F111" s="221"/>
      <c r="G111" s="222"/>
      <c r="H111" s="221"/>
      <c r="I111" s="222"/>
      <c r="J111" s="221"/>
      <c r="K111" s="222"/>
      <c r="L111" s="221" t="s">
        <v>554</v>
      </c>
      <c r="M111" s="222"/>
      <c r="N111" s="221">
        <v>647</v>
      </c>
      <c r="O111" s="222" t="e">
        <f>MATCH(RIGHT(D111,2),#REF!,0)</f>
        <v>#REF!</v>
      </c>
    </row>
    <row r="112" spans="1:15" x14ac:dyDescent="0.2">
      <c r="A112" s="210" t="b">
        <f t="shared" si="0"/>
        <v>1</v>
      </c>
      <c r="B112" s="210" t="s">
        <v>658</v>
      </c>
      <c r="C112" s="210"/>
      <c r="D112" s="219" t="s">
        <v>659</v>
      </c>
      <c r="E112" s="220"/>
      <c r="F112" s="221"/>
      <c r="G112" s="222"/>
      <c r="H112" s="221"/>
      <c r="I112" s="222"/>
      <c r="J112" s="221"/>
      <c r="K112" s="222"/>
      <c r="L112" s="221" t="s">
        <v>554</v>
      </c>
      <c r="M112" s="222"/>
      <c r="N112" s="221">
        <v>64</v>
      </c>
      <c r="O112" s="222" t="e">
        <f>MATCH(RIGHT(D112,2),#REF!,0)</f>
        <v>#REF!</v>
      </c>
    </row>
    <row r="113" spans="1:15" hidden="1" x14ac:dyDescent="0.2">
      <c r="A113" s="210" t="b">
        <f t="shared" si="0"/>
        <v>0</v>
      </c>
      <c r="B113" s="210" t="s">
        <v>10</v>
      </c>
      <c r="C113" s="210"/>
      <c r="D113" s="219" t="s">
        <v>660</v>
      </c>
      <c r="E113" s="220"/>
      <c r="F113" s="221">
        <v>1545</v>
      </c>
      <c r="G113" s="222"/>
      <c r="H113" s="221">
        <v>1888</v>
      </c>
      <c r="I113" s="222"/>
      <c r="J113" s="221">
        <v>1780</v>
      </c>
      <c r="K113" s="222"/>
      <c r="L113" s="221">
        <v>1474</v>
      </c>
      <c r="M113" s="222"/>
      <c r="N113" s="221">
        <v>1200</v>
      </c>
      <c r="O113" s="222" t="e">
        <f>MATCH(RIGHT(D113,2),#REF!,0)</f>
        <v>#REF!</v>
      </c>
    </row>
    <row r="114" spans="1:15" x14ac:dyDescent="0.2">
      <c r="A114" s="210" t="b">
        <f t="shared" si="0"/>
        <v>1</v>
      </c>
      <c r="B114" s="210" t="s">
        <v>661</v>
      </c>
      <c r="C114" s="210"/>
      <c r="D114" s="219" t="s">
        <v>662</v>
      </c>
      <c r="E114" s="220"/>
      <c r="F114" s="221"/>
      <c r="G114" s="222"/>
      <c r="H114" s="221"/>
      <c r="I114" s="222"/>
      <c r="J114" s="221"/>
      <c r="K114" s="222"/>
      <c r="L114" s="221" t="s">
        <v>554</v>
      </c>
      <c r="M114" s="222"/>
      <c r="N114" s="221">
        <v>49</v>
      </c>
      <c r="O114" s="222" t="e">
        <f>MATCH(RIGHT(D114,2),#REF!,0)</f>
        <v>#REF!</v>
      </c>
    </row>
    <row r="115" spans="1:15" hidden="1" x14ac:dyDescent="0.2">
      <c r="A115" s="210" t="b">
        <f t="shared" si="0"/>
        <v>0</v>
      </c>
      <c r="B115" s="210" t="s">
        <v>19</v>
      </c>
      <c r="C115" s="210"/>
      <c r="D115" s="219" t="s">
        <v>663</v>
      </c>
      <c r="E115" s="220"/>
      <c r="F115" s="221">
        <v>63</v>
      </c>
      <c r="G115" s="222"/>
      <c r="H115" s="221">
        <v>66</v>
      </c>
      <c r="I115" s="222"/>
      <c r="J115" s="221">
        <v>87</v>
      </c>
      <c r="K115" s="222"/>
      <c r="L115" s="221">
        <v>107</v>
      </c>
      <c r="M115" s="222"/>
      <c r="N115" s="221">
        <v>114</v>
      </c>
      <c r="O115" s="222" t="e">
        <f>MATCH(RIGHT(D115,2),#REF!,0)</f>
        <v>#REF!</v>
      </c>
    </row>
    <row r="116" spans="1:15" hidden="1" x14ac:dyDescent="0.2">
      <c r="A116" s="210" t="b">
        <f t="shared" si="0"/>
        <v>0</v>
      </c>
      <c r="B116" s="210" t="s">
        <v>18</v>
      </c>
      <c r="C116" s="210"/>
      <c r="D116" s="219" t="s">
        <v>664</v>
      </c>
      <c r="E116" s="220"/>
      <c r="F116" s="221">
        <v>231</v>
      </c>
      <c r="G116" s="222"/>
      <c r="H116" s="221">
        <v>1044</v>
      </c>
      <c r="I116" s="222"/>
      <c r="J116" s="221">
        <v>1055</v>
      </c>
      <c r="K116" s="222"/>
      <c r="L116" s="221">
        <v>580</v>
      </c>
      <c r="M116" s="222"/>
      <c r="N116" s="221">
        <v>562</v>
      </c>
      <c r="O116" s="222" t="e">
        <f>MATCH(RIGHT(D116,2),#REF!,0)</f>
        <v>#REF!</v>
      </c>
    </row>
    <row r="117" spans="1:15" hidden="1" x14ac:dyDescent="0.2">
      <c r="A117" s="210" t="b">
        <f t="shared" si="0"/>
        <v>0</v>
      </c>
      <c r="B117" s="210" t="s">
        <v>17</v>
      </c>
      <c r="C117" s="210"/>
      <c r="D117" s="219" t="s">
        <v>665</v>
      </c>
      <c r="E117" s="220"/>
      <c r="F117" s="221">
        <v>5618</v>
      </c>
      <c r="G117" s="222"/>
      <c r="H117" s="221">
        <v>6396</v>
      </c>
      <c r="I117" s="222"/>
      <c r="J117" s="221">
        <v>5635</v>
      </c>
      <c r="K117" s="222"/>
      <c r="L117" s="221">
        <v>5356</v>
      </c>
      <c r="M117" s="222"/>
      <c r="N117" s="221">
        <v>5565</v>
      </c>
      <c r="O117" s="222" t="e">
        <f>MATCH(RIGHT(D117,2),#REF!,0)</f>
        <v>#REF!</v>
      </c>
    </row>
    <row r="118" spans="1:15" hidden="1" x14ac:dyDescent="0.2">
      <c r="A118" s="210" t="b">
        <f t="shared" si="0"/>
        <v>0</v>
      </c>
      <c r="B118" s="210" t="s">
        <v>216</v>
      </c>
      <c r="C118" s="210"/>
      <c r="D118" s="219" t="s">
        <v>666</v>
      </c>
      <c r="E118" s="220"/>
      <c r="F118" s="221">
        <v>100</v>
      </c>
      <c r="G118" s="222"/>
      <c r="H118" s="221">
        <v>123</v>
      </c>
      <c r="I118" s="222"/>
      <c r="J118" s="221">
        <v>150</v>
      </c>
      <c r="K118" s="222"/>
      <c r="L118" s="221">
        <v>136</v>
      </c>
      <c r="M118" s="222"/>
      <c r="N118" s="221">
        <v>109</v>
      </c>
      <c r="O118" s="222" t="e">
        <f>MATCH(RIGHT(D118,2),#REF!,0)</f>
        <v>#REF!</v>
      </c>
    </row>
    <row r="119" spans="1:15" hidden="1" x14ac:dyDescent="0.2">
      <c r="A119" s="210" t="b">
        <f t="shared" si="0"/>
        <v>0</v>
      </c>
      <c r="B119" s="210" t="s">
        <v>21</v>
      </c>
      <c r="C119" s="210"/>
      <c r="D119" s="219" t="s">
        <v>667</v>
      </c>
      <c r="E119" s="220"/>
      <c r="F119" s="221">
        <v>3998</v>
      </c>
      <c r="G119" s="222"/>
      <c r="H119" s="221">
        <v>3811</v>
      </c>
      <c r="I119" s="222"/>
      <c r="J119" s="221">
        <v>3178</v>
      </c>
      <c r="K119" s="222"/>
      <c r="L119" s="221">
        <v>3153</v>
      </c>
      <c r="M119" s="222"/>
      <c r="N119" s="221">
        <v>3227</v>
      </c>
      <c r="O119" s="222" t="e">
        <f>MATCH(RIGHT(D119,2),#REF!,0)</f>
        <v>#REF!</v>
      </c>
    </row>
    <row r="120" spans="1:15" hidden="1" x14ac:dyDescent="0.2">
      <c r="A120" s="210" t="b">
        <f t="shared" si="0"/>
        <v>0</v>
      </c>
      <c r="B120" s="210" t="s">
        <v>22</v>
      </c>
      <c r="C120" s="210"/>
      <c r="D120" s="219" t="s">
        <v>668</v>
      </c>
      <c r="E120" s="220"/>
      <c r="F120" s="221">
        <v>3601</v>
      </c>
      <c r="G120" s="222"/>
      <c r="H120" s="221">
        <v>3719</v>
      </c>
      <c r="I120" s="222"/>
      <c r="J120" s="221">
        <v>3763</v>
      </c>
      <c r="K120" s="222"/>
      <c r="L120" s="221">
        <v>3615</v>
      </c>
      <c r="M120" s="222"/>
      <c r="N120" s="221">
        <v>3848</v>
      </c>
      <c r="O120" s="222" t="e">
        <f>MATCH(RIGHT(D120,2),#REF!,0)</f>
        <v>#REF!</v>
      </c>
    </row>
    <row r="121" spans="1:15" hidden="1" x14ac:dyDescent="0.2">
      <c r="A121" s="210" t="b">
        <f t="shared" si="0"/>
        <v>0</v>
      </c>
      <c r="B121" s="210" t="s">
        <v>24</v>
      </c>
      <c r="C121" s="210"/>
      <c r="D121" s="219" t="s">
        <v>669</v>
      </c>
      <c r="E121" s="220"/>
      <c r="F121" s="221">
        <v>21946</v>
      </c>
      <c r="G121" s="222"/>
      <c r="H121" s="221">
        <v>19423</v>
      </c>
      <c r="I121" s="222"/>
      <c r="J121" s="221">
        <v>21107</v>
      </c>
      <c r="K121" s="222"/>
      <c r="L121" s="221">
        <v>21114</v>
      </c>
      <c r="M121" s="222"/>
      <c r="N121" s="221">
        <v>18750</v>
      </c>
      <c r="O121" s="222" t="e">
        <f>MATCH(RIGHT(D121,2),#REF!,0)</f>
        <v>#REF!</v>
      </c>
    </row>
    <row r="122" spans="1:15" x14ac:dyDescent="0.2">
      <c r="A122" s="210" t="b">
        <f t="shared" si="0"/>
        <v>1</v>
      </c>
      <c r="B122" s="210" t="s">
        <v>670</v>
      </c>
      <c r="C122" s="210"/>
      <c r="D122" s="219" t="s">
        <v>671</v>
      </c>
      <c r="E122" s="220"/>
      <c r="F122" s="221"/>
      <c r="G122" s="222"/>
      <c r="H122" s="221"/>
      <c r="I122" s="222"/>
      <c r="J122" s="221"/>
      <c r="K122" s="222"/>
      <c r="L122" s="221" t="s">
        <v>554</v>
      </c>
      <c r="M122" s="222"/>
      <c r="N122" s="221">
        <v>139</v>
      </c>
      <c r="O122" s="222" t="e">
        <f>MATCH(RIGHT(D122,2),#REF!,0)</f>
        <v>#REF!</v>
      </c>
    </row>
    <row r="123" spans="1:15" hidden="1" x14ac:dyDescent="0.2">
      <c r="A123" s="210" t="b">
        <f t="shared" si="0"/>
        <v>0</v>
      </c>
      <c r="B123" s="210" t="s">
        <v>234</v>
      </c>
      <c r="C123" s="210"/>
      <c r="D123" s="219" t="s">
        <v>672</v>
      </c>
      <c r="E123" s="220"/>
      <c r="F123" s="221">
        <v>1354</v>
      </c>
      <c r="G123" s="222"/>
      <c r="H123" s="221">
        <v>1150</v>
      </c>
      <c r="I123" s="222"/>
      <c r="J123" s="221">
        <v>744</v>
      </c>
      <c r="K123" s="222"/>
      <c r="L123" s="221">
        <v>1210</v>
      </c>
      <c r="M123" s="222"/>
      <c r="N123" s="221">
        <v>1076</v>
      </c>
      <c r="O123" s="222" t="e">
        <f>MATCH(RIGHT(D123,2),#REF!,0)</f>
        <v>#REF!</v>
      </c>
    </row>
    <row r="124" spans="1:15" hidden="1" x14ac:dyDescent="0.2">
      <c r="A124" s="210" t="b">
        <f t="shared" si="0"/>
        <v>0</v>
      </c>
      <c r="B124" s="210" t="s">
        <v>238</v>
      </c>
      <c r="C124" s="210"/>
      <c r="D124" s="219" t="s">
        <v>673</v>
      </c>
      <c r="E124" s="220"/>
      <c r="F124" s="221">
        <v>13625</v>
      </c>
      <c r="G124" s="222"/>
      <c r="H124" s="221">
        <v>13141</v>
      </c>
      <c r="I124" s="222"/>
      <c r="J124" s="221">
        <v>12825</v>
      </c>
      <c r="K124" s="222"/>
      <c r="L124" s="221">
        <v>13177</v>
      </c>
      <c r="M124" s="222"/>
      <c r="N124" s="221">
        <v>13278</v>
      </c>
      <c r="O124" s="222" t="e">
        <f>MATCH(RIGHT(D124,2),#REF!,0)</f>
        <v>#REF!</v>
      </c>
    </row>
    <row r="125" spans="1:15" x14ac:dyDescent="0.2">
      <c r="A125" s="210" t="b">
        <f t="shared" si="0"/>
        <v>1</v>
      </c>
      <c r="B125" s="210" t="s">
        <v>674</v>
      </c>
      <c r="C125" s="210"/>
      <c r="D125" s="219" t="s">
        <v>675</v>
      </c>
      <c r="E125" s="220"/>
      <c r="F125" s="221"/>
      <c r="G125" s="222"/>
      <c r="H125" s="221"/>
      <c r="I125" s="222"/>
      <c r="J125" s="221"/>
      <c r="K125" s="222"/>
      <c r="L125" s="221" t="s">
        <v>554</v>
      </c>
      <c r="M125" s="222"/>
      <c r="N125" s="221">
        <v>161</v>
      </c>
      <c r="O125" s="222" t="e">
        <f>MATCH(RIGHT(D125,2),#REF!,0)</f>
        <v>#REF!</v>
      </c>
    </row>
    <row r="126" spans="1:15" hidden="1" x14ac:dyDescent="0.2">
      <c r="A126" s="210" t="b">
        <f t="shared" si="0"/>
        <v>0</v>
      </c>
      <c r="B126" s="210" t="s">
        <v>45</v>
      </c>
      <c r="C126" s="210"/>
      <c r="D126" s="219" t="s">
        <v>676</v>
      </c>
      <c r="E126" s="220"/>
      <c r="F126" s="221">
        <v>344</v>
      </c>
      <c r="G126" s="222"/>
      <c r="H126" s="221">
        <v>240</v>
      </c>
      <c r="I126" s="222"/>
      <c r="J126" s="221">
        <v>223</v>
      </c>
      <c r="K126" s="222"/>
      <c r="L126" s="221">
        <v>265</v>
      </c>
      <c r="M126" s="222"/>
      <c r="N126" s="221">
        <v>262</v>
      </c>
      <c r="O126" s="222" t="e">
        <f>MATCH(RIGHT(D126,2),#REF!,0)</f>
        <v>#REF!</v>
      </c>
    </row>
    <row r="127" spans="1:15" hidden="1" x14ac:dyDescent="0.2">
      <c r="A127" s="210" t="b">
        <f t="shared" si="0"/>
        <v>0</v>
      </c>
      <c r="B127" s="210" t="s">
        <v>240</v>
      </c>
      <c r="C127" s="210"/>
      <c r="D127" s="219" t="s">
        <v>677</v>
      </c>
      <c r="E127" s="220"/>
      <c r="F127" s="221">
        <v>48</v>
      </c>
      <c r="G127" s="222"/>
      <c r="H127" s="221">
        <v>35</v>
      </c>
      <c r="I127" s="222"/>
      <c r="J127" s="221">
        <v>45</v>
      </c>
      <c r="K127" s="222"/>
      <c r="L127" s="221">
        <v>45</v>
      </c>
      <c r="M127" s="222"/>
      <c r="N127" s="221">
        <v>59</v>
      </c>
      <c r="O127" s="222" t="e">
        <f>MATCH(RIGHT(D127,2),#REF!,0)</f>
        <v>#REF!</v>
      </c>
    </row>
    <row r="128" spans="1:15" x14ac:dyDescent="0.2">
      <c r="A128" s="210" t="b">
        <f t="shared" si="0"/>
        <v>1</v>
      </c>
      <c r="B128" s="210" t="s">
        <v>678</v>
      </c>
      <c r="C128" s="210"/>
      <c r="D128" s="219" t="s">
        <v>679</v>
      </c>
      <c r="E128" s="220"/>
      <c r="F128" s="221"/>
      <c r="G128" s="222"/>
      <c r="H128" s="221"/>
      <c r="I128" s="222"/>
      <c r="J128" s="221"/>
      <c r="K128" s="222"/>
      <c r="L128" s="221" t="s">
        <v>554</v>
      </c>
      <c r="M128" s="222"/>
      <c r="N128" s="221">
        <v>37</v>
      </c>
      <c r="O128" s="222" t="e">
        <f>MATCH(RIGHT(D128,2),#REF!,0)</f>
        <v>#REF!</v>
      </c>
    </row>
    <row r="129" spans="1:15" hidden="1" x14ac:dyDescent="0.2">
      <c r="A129" s="210" t="b">
        <f t="shared" si="0"/>
        <v>0</v>
      </c>
      <c r="B129" s="210" t="s">
        <v>239</v>
      </c>
      <c r="C129" s="210"/>
      <c r="D129" s="219" t="s">
        <v>680</v>
      </c>
      <c r="E129" s="220"/>
      <c r="F129" s="221">
        <v>634</v>
      </c>
      <c r="G129" s="222"/>
      <c r="H129" s="221">
        <v>777</v>
      </c>
      <c r="I129" s="222"/>
      <c r="J129" s="221">
        <v>527</v>
      </c>
      <c r="K129" s="222"/>
      <c r="L129" s="221">
        <v>820</v>
      </c>
      <c r="M129" s="222"/>
      <c r="N129" s="221">
        <v>627</v>
      </c>
      <c r="O129" s="222" t="e">
        <f>MATCH(RIGHT(D129,2),#REF!,0)</f>
        <v>#REF!</v>
      </c>
    </row>
    <row r="130" spans="1:15" hidden="1" x14ac:dyDescent="0.2">
      <c r="A130" s="210" t="b">
        <f t="shared" si="0"/>
        <v>0</v>
      </c>
      <c r="B130" s="210" t="s">
        <v>48</v>
      </c>
      <c r="C130" s="210"/>
      <c r="D130" s="219" t="s">
        <v>681</v>
      </c>
      <c r="E130" s="220"/>
      <c r="F130" s="221">
        <v>697</v>
      </c>
      <c r="G130" s="222"/>
      <c r="H130" s="221">
        <v>592</v>
      </c>
      <c r="I130" s="222"/>
      <c r="J130" s="221">
        <v>731</v>
      </c>
      <c r="K130" s="222"/>
      <c r="L130" s="221">
        <v>716</v>
      </c>
      <c r="M130" s="222"/>
      <c r="N130" s="221">
        <v>749</v>
      </c>
      <c r="O130" s="222" t="e">
        <f>MATCH(RIGHT(D130,2),#REF!,0)</f>
        <v>#REF!</v>
      </c>
    </row>
    <row r="131" spans="1:15" x14ac:dyDescent="0.2">
      <c r="A131" s="210" t="b">
        <f t="shared" si="0"/>
        <v>1</v>
      </c>
      <c r="B131" s="210" t="s">
        <v>682</v>
      </c>
      <c r="C131" s="210"/>
      <c r="D131" s="219" t="s">
        <v>683</v>
      </c>
      <c r="E131" s="220"/>
      <c r="F131" s="221"/>
      <c r="G131" s="222"/>
      <c r="H131" s="221"/>
      <c r="I131" s="222"/>
      <c r="J131" s="221"/>
      <c r="K131" s="222"/>
      <c r="L131" s="221" t="s">
        <v>554</v>
      </c>
      <c r="M131" s="222"/>
      <c r="N131" s="221">
        <v>86</v>
      </c>
      <c r="O131" s="222" t="e">
        <f>MATCH(RIGHT(D131,2),#REF!,0)</f>
        <v>#REF!</v>
      </c>
    </row>
    <row r="132" spans="1:15" hidden="1" x14ac:dyDescent="0.2">
      <c r="A132" s="210" t="b">
        <f t="shared" si="0"/>
        <v>0</v>
      </c>
      <c r="B132" s="210" t="s">
        <v>49</v>
      </c>
      <c r="C132" s="210"/>
      <c r="D132" s="219" t="s">
        <v>684</v>
      </c>
      <c r="E132" s="220"/>
      <c r="F132" s="221">
        <v>14381</v>
      </c>
      <c r="G132" s="222"/>
      <c r="H132" s="221">
        <v>16761</v>
      </c>
      <c r="I132" s="222"/>
      <c r="J132" s="221">
        <v>12394</v>
      </c>
      <c r="K132" s="222"/>
      <c r="L132" s="221">
        <v>13545</v>
      </c>
      <c r="M132" s="222"/>
      <c r="N132" s="221">
        <v>11328</v>
      </c>
      <c r="O132" s="222" t="e">
        <f>MATCH(RIGHT(D132,2),#REF!,0)</f>
        <v>#REF!</v>
      </c>
    </row>
    <row r="133" spans="1:15" hidden="1" x14ac:dyDescent="0.2">
      <c r="A133" s="210" t="b">
        <f t="shared" si="0"/>
        <v>0</v>
      </c>
      <c r="B133" s="210" t="s">
        <v>27</v>
      </c>
      <c r="C133" s="210"/>
      <c r="D133" s="219" t="s">
        <v>685</v>
      </c>
      <c r="E133" s="220"/>
      <c r="F133" s="221">
        <v>2623</v>
      </c>
      <c r="G133" s="222"/>
      <c r="H133" s="221">
        <v>2896</v>
      </c>
      <c r="I133" s="222"/>
      <c r="J133" s="221">
        <v>3015</v>
      </c>
      <c r="K133" s="222"/>
      <c r="L133" s="221">
        <v>1995</v>
      </c>
      <c r="M133" s="222"/>
      <c r="N133" s="221">
        <v>2714</v>
      </c>
      <c r="O133" s="222" t="e">
        <f>MATCH(RIGHT(D133,2),#REF!,0)</f>
        <v>#REF!</v>
      </c>
    </row>
    <row r="134" spans="1:15" hidden="1" x14ac:dyDescent="0.2">
      <c r="A134" s="210" t="b">
        <f t="shared" si="0"/>
        <v>0</v>
      </c>
      <c r="B134" s="210" t="s">
        <v>32</v>
      </c>
      <c r="C134" s="210"/>
      <c r="D134" s="219" t="s">
        <v>686</v>
      </c>
      <c r="E134" s="220"/>
      <c r="F134" s="221">
        <v>301</v>
      </c>
      <c r="G134" s="222"/>
      <c r="H134" s="221">
        <v>231</v>
      </c>
      <c r="I134" s="222"/>
      <c r="J134" s="221">
        <v>180</v>
      </c>
      <c r="K134" s="222"/>
      <c r="L134" s="221">
        <v>210</v>
      </c>
      <c r="M134" s="222"/>
      <c r="N134" s="221">
        <v>185</v>
      </c>
      <c r="O134" s="222" t="e">
        <f>MATCH(RIGHT(D134,2),#REF!,0)</f>
        <v>#REF!</v>
      </c>
    </row>
    <row r="135" spans="1:15" hidden="1" x14ac:dyDescent="0.2">
      <c r="A135" s="210" t="b">
        <f t="shared" si="0"/>
        <v>0</v>
      </c>
      <c r="B135" s="210" t="s">
        <v>35</v>
      </c>
      <c r="C135" s="210"/>
      <c r="D135" s="219" t="s">
        <v>687</v>
      </c>
      <c r="E135" s="220"/>
      <c r="F135" s="221">
        <v>10768</v>
      </c>
      <c r="G135" s="222"/>
      <c r="H135" s="221">
        <v>12389</v>
      </c>
      <c r="I135" s="222"/>
      <c r="J135" s="221">
        <v>7457</v>
      </c>
      <c r="K135" s="222"/>
      <c r="L135" s="221">
        <v>9157</v>
      </c>
      <c r="M135" s="222"/>
      <c r="N135" s="221">
        <v>7829</v>
      </c>
      <c r="O135" s="222" t="e">
        <f>MATCH(RIGHT(D135,2),#REF!,0)</f>
        <v>#REF!</v>
      </c>
    </row>
    <row r="136" spans="1:15" x14ac:dyDescent="0.2">
      <c r="A136" s="210" t="b">
        <f t="shared" si="0"/>
        <v>1</v>
      </c>
      <c r="B136" s="210" t="s">
        <v>688</v>
      </c>
      <c r="C136" s="210"/>
      <c r="D136" s="219" t="s">
        <v>689</v>
      </c>
      <c r="E136" s="220"/>
      <c r="F136" s="221"/>
      <c r="G136" s="222"/>
      <c r="H136" s="221"/>
      <c r="I136" s="222"/>
      <c r="J136" s="221"/>
      <c r="K136" s="222"/>
      <c r="L136" s="221" t="s">
        <v>554</v>
      </c>
      <c r="M136" s="222"/>
      <c r="N136" s="221">
        <v>44</v>
      </c>
      <c r="O136" s="222" t="e">
        <f>MATCH(RIGHT(D136,2),#REF!,0)</f>
        <v>#REF!</v>
      </c>
    </row>
    <row r="137" spans="1:15" x14ac:dyDescent="0.2">
      <c r="A137" s="210" t="b">
        <f t="shared" si="0"/>
        <v>1</v>
      </c>
      <c r="B137" s="210" t="s">
        <v>690</v>
      </c>
      <c r="C137" s="210"/>
      <c r="D137" s="219" t="s">
        <v>691</v>
      </c>
      <c r="E137" s="220"/>
      <c r="F137" s="221"/>
      <c r="G137" s="222"/>
      <c r="H137" s="221"/>
      <c r="I137" s="222"/>
      <c r="J137" s="221"/>
      <c r="K137" s="222"/>
      <c r="L137" s="221" t="s">
        <v>554</v>
      </c>
      <c r="M137" s="222"/>
      <c r="N137" s="221">
        <v>11</v>
      </c>
      <c r="O137" s="222" t="e">
        <f>MATCH(RIGHT(D137,2),#REF!,0)</f>
        <v>#REF!</v>
      </c>
    </row>
    <row r="138" spans="1:15" x14ac:dyDescent="0.2">
      <c r="A138" s="210" t="b">
        <f t="shared" si="0"/>
        <v>1</v>
      </c>
      <c r="B138" s="210" t="s">
        <v>692</v>
      </c>
      <c r="C138" s="210"/>
      <c r="D138" s="219" t="s">
        <v>693</v>
      </c>
      <c r="E138" s="220"/>
      <c r="F138" s="221"/>
      <c r="G138" s="222"/>
      <c r="H138" s="221"/>
      <c r="I138" s="222"/>
      <c r="J138" s="221"/>
      <c r="K138" s="222"/>
      <c r="L138" s="221" t="s">
        <v>554</v>
      </c>
      <c r="M138" s="222"/>
      <c r="N138" s="221">
        <v>1</v>
      </c>
      <c r="O138" s="222" t="e">
        <f>MATCH(RIGHT(D138,2),#REF!,0)</f>
        <v>#REF!</v>
      </c>
    </row>
    <row r="139" spans="1:15" hidden="1" x14ac:dyDescent="0.2">
      <c r="A139" s="210" t="b">
        <f t="shared" si="0"/>
        <v>0</v>
      </c>
      <c r="B139" s="210" t="s">
        <v>38</v>
      </c>
      <c r="C139" s="210"/>
      <c r="D139" s="219" t="s">
        <v>694</v>
      </c>
      <c r="E139" s="220"/>
      <c r="F139" s="221">
        <v>98739</v>
      </c>
      <c r="G139" s="222"/>
      <c r="H139" s="221">
        <v>87762</v>
      </c>
      <c r="I139" s="222"/>
      <c r="J139" s="221">
        <v>82660</v>
      </c>
      <c r="K139" s="222"/>
      <c r="L139" s="221">
        <v>91575</v>
      </c>
      <c r="M139" s="222"/>
      <c r="N139" s="221">
        <v>101461</v>
      </c>
      <c r="O139" s="222" t="e">
        <f>MATCH(RIGHT(D139,2),#REF!,0)</f>
        <v>#REF!</v>
      </c>
    </row>
    <row r="140" spans="1:15" x14ac:dyDescent="0.2">
      <c r="A140" s="210" t="b">
        <f t="shared" si="0"/>
        <v>1</v>
      </c>
      <c r="B140" s="210" t="s">
        <v>695</v>
      </c>
      <c r="C140" s="210"/>
      <c r="D140" s="219" t="s">
        <v>696</v>
      </c>
      <c r="E140" s="220"/>
      <c r="F140" s="221"/>
      <c r="G140" s="222"/>
      <c r="H140" s="221"/>
      <c r="I140" s="222"/>
      <c r="J140" s="221"/>
      <c r="K140" s="222"/>
      <c r="L140" s="221" t="s">
        <v>554</v>
      </c>
      <c r="M140" s="222"/>
      <c r="N140" s="221">
        <v>115</v>
      </c>
      <c r="O140" s="222" t="e">
        <f>MATCH(RIGHT(D140,2),#REF!,0)</f>
        <v>#REF!</v>
      </c>
    </row>
    <row r="141" spans="1:15" hidden="1" x14ac:dyDescent="0.2">
      <c r="A141" s="210" t="b">
        <f t="shared" si="0"/>
        <v>0</v>
      </c>
      <c r="B141" s="210" t="s">
        <v>39</v>
      </c>
      <c r="C141" s="210"/>
      <c r="D141" s="219" t="s">
        <v>697</v>
      </c>
      <c r="E141" s="220"/>
      <c r="F141" s="221">
        <v>586</v>
      </c>
      <c r="G141" s="222"/>
      <c r="H141" s="221">
        <v>564</v>
      </c>
      <c r="I141" s="222"/>
      <c r="J141" s="221">
        <v>521</v>
      </c>
      <c r="K141" s="222"/>
      <c r="L141" s="221">
        <v>468</v>
      </c>
      <c r="M141" s="222"/>
      <c r="N141" s="221">
        <v>422</v>
      </c>
      <c r="O141" s="222" t="e">
        <f>MATCH(RIGHT(D141,2),#REF!,0)</f>
        <v>#REF!</v>
      </c>
    </row>
    <row r="142" spans="1:15" x14ac:dyDescent="0.2">
      <c r="A142" s="210" t="b">
        <f t="shared" si="0"/>
        <v>1</v>
      </c>
      <c r="B142" s="210" t="s">
        <v>698</v>
      </c>
      <c r="C142" s="210"/>
      <c r="D142" s="219" t="s">
        <v>699</v>
      </c>
      <c r="E142" s="220"/>
      <c r="F142" s="221"/>
      <c r="G142" s="222"/>
      <c r="H142" s="221"/>
      <c r="I142" s="222"/>
      <c r="J142" s="221"/>
      <c r="K142" s="222"/>
      <c r="L142" s="221" t="s">
        <v>554</v>
      </c>
      <c r="M142" s="222"/>
      <c r="N142" s="221">
        <v>191</v>
      </c>
      <c r="O142" s="222" t="e">
        <f>MATCH(RIGHT(D142,2),#REF!,0)</f>
        <v>#REF!</v>
      </c>
    </row>
    <row r="143" spans="1:15" hidden="1" x14ac:dyDescent="0.2">
      <c r="A143" s="210" t="b">
        <f t="shared" ref="A143:A206" si="1">L143=$L$78</f>
        <v>0</v>
      </c>
      <c r="B143" s="210" t="s">
        <v>262</v>
      </c>
      <c r="C143" s="210"/>
      <c r="D143" s="219" t="s">
        <v>700</v>
      </c>
      <c r="E143" s="220"/>
      <c r="F143" s="221">
        <v>19795</v>
      </c>
      <c r="G143" s="222"/>
      <c r="H143" s="221">
        <v>18804</v>
      </c>
      <c r="I143" s="222"/>
      <c r="J143" s="221">
        <v>22615</v>
      </c>
      <c r="K143" s="222"/>
      <c r="L143" s="221">
        <v>23483</v>
      </c>
      <c r="M143" s="222"/>
      <c r="N143" s="221">
        <v>20009</v>
      </c>
      <c r="O143" s="222" t="e">
        <f>MATCH(RIGHT(D143,2),#REF!,0)</f>
        <v>#REF!</v>
      </c>
    </row>
    <row r="144" spans="1:15" hidden="1" x14ac:dyDescent="0.2">
      <c r="A144" s="210" t="b">
        <f t="shared" si="1"/>
        <v>0</v>
      </c>
      <c r="B144" s="210" t="s">
        <v>40</v>
      </c>
      <c r="C144" s="210"/>
      <c r="D144" s="219" t="s">
        <v>701</v>
      </c>
      <c r="E144" s="220"/>
      <c r="F144" s="221">
        <v>329</v>
      </c>
      <c r="G144" s="222"/>
      <c r="H144" s="221">
        <v>167</v>
      </c>
      <c r="I144" s="222"/>
      <c r="J144" s="221">
        <v>142</v>
      </c>
      <c r="K144" s="222"/>
      <c r="L144" s="221">
        <v>98</v>
      </c>
      <c r="M144" s="222"/>
      <c r="N144" s="221">
        <v>53</v>
      </c>
      <c r="O144" s="222" t="e">
        <f>MATCH(RIGHT(D144,2),#REF!,0)</f>
        <v>#REF!</v>
      </c>
    </row>
    <row r="145" spans="1:20" x14ac:dyDescent="0.2">
      <c r="A145" s="210" t="b">
        <f t="shared" si="1"/>
        <v>1</v>
      </c>
      <c r="B145" s="210" t="s">
        <v>702</v>
      </c>
      <c r="C145" s="210"/>
      <c r="D145" s="219" t="s">
        <v>703</v>
      </c>
      <c r="E145" s="220"/>
      <c r="F145" s="221"/>
      <c r="G145" s="222"/>
      <c r="H145" s="221"/>
      <c r="I145" s="222"/>
      <c r="J145" s="221"/>
      <c r="K145" s="222"/>
      <c r="L145" s="221" t="s">
        <v>554</v>
      </c>
      <c r="M145" s="222"/>
      <c r="N145" s="221">
        <v>188</v>
      </c>
      <c r="O145" s="222" t="e">
        <f>MATCH(RIGHT(D145,2),#REF!,0)</f>
        <v>#REF!</v>
      </c>
      <c r="P145" s="191"/>
      <c r="Q145" s="191"/>
      <c r="R145" s="191"/>
      <c r="S145" s="191"/>
      <c r="T145" s="191"/>
    </row>
    <row r="146" spans="1:20" hidden="1" x14ac:dyDescent="0.2">
      <c r="A146" s="210" t="b">
        <f t="shared" si="1"/>
        <v>0</v>
      </c>
      <c r="B146" s="210" t="s">
        <v>53</v>
      </c>
      <c r="C146" s="210"/>
      <c r="D146" s="219" t="s">
        <v>704</v>
      </c>
      <c r="E146" s="220"/>
      <c r="F146" s="221">
        <v>211</v>
      </c>
      <c r="G146" s="222"/>
      <c r="H146" s="221">
        <v>198</v>
      </c>
      <c r="I146" s="222"/>
      <c r="J146" s="221">
        <v>187</v>
      </c>
      <c r="K146" s="222"/>
      <c r="L146" s="221">
        <v>191</v>
      </c>
      <c r="M146" s="222"/>
      <c r="N146" s="221">
        <v>188</v>
      </c>
      <c r="O146" s="222" t="e">
        <f>MATCH(RIGHT(D146,2),#REF!,0)</f>
        <v>#REF!</v>
      </c>
      <c r="P146" s="224"/>
      <c r="Q146" s="224"/>
      <c r="R146" s="224"/>
      <c r="S146" s="224"/>
      <c r="T146" s="224"/>
    </row>
    <row r="147" spans="1:20" hidden="1" x14ac:dyDescent="0.2">
      <c r="A147" s="210" t="b">
        <f t="shared" si="1"/>
        <v>0</v>
      </c>
      <c r="B147" s="210" t="s">
        <v>60</v>
      </c>
      <c r="C147" s="210"/>
      <c r="D147" s="219" t="s">
        <v>705</v>
      </c>
      <c r="E147" s="220"/>
      <c r="F147" s="221">
        <v>479</v>
      </c>
      <c r="G147" s="222"/>
      <c r="H147" s="221">
        <v>536</v>
      </c>
      <c r="I147" s="222"/>
      <c r="J147" s="221">
        <v>541</v>
      </c>
      <c r="K147" s="222"/>
      <c r="L147" s="221">
        <v>481</v>
      </c>
      <c r="M147" s="222"/>
      <c r="N147" s="221">
        <v>446</v>
      </c>
      <c r="O147" s="222" t="e">
        <f>MATCH(RIGHT(D147,2),#REF!,0)</f>
        <v>#REF!</v>
      </c>
      <c r="P147" s="191"/>
      <c r="Q147" s="191"/>
      <c r="R147" s="191"/>
      <c r="S147" s="191"/>
      <c r="T147" s="191"/>
    </row>
    <row r="148" spans="1:20" x14ac:dyDescent="0.2">
      <c r="A148" s="210" t="b">
        <f t="shared" si="1"/>
        <v>1</v>
      </c>
      <c r="B148" s="210" t="s">
        <v>706</v>
      </c>
      <c r="C148" s="210"/>
      <c r="D148" s="219" t="s">
        <v>707</v>
      </c>
      <c r="E148" s="220"/>
      <c r="F148" s="221"/>
      <c r="G148" s="222"/>
      <c r="H148" s="221"/>
      <c r="I148" s="222"/>
      <c r="J148" s="221"/>
      <c r="K148" s="222"/>
      <c r="L148" s="221" t="s">
        <v>554</v>
      </c>
      <c r="M148" s="222"/>
      <c r="N148" s="221">
        <v>25</v>
      </c>
      <c r="O148" s="222" t="e">
        <f>MATCH(RIGHT(D148,2),#REF!,0)</f>
        <v>#REF!</v>
      </c>
      <c r="P148" s="191"/>
      <c r="Q148" s="191"/>
      <c r="R148" s="191"/>
      <c r="S148" s="191"/>
      <c r="T148" s="191"/>
    </row>
    <row r="149" spans="1:20" hidden="1" x14ac:dyDescent="0.2">
      <c r="A149" s="210" t="b">
        <f t="shared" si="1"/>
        <v>0</v>
      </c>
      <c r="B149" s="210" t="s">
        <v>57</v>
      </c>
      <c r="C149" s="210"/>
      <c r="D149" s="219" t="s">
        <v>708</v>
      </c>
      <c r="E149" s="220"/>
      <c r="F149" s="221">
        <v>906</v>
      </c>
      <c r="G149" s="222"/>
      <c r="H149" s="221">
        <v>646</v>
      </c>
      <c r="I149" s="222"/>
      <c r="J149" s="221">
        <v>476</v>
      </c>
      <c r="K149" s="222"/>
      <c r="L149" s="221">
        <v>391</v>
      </c>
      <c r="M149" s="222"/>
      <c r="N149" s="221">
        <v>400</v>
      </c>
      <c r="O149" s="222" t="e">
        <f>MATCH(RIGHT(D149,2),#REF!,0)</f>
        <v>#REF!</v>
      </c>
      <c r="P149" s="224"/>
      <c r="Q149" s="224"/>
      <c r="R149" s="224"/>
      <c r="S149" s="224"/>
      <c r="T149" s="224"/>
    </row>
    <row r="150" spans="1:20" hidden="1" x14ac:dyDescent="0.2">
      <c r="A150" s="210" t="b">
        <f t="shared" si="1"/>
        <v>0</v>
      </c>
      <c r="B150" s="210" t="s">
        <v>62</v>
      </c>
      <c r="C150" s="210"/>
      <c r="D150" s="219" t="s">
        <v>709</v>
      </c>
      <c r="E150" s="220"/>
      <c r="F150" s="221">
        <v>1100</v>
      </c>
      <c r="G150" s="222"/>
      <c r="H150" s="221">
        <v>1098</v>
      </c>
      <c r="I150" s="222"/>
      <c r="J150" s="221">
        <v>1224</v>
      </c>
      <c r="K150" s="222"/>
      <c r="L150" s="221">
        <v>1192</v>
      </c>
      <c r="M150" s="222"/>
      <c r="N150" s="221">
        <v>1031</v>
      </c>
      <c r="O150" s="222" t="e">
        <f>MATCH(RIGHT(D150,2),#REF!,0)</f>
        <v>#REF!</v>
      </c>
      <c r="P150" s="191"/>
      <c r="Q150" s="191"/>
      <c r="R150" s="191"/>
      <c r="S150" s="191"/>
      <c r="T150" s="191"/>
    </row>
    <row r="151" spans="1:20" hidden="1" x14ac:dyDescent="0.2">
      <c r="A151" s="210" t="b">
        <f t="shared" si="1"/>
        <v>0</v>
      </c>
      <c r="B151" s="210" t="s">
        <v>319</v>
      </c>
      <c r="C151" s="210"/>
      <c r="D151" s="219" t="s">
        <v>710</v>
      </c>
      <c r="E151" s="220"/>
      <c r="F151" s="221">
        <v>40858</v>
      </c>
      <c r="G151" s="222"/>
      <c r="H151" s="221">
        <v>39008</v>
      </c>
      <c r="I151" s="222"/>
      <c r="J151" s="221">
        <v>36105</v>
      </c>
      <c r="K151" s="222"/>
      <c r="L151" s="221">
        <v>35346</v>
      </c>
      <c r="M151" s="222"/>
      <c r="N151" s="221">
        <v>40660</v>
      </c>
      <c r="O151" s="222" t="e">
        <f>MATCH(RIGHT(D151,2),#REF!,0)</f>
        <v>#REF!</v>
      </c>
      <c r="P151" s="191"/>
      <c r="Q151" s="191"/>
      <c r="R151" s="191"/>
      <c r="S151" s="191"/>
      <c r="T151" s="191"/>
    </row>
    <row r="152" spans="1:20" hidden="1" x14ac:dyDescent="0.2">
      <c r="A152" s="210" t="b">
        <f t="shared" si="1"/>
        <v>0</v>
      </c>
      <c r="B152" s="210" t="s">
        <v>324</v>
      </c>
      <c r="C152" s="210"/>
      <c r="D152" s="219" t="s">
        <v>711</v>
      </c>
      <c r="E152" s="220"/>
      <c r="F152" s="221">
        <v>453</v>
      </c>
      <c r="G152" s="222"/>
      <c r="H152" s="221">
        <v>451</v>
      </c>
      <c r="I152" s="222"/>
      <c r="J152" s="221">
        <v>340</v>
      </c>
      <c r="K152" s="222"/>
      <c r="L152" s="221">
        <v>521</v>
      </c>
      <c r="M152" s="222"/>
      <c r="N152" s="221">
        <v>323</v>
      </c>
      <c r="O152" s="222" t="e">
        <f>MATCH(RIGHT(D152,2),#REF!,0)</f>
        <v>#REF!</v>
      </c>
      <c r="P152" s="191"/>
      <c r="Q152" s="191"/>
      <c r="R152" s="191"/>
      <c r="S152" s="191"/>
      <c r="T152" s="191"/>
    </row>
    <row r="153" spans="1:20" hidden="1" x14ac:dyDescent="0.2">
      <c r="A153" s="210" t="b">
        <f t="shared" si="1"/>
        <v>0</v>
      </c>
      <c r="B153" s="210" t="s">
        <v>55</v>
      </c>
      <c r="C153" s="210"/>
      <c r="D153" s="219" t="s">
        <v>712</v>
      </c>
      <c r="E153" s="220"/>
      <c r="F153" s="221">
        <v>598</v>
      </c>
      <c r="G153" s="222"/>
      <c r="H153" s="221">
        <v>594</v>
      </c>
      <c r="I153" s="222"/>
      <c r="J153" s="221">
        <v>651</v>
      </c>
      <c r="K153" s="222"/>
      <c r="L153" s="221">
        <v>541</v>
      </c>
      <c r="M153" s="222"/>
      <c r="N153" s="221">
        <v>772</v>
      </c>
      <c r="O153" s="222" t="e">
        <f>MATCH(RIGHT(D153,2),#REF!,0)</f>
        <v>#REF!</v>
      </c>
      <c r="P153" s="191"/>
      <c r="Q153" s="191"/>
      <c r="R153" s="191"/>
      <c r="S153" s="191"/>
      <c r="T153" s="191"/>
    </row>
    <row r="154" spans="1:20" hidden="1" x14ac:dyDescent="0.2">
      <c r="A154" s="210" t="b">
        <f t="shared" si="1"/>
        <v>0</v>
      </c>
      <c r="B154" s="210" t="s">
        <v>56</v>
      </c>
      <c r="C154" s="210"/>
      <c r="D154" s="219" t="s">
        <v>713</v>
      </c>
      <c r="E154" s="220"/>
      <c r="F154" s="221">
        <v>139</v>
      </c>
      <c r="G154" s="222"/>
      <c r="H154" s="221">
        <v>131</v>
      </c>
      <c r="I154" s="222"/>
      <c r="J154" s="221">
        <v>131</v>
      </c>
      <c r="K154" s="222"/>
      <c r="L154" s="221">
        <v>137</v>
      </c>
      <c r="M154" s="222"/>
      <c r="N154" s="221">
        <v>114</v>
      </c>
      <c r="O154" s="222" t="e">
        <f>MATCH(RIGHT(D154,2),#REF!,0)</f>
        <v>#REF!</v>
      </c>
      <c r="P154" s="191"/>
      <c r="Q154" s="191"/>
      <c r="R154" s="191"/>
      <c r="S154" s="191"/>
      <c r="T154" s="191"/>
    </row>
    <row r="155" spans="1:20" hidden="1" x14ac:dyDescent="0.2">
      <c r="A155" s="210" t="b">
        <f t="shared" si="1"/>
        <v>0</v>
      </c>
      <c r="B155" s="210" t="s">
        <v>116</v>
      </c>
      <c r="C155" s="226"/>
      <c r="D155" s="219" t="s">
        <v>714</v>
      </c>
      <c r="E155" s="220"/>
      <c r="F155" s="221">
        <v>2476</v>
      </c>
      <c r="G155" s="222"/>
      <c r="H155" s="221">
        <v>2111</v>
      </c>
      <c r="I155" s="222"/>
      <c r="J155" s="221">
        <v>2158</v>
      </c>
      <c r="K155" s="222"/>
      <c r="L155" s="221">
        <v>2304</v>
      </c>
      <c r="M155" s="222"/>
      <c r="N155" s="221">
        <v>17</v>
      </c>
      <c r="O155" s="222"/>
      <c r="P155" s="224"/>
      <c r="Q155" s="224"/>
      <c r="R155" s="224"/>
      <c r="S155" s="224"/>
      <c r="T155" s="224"/>
    </row>
    <row r="156" spans="1:20" hidden="1" x14ac:dyDescent="0.2">
      <c r="A156" s="210" t="b">
        <f t="shared" si="1"/>
        <v>0</v>
      </c>
      <c r="B156" s="212" t="s">
        <v>115</v>
      </c>
      <c r="C156" s="210"/>
      <c r="D156" s="219" t="s">
        <v>715</v>
      </c>
      <c r="E156" s="220"/>
      <c r="F156" s="227">
        <v>263673</v>
      </c>
      <c r="G156" s="228"/>
      <c r="H156" s="227">
        <v>253631</v>
      </c>
      <c r="I156" s="228"/>
      <c r="J156" s="227">
        <v>238494</v>
      </c>
      <c r="K156" s="228"/>
      <c r="L156" s="227">
        <v>248212</v>
      </c>
      <c r="M156" s="228"/>
      <c r="N156" s="227">
        <v>254811</v>
      </c>
      <c r="O156" s="222" t="e">
        <f>MATCH(RIGHT(D156,2),#REF!,0)</f>
        <v>#REF!</v>
      </c>
      <c r="P156" s="191"/>
      <c r="Q156" s="191"/>
      <c r="R156" s="191"/>
      <c r="S156" s="191"/>
      <c r="T156" s="191"/>
    </row>
    <row r="157" spans="1:20" hidden="1" x14ac:dyDescent="0.2">
      <c r="A157" s="210" t="b">
        <f t="shared" si="1"/>
        <v>0</v>
      </c>
      <c r="B157" s="210"/>
      <c r="C157" s="210"/>
      <c r="D157" s="219"/>
      <c r="E157" s="233"/>
      <c r="F157" s="230"/>
      <c r="G157" s="222"/>
      <c r="H157" s="230"/>
      <c r="I157" s="231"/>
      <c r="J157" s="230"/>
      <c r="K157" s="231"/>
      <c r="L157" s="230"/>
      <c r="M157" s="231"/>
      <c r="N157" s="230"/>
      <c r="O157" s="217"/>
      <c r="P157" s="191"/>
      <c r="Q157" s="191"/>
      <c r="R157" s="218"/>
      <c r="S157" s="191"/>
      <c r="T157" s="229"/>
    </row>
    <row r="158" spans="1:20" hidden="1" x14ac:dyDescent="0.2">
      <c r="A158" s="210" t="b">
        <f t="shared" si="1"/>
        <v>0</v>
      </c>
      <c r="B158" s="226" t="s">
        <v>329</v>
      </c>
      <c r="C158" s="210"/>
      <c r="D158" s="232"/>
      <c r="E158" s="233"/>
      <c r="F158" s="191"/>
      <c r="G158" s="234"/>
      <c r="H158" s="191"/>
      <c r="I158" s="193"/>
      <c r="J158" s="191"/>
      <c r="K158" s="193"/>
      <c r="L158" s="191"/>
      <c r="M158" s="193"/>
      <c r="N158" s="191"/>
      <c r="O158" s="217"/>
      <c r="P158" s="191"/>
      <c r="Q158" s="191"/>
      <c r="R158" s="218"/>
      <c r="S158" s="191"/>
      <c r="T158" s="229"/>
    </row>
    <row r="159" spans="1:20" hidden="1" x14ac:dyDescent="0.2">
      <c r="A159" s="210" t="b">
        <f t="shared" si="1"/>
        <v>0</v>
      </c>
      <c r="B159" s="210" t="s">
        <v>206</v>
      </c>
      <c r="C159" s="210"/>
      <c r="D159" s="219" t="s">
        <v>716</v>
      </c>
      <c r="E159" s="220"/>
      <c r="F159" s="221">
        <v>944</v>
      </c>
      <c r="G159" s="241"/>
      <c r="H159" s="221">
        <v>1013</v>
      </c>
      <c r="I159" s="241"/>
      <c r="J159" s="221">
        <v>810</v>
      </c>
      <c r="K159" s="241"/>
      <c r="L159" s="221">
        <v>858</v>
      </c>
      <c r="M159" s="241"/>
      <c r="N159" s="221">
        <v>838</v>
      </c>
      <c r="O159" s="222" t="e">
        <f>MATCH(RIGHT(D159,2),#REF!,0)</f>
        <v>#REF!</v>
      </c>
      <c r="P159" s="191"/>
      <c r="Q159" s="191"/>
      <c r="R159" s="191"/>
      <c r="S159" s="191"/>
      <c r="T159" s="191"/>
    </row>
    <row r="160" spans="1:20" hidden="1" x14ac:dyDescent="0.2">
      <c r="A160" s="210" t="b">
        <f t="shared" si="1"/>
        <v>0</v>
      </c>
      <c r="B160" s="210" t="s">
        <v>208</v>
      </c>
      <c r="C160" s="210"/>
      <c r="D160" s="219" t="s">
        <v>717</v>
      </c>
      <c r="E160" s="220"/>
      <c r="F160" s="221">
        <v>66</v>
      </c>
      <c r="G160" s="241"/>
      <c r="H160" s="221">
        <v>25</v>
      </c>
      <c r="I160" s="241"/>
      <c r="J160" s="221">
        <v>24</v>
      </c>
      <c r="K160" s="241"/>
      <c r="L160" s="221">
        <v>15</v>
      </c>
      <c r="M160" s="241"/>
      <c r="N160" s="221">
        <v>14</v>
      </c>
      <c r="O160" s="222" t="e">
        <f>MATCH(RIGHT(D160,2),#REF!,0)</f>
        <v>#REF!</v>
      </c>
      <c r="P160" s="191"/>
      <c r="Q160" s="191"/>
      <c r="R160" s="191"/>
      <c r="S160" s="191"/>
      <c r="T160" s="191"/>
    </row>
    <row r="161" spans="1:15" hidden="1" x14ac:dyDescent="0.2">
      <c r="A161" s="210" t="b">
        <f t="shared" si="1"/>
        <v>0</v>
      </c>
      <c r="B161" s="210" t="s">
        <v>0</v>
      </c>
      <c r="C161" s="210"/>
      <c r="D161" s="219" t="s">
        <v>718</v>
      </c>
      <c r="E161" s="220"/>
      <c r="F161" s="221">
        <v>937</v>
      </c>
      <c r="G161" s="241"/>
      <c r="H161" s="221">
        <v>777</v>
      </c>
      <c r="I161" s="241"/>
      <c r="J161" s="221">
        <v>611</v>
      </c>
      <c r="K161" s="241"/>
      <c r="L161" s="221">
        <v>831</v>
      </c>
      <c r="M161" s="241"/>
      <c r="N161" s="221">
        <v>653</v>
      </c>
      <c r="O161" s="222" t="e">
        <f>MATCH(RIGHT(D161,2),#REF!,0)</f>
        <v>#REF!</v>
      </c>
    </row>
    <row r="162" spans="1:15" hidden="1" x14ac:dyDescent="0.2">
      <c r="A162" s="210" t="b">
        <f t="shared" si="1"/>
        <v>0</v>
      </c>
      <c r="B162" s="210" t="s">
        <v>3</v>
      </c>
      <c r="C162" s="210"/>
      <c r="D162" s="219" t="s">
        <v>719</v>
      </c>
      <c r="E162" s="220"/>
      <c r="F162" s="221">
        <v>1731</v>
      </c>
      <c r="G162" s="241"/>
      <c r="H162" s="221">
        <v>1931</v>
      </c>
      <c r="I162" s="241"/>
      <c r="J162" s="221">
        <v>2083</v>
      </c>
      <c r="K162" s="241"/>
      <c r="L162" s="221">
        <v>2187</v>
      </c>
      <c r="M162" s="241"/>
      <c r="N162" s="221">
        <v>2506</v>
      </c>
      <c r="O162" s="222" t="e">
        <f>MATCH(RIGHT(D162,2),#REF!,0)</f>
        <v>#REF!</v>
      </c>
    </row>
    <row r="163" spans="1:15" hidden="1" x14ac:dyDescent="0.2">
      <c r="A163" s="210" t="b">
        <f t="shared" si="1"/>
        <v>0</v>
      </c>
      <c r="B163" s="210" t="s">
        <v>475</v>
      </c>
      <c r="C163" s="210"/>
      <c r="D163" s="219" t="s">
        <v>720</v>
      </c>
      <c r="E163" s="220"/>
      <c r="F163" s="221">
        <v>104</v>
      </c>
      <c r="G163" s="241"/>
      <c r="H163" s="221">
        <v>96</v>
      </c>
      <c r="I163" s="241"/>
      <c r="J163" s="221">
        <v>89</v>
      </c>
      <c r="K163" s="241"/>
      <c r="L163" s="221">
        <v>94</v>
      </c>
      <c r="M163" s="241"/>
      <c r="N163" s="221">
        <v>89</v>
      </c>
      <c r="O163" s="222" t="e">
        <f>MATCH(RIGHT(D163,2),#REF!,0)</f>
        <v>#REF!</v>
      </c>
    </row>
    <row r="164" spans="1:15" hidden="1" x14ac:dyDescent="0.2">
      <c r="A164" s="210" t="b">
        <f t="shared" si="1"/>
        <v>0</v>
      </c>
      <c r="B164" s="210" t="s">
        <v>7</v>
      </c>
      <c r="C164" s="210"/>
      <c r="D164" s="219" t="s">
        <v>721</v>
      </c>
      <c r="E164" s="220"/>
      <c r="F164" s="221">
        <v>918</v>
      </c>
      <c r="G164" s="241"/>
      <c r="H164" s="221">
        <v>878</v>
      </c>
      <c r="I164" s="241"/>
      <c r="J164" s="221">
        <v>889</v>
      </c>
      <c r="K164" s="241"/>
      <c r="L164" s="221">
        <v>824</v>
      </c>
      <c r="M164" s="241"/>
      <c r="N164" s="221">
        <v>809</v>
      </c>
      <c r="O164" s="222" t="e">
        <f>MATCH(RIGHT(D164,2),#REF!,0)</f>
        <v>#REF!</v>
      </c>
    </row>
    <row r="165" spans="1:15" hidden="1" x14ac:dyDescent="0.2">
      <c r="A165" s="210" t="b">
        <f t="shared" si="1"/>
        <v>0</v>
      </c>
      <c r="B165" s="210" t="s">
        <v>23</v>
      </c>
      <c r="C165" s="210"/>
      <c r="D165" s="219" t="s">
        <v>722</v>
      </c>
      <c r="E165" s="220"/>
      <c r="F165" s="221">
        <v>10</v>
      </c>
      <c r="G165" s="241"/>
      <c r="H165" s="221">
        <v>10</v>
      </c>
      <c r="I165" s="241"/>
      <c r="J165" s="221">
        <v>12</v>
      </c>
      <c r="K165" s="241"/>
      <c r="L165" s="221">
        <v>15</v>
      </c>
      <c r="M165" s="241"/>
      <c r="N165" s="221">
        <v>23</v>
      </c>
      <c r="O165" s="222" t="e">
        <f>MATCH(RIGHT(D165,2),#REF!,0)</f>
        <v>#REF!</v>
      </c>
    </row>
    <row r="166" spans="1:15" hidden="1" x14ac:dyDescent="0.2">
      <c r="A166" s="210" t="b">
        <f t="shared" si="1"/>
        <v>0</v>
      </c>
      <c r="B166" s="210" t="s">
        <v>723</v>
      </c>
      <c r="C166" s="210"/>
      <c r="D166" s="219" t="s">
        <v>724</v>
      </c>
      <c r="E166" s="220"/>
      <c r="F166" s="221">
        <v>75891</v>
      </c>
      <c r="G166" s="241"/>
      <c r="H166" s="221">
        <v>76529</v>
      </c>
      <c r="I166" s="241"/>
      <c r="J166" s="221">
        <v>75327</v>
      </c>
      <c r="K166" s="241"/>
      <c r="L166" s="221">
        <v>76596</v>
      </c>
      <c r="M166" s="241"/>
      <c r="N166" s="221">
        <v>76111</v>
      </c>
      <c r="O166" s="222" t="e">
        <f>MATCH(RIGHT(D166,2),#REF!,0)</f>
        <v>#REF!</v>
      </c>
    </row>
    <row r="167" spans="1:15" x14ac:dyDescent="0.2">
      <c r="A167" s="210" t="b">
        <f t="shared" si="1"/>
        <v>1</v>
      </c>
      <c r="B167" s="210" t="s">
        <v>725</v>
      </c>
      <c r="C167" s="210"/>
      <c r="D167" s="219" t="s">
        <v>726</v>
      </c>
      <c r="E167" s="220"/>
      <c r="F167" s="221"/>
      <c r="G167" s="241"/>
      <c r="H167" s="221"/>
      <c r="I167" s="241"/>
      <c r="J167" s="221"/>
      <c r="K167" s="241"/>
      <c r="L167" s="221" t="s">
        <v>554</v>
      </c>
      <c r="M167" s="241"/>
      <c r="N167" s="221">
        <v>167</v>
      </c>
      <c r="O167" s="222" t="e">
        <f>MATCH(RIGHT(D167,2),#REF!,0)</f>
        <v>#REF!</v>
      </c>
    </row>
    <row r="168" spans="1:15" x14ac:dyDescent="0.2">
      <c r="A168" s="210" t="b">
        <f t="shared" si="1"/>
        <v>1</v>
      </c>
      <c r="B168" s="210" t="s">
        <v>727</v>
      </c>
      <c r="C168" s="210"/>
      <c r="D168" s="219" t="s">
        <v>728</v>
      </c>
      <c r="E168" s="220"/>
      <c r="F168" s="221"/>
      <c r="G168" s="241"/>
      <c r="H168" s="221"/>
      <c r="I168" s="241"/>
      <c r="J168" s="221"/>
      <c r="K168" s="241"/>
      <c r="L168" s="221" t="s">
        <v>554</v>
      </c>
      <c r="M168" s="241"/>
      <c r="N168" s="221">
        <v>23</v>
      </c>
      <c r="O168" s="222" t="e">
        <f>MATCH(RIGHT(D168,2),#REF!,0)</f>
        <v>#REF!</v>
      </c>
    </row>
    <row r="169" spans="1:15" x14ac:dyDescent="0.2">
      <c r="A169" s="210" t="b">
        <f t="shared" si="1"/>
        <v>1</v>
      </c>
      <c r="B169" s="210" t="s">
        <v>729</v>
      </c>
      <c r="C169" s="210"/>
      <c r="D169" s="219" t="s">
        <v>730</v>
      </c>
      <c r="E169" s="220"/>
      <c r="F169" s="221"/>
      <c r="G169" s="241"/>
      <c r="H169" s="221"/>
      <c r="I169" s="241"/>
      <c r="J169" s="221"/>
      <c r="K169" s="241"/>
      <c r="L169" s="221" t="s">
        <v>554</v>
      </c>
      <c r="M169" s="241"/>
      <c r="N169" s="221">
        <v>198</v>
      </c>
      <c r="O169" s="222" t="e">
        <f>MATCH(RIGHT(D169,2),#REF!,0)</f>
        <v>#REF!</v>
      </c>
    </row>
    <row r="170" spans="1:15" hidden="1" x14ac:dyDescent="0.2">
      <c r="A170" s="210" t="b">
        <f t="shared" si="1"/>
        <v>0</v>
      </c>
      <c r="B170" s="210" t="s">
        <v>259</v>
      </c>
      <c r="C170" s="210"/>
      <c r="D170" s="219" t="s">
        <v>731</v>
      </c>
      <c r="E170" s="220"/>
      <c r="F170" s="221">
        <v>16519</v>
      </c>
      <c r="G170" s="241"/>
      <c r="H170" s="221">
        <v>13150</v>
      </c>
      <c r="I170" s="241"/>
      <c r="J170" s="221">
        <v>12571</v>
      </c>
      <c r="K170" s="241"/>
      <c r="L170" s="221">
        <v>13144</v>
      </c>
      <c r="M170" s="241"/>
      <c r="N170" s="221">
        <v>15056</v>
      </c>
      <c r="O170" s="222" t="e">
        <f>MATCH(RIGHT(D170,2),#REF!,0)</f>
        <v>#REF!</v>
      </c>
    </row>
    <row r="171" spans="1:15" hidden="1" x14ac:dyDescent="0.2">
      <c r="A171" s="210" t="b">
        <f t="shared" si="1"/>
        <v>0</v>
      </c>
      <c r="B171" s="210" t="s">
        <v>16</v>
      </c>
      <c r="C171" s="210"/>
      <c r="D171" s="219" t="s">
        <v>732</v>
      </c>
      <c r="E171" s="220"/>
      <c r="F171" s="221">
        <v>1217</v>
      </c>
      <c r="G171" s="241"/>
      <c r="H171" s="221">
        <v>483</v>
      </c>
      <c r="I171" s="241"/>
      <c r="J171" s="221">
        <v>531</v>
      </c>
      <c r="K171" s="241"/>
      <c r="L171" s="221">
        <v>577</v>
      </c>
      <c r="M171" s="241"/>
      <c r="N171" s="221">
        <v>642</v>
      </c>
      <c r="O171" s="222" t="e">
        <f>MATCH(RIGHT(D171,2),#REF!,0)</f>
        <v>#REF!</v>
      </c>
    </row>
    <row r="172" spans="1:15" hidden="1" x14ac:dyDescent="0.2">
      <c r="A172" s="210" t="b">
        <f t="shared" si="1"/>
        <v>0</v>
      </c>
      <c r="B172" s="210" t="s">
        <v>25</v>
      </c>
      <c r="C172" s="210"/>
      <c r="D172" s="219" t="s">
        <v>733</v>
      </c>
      <c r="E172" s="220"/>
      <c r="F172" s="221">
        <v>8198</v>
      </c>
      <c r="G172" s="241"/>
      <c r="H172" s="221">
        <v>6411</v>
      </c>
      <c r="I172" s="241"/>
      <c r="J172" s="221">
        <v>6157</v>
      </c>
      <c r="K172" s="241"/>
      <c r="L172" s="221">
        <v>5578</v>
      </c>
      <c r="M172" s="241"/>
      <c r="N172" s="221">
        <v>8166</v>
      </c>
      <c r="O172" s="222" t="e">
        <f>MATCH(RIGHT(D172,2),#REF!,0)</f>
        <v>#REF!</v>
      </c>
    </row>
    <row r="173" spans="1:15" hidden="1" x14ac:dyDescent="0.2">
      <c r="A173" s="210" t="b">
        <f t="shared" si="1"/>
        <v>0</v>
      </c>
      <c r="B173" s="210" t="s">
        <v>526</v>
      </c>
      <c r="C173" s="210"/>
      <c r="D173" s="219" t="s">
        <v>734</v>
      </c>
      <c r="E173" s="220"/>
      <c r="F173" s="221">
        <v>7025</v>
      </c>
      <c r="G173" s="241"/>
      <c r="H173" s="221">
        <v>6456</v>
      </c>
      <c r="I173" s="241"/>
      <c r="J173" s="221">
        <v>5823</v>
      </c>
      <c r="K173" s="241"/>
      <c r="L173" s="221">
        <v>10275</v>
      </c>
      <c r="M173" s="241"/>
      <c r="N173" s="221">
        <v>9679</v>
      </c>
      <c r="O173" s="222" t="e">
        <f>MATCH(RIGHT(D173,2),#REF!,0)</f>
        <v>#REF!</v>
      </c>
    </row>
    <row r="174" spans="1:15" x14ac:dyDescent="0.2">
      <c r="A174" s="210" t="b">
        <f t="shared" si="1"/>
        <v>1</v>
      </c>
      <c r="B174" s="210" t="s">
        <v>735</v>
      </c>
      <c r="C174" s="210"/>
      <c r="D174" s="219" t="s">
        <v>736</v>
      </c>
      <c r="E174" s="220"/>
      <c r="F174" s="221"/>
      <c r="G174" s="241"/>
      <c r="H174" s="221"/>
      <c r="I174" s="241"/>
      <c r="J174" s="221"/>
      <c r="K174" s="241"/>
      <c r="L174" s="221" t="s">
        <v>554</v>
      </c>
      <c r="M174" s="241"/>
      <c r="N174" s="221">
        <v>288</v>
      </c>
      <c r="O174" s="222" t="e">
        <f>MATCH(RIGHT(D174,2),#REF!,0)</f>
        <v>#REF!</v>
      </c>
    </row>
    <row r="175" spans="1:15" x14ac:dyDescent="0.2">
      <c r="A175" s="210" t="b">
        <f t="shared" si="1"/>
        <v>1</v>
      </c>
      <c r="B175" s="210" t="s">
        <v>737</v>
      </c>
      <c r="C175" s="210"/>
      <c r="D175" s="219" t="s">
        <v>738</v>
      </c>
      <c r="E175" s="220"/>
      <c r="F175" s="221"/>
      <c r="G175" s="241"/>
      <c r="H175" s="221"/>
      <c r="I175" s="241"/>
      <c r="J175" s="221"/>
      <c r="K175" s="241"/>
      <c r="L175" s="221" t="s">
        <v>554</v>
      </c>
      <c r="M175" s="241"/>
      <c r="N175" s="221">
        <v>13</v>
      </c>
      <c r="O175" s="222" t="e">
        <f>MATCH(RIGHT(D175,2),#REF!,0)</f>
        <v>#REF!</v>
      </c>
    </row>
    <row r="176" spans="1:15" hidden="1" x14ac:dyDescent="0.2">
      <c r="A176" s="210" t="b">
        <f t="shared" si="1"/>
        <v>0</v>
      </c>
      <c r="B176" s="210" t="s">
        <v>47</v>
      </c>
      <c r="C176" s="210"/>
      <c r="D176" s="219" t="s">
        <v>739</v>
      </c>
      <c r="E176" s="220"/>
      <c r="F176" s="221">
        <v>7260</v>
      </c>
      <c r="G176" s="241"/>
      <c r="H176" s="221">
        <v>6336</v>
      </c>
      <c r="I176" s="241"/>
      <c r="J176" s="221">
        <v>5735</v>
      </c>
      <c r="K176" s="241"/>
      <c r="L176" s="221">
        <v>6283</v>
      </c>
      <c r="M176" s="241"/>
      <c r="N176" s="221">
        <v>4458</v>
      </c>
      <c r="O176" s="222" t="e">
        <f>MATCH(RIGHT(D176,2),#REF!,0)</f>
        <v>#REF!</v>
      </c>
    </row>
    <row r="177" spans="1:15" x14ac:dyDescent="0.2">
      <c r="A177" s="210" t="b">
        <f t="shared" si="1"/>
        <v>1</v>
      </c>
      <c r="B177" s="210" t="s">
        <v>740</v>
      </c>
      <c r="C177" s="210"/>
      <c r="D177" s="219" t="s">
        <v>741</v>
      </c>
      <c r="E177" s="220"/>
      <c r="F177" s="221"/>
      <c r="G177" s="241"/>
      <c r="H177" s="221"/>
      <c r="I177" s="241"/>
      <c r="J177" s="221"/>
      <c r="K177" s="241"/>
      <c r="L177" s="221" t="s">
        <v>554</v>
      </c>
      <c r="M177" s="241"/>
      <c r="N177" s="221">
        <v>13</v>
      </c>
      <c r="O177" s="222" t="e">
        <f>MATCH(RIGHT(D177,2),#REF!,0)</f>
        <v>#REF!</v>
      </c>
    </row>
    <row r="178" spans="1:15" x14ac:dyDescent="0.2">
      <c r="A178" s="210" t="b">
        <f t="shared" si="1"/>
        <v>1</v>
      </c>
      <c r="B178" s="210" t="s">
        <v>530</v>
      </c>
      <c r="C178" s="210"/>
      <c r="D178" s="219" t="s">
        <v>742</v>
      </c>
      <c r="E178" s="220"/>
      <c r="F178" s="221"/>
      <c r="G178" s="241"/>
      <c r="H178" s="221"/>
      <c r="I178" s="241"/>
      <c r="J178" s="221"/>
      <c r="K178" s="241"/>
      <c r="L178" s="221" t="s">
        <v>554</v>
      </c>
      <c r="M178" s="241"/>
      <c r="N178" s="221">
        <v>1031</v>
      </c>
      <c r="O178" s="222" t="e">
        <f>MATCH(RIGHT(D178,2),#REF!,0)</f>
        <v>#REF!</v>
      </c>
    </row>
    <row r="179" spans="1:15" x14ac:dyDescent="0.2">
      <c r="A179" s="210" t="b">
        <f t="shared" si="1"/>
        <v>1</v>
      </c>
      <c r="B179" s="210" t="s">
        <v>743</v>
      </c>
      <c r="C179" s="210"/>
      <c r="D179" s="219" t="s">
        <v>744</v>
      </c>
      <c r="E179" s="220"/>
      <c r="F179" s="221"/>
      <c r="G179" s="241"/>
      <c r="H179" s="221"/>
      <c r="I179" s="241"/>
      <c r="J179" s="221"/>
      <c r="K179" s="241"/>
      <c r="L179" s="221" t="s">
        <v>554</v>
      </c>
      <c r="M179" s="241"/>
      <c r="N179" s="221">
        <v>14</v>
      </c>
      <c r="O179" s="222" t="e">
        <f>MATCH(RIGHT(D179,2),#REF!,0)</f>
        <v>#REF!</v>
      </c>
    </row>
    <row r="180" spans="1:15" hidden="1" x14ac:dyDescent="0.2">
      <c r="A180" s="210" t="b">
        <f t="shared" si="1"/>
        <v>0</v>
      </c>
      <c r="B180" s="210" t="s">
        <v>51</v>
      </c>
      <c r="C180" s="210"/>
      <c r="D180" s="219" t="s">
        <v>745</v>
      </c>
      <c r="E180" s="220"/>
      <c r="F180" s="221">
        <v>184</v>
      </c>
      <c r="G180" s="241"/>
      <c r="H180" s="221">
        <v>191</v>
      </c>
      <c r="I180" s="241"/>
      <c r="J180" s="221">
        <v>237</v>
      </c>
      <c r="K180" s="241"/>
      <c r="L180" s="221">
        <v>168</v>
      </c>
      <c r="M180" s="241"/>
      <c r="N180" s="221">
        <v>298</v>
      </c>
      <c r="O180" s="222" t="e">
        <f>MATCH(RIGHT(D180,2),#REF!,0)</f>
        <v>#REF!</v>
      </c>
    </row>
    <row r="181" spans="1:15" hidden="1" x14ac:dyDescent="0.2">
      <c r="A181" s="210" t="b">
        <f t="shared" si="1"/>
        <v>0</v>
      </c>
      <c r="B181" s="210" t="s">
        <v>31</v>
      </c>
      <c r="C181" s="210"/>
      <c r="D181" s="219" t="s">
        <v>746</v>
      </c>
      <c r="E181" s="220"/>
      <c r="F181" s="221">
        <v>1422</v>
      </c>
      <c r="G181" s="241"/>
      <c r="H181" s="221">
        <v>998</v>
      </c>
      <c r="I181" s="241"/>
      <c r="J181" s="221">
        <v>1785</v>
      </c>
      <c r="K181" s="241"/>
      <c r="L181" s="221">
        <v>1718</v>
      </c>
      <c r="M181" s="241"/>
      <c r="N181" s="221">
        <v>1606</v>
      </c>
      <c r="O181" s="222" t="e">
        <f>MATCH(RIGHT(D181,2),#REF!,0)</f>
        <v>#REF!</v>
      </c>
    </row>
    <row r="182" spans="1:15" x14ac:dyDescent="0.2">
      <c r="A182" s="210" t="b">
        <f t="shared" si="1"/>
        <v>1</v>
      </c>
      <c r="B182" s="210" t="s">
        <v>747</v>
      </c>
      <c r="C182" s="210"/>
      <c r="D182" s="219" t="s">
        <v>748</v>
      </c>
      <c r="E182" s="220"/>
      <c r="F182" s="221"/>
      <c r="G182" s="241"/>
      <c r="H182" s="221"/>
      <c r="I182" s="241"/>
      <c r="J182" s="221"/>
      <c r="K182" s="241"/>
      <c r="L182" s="221" t="s">
        <v>554</v>
      </c>
      <c r="M182" s="241"/>
      <c r="N182" s="221">
        <v>27</v>
      </c>
      <c r="O182" s="222" t="e">
        <f>MATCH(RIGHT(D182,2),#REF!,0)</f>
        <v>#REF!</v>
      </c>
    </row>
    <row r="183" spans="1:15" hidden="1" x14ac:dyDescent="0.2">
      <c r="A183" s="210" t="b">
        <f t="shared" si="1"/>
        <v>0</v>
      </c>
      <c r="B183" s="210" t="s">
        <v>30</v>
      </c>
      <c r="C183" s="210"/>
      <c r="D183" s="219" t="s">
        <v>749</v>
      </c>
      <c r="E183" s="220"/>
      <c r="F183" s="221">
        <v>2547</v>
      </c>
      <c r="G183" s="241"/>
      <c r="H183" s="221">
        <v>2204</v>
      </c>
      <c r="I183" s="241"/>
      <c r="J183" s="221">
        <v>2984</v>
      </c>
      <c r="K183" s="241"/>
      <c r="L183" s="221">
        <v>2583</v>
      </c>
      <c r="M183" s="241"/>
      <c r="N183" s="221">
        <v>1815</v>
      </c>
      <c r="O183" s="222" t="e">
        <f>MATCH(RIGHT(D183,2),#REF!,0)</f>
        <v>#REF!</v>
      </c>
    </row>
    <row r="184" spans="1:15" x14ac:dyDescent="0.2">
      <c r="A184" s="210" t="b">
        <f t="shared" si="1"/>
        <v>1</v>
      </c>
      <c r="B184" s="210" t="s">
        <v>750</v>
      </c>
      <c r="C184" s="210"/>
      <c r="D184" s="219" t="s">
        <v>751</v>
      </c>
      <c r="E184" s="220"/>
      <c r="F184" s="221"/>
      <c r="G184" s="241"/>
      <c r="H184" s="221"/>
      <c r="I184" s="241"/>
      <c r="J184" s="221"/>
      <c r="K184" s="241"/>
      <c r="L184" s="221" t="s">
        <v>554</v>
      </c>
      <c r="M184" s="241"/>
      <c r="N184" s="221">
        <v>7</v>
      </c>
      <c r="O184" s="222" t="e">
        <f>MATCH(RIGHT(D184,2),#REF!,0)</f>
        <v>#REF!</v>
      </c>
    </row>
    <row r="185" spans="1:15" hidden="1" x14ac:dyDescent="0.2">
      <c r="A185" s="210" t="b">
        <f t="shared" si="1"/>
        <v>0</v>
      </c>
      <c r="B185" s="210" t="s">
        <v>233</v>
      </c>
      <c r="C185" s="210"/>
      <c r="D185" s="219" t="s">
        <v>752</v>
      </c>
      <c r="E185" s="220"/>
      <c r="F185" s="221">
        <v>939</v>
      </c>
      <c r="G185" s="241"/>
      <c r="H185" s="221">
        <v>1261</v>
      </c>
      <c r="I185" s="241"/>
      <c r="J185" s="221">
        <v>797</v>
      </c>
      <c r="K185" s="241"/>
      <c r="L185" s="221">
        <v>550</v>
      </c>
      <c r="M185" s="241"/>
      <c r="N185" s="221">
        <v>390</v>
      </c>
      <c r="O185" s="222" t="e">
        <f>MATCH(RIGHT(D185,2),#REF!,0)</f>
        <v>#REF!</v>
      </c>
    </row>
    <row r="186" spans="1:15" hidden="1" x14ac:dyDescent="0.2">
      <c r="A186" s="210" t="b">
        <f t="shared" si="1"/>
        <v>0</v>
      </c>
      <c r="B186" s="210" t="s">
        <v>250</v>
      </c>
      <c r="C186" s="210"/>
      <c r="D186" s="219" t="s">
        <v>753</v>
      </c>
      <c r="E186" s="220"/>
      <c r="F186" s="221">
        <v>12648</v>
      </c>
      <c r="G186" s="241"/>
      <c r="H186" s="221">
        <v>12777</v>
      </c>
      <c r="I186" s="241"/>
      <c r="J186" s="221">
        <v>13738</v>
      </c>
      <c r="K186" s="241"/>
      <c r="L186" s="221">
        <v>9257</v>
      </c>
      <c r="M186" s="241"/>
      <c r="N186" s="221">
        <v>11061</v>
      </c>
      <c r="O186" s="222" t="e">
        <f>MATCH(RIGHT(D186,2),#REF!,0)</f>
        <v>#REF!</v>
      </c>
    </row>
    <row r="187" spans="1:15" hidden="1" x14ac:dyDescent="0.2">
      <c r="A187" s="210" t="b">
        <f t="shared" si="1"/>
        <v>0</v>
      </c>
      <c r="B187" s="210" t="s">
        <v>256</v>
      </c>
      <c r="C187" s="210"/>
      <c r="D187" s="219" t="s">
        <v>754</v>
      </c>
      <c r="E187" s="220"/>
      <c r="F187" s="221">
        <v>2268</v>
      </c>
      <c r="G187" s="241"/>
      <c r="H187" s="221">
        <v>2486</v>
      </c>
      <c r="I187" s="241"/>
      <c r="J187" s="221">
        <v>2226</v>
      </c>
      <c r="K187" s="241"/>
      <c r="L187" s="221">
        <v>2503</v>
      </c>
      <c r="M187" s="241"/>
      <c r="N187" s="221">
        <v>2720</v>
      </c>
      <c r="O187" s="222" t="e">
        <f>MATCH(RIGHT(D187,2),#REF!,0)</f>
        <v>#REF!</v>
      </c>
    </row>
    <row r="188" spans="1:15" hidden="1" x14ac:dyDescent="0.2">
      <c r="A188" s="210" t="b">
        <f t="shared" si="1"/>
        <v>0</v>
      </c>
      <c r="B188" s="210" t="s">
        <v>103</v>
      </c>
      <c r="C188" s="210"/>
      <c r="D188" s="219" t="s">
        <v>755</v>
      </c>
      <c r="E188" s="220"/>
      <c r="F188" s="221">
        <v>619</v>
      </c>
      <c r="G188" s="241"/>
      <c r="H188" s="221">
        <v>1606</v>
      </c>
      <c r="I188" s="241"/>
      <c r="J188" s="221">
        <v>544</v>
      </c>
      <c r="K188" s="241"/>
      <c r="L188" s="221">
        <v>401</v>
      </c>
      <c r="M188" s="241"/>
      <c r="N188" s="221">
        <v>2</v>
      </c>
      <c r="O188" s="222" t="e">
        <f>MATCH(RIGHT(D188,2),#REF!,0)</f>
        <v>#REF!</v>
      </c>
    </row>
    <row r="189" spans="1:15" x14ac:dyDescent="0.2">
      <c r="A189" s="210" t="b">
        <f t="shared" si="1"/>
        <v>1</v>
      </c>
      <c r="B189" s="210" t="s">
        <v>756</v>
      </c>
      <c r="C189" s="210"/>
      <c r="D189" s="219" t="s">
        <v>757</v>
      </c>
      <c r="E189" s="220"/>
      <c r="F189" s="221"/>
      <c r="G189" s="241"/>
      <c r="H189" s="221"/>
      <c r="I189" s="241"/>
      <c r="J189" s="221"/>
      <c r="K189" s="241"/>
      <c r="L189" s="221" t="s">
        <v>554</v>
      </c>
      <c r="M189" s="241"/>
      <c r="N189" s="221">
        <v>85</v>
      </c>
      <c r="O189" s="222" t="e">
        <f>MATCH(RIGHT(D189,2),#REF!,0)</f>
        <v>#REF!</v>
      </c>
    </row>
    <row r="190" spans="1:15" hidden="1" x14ac:dyDescent="0.2">
      <c r="A190" s="210" t="b">
        <f t="shared" si="1"/>
        <v>0</v>
      </c>
      <c r="B190" s="210" t="s">
        <v>65</v>
      </c>
      <c r="C190" s="210"/>
      <c r="D190" s="219" t="s">
        <v>758</v>
      </c>
      <c r="E190" s="220"/>
      <c r="F190" s="221">
        <v>67</v>
      </c>
      <c r="G190" s="241"/>
      <c r="H190" s="221">
        <v>127</v>
      </c>
      <c r="I190" s="241"/>
      <c r="J190" s="221">
        <v>39</v>
      </c>
      <c r="K190" s="241"/>
      <c r="L190" s="221">
        <v>76</v>
      </c>
      <c r="M190" s="241"/>
      <c r="N190" s="221">
        <v>65</v>
      </c>
      <c r="O190" s="222" t="e">
        <f>MATCH(RIGHT(D190,2),#REF!,0)</f>
        <v>#REF!</v>
      </c>
    </row>
    <row r="191" spans="1:15" hidden="1" x14ac:dyDescent="0.2">
      <c r="A191" s="210" t="b">
        <f t="shared" si="1"/>
        <v>0</v>
      </c>
      <c r="B191" s="210" t="s">
        <v>527</v>
      </c>
      <c r="C191" s="210"/>
      <c r="D191" s="219" t="s">
        <v>759</v>
      </c>
      <c r="E191" s="220"/>
      <c r="F191" s="221">
        <v>1191</v>
      </c>
      <c r="G191" s="241"/>
      <c r="H191" s="221">
        <v>1313</v>
      </c>
      <c r="I191" s="241"/>
      <c r="J191" s="221">
        <v>1367</v>
      </c>
      <c r="K191" s="241"/>
      <c r="L191" s="221">
        <v>1377</v>
      </c>
      <c r="M191" s="241"/>
      <c r="N191" s="221">
        <v>1331</v>
      </c>
      <c r="O191" s="222" t="e">
        <f>MATCH(RIGHT(D191,2),#REF!,0)</f>
        <v>#REF!</v>
      </c>
    </row>
    <row r="192" spans="1:15" hidden="1" x14ac:dyDescent="0.2">
      <c r="A192" s="210" t="b">
        <f t="shared" si="1"/>
        <v>0</v>
      </c>
      <c r="B192" s="210" t="s">
        <v>116</v>
      </c>
      <c r="C192" s="226"/>
      <c r="D192" s="219" t="s">
        <v>760</v>
      </c>
      <c r="E192" s="220"/>
      <c r="F192" s="221">
        <v>1921</v>
      </c>
      <c r="G192" s="241"/>
      <c r="H192" s="221">
        <v>1720</v>
      </c>
      <c r="I192" s="241"/>
      <c r="J192" s="221">
        <v>1808</v>
      </c>
      <c r="K192" s="241"/>
      <c r="L192" s="221">
        <v>1994</v>
      </c>
      <c r="M192" s="241"/>
      <c r="N192" s="221">
        <v>23</v>
      </c>
      <c r="O192" s="222"/>
    </row>
    <row r="193" spans="1:20" hidden="1" x14ac:dyDescent="0.2">
      <c r="A193" s="210" t="b">
        <f t="shared" si="1"/>
        <v>0</v>
      </c>
      <c r="B193" s="212" t="s">
        <v>115</v>
      </c>
      <c r="C193" s="210"/>
      <c r="D193" s="219" t="s">
        <v>761</v>
      </c>
      <c r="E193" s="220"/>
      <c r="F193" s="227">
        <v>144626</v>
      </c>
      <c r="G193" s="242"/>
      <c r="H193" s="227">
        <v>138779</v>
      </c>
      <c r="I193" s="242"/>
      <c r="J193" s="227">
        <v>136189</v>
      </c>
      <c r="K193" s="242"/>
      <c r="L193" s="227">
        <v>137905</v>
      </c>
      <c r="M193" s="242"/>
      <c r="N193" s="227">
        <v>140221</v>
      </c>
      <c r="O193" s="222" t="e">
        <f>MATCH(RIGHT(D193,2),#REF!,0)</f>
        <v>#REF!</v>
      </c>
      <c r="P193" s="191"/>
      <c r="Q193" s="191"/>
      <c r="R193" s="191"/>
      <c r="S193" s="191"/>
      <c r="T193" s="191"/>
    </row>
    <row r="194" spans="1:20" hidden="1" x14ac:dyDescent="0.2">
      <c r="A194" s="210" t="b">
        <f t="shared" si="1"/>
        <v>0</v>
      </c>
      <c r="B194" s="210"/>
      <c r="C194" s="210"/>
      <c r="D194" s="219"/>
      <c r="E194" s="233"/>
      <c r="F194" s="230"/>
      <c r="G194" s="222"/>
      <c r="H194" s="230"/>
      <c r="I194" s="231"/>
      <c r="J194" s="230"/>
      <c r="K194" s="231"/>
      <c r="L194" s="230"/>
      <c r="M194" s="231"/>
      <c r="N194" s="230"/>
      <c r="O194" s="217"/>
      <c r="P194" s="191"/>
      <c r="Q194" s="191"/>
      <c r="R194" s="218"/>
      <c r="S194" s="191"/>
      <c r="T194" s="229"/>
    </row>
    <row r="195" spans="1:20" hidden="1" x14ac:dyDescent="0.2">
      <c r="A195" s="210" t="b">
        <f t="shared" si="1"/>
        <v>0</v>
      </c>
      <c r="B195" s="226" t="s">
        <v>327</v>
      </c>
      <c r="C195" s="210"/>
      <c r="D195" s="232"/>
      <c r="E195" s="233"/>
      <c r="F195" s="191"/>
      <c r="G195" s="234"/>
      <c r="H195" s="191"/>
      <c r="I195" s="193"/>
      <c r="J195" s="191"/>
      <c r="K195" s="193"/>
      <c r="L195" s="191"/>
      <c r="M195" s="193"/>
      <c r="N195" s="191"/>
      <c r="O195" s="217"/>
      <c r="P195" s="191"/>
      <c r="Q195" s="191"/>
      <c r="R195" s="243"/>
      <c r="S195" s="191"/>
      <c r="T195" s="229"/>
    </row>
    <row r="196" spans="1:20" hidden="1" x14ac:dyDescent="0.2">
      <c r="A196" s="210" t="b">
        <f t="shared" si="1"/>
        <v>0</v>
      </c>
      <c r="B196" s="210" t="s">
        <v>210</v>
      </c>
      <c r="C196" s="210"/>
      <c r="D196" s="219" t="s">
        <v>762</v>
      </c>
      <c r="E196" s="220"/>
      <c r="F196" s="221">
        <v>175</v>
      </c>
      <c r="G196" s="222"/>
      <c r="H196" s="221">
        <v>129</v>
      </c>
      <c r="I196" s="222"/>
      <c r="J196" s="221">
        <v>178</v>
      </c>
      <c r="K196" s="222"/>
      <c r="L196" s="221">
        <v>168</v>
      </c>
      <c r="M196" s="222"/>
      <c r="N196" s="221">
        <v>185</v>
      </c>
      <c r="O196" s="222" t="e">
        <f>MATCH(RIGHT(D196,2),#REF!,0)</f>
        <v>#REF!</v>
      </c>
      <c r="P196" s="191"/>
      <c r="Q196" s="191"/>
      <c r="R196" s="191"/>
      <c r="S196" s="191"/>
      <c r="T196" s="191"/>
    </row>
    <row r="197" spans="1:20" hidden="1" x14ac:dyDescent="0.2">
      <c r="A197" s="210" t="b">
        <f t="shared" si="1"/>
        <v>0</v>
      </c>
      <c r="B197" s="210" t="s">
        <v>213</v>
      </c>
      <c r="C197" s="210"/>
      <c r="D197" s="219" t="s">
        <v>763</v>
      </c>
      <c r="E197" s="220"/>
      <c r="F197" s="221">
        <v>380</v>
      </c>
      <c r="G197" s="222"/>
      <c r="H197" s="221">
        <v>428</v>
      </c>
      <c r="I197" s="222"/>
      <c r="J197" s="221">
        <v>355</v>
      </c>
      <c r="K197" s="222"/>
      <c r="L197" s="221">
        <v>355</v>
      </c>
      <c r="M197" s="222"/>
      <c r="N197" s="221">
        <v>349</v>
      </c>
      <c r="O197" s="222" t="e">
        <f>MATCH(RIGHT(D197,2),#REF!,0)</f>
        <v>#REF!</v>
      </c>
      <c r="P197" s="191"/>
      <c r="Q197" s="191"/>
      <c r="R197" s="191"/>
      <c r="S197" s="191"/>
      <c r="T197" s="191"/>
    </row>
    <row r="198" spans="1:20" hidden="1" x14ac:dyDescent="0.2">
      <c r="A198" s="210" t="b">
        <f t="shared" si="1"/>
        <v>0</v>
      </c>
      <c r="B198" s="210" t="s">
        <v>8</v>
      </c>
      <c r="C198" s="210"/>
      <c r="D198" s="219" t="s">
        <v>764</v>
      </c>
      <c r="E198" s="220"/>
      <c r="F198" s="221">
        <v>1291</v>
      </c>
      <c r="G198" s="222"/>
      <c r="H198" s="221">
        <v>622</v>
      </c>
      <c r="I198" s="222"/>
      <c r="J198" s="221">
        <v>970</v>
      </c>
      <c r="K198" s="222"/>
      <c r="L198" s="221">
        <v>1432</v>
      </c>
      <c r="M198" s="222"/>
      <c r="N198" s="221">
        <v>700</v>
      </c>
      <c r="O198" s="222" t="e">
        <f>MATCH(RIGHT(D198,2),#REF!,0)</f>
        <v>#REF!</v>
      </c>
      <c r="P198" s="191"/>
      <c r="Q198" s="191"/>
      <c r="R198" s="191"/>
      <c r="S198" s="191"/>
      <c r="T198" s="191"/>
    </row>
    <row r="199" spans="1:20" hidden="1" x14ac:dyDescent="0.2">
      <c r="A199" s="210" t="b">
        <f t="shared" si="1"/>
        <v>0</v>
      </c>
      <c r="B199" s="210" t="s">
        <v>253</v>
      </c>
      <c r="C199" s="210"/>
      <c r="D199" s="219" t="s">
        <v>765</v>
      </c>
      <c r="E199" s="220"/>
      <c r="F199" s="221">
        <v>13040</v>
      </c>
      <c r="G199" s="222"/>
      <c r="H199" s="221">
        <v>13601</v>
      </c>
      <c r="I199" s="222"/>
      <c r="J199" s="221">
        <v>12530</v>
      </c>
      <c r="K199" s="222"/>
      <c r="L199" s="221">
        <v>14583</v>
      </c>
      <c r="M199" s="222"/>
      <c r="N199" s="221">
        <v>13721</v>
      </c>
      <c r="O199" s="222" t="e">
        <f>MATCH(RIGHT(D199,2),#REF!,0)</f>
        <v>#REF!</v>
      </c>
      <c r="P199" s="191"/>
      <c r="Q199" s="191"/>
      <c r="R199" s="191"/>
      <c r="S199" s="191"/>
      <c r="T199" s="191"/>
    </row>
    <row r="200" spans="1:20" hidden="1" x14ac:dyDescent="0.2">
      <c r="A200" s="210" t="b">
        <f t="shared" si="1"/>
        <v>0</v>
      </c>
      <c r="B200" s="210" t="s">
        <v>217</v>
      </c>
      <c r="C200" s="210"/>
      <c r="D200" s="219" t="s">
        <v>766</v>
      </c>
      <c r="E200" s="220"/>
      <c r="F200" s="221">
        <v>2464</v>
      </c>
      <c r="G200" s="222"/>
      <c r="H200" s="221">
        <v>4224</v>
      </c>
      <c r="I200" s="222"/>
      <c r="J200" s="221">
        <v>2943</v>
      </c>
      <c r="K200" s="222"/>
      <c r="L200" s="221">
        <v>2909</v>
      </c>
      <c r="M200" s="222"/>
      <c r="N200" s="221">
        <v>3675</v>
      </c>
      <c r="O200" s="222" t="e">
        <f>MATCH(RIGHT(D200,2),#REF!,0)</f>
        <v>#REF!</v>
      </c>
      <c r="P200" s="224"/>
      <c r="Q200" s="224"/>
      <c r="R200" s="224"/>
      <c r="S200" s="224"/>
      <c r="T200" s="224"/>
    </row>
    <row r="201" spans="1:20" hidden="1" x14ac:dyDescent="0.2">
      <c r="A201" s="210" t="b">
        <f t="shared" si="1"/>
        <v>0</v>
      </c>
      <c r="B201" s="210" t="s">
        <v>219</v>
      </c>
      <c r="C201" s="210"/>
      <c r="D201" s="219" t="s">
        <v>767</v>
      </c>
      <c r="E201" s="220"/>
      <c r="F201" s="221">
        <v>530</v>
      </c>
      <c r="G201" s="222"/>
      <c r="H201" s="221">
        <v>496</v>
      </c>
      <c r="I201" s="222"/>
      <c r="J201" s="221">
        <v>720</v>
      </c>
      <c r="K201" s="222"/>
      <c r="L201" s="221">
        <v>553</v>
      </c>
      <c r="M201" s="222"/>
      <c r="N201" s="221">
        <v>1363</v>
      </c>
      <c r="O201" s="222" t="e">
        <f>MATCH(RIGHT(D201,2),#REF!,0)</f>
        <v>#REF!</v>
      </c>
      <c r="P201" s="191"/>
      <c r="Q201" s="191"/>
      <c r="R201" s="191"/>
      <c r="S201" s="191"/>
      <c r="T201" s="191"/>
    </row>
    <row r="202" spans="1:20" hidden="1" x14ac:dyDescent="0.2">
      <c r="A202" s="210" t="b">
        <f t="shared" si="1"/>
        <v>0</v>
      </c>
      <c r="B202" s="210" t="s">
        <v>220</v>
      </c>
      <c r="C202" s="223"/>
      <c r="D202" s="219" t="s">
        <v>768</v>
      </c>
      <c r="E202" s="220"/>
      <c r="F202" s="221">
        <v>166</v>
      </c>
      <c r="G202" s="222"/>
      <c r="H202" s="221">
        <v>59</v>
      </c>
      <c r="I202" s="222"/>
      <c r="J202" s="221">
        <v>58</v>
      </c>
      <c r="K202" s="222"/>
      <c r="L202" s="221">
        <v>39</v>
      </c>
      <c r="M202" s="222"/>
      <c r="N202" s="221">
        <v>35</v>
      </c>
      <c r="O202" s="222" t="e">
        <f>MATCH(RIGHT(D202,2),#REF!,0)</f>
        <v>#REF!</v>
      </c>
      <c r="P202" s="191"/>
      <c r="Q202" s="191"/>
      <c r="R202" s="191"/>
      <c r="S202" s="191"/>
      <c r="T202" s="191"/>
    </row>
    <row r="203" spans="1:20" hidden="1" x14ac:dyDescent="0.2">
      <c r="A203" s="210" t="b">
        <f t="shared" si="1"/>
        <v>0</v>
      </c>
      <c r="B203" s="223" t="s">
        <v>221</v>
      </c>
      <c r="C203" s="210"/>
      <c r="D203" s="219" t="s">
        <v>769</v>
      </c>
      <c r="E203" s="220"/>
      <c r="F203" s="221">
        <v>33</v>
      </c>
      <c r="G203" s="222"/>
      <c r="H203" s="221">
        <v>29</v>
      </c>
      <c r="I203" s="222"/>
      <c r="J203" s="221">
        <v>19</v>
      </c>
      <c r="K203" s="222"/>
      <c r="L203" s="221">
        <v>14</v>
      </c>
      <c r="M203" s="222"/>
      <c r="N203" s="221">
        <v>9</v>
      </c>
      <c r="O203" s="222" t="e">
        <f>MATCH(RIGHT(D203,2),#REF!,0)</f>
        <v>#REF!</v>
      </c>
      <c r="P203" s="191"/>
      <c r="Q203" s="191"/>
      <c r="R203" s="191"/>
      <c r="S203" s="191"/>
      <c r="T203" s="191"/>
    </row>
    <row r="204" spans="1:20" x14ac:dyDescent="0.2">
      <c r="A204" s="210" t="b">
        <f t="shared" si="1"/>
        <v>1</v>
      </c>
      <c r="B204" s="223" t="s">
        <v>770</v>
      </c>
      <c r="C204" s="210"/>
      <c r="D204" s="219" t="s">
        <v>771</v>
      </c>
      <c r="E204" s="220"/>
      <c r="F204" s="221"/>
      <c r="G204" s="222"/>
      <c r="H204" s="221"/>
      <c r="I204" s="222"/>
      <c r="J204" s="221"/>
      <c r="K204" s="222"/>
      <c r="L204" s="221" t="s">
        <v>554</v>
      </c>
      <c r="M204" s="222"/>
      <c r="N204" s="221">
        <v>31</v>
      </c>
      <c r="O204" s="222" t="e">
        <f>MATCH(RIGHT(D204,2),#REF!,0)</f>
        <v>#REF!</v>
      </c>
      <c r="P204" s="191"/>
      <c r="Q204" s="191"/>
      <c r="R204" s="191"/>
      <c r="S204" s="191"/>
      <c r="T204" s="191"/>
    </row>
    <row r="205" spans="1:20" ht="13.2" hidden="1" x14ac:dyDescent="0.25">
      <c r="A205" s="210" t="b">
        <f t="shared" si="1"/>
        <v>0</v>
      </c>
      <c r="B205" s="210" t="s">
        <v>225</v>
      </c>
      <c r="C205" s="223"/>
      <c r="D205" s="219" t="s">
        <v>772</v>
      </c>
      <c r="E205" s="220"/>
      <c r="F205" s="221">
        <v>79</v>
      </c>
      <c r="G205" s="222"/>
      <c r="H205" s="221">
        <v>82</v>
      </c>
      <c r="I205" s="222"/>
      <c r="J205" s="221">
        <v>136</v>
      </c>
      <c r="K205" s="222"/>
      <c r="L205" s="221">
        <v>145</v>
      </c>
      <c r="M205" s="222"/>
      <c r="N205" s="221">
        <v>121</v>
      </c>
      <c r="O205" s="222" t="e">
        <f>MATCH(RIGHT(D205,2),#REF!,0)</f>
        <v>#REF!</v>
      </c>
      <c r="P205" s="209"/>
      <c r="Q205" s="209"/>
      <c r="R205" s="209"/>
      <c r="S205" s="209"/>
      <c r="T205" s="209"/>
    </row>
    <row r="206" spans="1:20" hidden="1" x14ac:dyDescent="0.2">
      <c r="A206" s="210" t="b">
        <f t="shared" si="1"/>
        <v>0</v>
      </c>
      <c r="B206" s="223" t="s">
        <v>227</v>
      </c>
      <c r="C206" s="223"/>
      <c r="D206" s="219" t="s">
        <v>773</v>
      </c>
      <c r="E206" s="220"/>
      <c r="F206" s="221">
        <v>50</v>
      </c>
      <c r="G206" s="222"/>
      <c r="H206" s="221">
        <v>54</v>
      </c>
      <c r="I206" s="222"/>
      <c r="J206" s="221">
        <v>47</v>
      </c>
      <c r="K206" s="222"/>
      <c r="L206" s="221">
        <v>52</v>
      </c>
      <c r="M206" s="222"/>
      <c r="N206" s="221">
        <v>48</v>
      </c>
      <c r="O206" s="222" t="e">
        <f>MATCH(RIGHT(D206,2),#REF!,0)</f>
        <v>#REF!</v>
      </c>
      <c r="P206" s="191"/>
      <c r="Q206" s="191"/>
      <c r="R206" s="191"/>
      <c r="S206" s="191"/>
      <c r="T206" s="191"/>
    </row>
    <row r="207" spans="1:20" hidden="1" x14ac:dyDescent="0.2">
      <c r="A207" s="210" t="b">
        <f t="shared" ref="A207:A232" si="2">L207=$L$78</f>
        <v>0</v>
      </c>
      <c r="B207" s="223" t="s">
        <v>52</v>
      </c>
      <c r="C207" s="210"/>
      <c r="D207" s="219" t="s">
        <v>774</v>
      </c>
      <c r="E207" s="220"/>
      <c r="F207" s="221">
        <v>7</v>
      </c>
      <c r="G207" s="222"/>
      <c r="H207" s="221">
        <v>23</v>
      </c>
      <c r="I207" s="222"/>
      <c r="J207" s="221">
        <v>23</v>
      </c>
      <c r="K207" s="222"/>
      <c r="L207" s="221">
        <v>38</v>
      </c>
      <c r="M207" s="222"/>
      <c r="N207" s="221">
        <v>27</v>
      </c>
      <c r="O207" s="222" t="e">
        <f>MATCH(RIGHT(D207,2),#REF!,0)</f>
        <v>#REF!</v>
      </c>
      <c r="P207" s="191"/>
      <c r="Q207" s="191"/>
      <c r="R207" s="191"/>
      <c r="S207" s="191"/>
      <c r="T207" s="191"/>
    </row>
    <row r="208" spans="1:20" x14ac:dyDescent="0.2">
      <c r="A208" s="210" t="b">
        <f t="shared" si="2"/>
        <v>1</v>
      </c>
      <c r="B208" s="223" t="s">
        <v>775</v>
      </c>
      <c r="C208" s="210"/>
      <c r="D208" s="219" t="s">
        <v>776</v>
      </c>
      <c r="E208" s="220"/>
      <c r="F208" s="221"/>
      <c r="G208" s="222"/>
      <c r="H208" s="221"/>
      <c r="I208" s="222"/>
      <c r="J208" s="221"/>
      <c r="K208" s="222"/>
      <c r="L208" s="221" t="s">
        <v>554</v>
      </c>
      <c r="M208" s="222"/>
      <c r="N208" s="221">
        <v>94</v>
      </c>
      <c r="O208" s="222" t="e">
        <f>MATCH(RIGHT(D208,2),#REF!,0)</f>
        <v>#REF!</v>
      </c>
      <c r="P208" s="191"/>
      <c r="Q208" s="191"/>
      <c r="R208" s="191"/>
      <c r="S208" s="191"/>
      <c r="T208" s="191"/>
    </row>
    <row r="209" spans="1:15" x14ac:dyDescent="0.2">
      <c r="A209" s="210" t="b">
        <f t="shared" si="2"/>
        <v>1</v>
      </c>
      <c r="B209" s="223" t="s">
        <v>777</v>
      </c>
      <c r="C209" s="210"/>
      <c r="D209" s="219" t="s">
        <v>778</v>
      </c>
      <c r="E209" s="220"/>
      <c r="F209" s="221"/>
      <c r="G209" s="222"/>
      <c r="H209" s="221"/>
      <c r="I209" s="222"/>
      <c r="J209" s="221"/>
      <c r="K209" s="222"/>
      <c r="L209" s="221" t="s">
        <v>554</v>
      </c>
      <c r="M209" s="222"/>
      <c r="N209" s="221">
        <v>12</v>
      </c>
      <c r="O209" s="222" t="e">
        <f>MATCH(RIGHT(D209,2),#REF!,0)</f>
        <v>#REF!</v>
      </c>
    </row>
    <row r="210" spans="1:15" hidden="1" x14ac:dyDescent="0.2">
      <c r="A210" s="210" t="b">
        <f t="shared" si="2"/>
        <v>0</v>
      </c>
      <c r="B210" s="210" t="s">
        <v>12</v>
      </c>
      <c r="C210" s="210"/>
      <c r="D210" s="219" t="s">
        <v>779</v>
      </c>
      <c r="E210" s="220"/>
      <c r="F210" s="221">
        <v>16</v>
      </c>
      <c r="G210" s="222"/>
      <c r="H210" s="221">
        <v>23</v>
      </c>
      <c r="I210" s="222"/>
      <c r="J210" s="221">
        <v>16</v>
      </c>
      <c r="K210" s="222"/>
      <c r="L210" s="221">
        <v>28</v>
      </c>
      <c r="M210" s="222"/>
      <c r="N210" s="221">
        <v>31</v>
      </c>
      <c r="O210" s="222" t="e">
        <f>MATCH(RIGHT(D210,2),#REF!,0)</f>
        <v>#REF!</v>
      </c>
    </row>
    <row r="211" spans="1:15" x14ac:dyDescent="0.2">
      <c r="A211" s="210" t="b">
        <f t="shared" si="2"/>
        <v>1</v>
      </c>
      <c r="B211" s="210" t="s">
        <v>780</v>
      </c>
      <c r="C211" s="210"/>
      <c r="D211" s="219" t="s">
        <v>781</v>
      </c>
      <c r="E211" s="220"/>
      <c r="F211" s="221"/>
      <c r="G211" s="222"/>
      <c r="H211" s="221"/>
      <c r="I211" s="222"/>
      <c r="J211" s="221"/>
      <c r="K211" s="222"/>
      <c r="L211" s="221" t="s">
        <v>554</v>
      </c>
      <c r="M211" s="222"/>
      <c r="N211" s="221">
        <v>57</v>
      </c>
      <c r="O211" s="222" t="e">
        <f>MATCH(RIGHT(D211,2),#REF!,0)</f>
        <v>#REF!</v>
      </c>
    </row>
    <row r="212" spans="1:15" hidden="1" x14ac:dyDescent="0.2">
      <c r="A212" s="210" t="b">
        <f t="shared" si="2"/>
        <v>0</v>
      </c>
      <c r="B212" s="210" t="s">
        <v>13</v>
      </c>
      <c r="C212" s="210"/>
      <c r="D212" s="219" t="s">
        <v>782</v>
      </c>
      <c r="E212" s="220"/>
      <c r="F212" s="221">
        <v>34</v>
      </c>
      <c r="G212" s="222"/>
      <c r="H212" s="221">
        <v>49</v>
      </c>
      <c r="I212" s="222"/>
      <c r="J212" s="221">
        <v>39</v>
      </c>
      <c r="K212" s="222"/>
      <c r="L212" s="221">
        <v>46</v>
      </c>
      <c r="M212" s="222"/>
      <c r="N212" s="221">
        <v>35</v>
      </c>
      <c r="O212" s="222" t="e">
        <f>MATCH(RIGHT(D212,2),#REF!,0)</f>
        <v>#REF!</v>
      </c>
    </row>
    <row r="213" spans="1:15" hidden="1" x14ac:dyDescent="0.2">
      <c r="A213" s="210" t="b">
        <f t="shared" si="2"/>
        <v>0</v>
      </c>
      <c r="B213" s="210" t="s">
        <v>265</v>
      </c>
      <c r="C213" s="210"/>
      <c r="D213" s="219" t="s">
        <v>783</v>
      </c>
      <c r="E213" s="220"/>
      <c r="F213" s="221">
        <v>171</v>
      </c>
      <c r="G213" s="222"/>
      <c r="H213" s="221">
        <v>239</v>
      </c>
      <c r="I213" s="222"/>
      <c r="J213" s="221">
        <v>178</v>
      </c>
      <c r="K213" s="222"/>
      <c r="L213" s="221">
        <v>205</v>
      </c>
      <c r="M213" s="222"/>
      <c r="N213" s="221">
        <v>207</v>
      </c>
      <c r="O213" s="222" t="e">
        <f>MATCH(RIGHT(D213,2),#REF!,0)</f>
        <v>#REF!</v>
      </c>
    </row>
    <row r="214" spans="1:15" hidden="1" x14ac:dyDescent="0.2">
      <c r="A214" s="210" t="b">
        <f t="shared" si="2"/>
        <v>0</v>
      </c>
      <c r="B214" s="210" t="s">
        <v>46</v>
      </c>
      <c r="C214" s="210"/>
      <c r="D214" s="219" t="s">
        <v>784</v>
      </c>
      <c r="E214" s="220"/>
      <c r="F214" s="221">
        <v>3758</v>
      </c>
      <c r="G214" s="222"/>
      <c r="H214" s="221">
        <v>3844</v>
      </c>
      <c r="I214" s="222"/>
      <c r="J214" s="221">
        <v>4999</v>
      </c>
      <c r="K214" s="222"/>
      <c r="L214" s="221">
        <v>4844</v>
      </c>
      <c r="M214" s="222"/>
      <c r="N214" s="221">
        <v>4767</v>
      </c>
      <c r="O214" s="222" t="e">
        <f>MATCH(RIGHT(D214,2),#REF!,0)</f>
        <v>#REF!</v>
      </c>
    </row>
    <row r="215" spans="1:15" hidden="1" x14ac:dyDescent="0.2">
      <c r="A215" s="210" t="b">
        <f t="shared" si="2"/>
        <v>0</v>
      </c>
      <c r="B215" s="210" t="s">
        <v>34</v>
      </c>
      <c r="C215" s="210"/>
      <c r="D215" s="219" t="s">
        <v>785</v>
      </c>
      <c r="E215" s="220"/>
      <c r="F215" s="221">
        <v>41</v>
      </c>
      <c r="G215" s="222"/>
      <c r="H215" s="221">
        <v>51</v>
      </c>
      <c r="I215" s="222"/>
      <c r="J215" s="221">
        <v>47</v>
      </c>
      <c r="K215" s="222"/>
      <c r="L215" s="221">
        <v>45</v>
      </c>
      <c r="M215" s="222"/>
      <c r="N215" s="221">
        <v>48</v>
      </c>
      <c r="O215" s="222" t="e">
        <f>MATCH(RIGHT(D215,2),#REF!,0)</f>
        <v>#REF!</v>
      </c>
    </row>
    <row r="216" spans="1:15" hidden="1" x14ac:dyDescent="0.2">
      <c r="A216" s="210" t="b">
        <f t="shared" si="2"/>
        <v>0</v>
      </c>
      <c r="B216" s="210" t="s">
        <v>29</v>
      </c>
      <c r="C216" s="210"/>
      <c r="D216" s="219" t="s">
        <v>786</v>
      </c>
      <c r="E216" s="220"/>
      <c r="F216" s="221">
        <v>1285</v>
      </c>
      <c r="G216" s="222"/>
      <c r="H216" s="221">
        <v>2488</v>
      </c>
      <c r="I216" s="222"/>
      <c r="J216" s="221">
        <v>1526</v>
      </c>
      <c r="K216" s="222"/>
      <c r="L216" s="221">
        <v>1509</v>
      </c>
      <c r="M216" s="222"/>
      <c r="N216" s="221">
        <v>2837</v>
      </c>
      <c r="O216" s="222" t="e">
        <f>MATCH(RIGHT(D216,2),#REF!,0)</f>
        <v>#REF!</v>
      </c>
    </row>
    <row r="217" spans="1:15" x14ac:dyDescent="0.2">
      <c r="A217" s="210" t="b">
        <f t="shared" si="2"/>
        <v>1</v>
      </c>
      <c r="B217" s="210" t="s">
        <v>787</v>
      </c>
      <c r="C217" s="210"/>
      <c r="D217" s="219" t="s">
        <v>788</v>
      </c>
      <c r="E217" s="220"/>
      <c r="F217" s="221"/>
      <c r="G217" s="222"/>
      <c r="H217" s="221"/>
      <c r="I217" s="222"/>
      <c r="J217" s="221"/>
      <c r="K217" s="222"/>
      <c r="L217" s="221" t="s">
        <v>554</v>
      </c>
      <c r="M217" s="222"/>
      <c r="N217" s="221">
        <v>184</v>
      </c>
      <c r="O217" s="222" t="e">
        <f>MATCH(RIGHT(D217,2),#REF!,0)</f>
        <v>#REF!</v>
      </c>
    </row>
    <row r="218" spans="1:15" x14ac:dyDescent="0.2">
      <c r="A218" s="210" t="b">
        <f t="shared" si="2"/>
        <v>1</v>
      </c>
      <c r="B218" s="210" t="s">
        <v>789</v>
      </c>
      <c r="C218" s="210"/>
      <c r="D218" s="219" t="s">
        <v>790</v>
      </c>
      <c r="E218" s="220"/>
      <c r="F218" s="221"/>
      <c r="G218" s="222"/>
      <c r="H218" s="221"/>
      <c r="I218" s="222"/>
      <c r="J218" s="221"/>
      <c r="K218" s="222"/>
      <c r="L218" s="221" t="s">
        <v>554</v>
      </c>
      <c r="M218" s="222"/>
      <c r="N218" s="221">
        <v>83</v>
      </c>
      <c r="O218" s="222" t="e">
        <f>MATCH(RIGHT(D218,2),#REF!,0)</f>
        <v>#REF!</v>
      </c>
    </row>
    <row r="219" spans="1:15" x14ac:dyDescent="0.2">
      <c r="A219" s="210" t="b">
        <f t="shared" si="2"/>
        <v>1</v>
      </c>
      <c r="B219" s="210" t="s">
        <v>791</v>
      </c>
      <c r="C219" s="210"/>
      <c r="D219" s="219" t="s">
        <v>792</v>
      </c>
      <c r="E219" s="220"/>
      <c r="F219" s="221"/>
      <c r="G219" s="222"/>
      <c r="H219" s="221"/>
      <c r="I219" s="222"/>
      <c r="J219" s="221"/>
      <c r="K219" s="222"/>
      <c r="L219" s="221" t="s">
        <v>554</v>
      </c>
      <c r="M219" s="222"/>
      <c r="N219" s="221">
        <v>3</v>
      </c>
      <c r="O219" s="222" t="e">
        <f>MATCH(RIGHT(D219,2),#REF!,0)</f>
        <v>#REF!</v>
      </c>
    </row>
    <row r="220" spans="1:15" hidden="1" x14ac:dyDescent="0.2">
      <c r="A220" s="210" t="b">
        <f t="shared" si="2"/>
        <v>0</v>
      </c>
      <c r="B220" s="210" t="s">
        <v>325</v>
      </c>
      <c r="C220" s="210"/>
      <c r="D220" s="219" t="s">
        <v>793</v>
      </c>
      <c r="E220" s="220"/>
      <c r="F220" s="221">
        <v>1420</v>
      </c>
      <c r="G220" s="222"/>
      <c r="H220" s="221">
        <v>1480</v>
      </c>
      <c r="I220" s="222"/>
      <c r="J220" s="221">
        <v>1616</v>
      </c>
      <c r="K220" s="222"/>
      <c r="L220" s="221">
        <v>1527</v>
      </c>
      <c r="M220" s="222"/>
      <c r="N220" s="221">
        <v>1359</v>
      </c>
      <c r="O220" s="222" t="e">
        <f>MATCH(RIGHT(D220,2),#REF!,0)</f>
        <v>#REF!</v>
      </c>
    </row>
    <row r="221" spans="1:15" hidden="1" x14ac:dyDescent="0.2">
      <c r="A221" s="210" t="b">
        <f t="shared" si="2"/>
        <v>0</v>
      </c>
      <c r="B221" s="210" t="s">
        <v>323</v>
      </c>
      <c r="C221" s="210"/>
      <c r="D221" s="219" t="s">
        <v>794</v>
      </c>
      <c r="E221" s="220"/>
      <c r="F221" s="221">
        <v>83</v>
      </c>
      <c r="G221" s="222"/>
      <c r="H221" s="221">
        <v>96</v>
      </c>
      <c r="I221" s="222"/>
      <c r="J221" s="221">
        <v>81</v>
      </c>
      <c r="K221" s="222"/>
      <c r="L221" s="221">
        <v>98</v>
      </c>
      <c r="M221" s="222"/>
      <c r="N221" s="221">
        <v>76</v>
      </c>
      <c r="O221" s="222" t="e">
        <f>MATCH(RIGHT(D221,2),#REF!,0)</f>
        <v>#REF!</v>
      </c>
    </row>
    <row r="222" spans="1:15" hidden="1" x14ac:dyDescent="0.2">
      <c r="A222" s="210" t="b">
        <f t="shared" si="2"/>
        <v>0</v>
      </c>
      <c r="B222" s="210" t="s">
        <v>64</v>
      </c>
      <c r="C222" s="210"/>
      <c r="D222" s="219" t="s">
        <v>795</v>
      </c>
      <c r="E222" s="220"/>
      <c r="F222" s="221">
        <v>476</v>
      </c>
      <c r="G222" s="222"/>
      <c r="H222" s="221">
        <v>474</v>
      </c>
      <c r="I222" s="222"/>
      <c r="J222" s="221">
        <v>670</v>
      </c>
      <c r="K222" s="222"/>
      <c r="L222" s="221">
        <v>858</v>
      </c>
      <c r="M222" s="222"/>
      <c r="N222" s="221">
        <v>590</v>
      </c>
      <c r="O222" s="222" t="e">
        <f>MATCH(RIGHT(D222,2),#REF!,0)</f>
        <v>#REF!</v>
      </c>
    </row>
    <row r="223" spans="1:15" hidden="1" x14ac:dyDescent="0.2">
      <c r="A223" s="210" t="b">
        <f t="shared" si="2"/>
        <v>0</v>
      </c>
      <c r="B223" s="210" t="s">
        <v>67</v>
      </c>
      <c r="C223" s="210"/>
      <c r="D223" s="219" t="s">
        <v>796</v>
      </c>
      <c r="E223" s="220"/>
      <c r="F223" s="221">
        <v>446</v>
      </c>
      <c r="G223" s="222"/>
      <c r="H223" s="221">
        <v>358</v>
      </c>
      <c r="I223" s="222"/>
      <c r="J223" s="221">
        <v>371</v>
      </c>
      <c r="K223" s="222"/>
      <c r="L223" s="221">
        <v>461</v>
      </c>
      <c r="M223" s="222"/>
      <c r="N223" s="221">
        <v>268</v>
      </c>
      <c r="O223" s="222" t="e">
        <f>MATCH(RIGHT(D223,2),#REF!,0)</f>
        <v>#REF!</v>
      </c>
    </row>
    <row r="224" spans="1:15" hidden="1" x14ac:dyDescent="0.2">
      <c r="A224" s="210" t="b">
        <f t="shared" si="2"/>
        <v>0</v>
      </c>
      <c r="B224" s="210" t="s">
        <v>116</v>
      </c>
      <c r="C224" s="226"/>
      <c r="D224" s="219" t="s">
        <v>797</v>
      </c>
      <c r="E224" s="220"/>
      <c r="F224" s="221">
        <v>412</v>
      </c>
      <c r="G224" s="222"/>
      <c r="H224" s="221">
        <v>430</v>
      </c>
      <c r="I224" s="222"/>
      <c r="J224" s="221">
        <v>510</v>
      </c>
      <c r="K224" s="222"/>
      <c r="L224" s="221">
        <v>421</v>
      </c>
      <c r="M224" s="222"/>
      <c r="N224" s="221">
        <v>7</v>
      </c>
      <c r="O224" s="222"/>
    </row>
    <row r="225" spans="1:20" hidden="1" x14ac:dyDescent="0.2">
      <c r="A225" s="210" t="b">
        <f t="shared" si="2"/>
        <v>0</v>
      </c>
      <c r="B225" s="212" t="s">
        <v>115</v>
      </c>
      <c r="C225" s="210"/>
      <c r="D225" s="219" t="s">
        <v>798</v>
      </c>
      <c r="E225" s="220"/>
      <c r="F225" s="227">
        <v>26355</v>
      </c>
      <c r="G225" s="228"/>
      <c r="H225" s="227">
        <v>29277</v>
      </c>
      <c r="I225" s="228"/>
      <c r="J225" s="227">
        <v>28030</v>
      </c>
      <c r="K225" s="228"/>
      <c r="L225" s="227">
        <v>30334</v>
      </c>
      <c r="M225" s="228"/>
      <c r="N225" s="227">
        <v>30923</v>
      </c>
      <c r="O225" s="222" t="e">
        <f>MATCH(RIGHT(D225,2),#REF!,0)</f>
        <v>#REF!</v>
      </c>
      <c r="P225" s="191"/>
      <c r="Q225" s="191"/>
      <c r="R225" s="191"/>
      <c r="S225" s="191"/>
      <c r="T225" s="191"/>
    </row>
    <row r="226" spans="1:20" hidden="1" x14ac:dyDescent="0.2">
      <c r="A226" s="210" t="b">
        <f t="shared" si="2"/>
        <v>0</v>
      </c>
      <c r="B226" s="210"/>
      <c r="C226" s="226"/>
      <c r="D226" s="224"/>
      <c r="E226" s="192"/>
      <c r="F226" s="224"/>
      <c r="G226" s="244"/>
      <c r="H226" s="224"/>
      <c r="I226" s="225"/>
      <c r="J226" s="224"/>
      <c r="K226" s="225"/>
      <c r="L226" s="224"/>
      <c r="M226" s="225"/>
      <c r="N226" s="224"/>
      <c r="O226" s="245"/>
      <c r="P226" s="246"/>
      <c r="Q226" s="224"/>
      <c r="R226" s="224"/>
      <c r="S226" s="224"/>
      <c r="T226" s="229"/>
    </row>
    <row r="227" spans="1:20" hidden="1" x14ac:dyDescent="0.2">
      <c r="A227" s="210" t="b">
        <f t="shared" si="2"/>
        <v>0</v>
      </c>
      <c r="B227" s="226" t="s">
        <v>377</v>
      </c>
      <c r="C227" s="210"/>
      <c r="D227" s="219" t="s">
        <v>799</v>
      </c>
      <c r="E227" s="220"/>
      <c r="F227" s="227">
        <v>485227</v>
      </c>
      <c r="G227" s="228"/>
      <c r="H227" s="227">
        <v>463199</v>
      </c>
      <c r="I227" s="228"/>
      <c r="J227" s="227">
        <v>453215</v>
      </c>
      <c r="K227" s="228"/>
      <c r="L227" s="227">
        <v>466777</v>
      </c>
      <c r="M227" s="228"/>
      <c r="N227" s="227">
        <v>481417</v>
      </c>
      <c r="O227" s="222" t="e">
        <f>MATCH(RIGHT(D227,2),#REF!,0)</f>
        <v>#REF!</v>
      </c>
      <c r="P227" s="224"/>
      <c r="Q227" s="224"/>
      <c r="R227" s="224"/>
      <c r="S227" s="224"/>
      <c r="T227" s="224"/>
    </row>
    <row r="228" spans="1:20" hidden="1" x14ac:dyDescent="0.2">
      <c r="A228" s="210" t="b">
        <f t="shared" si="2"/>
        <v>0</v>
      </c>
      <c r="B228" s="210"/>
      <c r="C228" s="210"/>
      <c r="D228" s="191"/>
      <c r="E228" s="192"/>
      <c r="F228" s="191"/>
      <c r="G228" s="234"/>
      <c r="H228" s="191"/>
      <c r="I228" s="193"/>
      <c r="J228" s="191"/>
      <c r="K228" s="193"/>
      <c r="L228" s="191"/>
      <c r="M228" s="193"/>
      <c r="N228" s="191"/>
      <c r="O228" s="230"/>
      <c r="P228" s="247"/>
      <c r="Q228" s="191"/>
      <c r="R228" s="191"/>
      <c r="S228" s="191"/>
      <c r="T228" s="229"/>
    </row>
    <row r="229" spans="1:20" hidden="1" x14ac:dyDescent="0.2">
      <c r="A229" s="210" t="b">
        <f t="shared" si="2"/>
        <v>0</v>
      </c>
      <c r="B229" s="210" t="s">
        <v>502</v>
      </c>
      <c r="C229" s="210"/>
      <c r="D229" s="219" t="s">
        <v>800</v>
      </c>
      <c r="E229" s="220"/>
      <c r="F229" s="221">
        <v>22168</v>
      </c>
      <c r="G229" s="222"/>
      <c r="H229" s="221">
        <v>17901</v>
      </c>
      <c r="I229" s="222"/>
      <c r="J229" s="221">
        <v>19065</v>
      </c>
      <c r="K229" s="222"/>
      <c r="L229" s="221">
        <v>18740</v>
      </c>
      <c r="M229" s="222"/>
      <c r="N229" s="221">
        <v>17553</v>
      </c>
      <c r="O229" s="222" t="e">
        <f>MATCH(RIGHT(D229,2),#REF!,0)</f>
        <v>#REF!</v>
      </c>
      <c r="P229" s="191"/>
      <c r="Q229" s="191"/>
      <c r="R229" s="191"/>
      <c r="S229" s="191"/>
      <c r="T229" s="191"/>
    </row>
    <row r="230" spans="1:20" hidden="1" x14ac:dyDescent="0.2">
      <c r="A230" s="210" t="b">
        <f t="shared" si="2"/>
        <v>0</v>
      </c>
      <c r="B230" s="210" t="s">
        <v>491</v>
      </c>
      <c r="C230" s="210"/>
      <c r="D230" s="219" t="s">
        <v>801</v>
      </c>
      <c r="E230" s="220"/>
      <c r="F230" s="221">
        <v>459419</v>
      </c>
      <c r="G230" s="222"/>
      <c r="H230" s="221">
        <v>435933</v>
      </c>
      <c r="I230" s="222"/>
      <c r="J230" s="221">
        <v>423174</v>
      </c>
      <c r="K230" s="222"/>
      <c r="L230" s="221">
        <v>434383</v>
      </c>
      <c r="M230" s="222"/>
      <c r="N230" s="221">
        <v>458830</v>
      </c>
      <c r="O230" s="222" t="e">
        <f>MATCH(RIGHT(D230,2),#REF!,0)</f>
        <v>#REF!</v>
      </c>
      <c r="P230" s="191"/>
      <c r="Q230" s="191"/>
      <c r="R230" s="191"/>
      <c r="S230" s="191"/>
      <c r="T230" s="191"/>
    </row>
    <row r="231" spans="1:20" hidden="1" x14ac:dyDescent="0.2">
      <c r="A231" s="210" t="b">
        <f t="shared" si="2"/>
        <v>0</v>
      </c>
      <c r="B231" s="210" t="s">
        <v>802</v>
      </c>
      <c r="C231" s="210"/>
      <c r="D231" s="219" t="s">
        <v>803</v>
      </c>
      <c r="E231" s="220"/>
      <c r="F231" s="221">
        <v>489053</v>
      </c>
      <c r="G231" s="222"/>
      <c r="H231" s="221">
        <v>469208</v>
      </c>
      <c r="I231" s="222"/>
      <c r="J231" s="221">
        <v>462298</v>
      </c>
      <c r="K231" s="222"/>
      <c r="L231" s="221">
        <v>479771</v>
      </c>
      <c r="M231" s="222"/>
      <c r="N231" s="221">
        <v>461495</v>
      </c>
      <c r="O231" s="222"/>
      <c r="P231" s="191"/>
      <c r="Q231" s="191"/>
      <c r="R231" s="191"/>
      <c r="S231" s="191"/>
      <c r="T231" s="191"/>
    </row>
    <row r="232" spans="1:20" hidden="1" x14ac:dyDescent="0.2">
      <c r="A232" s="210" t="b">
        <f t="shared" si="2"/>
        <v>0</v>
      </c>
      <c r="B232" s="236" t="s">
        <v>804</v>
      </c>
      <c r="C232" s="210"/>
      <c r="D232" s="248" t="s">
        <v>805</v>
      </c>
      <c r="E232" s="249"/>
      <c r="F232" s="227">
        <v>5213310</v>
      </c>
      <c r="G232" s="237"/>
      <c r="H232" s="227">
        <v>5039496</v>
      </c>
      <c r="I232" s="237"/>
      <c r="J232" s="227">
        <v>4858509</v>
      </c>
      <c r="K232" s="237"/>
      <c r="L232" s="227">
        <v>4809206</v>
      </c>
      <c r="M232" s="237"/>
      <c r="N232" s="227">
        <v>4735674</v>
      </c>
      <c r="O232" s="222"/>
      <c r="P232" s="191"/>
      <c r="Q232" s="191"/>
      <c r="R232" s="191"/>
      <c r="S232" s="191"/>
      <c r="T232" s="191"/>
    </row>
    <row r="233" spans="1:20" x14ac:dyDescent="0.2">
      <c r="A233" s="250"/>
      <c r="B233" s="250"/>
      <c r="C233" s="250"/>
      <c r="D233" s="250"/>
      <c r="E233" s="203"/>
      <c r="F233" s="251"/>
      <c r="G233" s="252"/>
      <c r="H233" s="251"/>
      <c r="I233" s="252"/>
      <c r="J233" s="251"/>
      <c r="K233" s="252"/>
      <c r="L233" s="251"/>
      <c r="M233" s="252"/>
      <c r="N233" s="251"/>
      <c r="O233" s="253"/>
      <c r="P233" s="226"/>
      <c r="Q233" s="226"/>
      <c r="R233" s="226"/>
      <c r="S233" s="226"/>
      <c r="T233" s="191"/>
    </row>
    <row r="234" spans="1:20" ht="13.2" x14ac:dyDescent="0.25">
      <c r="A234" s="211" t="s">
        <v>378</v>
      </c>
      <c r="B234" s="256"/>
      <c r="C234" s="210"/>
      <c r="D234" s="254"/>
      <c r="E234" s="192"/>
      <c r="F234" s="254"/>
      <c r="G234" s="192"/>
      <c r="H234" s="254"/>
      <c r="I234" s="192"/>
      <c r="J234" s="254"/>
      <c r="K234" s="255"/>
      <c r="L234" s="254"/>
      <c r="M234" s="255"/>
      <c r="N234" s="254"/>
      <c r="O234" s="210"/>
      <c r="P234" s="254"/>
      <c r="Q234" s="254"/>
      <c r="R234" s="254"/>
      <c r="S234" s="254"/>
      <c r="T234" s="229"/>
    </row>
    <row r="235" spans="1:20" ht="13.2" x14ac:dyDescent="0.25">
      <c r="A235" s="211"/>
      <c r="B235" s="256"/>
      <c r="C235" s="210"/>
      <c r="D235" s="254"/>
      <c r="E235" s="192"/>
      <c r="F235" s="254"/>
      <c r="G235" s="192"/>
      <c r="H235" s="254"/>
      <c r="I235" s="192"/>
      <c r="J235" s="254"/>
      <c r="K235" s="255"/>
      <c r="L235" s="254"/>
      <c r="M235" s="255"/>
      <c r="N235" s="254"/>
      <c r="O235" s="210"/>
      <c r="P235" s="254"/>
      <c r="Q235" s="254"/>
      <c r="R235" s="254"/>
      <c r="S235" s="254"/>
      <c r="T235" s="229"/>
    </row>
    <row r="236" spans="1:20" ht="13.2" x14ac:dyDescent="0.25">
      <c r="A236" s="449" t="s">
        <v>379</v>
      </c>
      <c r="B236" s="449"/>
      <c r="C236" s="449"/>
      <c r="D236" s="449"/>
      <c r="E236" s="192"/>
      <c r="F236" s="210"/>
      <c r="G236" s="192"/>
      <c r="H236" s="210"/>
      <c r="I236" s="192"/>
      <c r="J236" s="210"/>
      <c r="K236" s="192"/>
      <c r="L236" s="210"/>
      <c r="M236" s="192"/>
      <c r="N236" s="210"/>
      <c r="O236" s="210"/>
      <c r="P236" s="210"/>
      <c r="Q236" s="254"/>
      <c r="R236" s="254"/>
      <c r="S236" s="254"/>
      <c r="T236" s="229"/>
    </row>
    <row r="237" spans="1:20" ht="13.2" x14ac:dyDescent="0.25">
      <c r="A237" s="257"/>
      <c r="B237" s="257"/>
      <c r="C237" s="210"/>
      <c r="D237" s="210"/>
      <c r="E237" s="192"/>
      <c r="F237" s="210"/>
      <c r="G237" s="192"/>
      <c r="H237" s="210"/>
      <c r="I237" s="192"/>
      <c r="J237" s="210"/>
      <c r="K237" s="192"/>
      <c r="L237" s="210"/>
      <c r="M237" s="192"/>
      <c r="N237" s="210"/>
      <c r="O237" s="210"/>
      <c r="P237" s="210"/>
      <c r="Q237" s="254"/>
      <c r="R237" s="254"/>
      <c r="S237" s="254"/>
      <c r="T237" s="258"/>
    </row>
    <row r="238" spans="1:20" ht="13.2" x14ac:dyDescent="0.25">
      <c r="A238" s="211" t="s">
        <v>387</v>
      </c>
      <c r="B238" s="259"/>
      <c r="C238" s="210"/>
      <c r="D238" s="254"/>
      <c r="E238" s="192"/>
      <c r="F238" s="254"/>
      <c r="G238" s="192"/>
      <c r="H238" s="210"/>
      <c r="I238" s="192"/>
      <c r="J238" s="210"/>
      <c r="K238" s="192"/>
      <c r="L238" s="210"/>
      <c r="M238" s="192"/>
      <c r="N238" s="254"/>
      <c r="O238" s="210"/>
      <c r="P238" s="210"/>
      <c r="Q238" s="254"/>
      <c r="R238" s="254"/>
      <c r="S238" s="254"/>
      <c r="T238" s="254"/>
    </row>
    <row r="241" spans="18:18" x14ac:dyDescent="0.2">
      <c r="R241" s="218"/>
    </row>
    <row r="242" spans="18:18" x14ac:dyDescent="0.2">
      <c r="R242" s="218"/>
    </row>
    <row r="243" spans="18:18" x14ac:dyDescent="0.2">
      <c r="R243" s="218"/>
    </row>
    <row r="244" spans="18:18" x14ac:dyDescent="0.2">
      <c r="R244" s="218"/>
    </row>
    <row r="245" spans="18:18" x14ac:dyDescent="0.2">
      <c r="R245" s="218"/>
    </row>
    <row r="246" spans="18:18" x14ac:dyDescent="0.2">
      <c r="R246" s="218"/>
    </row>
    <row r="247" spans="18:18" x14ac:dyDescent="0.2">
      <c r="R247" s="218"/>
    </row>
    <row r="248" spans="18:18" x14ac:dyDescent="0.2">
      <c r="R248" s="218"/>
    </row>
    <row r="249" spans="18:18" x14ac:dyDescent="0.2">
      <c r="R249" s="218"/>
    </row>
    <row r="250" spans="18:18" x14ac:dyDescent="0.2">
      <c r="R250" s="218"/>
    </row>
    <row r="251" spans="18:18" x14ac:dyDescent="0.2">
      <c r="R251" s="218"/>
    </row>
    <row r="252" spans="18:18" x14ac:dyDescent="0.2">
      <c r="R252" s="218"/>
    </row>
    <row r="253" spans="18:18" x14ac:dyDescent="0.2">
      <c r="R253" s="218"/>
    </row>
    <row r="254" spans="18:18" x14ac:dyDescent="0.2">
      <c r="R254" s="218"/>
    </row>
    <row r="255" spans="18:18" x14ac:dyDescent="0.2">
      <c r="R255" s="218"/>
    </row>
    <row r="256" spans="18:18" x14ac:dyDescent="0.2">
      <c r="R256" s="218"/>
    </row>
    <row r="257" spans="18:18" x14ac:dyDescent="0.2">
      <c r="R257" s="218"/>
    </row>
    <row r="258" spans="18:18" x14ac:dyDescent="0.2">
      <c r="R258" s="218"/>
    </row>
    <row r="259" spans="18:18" x14ac:dyDescent="0.2">
      <c r="R259" s="218"/>
    </row>
    <row r="260" spans="18:18" x14ac:dyDescent="0.2">
      <c r="R260" s="218"/>
    </row>
    <row r="261" spans="18:18" x14ac:dyDescent="0.2">
      <c r="R261" s="218"/>
    </row>
    <row r="262" spans="18:18" x14ac:dyDescent="0.2">
      <c r="R262" s="218"/>
    </row>
    <row r="263" spans="18:18" x14ac:dyDescent="0.2">
      <c r="R263" s="218"/>
    </row>
    <row r="264" spans="18:18" x14ac:dyDescent="0.2">
      <c r="R264" s="218"/>
    </row>
    <row r="265" spans="18:18" x14ac:dyDescent="0.2">
      <c r="R265" s="218"/>
    </row>
    <row r="266" spans="18:18" x14ac:dyDescent="0.2">
      <c r="R266" s="218"/>
    </row>
    <row r="267" spans="18:18" x14ac:dyDescent="0.2">
      <c r="R267" s="218"/>
    </row>
    <row r="268" spans="18:18" x14ac:dyDescent="0.2">
      <c r="R268" s="218"/>
    </row>
    <row r="269" spans="18:18" x14ac:dyDescent="0.2">
      <c r="R269" s="218"/>
    </row>
    <row r="270" spans="18:18" x14ac:dyDescent="0.2">
      <c r="R270" s="218"/>
    </row>
    <row r="271" spans="18:18" x14ac:dyDescent="0.2">
      <c r="R271" s="218"/>
    </row>
    <row r="272" spans="18:18" x14ac:dyDescent="0.2">
      <c r="R272" s="218"/>
    </row>
    <row r="273" spans="18:18" x14ac:dyDescent="0.2">
      <c r="R273" s="218"/>
    </row>
    <row r="274" spans="18:18" x14ac:dyDescent="0.2">
      <c r="R274" s="218"/>
    </row>
    <row r="275" spans="18:18" x14ac:dyDescent="0.2">
      <c r="R275" s="218"/>
    </row>
    <row r="276" spans="18:18" x14ac:dyDescent="0.2">
      <c r="R276" s="218"/>
    </row>
    <row r="277" spans="18:18" x14ac:dyDescent="0.2">
      <c r="R277" s="218"/>
    </row>
    <row r="278" spans="18:18" x14ac:dyDescent="0.2">
      <c r="R278" s="218"/>
    </row>
    <row r="279" spans="18:18" x14ac:dyDescent="0.2">
      <c r="R279" s="218"/>
    </row>
    <row r="280" spans="18:18" x14ac:dyDescent="0.2">
      <c r="R280" s="218"/>
    </row>
    <row r="281" spans="18:18" x14ac:dyDescent="0.2">
      <c r="R281" s="218"/>
    </row>
    <row r="282" spans="18:18" x14ac:dyDescent="0.2">
      <c r="R282" s="218"/>
    </row>
    <row r="283" spans="18:18" x14ac:dyDescent="0.2">
      <c r="R283" s="218"/>
    </row>
    <row r="284" spans="18:18" x14ac:dyDescent="0.2">
      <c r="R284" s="218"/>
    </row>
    <row r="285" spans="18:18" x14ac:dyDescent="0.2">
      <c r="R285" s="218"/>
    </row>
    <row r="286" spans="18:18" x14ac:dyDescent="0.2">
      <c r="R286" s="218"/>
    </row>
    <row r="287" spans="18:18" x14ac:dyDescent="0.2">
      <c r="R287" s="218"/>
    </row>
    <row r="288" spans="18:18" x14ac:dyDescent="0.2">
      <c r="R288" s="218"/>
    </row>
    <row r="289" spans="18:18" x14ac:dyDescent="0.2">
      <c r="R289" s="218"/>
    </row>
    <row r="290" spans="18:18" x14ac:dyDescent="0.2">
      <c r="R290" s="218"/>
    </row>
    <row r="291" spans="18:18" x14ac:dyDescent="0.2">
      <c r="R291" s="218"/>
    </row>
    <row r="292" spans="18:18" x14ac:dyDescent="0.2">
      <c r="R292" s="218"/>
    </row>
    <row r="293" spans="18:18" x14ac:dyDescent="0.2">
      <c r="R293" s="218"/>
    </row>
    <row r="294" spans="18:18" x14ac:dyDescent="0.2">
      <c r="R294" s="218"/>
    </row>
    <row r="295" spans="18:18" x14ac:dyDescent="0.2">
      <c r="R295" s="218"/>
    </row>
    <row r="296" spans="18:18" x14ac:dyDescent="0.2">
      <c r="R296" s="218"/>
    </row>
    <row r="297" spans="18:18" x14ac:dyDescent="0.2">
      <c r="R297" s="218"/>
    </row>
    <row r="298" spans="18:18" x14ac:dyDescent="0.2">
      <c r="R298" s="218"/>
    </row>
    <row r="299" spans="18:18" x14ac:dyDescent="0.2">
      <c r="R299" s="218"/>
    </row>
    <row r="300" spans="18:18" x14ac:dyDescent="0.2">
      <c r="R300" s="218"/>
    </row>
    <row r="301" spans="18:18" x14ac:dyDescent="0.2">
      <c r="R301" s="218"/>
    </row>
    <row r="302" spans="18:18" x14ac:dyDescent="0.2">
      <c r="R302" s="218"/>
    </row>
    <row r="303" spans="18:18" x14ac:dyDescent="0.2">
      <c r="R303" s="218"/>
    </row>
    <row r="304" spans="18:18" x14ac:dyDescent="0.2">
      <c r="R304" s="218"/>
    </row>
    <row r="305" spans="18:18" x14ac:dyDescent="0.2">
      <c r="R305" s="218"/>
    </row>
    <row r="306" spans="18:18" x14ac:dyDescent="0.2">
      <c r="R306" s="218"/>
    </row>
    <row r="307" spans="18:18" x14ac:dyDescent="0.2">
      <c r="R307" s="218"/>
    </row>
    <row r="308" spans="18:18" x14ac:dyDescent="0.2">
      <c r="R308" s="218"/>
    </row>
    <row r="309" spans="18:18" x14ac:dyDescent="0.2">
      <c r="R309" s="218"/>
    </row>
    <row r="310" spans="18:18" x14ac:dyDescent="0.2">
      <c r="R310" s="218"/>
    </row>
    <row r="311" spans="18:18" x14ac:dyDescent="0.2">
      <c r="R311" s="218"/>
    </row>
    <row r="312" spans="18:18" x14ac:dyDescent="0.2">
      <c r="R312" s="218"/>
    </row>
    <row r="313" spans="18:18" x14ac:dyDescent="0.2">
      <c r="R313" s="218"/>
    </row>
    <row r="314" spans="18:18" x14ac:dyDescent="0.2">
      <c r="R314" s="218"/>
    </row>
    <row r="315" spans="18:18" x14ac:dyDescent="0.2">
      <c r="R315" s="218"/>
    </row>
    <row r="316" spans="18:18" x14ac:dyDescent="0.2">
      <c r="R316" s="218"/>
    </row>
    <row r="317" spans="18:18" x14ac:dyDescent="0.2">
      <c r="R317" s="218"/>
    </row>
    <row r="318" spans="18:18" x14ac:dyDescent="0.2">
      <c r="R318" s="218"/>
    </row>
    <row r="319" spans="18:18" x14ac:dyDescent="0.2">
      <c r="R319" s="218"/>
    </row>
    <row r="320" spans="18:18" x14ac:dyDescent="0.2">
      <c r="R320" s="218"/>
    </row>
    <row r="321" spans="18:18" x14ac:dyDescent="0.2">
      <c r="R321" s="218"/>
    </row>
    <row r="322" spans="18:18" x14ac:dyDescent="0.2">
      <c r="R322" s="218"/>
    </row>
    <row r="323" spans="18:18" x14ac:dyDescent="0.2">
      <c r="R323" s="218"/>
    </row>
    <row r="324" spans="18:18" x14ac:dyDescent="0.2">
      <c r="R324" s="218"/>
    </row>
    <row r="325" spans="18:18" x14ac:dyDescent="0.2">
      <c r="R325" s="218"/>
    </row>
    <row r="326" spans="18:18" x14ac:dyDescent="0.2">
      <c r="R326" s="218"/>
    </row>
    <row r="327" spans="18:18" x14ac:dyDescent="0.2">
      <c r="R327" s="218"/>
    </row>
    <row r="328" spans="18:18" x14ac:dyDescent="0.2">
      <c r="R328" s="218"/>
    </row>
    <row r="329" spans="18:18" x14ac:dyDescent="0.2">
      <c r="R329" s="218"/>
    </row>
    <row r="330" spans="18:18" x14ac:dyDescent="0.2">
      <c r="R330" s="218"/>
    </row>
    <row r="331" spans="18:18" x14ac:dyDescent="0.2">
      <c r="R331" s="218"/>
    </row>
    <row r="332" spans="18:18" x14ac:dyDescent="0.2">
      <c r="R332" s="218"/>
    </row>
    <row r="333" spans="18:18" x14ac:dyDescent="0.2">
      <c r="R333" s="218"/>
    </row>
    <row r="334" spans="18:18" x14ac:dyDescent="0.2">
      <c r="R334" s="218"/>
    </row>
    <row r="335" spans="18:18" x14ac:dyDescent="0.2">
      <c r="R335" s="218"/>
    </row>
    <row r="336" spans="18:18" x14ac:dyDescent="0.2">
      <c r="R336" s="218"/>
    </row>
    <row r="337" spans="18:18" x14ac:dyDescent="0.2">
      <c r="R337" s="218"/>
    </row>
    <row r="338" spans="18:18" x14ac:dyDescent="0.2">
      <c r="R338" s="218"/>
    </row>
    <row r="339" spans="18:18" x14ac:dyDescent="0.2">
      <c r="R339" s="218"/>
    </row>
    <row r="340" spans="18:18" x14ac:dyDescent="0.2">
      <c r="R340" s="218"/>
    </row>
    <row r="341" spans="18:18" x14ac:dyDescent="0.2">
      <c r="R341" s="218"/>
    </row>
    <row r="342" spans="18:18" x14ac:dyDescent="0.2">
      <c r="R342" s="218"/>
    </row>
    <row r="343" spans="18:18" x14ac:dyDescent="0.2">
      <c r="R343" s="218"/>
    </row>
    <row r="344" spans="18:18" x14ac:dyDescent="0.2">
      <c r="R344" s="218"/>
    </row>
    <row r="345" spans="18:18" x14ac:dyDescent="0.2">
      <c r="R345" s="218"/>
    </row>
    <row r="346" spans="18:18" x14ac:dyDescent="0.2">
      <c r="R346" s="218"/>
    </row>
    <row r="347" spans="18:18" x14ac:dyDescent="0.2">
      <c r="R347" s="218"/>
    </row>
    <row r="348" spans="18:18" x14ac:dyDescent="0.2">
      <c r="R348" s="218"/>
    </row>
    <row r="349" spans="18:18" x14ac:dyDescent="0.2">
      <c r="R349" s="218"/>
    </row>
    <row r="350" spans="18:18" x14ac:dyDescent="0.2">
      <c r="R350" s="218"/>
    </row>
    <row r="351" spans="18:18" x14ac:dyDescent="0.2">
      <c r="R351" s="218"/>
    </row>
    <row r="352" spans="18:18" x14ac:dyDescent="0.2">
      <c r="R352" s="218"/>
    </row>
    <row r="353" spans="18:18" x14ac:dyDescent="0.2">
      <c r="R353" s="218"/>
    </row>
    <row r="354" spans="18:18" x14ac:dyDescent="0.2">
      <c r="R354" s="218"/>
    </row>
    <row r="355" spans="18:18" x14ac:dyDescent="0.2">
      <c r="R355" s="218"/>
    </row>
    <row r="356" spans="18:18" x14ac:dyDescent="0.2">
      <c r="R356" s="218"/>
    </row>
    <row r="357" spans="18:18" x14ac:dyDescent="0.2">
      <c r="R357" s="218"/>
    </row>
    <row r="358" spans="18:18" x14ac:dyDescent="0.2">
      <c r="R358" s="218"/>
    </row>
    <row r="359" spans="18:18" x14ac:dyDescent="0.2">
      <c r="R359" s="218"/>
    </row>
    <row r="360" spans="18:18" x14ac:dyDescent="0.2">
      <c r="R360" s="218"/>
    </row>
    <row r="361" spans="18:18" x14ac:dyDescent="0.2">
      <c r="R361" s="218"/>
    </row>
    <row r="362" spans="18:18" x14ac:dyDescent="0.2">
      <c r="R362" s="218"/>
    </row>
    <row r="363" spans="18:18" x14ac:dyDescent="0.2">
      <c r="R363" s="218"/>
    </row>
    <row r="364" spans="18:18" x14ac:dyDescent="0.2">
      <c r="R364" s="218"/>
    </row>
    <row r="365" spans="18:18" x14ac:dyDescent="0.2">
      <c r="R365" s="218"/>
    </row>
    <row r="366" spans="18:18" x14ac:dyDescent="0.2">
      <c r="R366" s="218"/>
    </row>
    <row r="367" spans="18:18" x14ac:dyDescent="0.2">
      <c r="R367" s="218"/>
    </row>
    <row r="368" spans="18:18" x14ac:dyDescent="0.2">
      <c r="R368" s="218"/>
    </row>
    <row r="369" spans="18:18" x14ac:dyDescent="0.2">
      <c r="R369" s="218"/>
    </row>
    <row r="370" spans="18:18" x14ac:dyDescent="0.2">
      <c r="R370" s="218"/>
    </row>
    <row r="371" spans="18:18" x14ac:dyDescent="0.2">
      <c r="R371" s="218"/>
    </row>
    <row r="372" spans="18:18" x14ac:dyDescent="0.2">
      <c r="R372" s="218"/>
    </row>
    <row r="373" spans="18:18" x14ac:dyDescent="0.2">
      <c r="R373" s="218"/>
    </row>
    <row r="374" spans="18:18" x14ac:dyDescent="0.2">
      <c r="R374" s="218"/>
    </row>
  </sheetData>
  <autoFilter ref="A76:B232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/>
    <hyperlink ref="D10" r:id="rId2" display="http://www.bankofengland.co.uk/mfsd/iadb/index.asp?Travel=NIxSUx&amp;From=Template&amp;EC=VPQB254AD&amp;G0Xtop.x=1&amp;G0Xtop.y=1"/>
    <hyperlink ref="D11" r:id="rId3" display="http://www.bankofengland.co.uk/mfsd/iadb/index.asp?Travel=NIxSUx&amp;From=Template&amp;EC=VPQB254AT&amp;G0Xtop.x=1&amp;G0Xtop.y=1"/>
    <hyperlink ref="D12" r:id="rId4" display="http://www.bankofengland.co.uk/mfsd/iadb/index.asp?Travel=NIxSUx&amp;From=Template&amp;EC=VPQB254BE&amp;G0Xtop.x=1&amp;G0Xtop.y=1"/>
    <hyperlink ref="D13" r:id="rId5" display="http://www.bankofengland.co.uk/mfsd/iadb/index.asp?Travel=NIxSUx&amp;From=Template&amp;EC=VPQB254CY&amp;G0Xtop.x=1&amp;G0Xtop.y=1"/>
    <hyperlink ref="D14" r:id="rId6" display="http://www.bankofengland.co.uk/mfsd/iadb/index.asp?Travel=NIxSUx&amp;From=Template&amp;EC=VPQB254DK&amp;G0Xtop.x=1&amp;G0Xtop.y=1"/>
    <hyperlink ref="D15" r:id="rId7" display="http://www.bankofengland.co.uk/mfsd/iadb/index.asp?Travel=NIxSUx&amp;From=Template&amp;EC=VPQB254EE&amp;G0Xtop.x=1&amp;G0Xtop.y=1"/>
    <hyperlink ref="D16" r:id="rId8" display="http://www.bankofengland.co.uk/mfsd/iadb/index.asp?Travel=NIxSUx&amp;From=Template&amp;EC=VPQB254FI&amp;G0Xtop.x=1&amp;G0Xtop.y=1"/>
    <hyperlink ref="D17" r:id="rId9" display="http://www.bankofengland.co.uk/mfsd/iadb/index.asp?Travel=NIxSUx&amp;From=Template&amp;EC=VPQB254FR&amp;G0Xtop.x=1&amp;G0Xtop.y=1"/>
    <hyperlink ref="D18" r:id="rId10" display="http://www.bankofengland.co.uk/mfsd/iadb/index.asp?Travel=NIxSUx&amp;From=Template&amp;EC=VPQB254DE&amp;G0Xtop.x=1&amp;G0Xtop.y=1"/>
    <hyperlink ref="D19" r:id="rId11" display="http://www.bankofengland.co.uk/mfsd/iadb/index.asp?Travel=NIxSUx&amp;From=Template&amp;EC=VPQB254GR&amp;G0Xtop.x=1&amp;G0Xtop.y=1"/>
    <hyperlink ref="D20" r:id="rId12" display="http://www.bankofengland.co.uk/mfsd/iadb/index.asp?Travel=NIxSUx&amp;From=Template&amp;EC=VPQB254GL&amp;G0Xtop.x=1&amp;G0Xtop.y=1"/>
    <hyperlink ref="D21" r:id="rId13" display="http://www.bankofengland.co.uk/mfsd/iadb/index.asp?Travel=NIxSUx&amp;From=Template&amp;EC=VPQB254IS&amp;G0Xtop.x=1&amp;G0Xtop.y=1"/>
    <hyperlink ref="D22" r:id="rId14" display="http://www.bankofengland.co.uk/mfsd/iadb/index.asp?Travel=NIxSUx&amp;From=Template&amp;EC=VPQB254IE&amp;G0Xtop.x=1&amp;G0Xtop.y=1"/>
    <hyperlink ref="D23" r:id="rId15" display="http://www.bankofengland.co.uk/mfsd/iadb/index.asp?Travel=NIxSUx&amp;From=Template&amp;EC=VPQB254IT&amp;G0Xtop.x=1&amp;G0Xtop.y=1"/>
    <hyperlink ref="D24" r:id="rId16" display="http://www.bankofengland.co.uk/mfsd/iadb/index.asp?Travel=NIxSUx&amp;From=Template&amp;EC=VPQB254LV&amp;G0Xtop.x=1&amp;G0Xtop.y=1"/>
    <hyperlink ref="D25" r:id="rId17" display="http://www.bankofengland.co.uk/mfsd/iadb/index.asp?Travel=NIxSUx&amp;From=Template&amp;EC=VPQB254LI&amp;G0Xtop.x=1&amp;G0Xtop.y=1"/>
    <hyperlink ref="D26" r:id="rId18" display="http://www.bankofengland.co.uk/mfsd/iadb/index.asp?Travel=NIxSUx&amp;From=Template&amp;EC=VPQB254LT&amp;G0Xtop.x=1&amp;G0Xtop.y=1"/>
    <hyperlink ref="D27" r:id="rId19" display="http://www.bankofengland.co.uk/mfsd/iadb/index.asp?Travel=NIxSUx&amp;From=Template&amp;EC=VPQB254LU&amp;G0Xtop.x=1&amp;G0Xtop.y=1"/>
    <hyperlink ref="D28" r:id="rId20" display="http://www.bankofengland.co.uk/mfsd/iadb/index.asp?Travel=NIxSUx&amp;From=Template&amp;EC=VPQB254MT&amp;G0Xtop.x=1&amp;G0Xtop.y=1"/>
    <hyperlink ref="D29" r:id="rId21" display="http://www.bankofengland.co.uk/mfsd/iadb/index.asp?Travel=NIxSUx&amp;From=Template&amp;EC=VPQB254NL&amp;G0Xtop.x=1&amp;G0Xtop.y=1"/>
    <hyperlink ref="D30" r:id="rId22" display="http://www.bankofengland.co.uk/mfsd/iadb/index.asp?Travel=NIxSUx&amp;From=Template&amp;EC=VPQB254NO&amp;G0Xtop.x=1&amp;G0Xtop.y=1"/>
    <hyperlink ref="D31" r:id="rId23" display="http://www.bankofengland.co.uk/mfsd/iadb/index.asp?Travel=NIxSUx&amp;From=Template&amp;EC=VPQB254PT&amp;G0Xtop.x=1&amp;G0Xtop.y=1"/>
    <hyperlink ref="D32" r:id="rId24" display="http://www.bankofengland.co.uk/mfsd/iadb/index.asp?Travel=NIxSUx&amp;From=Template&amp;EC=VPQB254SK&amp;G0Xtop.x=1&amp;G0Xtop.y=1"/>
    <hyperlink ref="D33" r:id="rId25" display="http://www.bankofengland.co.uk/mfsd/iadb/index.asp?Travel=NIxSUx&amp;From=Template&amp;EC=VPQB254SI&amp;G0Xtop.x=1&amp;G0Xtop.y=1"/>
    <hyperlink ref="D34" r:id="rId26" display="http://www.bankofengland.co.uk/mfsd/iadb/index.asp?Travel=NIxSUx&amp;From=Template&amp;EC=VPQB254ES&amp;G0Xtop.x=1&amp;G0Xtop.y=1"/>
    <hyperlink ref="D35" r:id="rId27" display="http://www.bankofengland.co.uk/mfsd/iadb/index.asp?Travel=NIxSUx&amp;From=Template&amp;EC=VPQB254SE&amp;G0Xtop.x=1&amp;G0Xtop.y=1"/>
    <hyperlink ref="D36" r:id="rId28" display="http://www.bankofengland.co.uk/mfsd/iadb/index.asp?Travel=NIxSUx&amp;From=Template&amp;EC=VPQB254CH&amp;G0Xtop.x=1&amp;G0Xtop.y=1"/>
    <hyperlink ref="D37" r:id="rId29" display="http://www.bankofengland.co.uk/mfsd/iadb/index.asp?Travel=NIxSUx&amp;From=Template&amp;EC=VPQB254VA&amp;G0Xtop.x=1&amp;G0Xtop.y=1"/>
    <hyperlink ref="D38" r:id="rId30" display="http://www.bankofengland.co.uk/mfsd/iadb/index.asp?Travel=NIxSUx&amp;From=Template&amp;EC=VPQB254R1&amp;G0Xtop.x=1&amp;G0Xtop.y=1"/>
    <hyperlink ref="D39" r:id="rId31" display="http://www.bankofengland.co.uk/mfsd/iadb/index.asp?Travel=NIxSUx&amp;From=Template&amp;EC=VPQB2545K&amp;G0Xtop.x=1&amp;G0Xtop.y=1"/>
    <hyperlink ref="D42" r:id="rId32" display="http://www.bankofengland.co.uk/mfsd/iadb/index.asp?Travel=NIxSUx&amp;From=Template&amp;EC=VPQB254AU&amp;G0Xtop.x=1&amp;G0Xtop.y=1"/>
    <hyperlink ref="D43" r:id="rId33" display="http://www.bankofengland.co.uk/mfsd/iadb/index.asp?Travel=NIxSUx&amp;From=Template&amp;EC=VPQB254CA&amp;G0Xtop.x=1&amp;G0Xtop.y=1"/>
    <hyperlink ref="D44" r:id="rId34" display="http://www.bankofengland.co.uk/mfsd/iadb/index.asp?Travel=NIxSUx&amp;From=Template&amp;EC=VPQB254JP&amp;G0Xtop.x=1&amp;G0Xtop.y=1"/>
    <hyperlink ref="D45" r:id="rId35" display="http://www.bankofengland.co.uk/mfsd/iadb/index.asp?Travel=NIxSUx&amp;From=Template&amp;EC=VPQB254NZ&amp;G0Xtop.x=1&amp;G0Xtop.y=1"/>
    <hyperlink ref="D46" r:id="rId36" display="http://www.bankofengland.co.uk/mfsd/iadb/index.asp?Travel=NIxSUx&amp;From=Template&amp;EC=VPQB254US&amp;G0Xtop.x=1&amp;G0Xtop.y=1"/>
    <hyperlink ref="D48" r:id="rId37" display="http://www.bankofengland.co.uk/mfsd/iadb/index.asp?Travel=NIxSUx&amp;From=Template&amp;EC=VPQB2545R&amp;G0Xtop.x=1&amp;G0Xtop.y=1"/>
    <hyperlink ref="D51" r:id="rId38" display="http://www.bankofengland.co.uk/mfsd/iadb/index.asp?Travel=NIxSUx&amp;From=Template&amp;EC=VPQB254AW&amp;G0Xtop.x=1&amp;G0Xtop.y=1"/>
    <hyperlink ref="D52" r:id="rId39" display="http://www.bankofengland.co.uk/mfsd/iadb/index.asp?Travel=NIxSUx&amp;From=Template&amp;EC=VPQB254BS&amp;G0Xtop.x=1&amp;G0Xtop.y=1"/>
    <hyperlink ref="D53" r:id="rId40" display="http://www.bankofengland.co.uk/mfsd/iadb/index.asp?Travel=NIxSUx&amp;From=Template&amp;EC=VPQB254BH&amp;G0Xtop.x=1&amp;G0Xtop.y=1"/>
    <hyperlink ref="D54" r:id="rId41" display="http://www.bankofengland.co.uk/mfsd/iadb/index.asp?Travel=NIxSUx&amp;From=Template&amp;EC=VPQB254BB&amp;G0Xtop.x=1&amp;G0Xtop.y=1"/>
    <hyperlink ref="D55" r:id="rId42" display="http://www.bankofengland.co.uk/mfsd/iadb/index.asp?Travel=NIxSUx&amp;From=Template&amp;EC=VPQB254BM&amp;G0Xtop.x=1&amp;G0Xtop.y=1"/>
    <hyperlink ref="D56" r:id="rId43" display="http://www.bankofengland.co.uk/mfsd/iadb/index.asp?Travel=NIxSUx&amp;From=Template&amp;EC=VPQB254KY&amp;G0Xtop.x=1&amp;G0Xtop.y=1"/>
    <hyperlink ref="D57" r:id="rId44" display="http://www.bankofengland.co.uk/mfsd/iadb/index.asp?Travel=NIxSUx&amp;From=Template&amp;EC=VPQB254CW&amp;G0Xtop.x=1&amp;G0Xtop.y=1"/>
    <hyperlink ref="D58" r:id="rId45" display="http://www.bankofengland.co.uk/mfsd/iadb/index.asp?Travel=NIxSUx&amp;From=Template&amp;EC=VPQB254GI&amp;G0Xtop.x=1&amp;G0Xtop.y=1"/>
    <hyperlink ref="D59" r:id="rId46" display="http://www.bankofengland.co.uk/mfsd/iadb/index.asp?Travel=NIxSUx&amp;From=Template&amp;EC=VPQB254GG&amp;G0Xtop.x=1&amp;G0Xtop.y=1"/>
    <hyperlink ref="D60" r:id="rId47" display="http://www.bankofengland.co.uk/mfsd/iadb/index.asp?Travel=NIxSUx&amp;From=Template&amp;EC=VPQB254HK&amp;G0Xtop.x=1&amp;G0Xtop.y=1"/>
    <hyperlink ref="D61" r:id="rId48" display="http://www.bankofengland.co.uk/mfsd/iadb/index.asp?Travel=NIxSUx&amp;From=Template&amp;EC=VPQB254IM&amp;G0Xtop.x=1&amp;G0Xtop.y=1"/>
    <hyperlink ref="D62" r:id="rId49" display="http://www.bankofengland.co.uk/mfsd/iadb/index.asp?Travel=NIxSUx&amp;From=Template&amp;EC=VPQB254JE&amp;G0Xtop.x=1&amp;G0Xtop.y=1"/>
    <hyperlink ref="D63" r:id="rId50" display="http://www.bankofengland.co.uk/mfsd/iadb/index.asp?Travel=NIxSUx&amp;From=Template&amp;EC=VPQB254LB&amp;G0Xtop.x=1&amp;G0Xtop.y=1"/>
    <hyperlink ref="D64" r:id="rId51" display="http://www.bankofengland.co.uk/mfsd/iadb/index.asp?Travel=NIxSUx&amp;From=Template&amp;EC=VPQB254MO&amp;G0Xtop.x=1&amp;G0Xtop.y=1"/>
    <hyperlink ref="D65" r:id="rId52" display="http://www.bankofengland.co.uk/mfsd/iadb/index.asp?Travel=NIxSUx&amp;From=Template&amp;EC=VPQB254MU&amp;G0Xtop.x=1&amp;G0Xtop.y=1"/>
    <hyperlink ref="D66" r:id="rId53" display="http://www.bankofengland.co.uk/mfsd/iadb/index.asp?Travel=NIxSUx&amp;From=Template&amp;EC=VPQB254PA&amp;G0Xtop.x=1&amp;G0Xtop.y=1"/>
    <hyperlink ref="D67" r:id="rId54" display="http://www.bankofengland.co.uk/mfsd/iadb/index.asp?Travel=NIxSUx&amp;From=Template&amp;EC=VPQB254WS&amp;G0Xtop.x=1&amp;G0Xtop.y=1"/>
    <hyperlink ref="D68" r:id="rId55" display="http://www.bankofengland.co.uk/mfsd/iadb/index.asp?Travel=NIxSUx&amp;From=Template&amp;EC=VPQB254SG&amp;G0Xtop.x=1&amp;G0Xtop.y=1"/>
    <hyperlink ref="D69" r:id="rId56" display="http://www.bankofengland.co.uk/mfsd/iadb/index.asp?Travel=NIxSUx&amp;From=Template&amp;EC=VPQB254SX&amp;G0Xtop.x=1&amp;G0Xtop.y=1"/>
    <hyperlink ref="D70" r:id="rId57" display="http://www.bankofengland.co.uk/mfsd/iadb/index.asp?Travel=NIxSUx&amp;From=Template&amp;EC=VPQB254VU&amp;G0Xtop.x=1&amp;G0Xtop.y=1"/>
    <hyperlink ref="D71" r:id="rId58" display="http://www.bankofengland.co.uk/mfsd/iadb/index.asp?Travel=NIxSUx&amp;From=Template&amp;EC=VPQB2541Z&amp;G0Xtop.x=1&amp;G0Xtop.y=1"/>
    <hyperlink ref="D72" r:id="rId59" display="http://www.bankofengland.co.uk/mfsd/iadb/index.asp?Travel=NIxSUx&amp;From=Template&amp;EC=VPQB254R2&amp;G0Xtop.x=1&amp;G0Xtop.y=1"/>
    <hyperlink ref="D73" r:id="rId60" display="http://www.bankofengland.co.uk/mfsd/iadb/index.asp?Travel=NIxSUx&amp;From=Template&amp;EC=VPQB2541N&amp;G0Xtop.x=1&amp;G0Xtop.y=1"/>
    <hyperlink ref="D77" r:id="rId61" display="http://www.bankofengland.co.uk/mfsd/iadb/index.asp?Travel=NIxSUx&amp;From=Template&amp;EC=VPQB254AL&amp;G0Xtop.x=1&amp;G0Xtop.y=1"/>
    <hyperlink ref="D78" r:id="rId62" display="http://www.bankofengland.co.uk/mfsd/iadb/index.asp?Travel=NIxSUx&amp;From=Template&amp;EC=VPQB254BY&amp;G0Xtop.x=1&amp;G0Xtop.y=1"/>
    <hyperlink ref="D79" r:id="rId63" display="http://www.bankofengland.co.uk/mfsd/iadb/index.asp?Travel=NIxSUx&amp;From=Template&amp;EC=VPQB254BA&amp;G0Xtop.x=1&amp;G0Xtop.y=1"/>
    <hyperlink ref="D80" r:id="rId64" display="http://www.bankofengland.co.uk/mfsd/iadb/index.asp?Travel=NIxSUx&amp;From=Template&amp;EC=VPQB254BG&amp;G0Xtop.x=1&amp;G0Xtop.y=1"/>
    <hyperlink ref="D81" r:id="rId65" display="http://www.bankofengland.co.uk/mfsd/iadb/index.asp?Travel=NIxSUx&amp;From=Template&amp;EC=VPQB254HR&amp;G0Xtop.x=1&amp;G0Xtop.y=1"/>
    <hyperlink ref="D82" r:id="rId66" display="http://www.bankofengland.co.uk/mfsd/iadb/index.asp?Travel=NIxSUx&amp;From=Template&amp;EC=VPQB254CZ&amp;G0Xtop.x=1&amp;G0Xtop.y=1"/>
    <hyperlink ref="D83" r:id="rId67" display="http://www.bankofengland.co.uk/mfsd/iadb/index.asp?Travel=NIxSUx&amp;From=Template&amp;EC=VPQB254HU&amp;G0Xtop.x=1&amp;G0Xtop.y=1"/>
    <hyperlink ref="D84" r:id="rId68" display="http://www.bankofengland.co.uk/mfsd/iadb/index.asp?Travel=NIxSUx&amp;From=Template&amp;EC=VPQB254MK&amp;G0Xtop.x=1&amp;G0Xtop.y=1"/>
    <hyperlink ref="D85" r:id="rId69" display="http://www.bankofengland.co.uk/mfsd/iadb/index.asp?Travel=NIxSUx&amp;From=Template&amp;EC=VPQB254MD&amp;G0Xtop.x=1&amp;G0Xtop.y=1"/>
    <hyperlink ref="D86" r:id="rId70" display="http://www.bankofengland.co.uk/mfsd/iadb/index.asp?Travel=NIxSUx&amp;From=Template&amp;EC=VPQB254ME&amp;G0Xtop.x=1&amp;G0Xtop.y=1"/>
    <hyperlink ref="D87" r:id="rId71" display="http://www.bankofengland.co.uk/mfsd/iadb/index.asp?Travel=NIxSUx&amp;From=Template&amp;EC=VPQB254PL&amp;G0Xtop.x=1&amp;G0Xtop.y=1"/>
    <hyperlink ref="D88" r:id="rId72" display="http://www.bankofengland.co.uk/mfsd/iadb/index.asp?Travel=NIxSUx&amp;From=Template&amp;EC=VPQB254RO&amp;G0Xtop.x=1&amp;G0Xtop.y=1"/>
    <hyperlink ref="D89" r:id="rId73" display="http://www.bankofengland.co.uk/mfsd/iadb/index.asp?Travel=NIxSUx&amp;From=Template&amp;EC=VPQB254RU&amp;G0Xtop.x=1&amp;G0Xtop.y=1"/>
    <hyperlink ref="D90" r:id="rId74" display="http://www.bankofengland.co.uk/mfsd/iadb/index.asp?Travel=NIxSUx&amp;From=Template&amp;EC=VPQB254RS&amp;G0Xtop.x=1&amp;G0Xtop.y=1"/>
    <hyperlink ref="D91" r:id="rId75" display="http://www.bankofengland.co.uk/mfsd/iadb/index.asp?Travel=NIxSUx&amp;From=Template&amp;EC=VPQB254TR&amp;G0Xtop.x=1&amp;G0Xtop.y=1"/>
    <hyperlink ref="D92" r:id="rId76" display="http://www.bankofengland.co.uk/mfsd/iadb/index.asp?Travel=NIxSUx&amp;From=Template&amp;EC=VPQB254UA&amp;G0Xtop.x=1&amp;G0Xtop.y=1"/>
    <hyperlink ref="D93" r:id="rId77" display="http://www.bankofengland.co.uk/mfsd/iadb/index.asp?Travel=NIxSUx&amp;From=Template&amp;EC=VPQB254R3&amp;G0Xtop.x=1&amp;G0Xtop.y=1"/>
    <hyperlink ref="D94" r:id="rId78" display="http://www.bankofengland.co.uk/mfsd/iadb/index.asp?Travel=NIxSUx&amp;From=Template&amp;EC=VPQB2543C&amp;G0Xtop.x=1&amp;G0Xtop.y=1"/>
    <hyperlink ref="D97" r:id="rId79" display="http://www.bankofengland.co.uk/mfsd/iadb/index.asp?Travel=NIxSUx&amp;From=Template&amp;EC=VPQB254DZ&amp;G0Xtop.x=1&amp;G0Xtop.y=1"/>
    <hyperlink ref="D98" r:id="rId80" display="http://www.bankofengland.co.uk/mfsd/iadb/index.asp?Travel=NIxSUx&amp;From=Template&amp;EC=VPQB254AO&amp;G0Xtop.x=1&amp;G0Xtop.y=1"/>
    <hyperlink ref="D99" r:id="rId81" display="http://www.bankofengland.co.uk/mfsd/iadb/index.asp?Travel=NIxSUx&amp;From=Template&amp;EC=VPQB254BW&amp;G0Xtop.x=1&amp;G0Xtop.y=1"/>
    <hyperlink ref="D100" r:id="rId82" display="http://www.bankofengland.co.uk/mfsd/iadb/index.asp?Travel=NIxSUx&amp;From=Template&amp;EC=VPQB254BF&amp;G0Xtop.x=1&amp;G0Xtop.y=1"/>
    <hyperlink ref="D101" r:id="rId83" display="http://www.bankofengland.co.uk/mfsd/iadb/index.asp?Travel=NIxSUx&amp;From=Template&amp;EC=VPQB254BI&amp;G0Xtop.x=1&amp;G0Xtop.y=1"/>
    <hyperlink ref="D102" r:id="rId84" display="http://www.bankofengland.co.uk/mfsd/iadb/index.asp?Travel=NIxSUx&amp;From=Template&amp;EC=VPQB254CM&amp;G0Xtop.x=1&amp;G0Xtop.y=1"/>
    <hyperlink ref="D103" r:id="rId85" display="http://www.bankofengland.co.uk/mfsd/iadb/index.asp?Travel=NIxSUx&amp;From=Template&amp;EC=VPQB254CV&amp;G0Xtop.x=1&amp;G0Xtop.y=1"/>
    <hyperlink ref="D104" r:id="rId86" display="http://www.bankofengland.co.uk/mfsd/iadb/index.asp?Travel=NIxSUx&amp;From=Template&amp;EC=VPQB254TD&amp;G0Xtop.x=1&amp;G0Xtop.y=1"/>
    <hyperlink ref="D105" r:id="rId87" display="http://www.bankofengland.co.uk/mfsd/iadb/index.asp?Travel=NIxSUx&amp;From=Template&amp;EC=VPQB254CG&amp;G0Xtop.x=1&amp;G0Xtop.y=1"/>
    <hyperlink ref="D106" r:id="rId88" display="http://www.bankofengland.co.uk/mfsd/iadb/index.asp?Travel=NIxSUx&amp;From=Template&amp;EC=VPQB254CD&amp;G0Xtop.x=1&amp;G0Xtop.y=1"/>
    <hyperlink ref="D107" r:id="rId89" display="http://www.bankofengland.co.uk/mfsd/iadb/index.asp?Travel=NIxSUx&amp;From=Template&amp;EC=VPQB254DJ&amp;G0Xtop.x=1&amp;G0Xtop.y=1"/>
    <hyperlink ref="D108" r:id="rId90" display="http://www.bankofengland.co.uk/mfsd/iadb/index.asp?Travel=NIxSUx&amp;From=Template&amp;EC=VPQB254EG&amp;G0Xtop.x=1&amp;G0Xtop.y=1"/>
    <hyperlink ref="D109" r:id="rId91" display="http://www.bankofengland.co.uk/mfsd/iadb/index.asp?Travel=NIxSUx&amp;From=Template&amp;EC=VPQB254GQ&amp;G0Xtop.x=1&amp;G0Xtop.y=1"/>
    <hyperlink ref="D110" r:id="rId92" display="http://www.bankofengland.co.uk/mfsd/iadb/index.asp?Travel=NIxSUx&amp;From=Template&amp;EC=VPQB254ET&amp;G0Xtop.x=1&amp;G0Xtop.y=1"/>
    <hyperlink ref="D111" r:id="rId93" display="http://www.bankofengland.co.uk/mfsd/iadb/index.asp?Travel=NIxSUx&amp;From=Template&amp;EC=VPQB254GA&amp;G0Xtop.x=1&amp;G0Xtop.y=1"/>
    <hyperlink ref="D112" r:id="rId94" display="http://www.bankofengland.co.uk/mfsd/iadb/index.asp?Travel=NIxSUx&amp;From=Template&amp;EC=VPQB254GM&amp;G0Xtop.x=1&amp;G0Xtop.y=1"/>
    <hyperlink ref="D113" r:id="rId95" display="http://www.bankofengland.co.uk/mfsd/iadb/index.asp?Travel=NIxSUx&amp;From=Template&amp;EC=VPQB254GH&amp;G0Xtop.x=1&amp;G0Xtop.y=1"/>
    <hyperlink ref="D114" r:id="rId96" display="http://www.bankofengland.co.uk/mfsd/iadb/index.asp?Travel=NIxSUx&amp;From=Template&amp;EC=VPQB254GN&amp;G0Xtop.x=1&amp;G0Xtop.y=1"/>
    <hyperlink ref="D115" r:id="rId97" display="http://www.bankofengland.co.uk/mfsd/iadb/index.asp?Travel=NIxSUx&amp;From=Template&amp;EC=VPQB254IR&amp;G0Xtop.x=1&amp;G0Xtop.y=1"/>
    <hyperlink ref="D116" r:id="rId98" display="http://www.bankofengland.co.uk/mfsd/iadb/index.asp?Travel=NIxSUx&amp;From=Template&amp;EC=VPQB254IQ&amp;G0Xtop.x=1&amp;G0Xtop.y=1"/>
    <hyperlink ref="D117" r:id="rId99" display="http://www.bankofengland.co.uk/mfsd/iadb/index.asp?Travel=NIxSUx&amp;From=Template&amp;EC=VPQB254IL&amp;G0Xtop.x=1&amp;G0Xtop.y=1"/>
    <hyperlink ref="D118" r:id="rId100" display="http://www.bankofengland.co.uk/mfsd/iadb/index.asp?Travel=NIxSUx&amp;From=Template&amp;EC=VPQB254CI&amp;G0Xtop.x=1&amp;G0Xtop.y=1"/>
    <hyperlink ref="D119" r:id="rId101" display="http://www.bankofengland.co.uk/mfsd/iadb/index.asp?Travel=NIxSUx&amp;From=Template&amp;EC=VPQB254JO&amp;G0Xtop.x=1&amp;G0Xtop.y=1"/>
    <hyperlink ref="D120" r:id="rId102" display="http://www.bankofengland.co.uk/mfsd/iadb/index.asp?Travel=NIxSUx&amp;From=Template&amp;EC=VPQB254KE&amp;G0Xtop.x=1&amp;G0Xtop.y=1"/>
    <hyperlink ref="D121" r:id="rId103" display="http://www.bankofengland.co.uk/mfsd/iadb/index.asp?Travel=NIxSUx&amp;From=Template&amp;EC=VPQB254KW&amp;G0Xtop.x=1&amp;G0Xtop.y=1"/>
    <hyperlink ref="D122" r:id="rId104" display="http://www.bankofengland.co.uk/mfsd/iadb/index.asp?Travel=NIxSUx&amp;From=Template&amp;EC=VPQB254LS&amp;G0Xtop.x=1&amp;G0Xtop.y=1"/>
    <hyperlink ref="D123" r:id="rId105" display="http://www.bankofengland.co.uk/mfsd/iadb/index.asp?Travel=NIxSUx&amp;From=Template&amp;EC=VPQB254LR&amp;G0Xtop.x=1&amp;G0Xtop.y=1"/>
    <hyperlink ref="D124" r:id="rId106" display="http://www.bankofengland.co.uk/mfsd/iadb/index.asp?Travel=NIxSUx&amp;From=Template&amp;EC=VPQB254LY&amp;G0Xtop.x=1&amp;G0Xtop.y=1"/>
    <hyperlink ref="D125" r:id="rId107" display="http://www.bankofengland.co.uk/mfsd/iadb/index.asp?Travel=NIxSUx&amp;From=Template&amp;EC=VPQB254MG&amp;G0Xtop.x=1&amp;G0Xtop.y=1"/>
    <hyperlink ref="D126" r:id="rId108" display="http://www.bankofengland.co.uk/mfsd/iadb/index.asp?Travel=NIxSUx&amp;From=Template&amp;EC=VPQB254MW&amp;G0Xtop.x=1&amp;G0Xtop.y=1"/>
    <hyperlink ref="D127" r:id="rId109" display="http://www.bankofengland.co.uk/mfsd/iadb/index.asp?Travel=NIxSUx&amp;From=Template&amp;EC=VPQB254ML&amp;G0Xtop.x=1&amp;G0Xtop.y=1"/>
    <hyperlink ref="D128" r:id="rId110" display="http://www.bankofengland.co.uk/mfsd/iadb/index.asp?Travel=NIxSUx&amp;From=Template&amp;EC=VPQB254MR&amp;G0Xtop.x=1&amp;G0Xtop.y=1"/>
    <hyperlink ref="D129" r:id="rId111" display="http://www.bankofengland.co.uk/mfsd/iadb/index.asp?Travel=NIxSUx&amp;From=Template&amp;EC=VPQB254MA&amp;G0Xtop.x=1&amp;G0Xtop.y=1"/>
    <hyperlink ref="D130" r:id="rId112" display="http://www.bankofengland.co.uk/mfsd/iadb/index.asp?Travel=NIxSUx&amp;From=Template&amp;EC=VPQB254MZ&amp;G0Xtop.x=1&amp;G0Xtop.y=1"/>
    <hyperlink ref="D131" r:id="rId113" display="http://www.bankofengland.co.uk/mfsd/iadb/index.asp?Travel=NIxSUx&amp;From=Template&amp;EC=VPQB254NA&amp;G0Xtop.x=1&amp;G0Xtop.y=1"/>
    <hyperlink ref="D132" r:id="rId114" display="http://www.bankofengland.co.uk/mfsd/iadb/index.asp?Travel=NIxSUx&amp;From=Template&amp;EC=VPQB254NG&amp;G0Xtop.x=1&amp;G0Xtop.y=1"/>
    <hyperlink ref="D133" r:id="rId115" display="http://www.bankofengland.co.uk/mfsd/iadb/index.asp?Travel=NIxSUx&amp;From=Template&amp;EC=VPQB254OM&amp;G0Xtop.x=1&amp;G0Xtop.y=1"/>
    <hyperlink ref="D134" r:id="rId116" display="http://www.bankofengland.co.uk/mfsd/iadb/index.asp?Travel=NIxSUx&amp;From=Template&amp;EC=VPQB254PS&amp;G0Xtop.x=1&amp;G0Xtop.y=1"/>
    <hyperlink ref="D135" r:id="rId117" display="http://www.bankofengland.co.uk/mfsd/iadb/index.asp?Travel=NIxSUx&amp;From=Template&amp;EC=VPQB254QA&amp;G0Xtop.x=1&amp;G0Xtop.y=1"/>
    <hyperlink ref="D136" r:id="rId118" display="http://www.bankofengland.co.uk/mfsd/iadb/index.asp?Travel=NIxSUx&amp;From=Template&amp;EC=VPQB254RW&amp;G0Xtop.x=1&amp;G0Xtop.y=1"/>
    <hyperlink ref="D137" r:id="rId119" display="http://www.bankofengland.co.uk/mfsd/iadb/index.asp?Travel=NIxSUx&amp;From=Template&amp;EC=VPQB254SH&amp;G0Xtop.x=1&amp;G0Xtop.y=1"/>
    <hyperlink ref="D138" r:id="rId120" display="http://www.bankofengland.co.uk/mfsd/iadb/index.asp?Travel=NIxSUx&amp;From=Template&amp;EC=VPQB254ST&amp;G0Xtop.x=1&amp;G0Xtop.y=1"/>
    <hyperlink ref="D139" r:id="rId121" display="http://www.bankofengland.co.uk/mfsd/iadb/index.asp?Travel=NIxSUx&amp;From=Template&amp;EC=VPQB254SA&amp;G0Xtop.x=1&amp;G0Xtop.y=1"/>
    <hyperlink ref="D140" r:id="rId122" display="http://www.bankofengland.co.uk/mfsd/iadb/index.asp?Travel=NIxSUx&amp;From=Template&amp;EC=VPQB254SN&amp;G0Xtop.x=1&amp;G0Xtop.y=1"/>
    <hyperlink ref="D141" r:id="rId123" display="http://www.bankofengland.co.uk/mfsd/iadb/index.asp?Travel=NIxSUx&amp;From=Template&amp;EC=VPQB254SC&amp;G0Xtop.x=1&amp;G0Xtop.y=1"/>
    <hyperlink ref="D142" r:id="rId124" display="http://www.bankofengland.co.uk/mfsd/iadb/index.asp?Travel=NIxSUx&amp;From=Template&amp;EC=VPQB254SL&amp;G0Xtop.x=1&amp;G0Xtop.y=1"/>
    <hyperlink ref="D143" r:id="rId125" display="http://www.bankofengland.co.uk/mfsd/iadb/index.asp?Travel=NIxSUx&amp;From=Template&amp;EC=VPQB254ZA&amp;G0Xtop.x=1&amp;G0Xtop.y=1"/>
    <hyperlink ref="D144" r:id="rId126" display="http://www.bankofengland.co.uk/mfsd/iadb/index.asp?Travel=NIxSUx&amp;From=Template&amp;EC=VPQB254SD&amp;G0Xtop.x=1&amp;G0Xtop.y=1"/>
    <hyperlink ref="D145" r:id="rId127" display="http://www.bankofengland.co.uk/mfsd/iadb/index.asp?Travel=NIxSUx&amp;From=Template&amp;EC=VPQB254SZ&amp;G0Xtop.x=1&amp;G0Xtop.y=1"/>
    <hyperlink ref="D146" r:id="rId128" display="http://www.bankofengland.co.uk/mfsd/iadb/index.asp?Travel=NIxSUx&amp;From=Template&amp;EC=VPQB254SY&amp;G0Xtop.x=1&amp;G0Xtop.y=1"/>
    <hyperlink ref="D147" r:id="rId129" display="http://www.bankofengland.co.uk/mfsd/iadb/index.asp?Travel=NIxSUx&amp;From=Template&amp;EC=VPQB254TZ&amp;G0Xtop.x=1&amp;G0Xtop.y=1"/>
    <hyperlink ref="D148" r:id="rId130" display="http://www.bankofengland.co.uk/mfsd/iadb/index.asp?Travel=NIxSUx&amp;From=Template&amp;EC=VPQB254TG&amp;G0Xtop.x=1&amp;G0Xtop.y=1"/>
    <hyperlink ref="D149" r:id="rId131" display="http://www.bankofengland.co.uk/mfsd/iadb/index.asp?Travel=NIxSUx&amp;From=Template&amp;EC=VPQB254TN&amp;G0Xtop.x=1&amp;G0Xtop.y=1"/>
    <hyperlink ref="D150" r:id="rId132" display="http://www.bankofengland.co.uk/mfsd/iadb/index.asp?Travel=NIxSUx&amp;From=Template&amp;EC=VPQB254UG&amp;G0Xtop.x=1&amp;G0Xtop.y=1"/>
    <hyperlink ref="D151" r:id="rId133" display="http://www.bankofengland.co.uk/mfsd/iadb/index.asp?Travel=NIxSUx&amp;From=Template&amp;EC=VPQB254AE&amp;G0Xtop.x=1&amp;G0Xtop.y=1"/>
    <hyperlink ref="D152" r:id="rId134" display="http://www.bankofengland.co.uk/mfsd/iadb/index.asp?Travel=NIxSUx&amp;From=Template&amp;EC=VPQB254YE&amp;G0Xtop.x=1&amp;G0Xtop.y=1"/>
    <hyperlink ref="D153" r:id="rId135" display="http://www.bankofengland.co.uk/mfsd/iadb/index.asp?Travel=NIxSUx&amp;From=Template&amp;EC=VPQB254ZM&amp;G0Xtop.x=1&amp;G0Xtop.y=1"/>
    <hyperlink ref="D154" r:id="rId136" display="http://www.bankofengland.co.uk/mfsd/iadb/index.asp?Travel=NIxSUx&amp;From=Template&amp;EC=VPQB254ZW&amp;G0Xtop.x=1&amp;G0Xtop.y=1"/>
    <hyperlink ref="D155" r:id="rId137" display="http://www.bankofengland.co.uk/mfsd/iadb/index.asp?Travel=NIxSUx&amp;From=Template&amp;EC=VPQB254R5&amp;G0Xtop.x=1&amp;G0Xtop.y=1"/>
    <hyperlink ref="D156" r:id="rId138" display="http://www.bankofengland.co.uk/mfsd/iadb/index.asp?Travel=NIxSUx&amp;From=Template&amp;EC=VPQB2544W&amp;G0Xtop.x=1&amp;G0Xtop.y=1"/>
    <hyperlink ref="D159" r:id="rId139" display="http://www.bankofengland.co.uk/mfsd/iadb/index.asp?Travel=NIxSUx&amp;From=Template&amp;EC=VPQB254AF&amp;G0Xtop.x=1&amp;G0Xtop.y=1"/>
    <hyperlink ref="D160" r:id="rId140" display="http://www.bankofengland.co.uk/mfsd/iadb/index.asp?Travel=NIxSUx&amp;From=Template&amp;EC=VPQB254AM&amp;G0Xtop.x=1&amp;G0Xtop.y=1"/>
    <hyperlink ref="D161" r:id="rId141" display="http://www.bankofengland.co.uk/mfsd/iadb/index.asp?Travel=NIxSUx&amp;From=Template&amp;EC=VPQB254AZ&amp;G0Xtop.x=1&amp;G0Xtop.y=1"/>
    <hyperlink ref="D162" r:id="rId142" display="http://www.bankofengland.co.uk/mfsd/iadb/index.asp?Travel=NIxSUx&amp;From=Template&amp;EC=VPQB254BD&amp;G0Xtop.x=1&amp;G0Xtop.y=1"/>
    <hyperlink ref="D163" r:id="rId143" display="http://www.bankofengland.co.uk/mfsd/iadb/index.asp?Travel=NIxSUx&amp;From=Template&amp;EC=VPQB2541W&amp;G0Xtop.x=1&amp;G0Xtop.y=1"/>
    <hyperlink ref="D164" r:id="rId144" display="http://www.bankofengland.co.uk/mfsd/iadb/index.asp?Travel=NIxSUx&amp;From=Template&amp;EC=VPQB254BN&amp;G0Xtop.x=1&amp;G0Xtop.y=1"/>
    <hyperlink ref="D165" r:id="rId145" display="http://www.bankofengland.co.uk/mfsd/iadb/index.asp?Travel=NIxSUx&amp;From=Template&amp;EC=VPQB254KH&amp;G0Xtop.x=1&amp;G0Xtop.y=1"/>
    <hyperlink ref="D166" r:id="rId146" display="http://www.bankofengland.co.uk/mfsd/iadb/index.asp?Travel=NIxSUx&amp;From=Template&amp;EC=VPQB254CN&amp;G0Xtop.x=1&amp;G0Xtop.y=1"/>
    <hyperlink ref="D167" r:id="rId147" display="http://www.bankofengland.co.uk/mfsd/iadb/index.asp?Travel=NIxSUx&amp;From=Template&amp;EC=VPQB254TL&amp;G0Xtop.x=1&amp;G0Xtop.y=1"/>
    <hyperlink ref="D168" r:id="rId148" display="http://www.bankofengland.co.uk/mfsd/iadb/index.asp?Travel=NIxSUx&amp;From=Template&amp;EC=VPQB254FJ&amp;G0Xtop.x=1&amp;G0Xtop.y=1"/>
    <hyperlink ref="D169" r:id="rId149" display="http://www.bankofengland.co.uk/mfsd/iadb/index.asp?Travel=NIxSUx&amp;From=Template&amp;EC=VPQB254GE&amp;G0Xtop.x=1&amp;G0Xtop.y=1"/>
    <hyperlink ref="D170" r:id="rId150" display="http://www.bankofengland.co.uk/mfsd/iadb/index.asp?Travel=NIxSUx&amp;From=Template&amp;EC=VPQB254IN&amp;G0Xtop.x=1&amp;G0Xtop.y=1"/>
    <hyperlink ref="D171" r:id="rId151" display="http://www.bankofengland.co.uk/mfsd/iadb/index.asp?Travel=NIxSUx&amp;From=Template&amp;EC=VPQB254ID&amp;G0Xtop.x=1&amp;G0Xtop.y=1"/>
    <hyperlink ref="D172" r:id="rId152" display="http://www.bankofengland.co.uk/mfsd/iadb/index.asp?Travel=NIxSUx&amp;From=Template&amp;EC=VPQB254KZ&amp;G0Xtop.x=1&amp;G0Xtop.y=1"/>
    <hyperlink ref="D173" r:id="rId153" display="http://www.bankofengland.co.uk/mfsd/iadb/index.asp?Travel=NIxSUx&amp;From=Template&amp;EC=VPQB254KR&amp;G0Xtop.x=1&amp;G0Xtop.y=1"/>
    <hyperlink ref="D174" r:id="rId154" display="http://www.bankofengland.co.uk/mfsd/iadb/index.asp?Travel=NIxSUx&amp;From=Template&amp;EC=VPQB254KG&amp;G0Xtop.x=1&amp;G0Xtop.y=1"/>
    <hyperlink ref="D175" r:id="rId155" display="http://www.bankofengland.co.uk/mfsd/iadb/index.asp?Travel=NIxSUx&amp;From=Template&amp;EC=VPQB254LA&amp;G0Xtop.x=1&amp;G0Xtop.y=1"/>
    <hyperlink ref="D176" r:id="rId156" display="http://www.bankofengland.co.uk/mfsd/iadb/index.asp?Travel=NIxSUx&amp;From=Template&amp;EC=VPQB254MY&amp;G0Xtop.x=1&amp;G0Xtop.y=1"/>
    <hyperlink ref="D177" r:id="rId157" display="http://www.bankofengland.co.uk/mfsd/iadb/index.asp?Travel=NIxSUx&amp;From=Template&amp;EC=VPQB254MV&amp;G0Xtop.x=1&amp;G0Xtop.y=1"/>
    <hyperlink ref="D178" r:id="rId158" display="http://www.bankofengland.co.uk/mfsd/iadb/index.asp?Travel=NIxSUx&amp;From=Template&amp;EC=VPQB254MH&amp;G0Xtop.x=1&amp;G0Xtop.y=1"/>
    <hyperlink ref="D179" r:id="rId159" display="http://www.bankofengland.co.uk/mfsd/iadb/index.asp?Travel=NIxSUx&amp;From=Template&amp;EC=VPQB254MN&amp;G0Xtop.x=1&amp;G0Xtop.y=1"/>
    <hyperlink ref="D180" r:id="rId160" display="http://www.bankofengland.co.uk/mfsd/iadb/index.asp?Travel=NIxSUx&amp;From=Template&amp;EC=VPQB254NP&amp;G0Xtop.x=1&amp;G0Xtop.y=1"/>
    <hyperlink ref="D181" r:id="rId161" display="http://www.bankofengland.co.uk/mfsd/iadb/index.asp?Travel=NIxSUx&amp;From=Template&amp;EC=VPQB254PK&amp;G0Xtop.x=1&amp;G0Xtop.y=1"/>
    <hyperlink ref="D182" r:id="rId162" display="http://www.bankofengland.co.uk/mfsd/iadb/index.asp?Travel=NIxSUx&amp;From=Template&amp;EC=VPQB254PG&amp;G0Xtop.x=1&amp;G0Xtop.y=1"/>
    <hyperlink ref="D183" r:id="rId163" display="http://www.bankofengland.co.uk/mfsd/iadb/index.asp?Travel=NIxSUx&amp;From=Template&amp;EC=VPQB254PH&amp;G0Xtop.x=1&amp;G0Xtop.y=1"/>
    <hyperlink ref="D184" r:id="rId164" display="http://www.bankofengland.co.uk/mfsd/iadb/index.asp?Travel=NIxSUx&amp;From=Template&amp;EC=VPQB254SB&amp;G0Xtop.x=1&amp;G0Xtop.y=1"/>
    <hyperlink ref="D185" r:id="rId165" display="http://www.bankofengland.co.uk/mfsd/iadb/index.asp?Travel=NIxSUx&amp;From=Template&amp;EC=VPQB254LK&amp;G0Xtop.x=1&amp;G0Xtop.y=1"/>
    <hyperlink ref="C186" r:id="rId166" display="http://www.bankofengland.co.uk/mfsd/iadb/notesiadb/seasonal_adjustment.htm"/>
    <hyperlink ref="D186" r:id="rId167" display="http://www.bankofengland.co.uk/mfsd/iadb/index.asp?Travel=NIxSUx&amp;From=Template&amp;EC=VPQB254TW&amp;G0Xtop.x=1&amp;G0Xtop.y=1"/>
    <hyperlink ref="C187" r:id="rId168" display="http://www.bankofengland.co.uk/mfsd/iadb/notesiadb/changes.htm"/>
    <hyperlink ref="D187" r:id="rId169" display="http://www.bankofengland.co.uk/mfsd/iadb/index.asp?Travel=NIxSUx&amp;From=Template&amp;EC=VPQB254TH&amp;G0Xtop.x=1&amp;G0Xtop.y=1"/>
    <hyperlink ref="C188" r:id="rId170" display="http://www.bankofengland.co.uk/mfsd/iadb/notesiadb/growth_rates.htm"/>
    <hyperlink ref="D188" r:id="rId171" display="http://www.bankofengland.co.uk/mfsd/iadb/index.asp?Travel=NIxSUx&amp;From=Template&amp;EC=VPQB254TM&amp;G0Xtop.x=1&amp;G0Xtop.y=1"/>
    <hyperlink ref="D189" r:id="rId172" display="http://www.bankofengland.co.uk/mfsd/iadb/index.asp?Travel=NIxSUx&amp;From=Template&amp;EC=VPQB254PU&amp;G0Xtop.x=1&amp;G0Xtop.y=1"/>
    <hyperlink ref="C190" r:id="rId173" display="http://www.bankofengland.co.uk/mfsd/iadb/notesiadb/revisions.htm"/>
    <hyperlink ref="D190" r:id="rId174" display="http://www.bankofengland.co.uk/mfsd/iadb/index.asp?Travel=NIxSUx&amp;From=Template&amp;EC=VPQB254UZ&amp;G0Xtop.x=1&amp;G0Xtop.y=1"/>
    <hyperlink ref="D191" r:id="rId175" display="http://www.bankofengland.co.uk/mfsd/iadb/index.asp?Travel=NIxSUx&amp;From=Template&amp;EC=VPQB254VN&amp;G0Xtop.x=1&amp;G0Xtop.y=1"/>
    <hyperlink ref="D192" r:id="rId176" display="http://www.bankofengland.co.uk/mfsd/iadb/index.asp?Travel=NIxSUx&amp;From=Template&amp;EC=VPQB254R6&amp;G0Xtop.x=1&amp;G0Xtop.y=1"/>
    <hyperlink ref="D193" r:id="rId177" display="http://www.bankofengland.co.uk/mfsd/iadb/index.asp?Travel=NIxSUx&amp;From=Template&amp;EC=VPQB2544Y&amp;G0Xtop.x=1&amp;G0Xtop.y=1"/>
    <hyperlink ref="D196" r:id="rId178" display="http://www.bankofengland.co.uk/mfsd/iadb/index.asp?Travel=NIxSUx&amp;From=Template&amp;EC=VPQB254AR&amp;G0Xtop.x=1&amp;G0Xtop.y=1"/>
    <hyperlink ref="D197" r:id="rId179" display="http://www.bankofengland.co.uk/mfsd/iadb/index.asp?Travel=NIxSUx&amp;From=Template&amp;EC=VPQB254BZ&amp;G0Xtop.x=1&amp;G0Xtop.y=1"/>
    <hyperlink ref="D198" r:id="rId180" display="http://www.bankofengland.co.uk/mfsd/iadb/index.asp?Travel=NIxSUx&amp;From=Template&amp;EC=VPQB254BO&amp;G0Xtop.x=1&amp;G0Xtop.y=1"/>
    <hyperlink ref="D199" r:id="rId181" display="http://www.bankofengland.co.uk/mfsd/iadb/index.asp?Travel=NIxSUx&amp;From=Template&amp;EC=VPQB254BR&amp;G0Xtop.x=1&amp;G0Xtop.y=1"/>
    <hyperlink ref="D200" r:id="rId182" display="http://www.bankofengland.co.uk/mfsd/iadb/index.asp?Travel=NIxSUx&amp;From=Template&amp;EC=VPQB254CL&amp;G0Xtop.x=1&amp;G0Xtop.y=1"/>
    <hyperlink ref="D201" r:id="rId183" display="http://www.bankofengland.co.uk/mfsd/iadb/index.asp?Travel=NIxSUx&amp;From=Template&amp;EC=VPQB254CO&amp;G0Xtop.x=1&amp;G0Xtop.y=1"/>
    <hyperlink ref="D202" r:id="rId184" display="http://www.bankofengland.co.uk/mfsd/iadb/index.asp?Travel=NIxSUx&amp;From=Template&amp;EC=VPQB254CR&amp;G0Xtop.x=1&amp;G0Xtop.y=1"/>
    <hyperlink ref="D203" r:id="rId185" display="http://www.bankofengland.co.uk/mfsd/iadb/index.asp?Travel=NIxSUx&amp;From=Template&amp;EC=VPQB254CU&amp;G0Xtop.x=1&amp;G0Xtop.y=1"/>
    <hyperlink ref="D204" r:id="rId186" display="http://www.bankofengland.co.uk/mfsd/iadb/index.asp?Travel=NIxSUx&amp;From=Template&amp;EC=VPQB254DM&amp;G0Xtop.x=1&amp;G0Xtop.y=1"/>
    <hyperlink ref="D205" r:id="rId187" display="http://www.bankofengland.co.uk/mfsd/iadb/index.asp?Travel=NIxSUx&amp;From=Template&amp;EC=VPQB254DO&amp;G0Xtop.x=1&amp;G0Xtop.y=1"/>
    <hyperlink ref="A206" r:id="rId188" display="http://www.bankofengland.co.uk/mfsd/iadb/notesiadb/liquid_assets.htm"/>
    <hyperlink ref="B206" r:id="rId189" display="http://www.bankofengland.co.uk/mfsd/iadb/notesiadb/CI_IOM_bs.htm"/>
    <hyperlink ref="D206" r:id="rId190" display="http://www.bankofengland.co.uk/mfsd/iadb/index.asp?Travel=NIxSUx&amp;From=Template&amp;EC=VPQB254EC&amp;G0Xtop.x=1&amp;G0Xtop.y=1"/>
    <hyperlink ref="D207" r:id="rId191" display="http://www.bankofengland.co.uk/mfsd/iadb/index.asp?Travel=NIxSUx&amp;From=Template&amp;EC=VPQB254SV&amp;G0Xtop.x=1&amp;G0Xtop.y=1"/>
    <hyperlink ref="D208" r:id="rId192" display="http://www.bankofengland.co.uk/mfsd/iadb/index.asp?Travel=NIxSUx&amp;From=Template&amp;EC=VPQB254FK&amp;G0Xtop.x=1&amp;G0Xtop.y=1"/>
    <hyperlink ref="D209" r:id="rId193" display="http://www.bankofengland.co.uk/mfsd/iadb/index.asp?Travel=NIxSUx&amp;From=Template&amp;EC=VPQB254GD&amp;G0Xtop.x=1&amp;G0Xtop.y=1"/>
    <hyperlink ref="D210" r:id="rId194" display="http://www.bankofengland.co.uk/mfsd/iadb/index.asp?Travel=NIxSUx&amp;From=Template&amp;EC=VPQB254GT&amp;G0Xtop.x=1&amp;G0Xtop.y=1"/>
    <hyperlink ref="D211" r:id="rId195" display="http://www.bankofengland.co.uk/mfsd/iadb/index.asp?Travel=NIxSUx&amp;From=Template&amp;EC=VPQB254GY&amp;G0Xtop.x=1&amp;G0Xtop.y=1"/>
    <hyperlink ref="D212" r:id="rId196" display="http://www.bankofengland.co.uk/mfsd/iadb/index.asp?Travel=NIxSUx&amp;From=Template&amp;EC=VPQB254HN&amp;G0Xtop.x=1&amp;G0Xtop.y=1"/>
    <hyperlink ref="D213" r:id="rId197" display="http://www.bankofengland.co.uk/mfsd/iadb/index.asp?Travel=NIxSUx&amp;From=Template&amp;EC=VPQB254JM&amp;G0Xtop.x=1&amp;G0Xtop.y=1"/>
    <hyperlink ref="D214" r:id="rId198" display="http://www.bankofengland.co.uk/mfsd/iadb/index.asp?Travel=NIxSUx&amp;From=Template&amp;EC=VPQB254MX&amp;G0Xtop.x=1&amp;G0Xtop.y=1"/>
    <hyperlink ref="D215" r:id="rId199" display="http://www.bankofengland.co.uk/mfsd/iadb/index.asp?Travel=NIxSUx&amp;From=Template&amp;EC=VPQB254PY&amp;G0Xtop.x=1&amp;G0Xtop.y=1"/>
    <hyperlink ref="D216" r:id="rId200" display="http://www.bankofengland.co.uk/mfsd/iadb/index.asp?Travel=NIxSUx&amp;From=Template&amp;EC=VPQB254PE&amp;G0Xtop.x=1&amp;G0Xtop.y=1"/>
    <hyperlink ref="D217" r:id="rId201" display="http://www.bankofengland.co.uk/mfsd/iadb/index.asp?Travel=NIxSUx&amp;From=Template&amp;EC=VPQB254LC&amp;G0Xtop.x=1&amp;G0Xtop.y=1"/>
    <hyperlink ref="D218" r:id="rId202" display="http://www.bankofengland.co.uk/mfsd/iadb/index.asp?Travel=NIxSUx&amp;From=Template&amp;EC=VPQB254VC&amp;G0Xtop.x=1&amp;G0Xtop.y=1"/>
    <hyperlink ref="D219" r:id="rId203" display="http://www.bankofengland.co.uk/mfsd/iadb/index.asp?Travel=NIxSUx&amp;From=Template&amp;EC=VPQB254SR&amp;G0Xtop.x=1&amp;G0Xtop.y=1"/>
    <hyperlink ref="D220" r:id="rId204" display="http://www.bankofengland.co.uk/mfsd/iadb/index.asp?Travel=NIxSUx&amp;From=Template&amp;EC=VPQB254TT&amp;G0Xtop.x=1&amp;G0Xtop.y=1"/>
    <hyperlink ref="D221" r:id="rId205" display="http://www.bankofengland.co.uk/mfsd/iadb/index.asp?Travel=NIxSUx&amp;From=Template&amp;EC=VPQB254TC&amp;G0Xtop.x=1&amp;G0Xtop.y=1"/>
    <hyperlink ref="D222" r:id="rId206" display="http://www.bankofengland.co.uk/mfsd/iadb/index.asp?Travel=NIxSUx&amp;From=Template&amp;EC=VPQB254UY&amp;G0Xtop.x=1&amp;G0Xtop.y=1"/>
    <hyperlink ref="D223" r:id="rId207" display="http://www.bankofengland.co.uk/mfsd/iadb/index.asp?Travel=NIxSUx&amp;From=Template&amp;EC=VPQB254VE&amp;G0Xtop.x=1&amp;G0Xtop.y=1"/>
    <hyperlink ref="A224" r:id="rId208" display="http://www.bankofengland.co.uk/mfsd/iadb/notesiadb/building_society_bs.htm"/>
    <hyperlink ref="B224" r:id="rId209" display="http://www.bankofengland.co.uk/mfsd/iadb/notesiadb/building_society_bs_07.htm"/>
    <hyperlink ref="D224" r:id="rId210" display="http://www.bankofengland.co.uk/mfsd/iadb/index.asp?Travel=NIxSUx&amp;From=Template&amp;EC=VPQB254R4&amp;G0Xtop.x=1&amp;G0Xtop.y=1"/>
    <hyperlink ref="A225" r:id="rId211" display="http://www.bankofengland.co.uk/mfsd/iadb/notesiadb/m4_counterparts.htm"/>
    <hyperlink ref="B225" r:id="rId212" display="http://www.bankofengland.co.uk/mfsd/iadb/notesiadb/mfi_bs.htm"/>
    <hyperlink ref="D225" r:id="rId213" display="http://www.bankofengland.co.uk/mfsd/iadb/index.asp?Travel=NIxSUx&amp;From=Template&amp;EC=VPQB2544U&amp;G0Xtop.x=1&amp;G0Xtop.y=1"/>
    <hyperlink ref="D227" r:id="rId214" display="http://www.bankofengland.co.uk/mfsd/iadb/index.asp?Travel=NIxSUx&amp;From=Template&amp;EC=VPQB2544T&amp;G0Xtop.x=1&amp;G0Xtop.y=1"/>
    <hyperlink ref="D229" r:id="rId215" display="http://www.bankofengland.co.uk/mfsd/iadb/index.asp?Travel=NIxSUx&amp;From=Template&amp;EC=VPQB2541C&amp;G0Xtop.x=1&amp;G0Xtop.y=1"/>
    <hyperlink ref="D230" r:id="rId216" display="http://www.bankofengland.co.uk/mfsd/iadb/index.asp?Travel=NIxSUx&amp;From=Template&amp;EC=VPQB2545M&amp;G0Xtop.x=1&amp;G0Xtop.y=1"/>
    <hyperlink ref="D231" r:id="rId217" display="http://www.bankofengland.co.uk/mfsd/iadb/index.asp?Travel=NIxSUx&amp;From=Template&amp;EC=VPQB292&amp;G0Xtop.x=1&amp;G0Xtop.y=1"/>
    <hyperlink ref="D232" r:id="rId218" display="http://www.bankofengland.co.uk/mfsd/iadb/index.asp?Travel=NIxSUx&amp;From=Template&amp;EC=VPQB293&amp;G0Xtop.x=1&amp;G0Xtop.y=1"/>
    <hyperlink ref="A236" r:id="rId219" display="http://www.bankofengland.co.uk/statistics/Pages/iadb/notesiadb/external_business.aspx"/>
    <hyperlink ref="B237" r:id="rId220" display="http://www.bankofengland.co.uk/mfsd/iadb/notesiadb/external_business_stg.ht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395"/>
  <sheetViews>
    <sheetView topLeftCell="A13" zoomScale="80" zoomScaleNormal="80" workbookViewId="0">
      <selection activeCell="F36" sqref="F36"/>
    </sheetView>
  </sheetViews>
  <sheetFormatPr defaultRowHeight="12" x14ac:dyDescent="0.2"/>
  <cols>
    <col min="1" max="1" width="13" bestFit="1" customWidth="1"/>
    <col min="2" max="2" width="52.109375" bestFit="1" customWidth="1"/>
    <col min="3" max="3" width="14" bestFit="1" customWidth="1"/>
    <col min="4" max="4" width="10.88671875" customWidth="1"/>
    <col min="5" max="5" width="9.88671875" bestFit="1" customWidth="1"/>
    <col min="6" max="6" width="11.88671875" bestFit="1" customWidth="1"/>
    <col min="7" max="7" width="3.88671875" bestFit="1" customWidth="1"/>
    <col min="8" max="8" width="6.88671875" bestFit="1" customWidth="1"/>
  </cols>
  <sheetData>
    <row r="2" spans="1:8" x14ac:dyDescent="0.2">
      <c r="A2" s="264" t="s">
        <v>809</v>
      </c>
      <c r="B2" s="264" t="s">
        <v>810</v>
      </c>
      <c r="C2" s="264" t="s">
        <v>811</v>
      </c>
      <c r="D2" t="s">
        <v>812</v>
      </c>
      <c r="E2" t="s">
        <v>813</v>
      </c>
      <c r="F2" s="264" t="s">
        <v>814</v>
      </c>
      <c r="G2" s="264" t="s">
        <v>815</v>
      </c>
      <c r="H2" s="264" t="s">
        <v>816</v>
      </c>
    </row>
    <row r="3" spans="1:8" x14ac:dyDescent="0.2">
      <c r="A3" s="264" t="s">
        <v>817</v>
      </c>
      <c r="B3" s="264" t="s">
        <v>818</v>
      </c>
      <c r="C3" s="264"/>
      <c r="D3" s="262">
        <v>23012</v>
      </c>
      <c r="E3" s="262">
        <v>46022</v>
      </c>
      <c r="F3" s="264"/>
      <c r="G3" s="264"/>
      <c r="H3" s="264" t="s">
        <v>819</v>
      </c>
    </row>
    <row r="4" spans="1:8" x14ac:dyDescent="0.2">
      <c r="A4" s="264" t="s">
        <v>820</v>
      </c>
      <c r="B4" s="264" t="s">
        <v>821</v>
      </c>
      <c r="C4" s="264"/>
      <c r="D4" s="262">
        <v>23012</v>
      </c>
      <c r="E4" s="262">
        <v>46022</v>
      </c>
      <c r="F4" s="264"/>
      <c r="G4" s="264" t="s">
        <v>822</v>
      </c>
      <c r="H4" s="264" t="s">
        <v>819</v>
      </c>
    </row>
    <row r="5" spans="1:8" x14ac:dyDescent="0.2">
      <c r="A5" s="264" t="s">
        <v>823</v>
      </c>
      <c r="B5" s="264" t="s">
        <v>824</v>
      </c>
      <c r="C5" s="264"/>
      <c r="D5" s="262">
        <v>23012</v>
      </c>
      <c r="E5" s="262">
        <v>46022</v>
      </c>
      <c r="F5" s="264"/>
      <c r="G5" s="264" t="s">
        <v>825</v>
      </c>
      <c r="H5" s="264" t="s">
        <v>819</v>
      </c>
    </row>
    <row r="6" spans="1:8" x14ac:dyDescent="0.2">
      <c r="A6" s="264" t="s">
        <v>826</v>
      </c>
      <c r="B6" s="264" t="s">
        <v>827</v>
      </c>
      <c r="C6" s="264"/>
      <c r="D6" s="262">
        <v>23012</v>
      </c>
      <c r="E6" s="262">
        <v>46022</v>
      </c>
      <c r="F6" s="264" t="s">
        <v>828</v>
      </c>
      <c r="G6" s="264" t="s">
        <v>828</v>
      </c>
      <c r="H6" s="264" t="s">
        <v>819</v>
      </c>
    </row>
    <row r="7" spans="1:8" x14ac:dyDescent="0.2">
      <c r="A7" s="264" t="s">
        <v>829</v>
      </c>
      <c r="B7" s="264" t="s">
        <v>830</v>
      </c>
      <c r="C7" s="264"/>
      <c r="D7" s="262">
        <v>23012</v>
      </c>
      <c r="E7" s="262">
        <v>46022</v>
      </c>
      <c r="F7" s="264" t="s">
        <v>316</v>
      </c>
      <c r="G7" s="264" t="s">
        <v>316</v>
      </c>
      <c r="H7" s="264" t="s">
        <v>819</v>
      </c>
    </row>
    <row r="8" spans="1:8" x14ac:dyDescent="0.2">
      <c r="A8" s="264" t="s">
        <v>831</v>
      </c>
      <c r="B8" s="264" t="s">
        <v>832</v>
      </c>
      <c r="C8" s="264"/>
      <c r="D8" s="262">
        <v>23012</v>
      </c>
      <c r="E8" s="262">
        <v>46022</v>
      </c>
      <c r="F8" s="264" t="s">
        <v>182</v>
      </c>
      <c r="G8" s="264" t="s">
        <v>182</v>
      </c>
      <c r="H8" s="264" t="s">
        <v>819</v>
      </c>
    </row>
    <row r="9" spans="1:8" x14ac:dyDescent="0.2">
      <c r="A9" s="264" t="s">
        <v>833</v>
      </c>
      <c r="B9" s="264" t="s">
        <v>834</v>
      </c>
      <c r="C9" s="264"/>
      <c r="D9" s="262">
        <v>23012</v>
      </c>
      <c r="E9" s="262">
        <v>46022</v>
      </c>
      <c r="F9" s="264" t="s">
        <v>331</v>
      </c>
      <c r="G9" s="264" t="s">
        <v>331</v>
      </c>
      <c r="H9" s="264" t="s">
        <v>819</v>
      </c>
    </row>
    <row r="10" spans="1:8" x14ac:dyDescent="0.2">
      <c r="A10" s="264" t="s">
        <v>835</v>
      </c>
      <c r="B10" s="264" t="s">
        <v>836</v>
      </c>
      <c r="C10" s="264"/>
      <c r="D10" s="262">
        <v>23012</v>
      </c>
      <c r="E10" s="262">
        <v>46022</v>
      </c>
      <c r="F10" s="264" t="s">
        <v>138</v>
      </c>
      <c r="G10" s="264" t="s">
        <v>138</v>
      </c>
      <c r="H10" s="264" t="s">
        <v>819</v>
      </c>
    </row>
    <row r="11" spans="1:8" x14ac:dyDescent="0.2">
      <c r="A11" s="264" t="s">
        <v>837</v>
      </c>
      <c r="B11" s="264" t="s">
        <v>838</v>
      </c>
      <c r="C11" s="264"/>
      <c r="D11" s="262">
        <v>27739</v>
      </c>
      <c r="E11" s="262">
        <v>46022</v>
      </c>
      <c r="F11" s="264" t="s">
        <v>332</v>
      </c>
      <c r="G11" s="264" t="s">
        <v>332</v>
      </c>
      <c r="H11" s="264" t="s">
        <v>819</v>
      </c>
    </row>
    <row r="12" spans="1:8" x14ac:dyDescent="0.2">
      <c r="A12" s="264" t="s">
        <v>839</v>
      </c>
      <c r="B12" s="264" t="s">
        <v>840</v>
      </c>
      <c r="C12" s="264"/>
      <c r="D12" s="262">
        <v>23012</v>
      </c>
      <c r="E12" s="262">
        <v>46022</v>
      </c>
      <c r="F12" s="264" t="s">
        <v>841</v>
      </c>
      <c r="G12" s="264" t="s">
        <v>841</v>
      </c>
      <c r="H12" s="264" t="s">
        <v>819</v>
      </c>
    </row>
    <row r="13" spans="1:8" x14ac:dyDescent="0.2">
      <c r="A13" s="264" t="s">
        <v>842</v>
      </c>
      <c r="B13" s="264" t="s">
        <v>843</v>
      </c>
      <c r="C13" s="264"/>
      <c r="D13" s="262">
        <v>23012</v>
      </c>
      <c r="E13" s="262">
        <v>46022</v>
      </c>
      <c r="F13" s="264" t="s">
        <v>844</v>
      </c>
      <c r="G13" s="264" t="s">
        <v>844</v>
      </c>
      <c r="H13" s="264" t="s">
        <v>819</v>
      </c>
    </row>
    <row r="14" spans="1:8" x14ac:dyDescent="0.2">
      <c r="A14" s="264" t="s">
        <v>845</v>
      </c>
      <c r="B14" s="264" t="s">
        <v>846</v>
      </c>
      <c r="C14" s="264"/>
      <c r="D14" s="262">
        <v>23012</v>
      </c>
      <c r="E14" s="262">
        <v>46022</v>
      </c>
      <c r="F14" s="264" t="s">
        <v>75</v>
      </c>
      <c r="G14" s="264" t="s">
        <v>75</v>
      </c>
      <c r="H14" s="264" t="s">
        <v>819</v>
      </c>
    </row>
    <row r="15" spans="1:8" x14ac:dyDescent="0.2">
      <c r="A15" s="264" t="s">
        <v>847</v>
      </c>
      <c r="B15" s="264" t="s">
        <v>848</v>
      </c>
      <c r="C15" s="264"/>
      <c r="D15" s="262">
        <v>33482</v>
      </c>
      <c r="E15" s="262">
        <v>46022</v>
      </c>
      <c r="F15" s="264" t="s">
        <v>334</v>
      </c>
      <c r="G15" s="264" t="s">
        <v>334</v>
      </c>
      <c r="H15" s="264" t="s">
        <v>819</v>
      </c>
    </row>
    <row r="16" spans="1:8" x14ac:dyDescent="0.2">
      <c r="A16" s="264" t="s">
        <v>849</v>
      </c>
      <c r="B16" s="264" t="s">
        <v>850</v>
      </c>
      <c r="C16" s="264"/>
      <c r="D16" s="262">
        <v>23012</v>
      </c>
      <c r="E16" s="262">
        <v>46022</v>
      </c>
      <c r="F16" s="264" t="s">
        <v>392</v>
      </c>
      <c r="G16" s="264" t="s">
        <v>392</v>
      </c>
      <c r="H16" s="264" t="s">
        <v>819</v>
      </c>
    </row>
    <row r="17" spans="1:8" x14ac:dyDescent="0.2">
      <c r="A17" s="264" t="s">
        <v>851</v>
      </c>
      <c r="B17" s="264" t="s">
        <v>852</v>
      </c>
      <c r="C17" s="264"/>
      <c r="D17" s="262">
        <v>23012</v>
      </c>
      <c r="E17" s="262">
        <v>46022</v>
      </c>
      <c r="F17" s="264" t="s">
        <v>159</v>
      </c>
      <c r="G17" s="264" t="s">
        <v>159</v>
      </c>
      <c r="H17" s="264" t="s">
        <v>819</v>
      </c>
    </row>
    <row r="18" spans="1:8" x14ac:dyDescent="0.2">
      <c r="A18" s="264" t="s">
        <v>853</v>
      </c>
      <c r="B18" s="264" t="s">
        <v>854</v>
      </c>
      <c r="C18" s="264"/>
      <c r="D18" s="262">
        <v>23012</v>
      </c>
      <c r="E18" s="262">
        <v>46022</v>
      </c>
      <c r="F18" s="264" t="s">
        <v>139</v>
      </c>
      <c r="G18" s="264" t="s">
        <v>139</v>
      </c>
      <c r="H18" s="264" t="s">
        <v>819</v>
      </c>
    </row>
    <row r="19" spans="1:8" x14ac:dyDescent="0.2">
      <c r="A19" s="264" t="s">
        <v>855</v>
      </c>
      <c r="B19" s="264" t="s">
        <v>856</v>
      </c>
      <c r="C19" s="264"/>
      <c r="D19" s="262">
        <v>33468</v>
      </c>
      <c r="E19" s="262">
        <v>46022</v>
      </c>
      <c r="F19" s="264" t="s">
        <v>335</v>
      </c>
      <c r="G19" s="264" t="s">
        <v>335</v>
      </c>
      <c r="H19" s="264" t="s">
        <v>819</v>
      </c>
    </row>
    <row r="20" spans="1:8" x14ac:dyDescent="0.2">
      <c r="A20" s="264" t="s">
        <v>857</v>
      </c>
      <c r="B20" s="264" t="s">
        <v>858</v>
      </c>
      <c r="C20" s="264"/>
      <c r="D20" s="262">
        <v>26855</v>
      </c>
      <c r="E20" s="262">
        <v>46022</v>
      </c>
      <c r="F20" s="264" t="s">
        <v>165</v>
      </c>
      <c r="G20" s="264" t="s">
        <v>165</v>
      </c>
      <c r="H20" s="264" t="s">
        <v>819</v>
      </c>
    </row>
    <row r="21" spans="1:8" x14ac:dyDescent="0.2">
      <c r="A21" s="264" t="s">
        <v>859</v>
      </c>
      <c r="B21" s="264" t="s">
        <v>860</v>
      </c>
      <c r="C21" s="264"/>
      <c r="D21" s="262">
        <v>25934</v>
      </c>
      <c r="E21" s="262">
        <v>46022</v>
      </c>
      <c r="F21" s="264" t="s">
        <v>166</v>
      </c>
      <c r="G21" s="264" t="s">
        <v>166</v>
      </c>
      <c r="H21" s="264" t="s">
        <v>819</v>
      </c>
    </row>
    <row r="22" spans="1:8" x14ac:dyDescent="0.2">
      <c r="A22" s="264" t="s">
        <v>861</v>
      </c>
      <c r="B22" s="264" t="s">
        <v>862</v>
      </c>
      <c r="C22" s="264"/>
      <c r="D22" s="262">
        <v>26268</v>
      </c>
      <c r="E22" s="262">
        <v>46022</v>
      </c>
      <c r="F22" s="264" t="s">
        <v>317</v>
      </c>
      <c r="G22" s="264" t="s">
        <v>317</v>
      </c>
      <c r="H22" s="264" t="s">
        <v>819</v>
      </c>
    </row>
    <row r="23" spans="1:8" x14ac:dyDescent="0.2">
      <c r="A23" s="264" t="s">
        <v>863</v>
      </c>
      <c r="B23" s="264" t="s">
        <v>864</v>
      </c>
      <c r="C23" s="264"/>
      <c r="D23" s="262">
        <v>24108</v>
      </c>
      <c r="E23" s="262">
        <v>46022</v>
      </c>
      <c r="F23" s="264" t="s">
        <v>167</v>
      </c>
      <c r="G23" s="264" t="s">
        <v>167</v>
      </c>
      <c r="H23" s="264" t="s">
        <v>819</v>
      </c>
    </row>
    <row r="24" spans="1:8" x14ac:dyDescent="0.2">
      <c r="A24" s="264" t="s">
        <v>865</v>
      </c>
      <c r="B24" s="264" t="s">
        <v>866</v>
      </c>
      <c r="C24" s="264"/>
      <c r="D24" s="262">
        <v>33470</v>
      </c>
      <c r="E24" s="262">
        <v>46022</v>
      </c>
      <c r="F24" s="264" t="s">
        <v>397</v>
      </c>
      <c r="G24" s="264" t="s">
        <v>397</v>
      </c>
      <c r="H24" s="264" t="s">
        <v>819</v>
      </c>
    </row>
    <row r="25" spans="1:8" x14ac:dyDescent="0.2">
      <c r="A25" s="264" t="s">
        <v>867</v>
      </c>
      <c r="B25" s="264" t="s">
        <v>868</v>
      </c>
      <c r="C25" s="264"/>
      <c r="D25" s="262">
        <v>23012</v>
      </c>
      <c r="E25" s="262">
        <v>46022</v>
      </c>
      <c r="F25" s="264" t="s">
        <v>140</v>
      </c>
      <c r="G25" s="264" t="s">
        <v>140</v>
      </c>
      <c r="H25" s="264" t="s">
        <v>819</v>
      </c>
    </row>
    <row r="26" spans="1:8" x14ac:dyDescent="0.2">
      <c r="A26" s="264" t="s">
        <v>869</v>
      </c>
      <c r="B26" s="264" t="s">
        <v>870</v>
      </c>
      <c r="C26" s="264"/>
      <c r="D26" s="262">
        <v>29850</v>
      </c>
      <c r="E26" s="262">
        <v>46022</v>
      </c>
      <c r="F26" s="264" t="s">
        <v>76</v>
      </c>
      <c r="G26" s="264" t="s">
        <v>76</v>
      </c>
      <c r="H26" s="264" t="s">
        <v>819</v>
      </c>
    </row>
    <row r="27" spans="1:8" x14ac:dyDescent="0.2">
      <c r="A27" s="264" t="s">
        <v>871</v>
      </c>
      <c r="B27" s="264" t="s">
        <v>872</v>
      </c>
      <c r="C27" s="264"/>
      <c r="D27" s="262">
        <v>23012</v>
      </c>
      <c r="E27" s="262">
        <v>46022</v>
      </c>
      <c r="F27" s="264" t="s">
        <v>395</v>
      </c>
      <c r="G27" s="264" t="s">
        <v>395</v>
      </c>
      <c r="H27" s="264" t="s">
        <v>819</v>
      </c>
    </row>
    <row r="28" spans="1:8" x14ac:dyDescent="0.2">
      <c r="A28" s="264" t="s">
        <v>873</v>
      </c>
      <c r="B28" s="264" t="s">
        <v>874</v>
      </c>
      <c r="C28" s="264"/>
      <c r="D28" s="262">
        <v>23012</v>
      </c>
      <c r="E28" s="262">
        <v>46022</v>
      </c>
      <c r="F28" s="264" t="s">
        <v>168</v>
      </c>
      <c r="G28" s="264" t="s">
        <v>168</v>
      </c>
      <c r="H28" s="264" t="s">
        <v>819</v>
      </c>
    </row>
    <row r="29" spans="1:8" x14ac:dyDescent="0.2">
      <c r="A29" s="264" t="s">
        <v>875</v>
      </c>
      <c r="B29" s="264" t="s">
        <v>876</v>
      </c>
      <c r="C29" s="264"/>
      <c r="D29" s="262">
        <v>23012</v>
      </c>
      <c r="E29" s="262">
        <v>46022</v>
      </c>
      <c r="F29" s="264" t="s">
        <v>396</v>
      </c>
      <c r="G29" s="264" t="s">
        <v>396</v>
      </c>
      <c r="H29" s="264" t="s">
        <v>819</v>
      </c>
    </row>
    <row r="30" spans="1:8" x14ac:dyDescent="0.2">
      <c r="A30" s="264" t="s">
        <v>877</v>
      </c>
      <c r="B30" s="264" t="s">
        <v>878</v>
      </c>
      <c r="C30" s="264"/>
      <c r="D30" s="262">
        <v>23012</v>
      </c>
      <c r="E30" s="262">
        <v>46022</v>
      </c>
      <c r="F30" s="264" t="s">
        <v>77</v>
      </c>
      <c r="G30" s="264" t="s">
        <v>77</v>
      </c>
      <c r="H30" s="264" t="s">
        <v>819</v>
      </c>
    </row>
    <row r="31" spans="1:8" x14ac:dyDescent="0.2">
      <c r="A31" s="264" t="s">
        <v>879</v>
      </c>
      <c r="B31" s="264" t="s">
        <v>880</v>
      </c>
      <c r="C31" s="264"/>
      <c r="D31" s="262">
        <v>40634</v>
      </c>
      <c r="E31" s="262">
        <v>46022</v>
      </c>
      <c r="F31" s="264" t="s">
        <v>881</v>
      </c>
      <c r="G31" s="264" t="s">
        <v>881</v>
      </c>
      <c r="H31" s="264" t="s">
        <v>819</v>
      </c>
    </row>
    <row r="32" spans="1:8" x14ac:dyDescent="0.2">
      <c r="A32" s="264" t="s">
        <v>882</v>
      </c>
      <c r="B32" s="264" t="s">
        <v>883</v>
      </c>
      <c r="C32" s="264"/>
      <c r="D32" s="262">
        <v>33699</v>
      </c>
      <c r="E32" s="262">
        <v>46022</v>
      </c>
      <c r="F32" s="264" t="s">
        <v>183</v>
      </c>
      <c r="G32" s="264" t="s">
        <v>183</v>
      </c>
      <c r="H32" s="264" t="s">
        <v>819</v>
      </c>
    </row>
    <row r="33" spans="1:8" x14ac:dyDescent="0.2">
      <c r="A33" s="264" t="s">
        <v>884</v>
      </c>
      <c r="B33" s="264" t="s">
        <v>885</v>
      </c>
      <c r="C33" s="264"/>
      <c r="D33" s="262">
        <v>24380</v>
      </c>
      <c r="E33" s="262">
        <v>46022</v>
      </c>
      <c r="F33" s="264" t="s">
        <v>333</v>
      </c>
      <c r="G33" s="264" t="s">
        <v>333</v>
      </c>
      <c r="H33" s="264" t="s">
        <v>819</v>
      </c>
    </row>
    <row r="34" spans="1:8" x14ac:dyDescent="0.2">
      <c r="A34" s="264" t="s">
        <v>886</v>
      </c>
      <c r="B34" s="264" t="s">
        <v>887</v>
      </c>
      <c r="C34" s="264"/>
      <c r="D34" s="262">
        <v>23012</v>
      </c>
      <c r="E34" s="262">
        <v>46022</v>
      </c>
      <c r="F34" s="264" t="s">
        <v>78</v>
      </c>
      <c r="G34" s="264" t="s">
        <v>78</v>
      </c>
      <c r="H34" s="264" t="s">
        <v>819</v>
      </c>
    </row>
    <row r="35" spans="1:8" x14ac:dyDescent="0.2">
      <c r="A35" s="264" t="s">
        <v>888</v>
      </c>
      <c r="B35" s="264" t="s">
        <v>889</v>
      </c>
      <c r="C35" s="264"/>
      <c r="D35" s="262">
        <v>23012</v>
      </c>
      <c r="E35" s="262">
        <v>46022</v>
      </c>
      <c r="F35" s="264" t="s">
        <v>890</v>
      </c>
      <c r="G35" s="264" t="s">
        <v>890</v>
      </c>
      <c r="H35" s="264" t="s">
        <v>819</v>
      </c>
    </row>
    <row r="36" spans="1:8" x14ac:dyDescent="0.2">
      <c r="A36" s="264" t="s">
        <v>891</v>
      </c>
      <c r="B36" s="264" t="s">
        <v>892</v>
      </c>
      <c r="C36" s="264"/>
      <c r="D36" s="262">
        <v>23012</v>
      </c>
      <c r="E36" s="262">
        <v>46022</v>
      </c>
      <c r="F36" s="264" t="s">
        <v>893</v>
      </c>
      <c r="G36" s="264" t="s">
        <v>893</v>
      </c>
      <c r="H36" s="264" t="s">
        <v>819</v>
      </c>
    </row>
    <row r="37" spans="1:8" x14ac:dyDescent="0.2">
      <c r="A37" s="264" t="s">
        <v>894</v>
      </c>
      <c r="B37" s="264" t="s">
        <v>895</v>
      </c>
      <c r="C37" s="264"/>
      <c r="D37" s="262">
        <v>23012</v>
      </c>
      <c r="E37" s="262">
        <v>46022</v>
      </c>
      <c r="F37" s="264" t="s">
        <v>896</v>
      </c>
      <c r="G37" s="264" t="s">
        <v>896</v>
      </c>
      <c r="H37" s="264" t="s">
        <v>819</v>
      </c>
    </row>
    <row r="38" spans="1:8" x14ac:dyDescent="0.2">
      <c r="A38" s="264" t="s">
        <v>897</v>
      </c>
      <c r="B38" s="264" t="s">
        <v>898</v>
      </c>
      <c r="C38" s="264"/>
      <c r="D38" s="262">
        <v>23012</v>
      </c>
      <c r="E38" s="262">
        <v>46022</v>
      </c>
      <c r="F38" s="264" t="s">
        <v>336</v>
      </c>
      <c r="G38" s="264" t="s">
        <v>336</v>
      </c>
      <c r="H38" s="264" t="s">
        <v>819</v>
      </c>
    </row>
    <row r="39" spans="1:8" x14ac:dyDescent="0.2">
      <c r="A39" s="264" t="s">
        <v>899</v>
      </c>
      <c r="B39" s="264" t="s">
        <v>900</v>
      </c>
      <c r="C39" s="264"/>
      <c r="D39" s="262">
        <v>23012</v>
      </c>
      <c r="E39" s="262">
        <v>46022</v>
      </c>
      <c r="F39" s="264" t="s">
        <v>184</v>
      </c>
      <c r="G39" s="264" t="s">
        <v>184</v>
      </c>
      <c r="H39" s="264" t="s">
        <v>819</v>
      </c>
    </row>
    <row r="40" spans="1:8" x14ac:dyDescent="0.2">
      <c r="A40" s="264" t="s">
        <v>901</v>
      </c>
      <c r="B40" s="264" t="s">
        <v>902</v>
      </c>
      <c r="C40" s="264"/>
      <c r="D40" s="262">
        <v>23012</v>
      </c>
      <c r="E40" s="262">
        <v>46022</v>
      </c>
      <c r="F40" s="264" t="s">
        <v>393</v>
      </c>
      <c r="G40" s="264" t="s">
        <v>393</v>
      </c>
      <c r="H40" s="264" t="s">
        <v>819</v>
      </c>
    </row>
    <row r="41" spans="1:8" x14ac:dyDescent="0.2">
      <c r="A41" s="264" t="s">
        <v>903</v>
      </c>
      <c r="B41" s="264" t="s">
        <v>904</v>
      </c>
      <c r="C41" s="264"/>
      <c r="D41" s="262">
        <v>23012</v>
      </c>
      <c r="E41" s="262">
        <v>46022</v>
      </c>
      <c r="F41" s="264" t="s">
        <v>394</v>
      </c>
      <c r="G41" s="264" t="s">
        <v>394</v>
      </c>
      <c r="H41" s="264" t="s">
        <v>819</v>
      </c>
    </row>
    <row r="42" spans="1:8" x14ac:dyDescent="0.2">
      <c r="A42" s="264" t="s">
        <v>905</v>
      </c>
      <c r="B42" s="264" t="s">
        <v>906</v>
      </c>
      <c r="C42" s="264"/>
      <c r="D42" s="262">
        <v>23012</v>
      </c>
      <c r="E42" s="262">
        <v>46022</v>
      </c>
      <c r="F42" s="264"/>
      <c r="G42" s="264" t="s">
        <v>907</v>
      </c>
      <c r="H42" s="264" t="s">
        <v>819</v>
      </c>
    </row>
    <row r="43" spans="1:8" x14ac:dyDescent="0.2">
      <c r="A43" s="264" t="s">
        <v>908</v>
      </c>
      <c r="B43" s="264" t="s">
        <v>909</v>
      </c>
      <c r="C43" s="264"/>
      <c r="D43" s="262">
        <v>23012</v>
      </c>
      <c r="E43" s="262">
        <v>46022</v>
      </c>
      <c r="F43" s="264"/>
      <c r="G43" s="264" t="s">
        <v>910</v>
      </c>
      <c r="H43" s="264" t="s">
        <v>819</v>
      </c>
    </row>
    <row r="44" spans="1:8" x14ac:dyDescent="0.2">
      <c r="A44" s="264" t="s">
        <v>911</v>
      </c>
      <c r="B44" s="264" t="s">
        <v>912</v>
      </c>
      <c r="C44" s="264"/>
      <c r="D44" s="262">
        <v>23012</v>
      </c>
      <c r="E44" s="262">
        <v>46022</v>
      </c>
      <c r="F44" s="264"/>
      <c r="G44" s="264" t="s">
        <v>913</v>
      </c>
      <c r="H44" s="264" t="s">
        <v>819</v>
      </c>
    </row>
    <row r="45" spans="1:8" x14ac:dyDescent="0.2">
      <c r="A45" s="264" t="s">
        <v>914</v>
      </c>
      <c r="B45" s="264" t="s">
        <v>915</v>
      </c>
      <c r="C45" s="264"/>
      <c r="D45" s="262">
        <v>23012</v>
      </c>
      <c r="E45" s="262">
        <v>46022</v>
      </c>
      <c r="F45" s="264"/>
      <c r="G45" s="264" t="s">
        <v>916</v>
      </c>
      <c r="H45" s="264" t="s">
        <v>819</v>
      </c>
    </row>
    <row r="46" spans="1:8" x14ac:dyDescent="0.2">
      <c r="A46" s="264" t="s">
        <v>917</v>
      </c>
      <c r="B46" s="264" t="s">
        <v>918</v>
      </c>
      <c r="C46" s="264"/>
      <c r="D46" s="262">
        <v>23012</v>
      </c>
      <c r="E46" s="262">
        <v>46022</v>
      </c>
      <c r="F46" s="264"/>
      <c r="G46" s="264" t="s">
        <v>919</v>
      </c>
      <c r="H46" s="264" t="s">
        <v>819</v>
      </c>
    </row>
    <row r="47" spans="1:8" x14ac:dyDescent="0.2">
      <c r="A47" s="264" t="s">
        <v>920</v>
      </c>
      <c r="B47" s="264" t="s">
        <v>921</v>
      </c>
      <c r="C47" s="264"/>
      <c r="D47" s="262">
        <v>23012</v>
      </c>
      <c r="E47" s="262">
        <v>46022</v>
      </c>
      <c r="F47" s="264"/>
      <c r="G47" s="264" t="s">
        <v>922</v>
      </c>
      <c r="H47" s="264" t="s">
        <v>819</v>
      </c>
    </row>
    <row r="48" spans="1:8" x14ac:dyDescent="0.2">
      <c r="A48" s="264" t="s">
        <v>923</v>
      </c>
      <c r="B48" s="264" t="s">
        <v>924</v>
      </c>
      <c r="C48" s="264"/>
      <c r="D48" s="262">
        <v>23012</v>
      </c>
      <c r="E48" s="262">
        <v>46022</v>
      </c>
      <c r="F48" s="264"/>
      <c r="G48" s="264" t="s">
        <v>925</v>
      </c>
      <c r="H48" s="264" t="s">
        <v>819</v>
      </c>
    </row>
    <row r="49" spans="1:8" x14ac:dyDescent="0.2">
      <c r="A49" s="264" t="s">
        <v>926</v>
      </c>
      <c r="B49" s="264" t="s">
        <v>927</v>
      </c>
      <c r="C49" s="264"/>
      <c r="D49" s="262">
        <v>23012</v>
      </c>
      <c r="E49" s="262">
        <v>46022</v>
      </c>
      <c r="F49" s="264" t="s">
        <v>337</v>
      </c>
      <c r="G49" s="264" t="s">
        <v>337</v>
      </c>
      <c r="H49" s="264" t="s">
        <v>819</v>
      </c>
    </row>
    <row r="50" spans="1:8" x14ac:dyDescent="0.2">
      <c r="A50" s="264" t="s">
        <v>928</v>
      </c>
      <c r="B50" s="264" t="s">
        <v>929</v>
      </c>
      <c r="C50" s="264"/>
      <c r="D50" s="262">
        <v>23012</v>
      </c>
      <c r="E50" s="262">
        <v>46022</v>
      </c>
      <c r="F50" s="264" t="s">
        <v>314</v>
      </c>
      <c r="G50" s="264" t="s">
        <v>314</v>
      </c>
      <c r="H50" s="264" t="s">
        <v>819</v>
      </c>
    </row>
    <row r="51" spans="1:8" x14ac:dyDescent="0.2">
      <c r="A51" s="264" t="s">
        <v>930</v>
      </c>
      <c r="B51" s="264" t="s">
        <v>931</v>
      </c>
      <c r="C51" s="264"/>
      <c r="D51" s="262">
        <v>23012</v>
      </c>
      <c r="E51" s="262">
        <v>46022</v>
      </c>
      <c r="F51" s="264" t="s">
        <v>160</v>
      </c>
      <c r="G51" s="264" t="s">
        <v>160</v>
      </c>
      <c r="H51" s="264" t="s">
        <v>819</v>
      </c>
    </row>
    <row r="52" spans="1:8" x14ac:dyDescent="0.2">
      <c r="A52" s="264" t="s">
        <v>932</v>
      </c>
      <c r="B52" s="264" t="s">
        <v>933</v>
      </c>
      <c r="C52" s="264"/>
      <c r="D52" s="262">
        <v>23012</v>
      </c>
      <c r="E52" s="262">
        <v>40724</v>
      </c>
      <c r="F52" s="264" t="s">
        <v>934</v>
      </c>
      <c r="G52" s="264" t="s">
        <v>934</v>
      </c>
      <c r="H52" s="264" t="s">
        <v>935</v>
      </c>
    </row>
    <row r="53" spans="1:8" x14ac:dyDescent="0.2">
      <c r="A53" s="264" t="s">
        <v>936</v>
      </c>
      <c r="B53" s="264" t="s">
        <v>937</v>
      </c>
      <c r="C53" s="264"/>
      <c r="D53" s="262">
        <v>27580</v>
      </c>
      <c r="E53" s="262">
        <v>46022</v>
      </c>
      <c r="F53" s="264" t="s">
        <v>401</v>
      </c>
      <c r="G53" s="264" t="s">
        <v>401</v>
      </c>
      <c r="H53" s="264" t="s">
        <v>819</v>
      </c>
    </row>
    <row r="54" spans="1:8" x14ac:dyDescent="0.2">
      <c r="A54" s="264" t="s">
        <v>938</v>
      </c>
      <c r="B54" s="264" t="s">
        <v>939</v>
      </c>
      <c r="C54" s="264"/>
      <c r="D54" s="262">
        <v>23012</v>
      </c>
      <c r="E54" s="262">
        <v>46022</v>
      </c>
      <c r="F54" s="264" t="s">
        <v>169</v>
      </c>
      <c r="G54" s="264" t="s">
        <v>169</v>
      </c>
      <c r="H54" s="264" t="s">
        <v>819</v>
      </c>
    </row>
    <row r="55" spans="1:8" x14ac:dyDescent="0.2">
      <c r="A55" s="264" t="s">
        <v>940</v>
      </c>
      <c r="B55" s="264" t="s">
        <v>941</v>
      </c>
      <c r="C55" s="264"/>
      <c r="D55" s="262">
        <v>23012</v>
      </c>
      <c r="E55" s="262">
        <v>46022</v>
      </c>
      <c r="F55" s="264" t="s">
        <v>399</v>
      </c>
      <c r="G55" s="264" t="s">
        <v>399</v>
      </c>
      <c r="H55" s="264" t="s">
        <v>819</v>
      </c>
    </row>
    <row r="56" spans="1:8" x14ac:dyDescent="0.2">
      <c r="A56" s="264" t="s">
        <v>942</v>
      </c>
      <c r="B56" s="264" t="s">
        <v>942</v>
      </c>
      <c r="C56" s="264"/>
      <c r="D56" s="262">
        <v>23012</v>
      </c>
      <c r="E56" s="262">
        <v>46022</v>
      </c>
      <c r="F56" s="264" t="s">
        <v>453</v>
      </c>
      <c r="G56" s="264" t="s">
        <v>453</v>
      </c>
      <c r="H56" s="264" t="s">
        <v>819</v>
      </c>
    </row>
    <row r="57" spans="1:8" x14ac:dyDescent="0.2">
      <c r="A57" s="264" t="s">
        <v>943</v>
      </c>
      <c r="B57" s="264" t="s">
        <v>944</v>
      </c>
      <c r="C57" s="264"/>
      <c r="D57" s="262">
        <v>23012</v>
      </c>
      <c r="E57" s="262">
        <v>46022</v>
      </c>
      <c r="F57" s="264" t="s">
        <v>79</v>
      </c>
      <c r="G57" s="264" t="s">
        <v>79</v>
      </c>
      <c r="H57" s="264" t="s">
        <v>819</v>
      </c>
    </row>
    <row r="58" spans="1:8" x14ac:dyDescent="0.2">
      <c r="A58" s="264" t="s">
        <v>945</v>
      </c>
      <c r="B58" s="264" t="s">
        <v>946</v>
      </c>
      <c r="C58" s="264"/>
      <c r="D58" s="262">
        <v>23012</v>
      </c>
      <c r="E58" s="262">
        <v>46022</v>
      </c>
      <c r="F58" s="264" t="s">
        <v>68</v>
      </c>
      <c r="G58" s="264" t="s">
        <v>68</v>
      </c>
      <c r="H58" s="264" t="s">
        <v>819</v>
      </c>
    </row>
    <row r="59" spans="1:8" x14ac:dyDescent="0.2">
      <c r="A59" s="264" t="s">
        <v>947</v>
      </c>
      <c r="B59" s="264" t="s">
        <v>948</v>
      </c>
      <c r="C59" s="264"/>
      <c r="D59" s="262">
        <v>23012</v>
      </c>
      <c r="E59" s="262">
        <v>46022</v>
      </c>
      <c r="F59" s="264" t="s">
        <v>80</v>
      </c>
      <c r="G59" s="264" t="s">
        <v>80</v>
      </c>
      <c r="H59" s="264" t="s">
        <v>819</v>
      </c>
    </row>
    <row r="60" spans="1:8" x14ac:dyDescent="0.2">
      <c r="A60" s="264" t="s">
        <v>949</v>
      </c>
      <c r="B60" s="264" t="s">
        <v>950</v>
      </c>
      <c r="C60" s="264"/>
      <c r="D60" s="262">
        <v>27385</v>
      </c>
      <c r="E60" s="262">
        <v>46022</v>
      </c>
      <c r="F60" s="264" t="s">
        <v>420</v>
      </c>
      <c r="G60" s="264" t="s">
        <v>420</v>
      </c>
      <c r="H60" s="264" t="s">
        <v>819</v>
      </c>
    </row>
    <row r="61" spans="1:8" x14ac:dyDescent="0.2">
      <c r="A61" s="264" t="s">
        <v>951</v>
      </c>
      <c r="B61" s="264" t="s">
        <v>952</v>
      </c>
      <c r="C61" s="264"/>
      <c r="D61" s="262">
        <v>23012</v>
      </c>
      <c r="E61" s="262">
        <v>46022</v>
      </c>
      <c r="F61" s="264" t="s">
        <v>400</v>
      </c>
      <c r="G61" s="264" t="s">
        <v>400</v>
      </c>
      <c r="H61" s="264" t="s">
        <v>819</v>
      </c>
    </row>
    <row r="62" spans="1:8" x14ac:dyDescent="0.2">
      <c r="A62" s="264" t="s">
        <v>953</v>
      </c>
      <c r="B62" s="264" t="s">
        <v>954</v>
      </c>
      <c r="C62" s="264"/>
      <c r="D62" s="262">
        <v>23012</v>
      </c>
      <c r="E62" s="262">
        <v>46022</v>
      </c>
      <c r="F62" s="264" t="s">
        <v>398</v>
      </c>
      <c r="G62" s="264" t="s">
        <v>398</v>
      </c>
      <c r="H62" s="264" t="s">
        <v>819</v>
      </c>
    </row>
    <row r="63" spans="1:8" x14ac:dyDescent="0.2">
      <c r="A63" s="264" t="s">
        <v>955</v>
      </c>
      <c r="B63" s="264" t="s">
        <v>956</v>
      </c>
      <c r="C63" s="264"/>
      <c r="D63" s="262">
        <v>23012</v>
      </c>
      <c r="E63" s="262">
        <v>46022</v>
      </c>
      <c r="F63" s="264" t="s">
        <v>81</v>
      </c>
      <c r="G63" s="264" t="s">
        <v>81</v>
      </c>
      <c r="H63" s="264" t="s">
        <v>819</v>
      </c>
    </row>
    <row r="64" spans="1:8" x14ac:dyDescent="0.2">
      <c r="A64" s="264" t="s">
        <v>957</v>
      </c>
      <c r="B64" s="264" t="s">
        <v>958</v>
      </c>
      <c r="C64" s="264"/>
      <c r="D64" s="262">
        <v>23012</v>
      </c>
      <c r="E64" s="262">
        <v>46022</v>
      </c>
      <c r="F64" s="264"/>
      <c r="G64" s="264"/>
      <c r="H64" s="264" t="s">
        <v>819</v>
      </c>
    </row>
    <row r="65" spans="1:8" x14ac:dyDescent="0.2">
      <c r="A65" s="264" t="s">
        <v>959</v>
      </c>
      <c r="B65" s="264" t="s">
        <v>960</v>
      </c>
      <c r="C65" s="264"/>
      <c r="D65" s="262">
        <v>33367</v>
      </c>
      <c r="E65" s="262">
        <v>46022</v>
      </c>
      <c r="F65" s="264" t="s">
        <v>185</v>
      </c>
      <c r="G65" s="264" t="s">
        <v>185</v>
      </c>
      <c r="H65" s="264" t="s">
        <v>819</v>
      </c>
    </row>
    <row r="66" spans="1:8" x14ac:dyDescent="0.2">
      <c r="A66" s="264" t="s">
        <v>961</v>
      </c>
      <c r="B66" s="264" t="s">
        <v>961</v>
      </c>
      <c r="C66" s="264"/>
      <c r="D66" s="262">
        <v>23012</v>
      </c>
      <c r="E66" s="262">
        <v>46022</v>
      </c>
      <c r="F66" s="264" t="s">
        <v>82</v>
      </c>
      <c r="G66" s="264" t="s">
        <v>82</v>
      </c>
      <c r="H66" s="264" t="s">
        <v>819</v>
      </c>
    </row>
    <row r="67" spans="1:8" x14ac:dyDescent="0.2">
      <c r="A67" s="264" t="s">
        <v>962</v>
      </c>
      <c r="B67" s="264" t="s">
        <v>963</v>
      </c>
      <c r="C67" s="264"/>
      <c r="D67" s="262">
        <v>40634</v>
      </c>
      <c r="E67" s="262">
        <v>46022</v>
      </c>
      <c r="F67" s="264" t="s">
        <v>385</v>
      </c>
      <c r="G67" s="264" t="s">
        <v>385</v>
      </c>
      <c r="H67" s="264" t="s">
        <v>819</v>
      </c>
    </row>
    <row r="68" spans="1:8" x14ac:dyDescent="0.2">
      <c r="A68" s="264" t="s">
        <v>964</v>
      </c>
      <c r="B68" s="264" t="s">
        <v>965</v>
      </c>
      <c r="C68" s="264"/>
      <c r="D68" s="262">
        <v>23012</v>
      </c>
      <c r="E68" s="262">
        <v>46022</v>
      </c>
      <c r="F68" s="264" t="s">
        <v>186</v>
      </c>
      <c r="G68" s="264" t="s">
        <v>186</v>
      </c>
      <c r="H68" s="264" t="s">
        <v>819</v>
      </c>
    </row>
    <row r="69" spans="1:8" x14ac:dyDescent="0.2">
      <c r="A69" s="264" t="s">
        <v>966</v>
      </c>
      <c r="B69" s="264" t="s">
        <v>967</v>
      </c>
      <c r="C69" s="264"/>
      <c r="D69" s="262">
        <v>33970</v>
      </c>
      <c r="E69" s="262">
        <v>46022</v>
      </c>
      <c r="F69" s="264" t="s">
        <v>187</v>
      </c>
      <c r="G69" s="264" t="s">
        <v>187</v>
      </c>
      <c r="H69" s="264" t="s">
        <v>819</v>
      </c>
    </row>
    <row r="70" spans="1:8" x14ac:dyDescent="0.2">
      <c r="A70" s="264" t="s">
        <v>968</v>
      </c>
      <c r="B70" s="264" t="s">
        <v>969</v>
      </c>
      <c r="C70" s="264"/>
      <c r="D70" s="262">
        <v>23012</v>
      </c>
      <c r="E70" s="262">
        <v>46022</v>
      </c>
      <c r="F70" s="264" t="s">
        <v>141</v>
      </c>
      <c r="G70" s="264" t="s">
        <v>141</v>
      </c>
      <c r="H70" s="264" t="s">
        <v>819</v>
      </c>
    </row>
    <row r="71" spans="1:8" x14ac:dyDescent="0.2">
      <c r="A71" s="264" t="s">
        <v>970</v>
      </c>
      <c r="B71" s="264" t="s">
        <v>971</v>
      </c>
      <c r="C71" s="264"/>
      <c r="D71" s="262">
        <v>28303</v>
      </c>
      <c r="E71" s="262">
        <v>46022</v>
      </c>
      <c r="F71" s="264" t="s">
        <v>402</v>
      </c>
      <c r="G71" s="264" t="s">
        <v>402</v>
      </c>
      <c r="H71" s="264" t="s">
        <v>819</v>
      </c>
    </row>
    <row r="72" spans="1:8" x14ac:dyDescent="0.2">
      <c r="A72" s="264" t="s">
        <v>972</v>
      </c>
      <c r="B72" s="264" t="s">
        <v>973</v>
      </c>
      <c r="C72" s="264"/>
      <c r="D72" s="262">
        <v>28797</v>
      </c>
      <c r="E72" s="262">
        <v>46022</v>
      </c>
      <c r="F72" s="264" t="s">
        <v>403</v>
      </c>
      <c r="G72" s="264" t="s">
        <v>403</v>
      </c>
      <c r="H72" s="264" t="s">
        <v>819</v>
      </c>
    </row>
    <row r="73" spans="1:8" x14ac:dyDescent="0.2">
      <c r="A73" s="264" t="s">
        <v>974</v>
      </c>
      <c r="B73" s="264" t="s">
        <v>975</v>
      </c>
      <c r="C73" s="264"/>
      <c r="D73" s="262">
        <v>23012</v>
      </c>
      <c r="E73" s="262">
        <v>46022</v>
      </c>
      <c r="F73" s="264" t="s">
        <v>83</v>
      </c>
      <c r="G73" s="264" t="s">
        <v>83</v>
      </c>
      <c r="H73" s="264" t="s">
        <v>819</v>
      </c>
    </row>
    <row r="74" spans="1:8" x14ac:dyDescent="0.2">
      <c r="A74" s="264" t="s">
        <v>976</v>
      </c>
      <c r="B74" s="264" t="s">
        <v>977</v>
      </c>
      <c r="C74" s="264"/>
      <c r="D74" s="262">
        <v>23012</v>
      </c>
      <c r="E74" s="262">
        <v>46022</v>
      </c>
      <c r="F74" s="264" t="s">
        <v>978</v>
      </c>
      <c r="G74" s="264" t="s">
        <v>978</v>
      </c>
      <c r="H74" s="264" t="s">
        <v>819</v>
      </c>
    </row>
    <row r="75" spans="1:8" x14ac:dyDescent="0.2">
      <c r="A75" s="264" t="s">
        <v>979</v>
      </c>
      <c r="B75" s="264" t="s">
        <v>980</v>
      </c>
      <c r="C75" s="264"/>
      <c r="D75" s="262">
        <v>23012</v>
      </c>
      <c r="E75" s="262">
        <v>46022</v>
      </c>
      <c r="F75" s="264"/>
      <c r="G75" s="264" t="s">
        <v>981</v>
      </c>
      <c r="H75" s="264" t="s">
        <v>819</v>
      </c>
    </row>
    <row r="76" spans="1:8" x14ac:dyDescent="0.2">
      <c r="A76" s="264" t="s">
        <v>982</v>
      </c>
      <c r="B76" s="264" t="s">
        <v>980</v>
      </c>
      <c r="C76" s="264"/>
      <c r="D76" s="262">
        <v>23012</v>
      </c>
      <c r="E76" s="262">
        <v>46022</v>
      </c>
      <c r="F76" s="264" t="s">
        <v>983</v>
      </c>
      <c r="G76" s="264" t="s">
        <v>983</v>
      </c>
      <c r="H76" s="264" t="s">
        <v>819</v>
      </c>
    </row>
    <row r="77" spans="1:8" x14ac:dyDescent="0.2">
      <c r="A77" s="264" t="s">
        <v>984</v>
      </c>
      <c r="B77" s="264" t="s">
        <v>980</v>
      </c>
      <c r="C77" s="264"/>
      <c r="D77" s="262">
        <v>23012</v>
      </c>
      <c r="E77" s="262">
        <v>46022</v>
      </c>
      <c r="F77" s="264"/>
      <c r="G77" s="264" t="s">
        <v>985</v>
      </c>
      <c r="H77" s="264" t="s">
        <v>819</v>
      </c>
    </row>
    <row r="78" spans="1:8" x14ac:dyDescent="0.2">
      <c r="A78" s="264" t="s">
        <v>986</v>
      </c>
      <c r="B78" s="264" t="s">
        <v>980</v>
      </c>
      <c r="C78" s="264"/>
      <c r="D78" s="262">
        <v>23012</v>
      </c>
      <c r="E78" s="262">
        <v>46022</v>
      </c>
      <c r="F78" s="264"/>
      <c r="G78" s="264" t="s">
        <v>987</v>
      </c>
      <c r="H78" s="264" t="s">
        <v>819</v>
      </c>
    </row>
    <row r="79" spans="1:8" x14ac:dyDescent="0.2">
      <c r="A79" s="264" t="s">
        <v>988</v>
      </c>
      <c r="B79" s="264" t="s">
        <v>989</v>
      </c>
      <c r="C79" s="264"/>
      <c r="D79" s="262">
        <v>23012</v>
      </c>
      <c r="E79" s="262">
        <v>46022</v>
      </c>
      <c r="F79" s="264"/>
      <c r="G79" s="264"/>
      <c r="H79" s="264" t="s">
        <v>819</v>
      </c>
    </row>
    <row r="80" spans="1:8" x14ac:dyDescent="0.2">
      <c r="A80" s="264" t="s">
        <v>990</v>
      </c>
      <c r="B80" s="264" t="s">
        <v>991</v>
      </c>
      <c r="C80" s="264"/>
      <c r="D80" s="262">
        <v>23012</v>
      </c>
      <c r="E80" s="262">
        <v>46022</v>
      </c>
      <c r="F80" s="264" t="s">
        <v>456</v>
      </c>
      <c r="G80" s="264" t="s">
        <v>456</v>
      </c>
      <c r="H80" s="264" t="s">
        <v>819</v>
      </c>
    </row>
    <row r="81" spans="1:8" x14ac:dyDescent="0.2">
      <c r="A81" s="264" t="s">
        <v>992</v>
      </c>
      <c r="B81" s="264" t="s">
        <v>993</v>
      </c>
      <c r="C81" s="264"/>
      <c r="D81" s="262">
        <v>23012</v>
      </c>
      <c r="E81" s="262">
        <v>46022</v>
      </c>
      <c r="F81" s="264" t="s">
        <v>84</v>
      </c>
      <c r="G81" s="264" t="s">
        <v>84</v>
      </c>
      <c r="H81" s="264" t="s">
        <v>819</v>
      </c>
    </row>
    <row r="82" spans="1:8" x14ac:dyDescent="0.2">
      <c r="A82" s="264" t="s">
        <v>994</v>
      </c>
      <c r="B82" s="264" t="s">
        <v>995</v>
      </c>
      <c r="C82" s="264"/>
      <c r="D82" s="262">
        <v>23012</v>
      </c>
      <c r="E82" s="262">
        <v>46022</v>
      </c>
      <c r="F82" s="264" t="s">
        <v>315</v>
      </c>
      <c r="G82" s="264" t="s">
        <v>315</v>
      </c>
      <c r="H82" s="264" t="s">
        <v>819</v>
      </c>
    </row>
    <row r="83" spans="1:8" x14ac:dyDescent="0.2">
      <c r="A83" s="264" t="s">
        <v>996</v>
      </c>
      <c r="B83" s="264" t="s">
        <v>997</v>
      </c>
      <c r="C83" s="264"/>
      <c r="D83" s="262">
        <v>23012</v>
      </c>
      <c r="E83" s="262">
        <v>46022</v>
      </c>
      <c r="F83" s="264" t="s">
        <v>85</v>
      </c>
      <c r="G83" s="264" t="s">
        <v>85</v>
      </c>
      <c r="H83" s="264" t="s">
        <v>819</v>
      </c>
    </row>
    <row r="84" spans="1:8" x14ac:dyDescent="0.2">
      <c r="A84" s="264" t="s">
        <v>998</v>
      </c>
      <c r="B84" s="264" t="s">
        <v>999</v>
      </c>
      <c r="C84" s="264"/>
      <c r="D84" s="262">
        <v>25426</v>
      </c>
      <c r="E84" s="262">
        <v>46022</v>
      </c>
      <c r="F84" s="264" t="s">
        <v>415</v>
      </c>
      <c r="G84" s="264" t="s">
        <v>415</v>
      </c>
      <c r="H84" s="264" t="s">
        <v>819</v>
      </c>
    </row>
    <row r="85" spans="1:8" x14ac:dyDescent="0.2">
      <c r="A85" s="264" t="s">
        <v>1000</v>
      </c>
      <c r="B85" s="264" t="s">
        <v>1001</v>
      </c>
      <c r="C85" s="264"/>
      <c r="D85" s="262">
        <v>34113</v>
      </c>
      <c r="E85" s="262">
        <v>46022</v>
      </c>
      <c r="F85" s="264" t="s">
        <v>404</v>
      </c>
      <c r="G85" s="264" t="s">
        <v>404</v>
      </c>
      <c r="H85" s="264" t="s">
        <v>819</v>
      </c>
    </row>
    <row r="86" spans="1:8" x14ac:dyDescent="0.2">
      <c r="A86" s="264" t="s">
        <v>1002</v>
      </c>
      <c r="B86" s="264" t="s">
        <v>1003</v>
      </c>
      <c r="C86" s="264"/>
      <c r="D86" s="262">
        <v>33487</v>
      </c>
      <c r="E86" s="262">
        <v>46022</v>
      </c>
      <c r="F86" s="264" t="s">
        <v>188</v>
      </c>
      <c r="G86" s="264" t="s">
        <v>188</v>
      </c>
      <c r="H86" s="264" t="s">
        <v>819</v>
      </c>
    </row>
    <row r="87" spans="1:8" x14ac:dyDescent="0.2">
      <c r="A87" s="264" t="s">
        <v>1004</v>
      </c>
      <c r="B87" s="264" t="s">
        <v>1005</v>
      </c>
      <c r="C87" s="264"/>
      <c r="D87" s="262">
        <v>23012</v>
      </c>
      <c r="E87" s="262">
        <v>46022</v>
      </c>
      <c r="F87" s="264" t="s">
        <v>282</v>
      </c>
      <c r="G87" s="264" t="s">
        <v>282</v>
      </c>
      <c r="H87" s="264" t="s">
        <v>819</v>
      </c>
    </row>
    <row r="88" spans="1:8" x14ac:dyDescent="0.2">
      <c r="A88" s="264" t="s">
        <v>1006</v>
      </c>
      <c r="B88" s="264" t="s">
        <v>1007</v>
      </c>
      <c r="C88" s="264"/>
      <c r="D88" s="262">
        <v>23012</v>
      </c>
      <c r="E88" s="262">
        <v>46022</v>
      </c>
      <c r="F88" s="264" t="s">
        <v>1008</v>
      </c>
      <c r="G88" s="264" t="s">
        <v>1008</v>
      </c>
      <c r="H88" s="264" t="s">
        <v>819</v>
      </c>
    </row>
    <row r="89" spans="1:8" x14ac:dyDescent="0.2">
      <c r="A89" s="264" t="s">
        <v>1009</v>
      </c>
      <c r="B89" s="264" t="s">
        <v>1010</v>
      </c>
      <c r="C89" s="264">
        <v>7</v>
      </c>
      <c r="D89" s="262">
        <v>23012</v>
      </c>
      <c r="E89" s="262">
        <v>46022</v>
      </c>
      <c r="F89" s="264" t="s">
        <v>1011</v>
      </c>
      <c r="G89" s="264" t="s">
        <v>1011</v>
      </c>
      <c r="H89" s="264" t="s">
        <v>819</v>
      </c>
    </row>
    <row r="90" spans="1:8" x14ac:dyDescent="0.2">
      <c r="A90" s="264" t="s">
        <v>1012</v>
      </c>
      <c r="B90" s="264" t="s">
        <v>1013</v>
      </c>
      <c r="C90" s="264"/>
      <c r="D90" s="262">
        <v>23012</v>
      </c>
      <c r="E90" s="262">
        <v>46022</v>
      </c>
      <c r="F90" s="264" t="s">
        <v>405</v>
      </c>
      <c r="G90" s="264" t="s">
        <v>405</v>
      </c>
      <c r="H90" s="264" t="s">
        <v>819</v>
      </c>
    </row>
    <row r="91" spans="1:8" x14ac:dyDescent="0.2">
      <c r="A91" s="264" t="s">
        <v>1014</v>
      </c>
      <c r="B91" s="264" t="s">
        <v>1015</v>
      </c>
      <c r="C91" s="264"/>
      <c r="D91" s="262">
        <v>23012</v>
      </c>
      <c r="E91" s="262">
        <v>46022</v>
      </c>
      <c r="F91" s="264" t="s">
        <v>407</v>
      </c>
      <c r="G91" s="264" t="s">
        <v>407</v>
      </c>
      <c r="H91" s="264" t="s">
        <v>819</v>
      </c>
    </row>
    <row r="92" spans="1:8" x14ac:dyDescent="0.2">
      <c r="A92" s="264" t="s">
        <v>1016</v>
      </c>
      <c r="B92" s="264" t="s">
        <v>1016</v>
      </c>
      <c r="C92" s="264"/>
      <c r="D92" s="262">
        <v>25851</v>
      </c>
      <c r="E92" s="262">
        <v>46022</v>
      </c>
      <c r="F92" s="264" t="s">
        <v>406</v>
      </c>
      <c r="G92" s="264" t="s">
        <v>406</v>
      </c>
      <c r="H92" s="264" t="s">
        <v>819</v>
      </c>
    </row>
    <row r="93" spans="1:8" x14ac:dyDescent="0.2">
      <c r="A93" s="264" t="s">
        <v>1017</v>
      </c>
      <c r="B93" s="264" t="s">
        <v>1018</v>
      </c>
      <c r="C93" s="264"/>
      <c r="D93" s="262">
        <v>23012</v>
      </c>
      <c r="E93" s="262">
        <v>46022</v>
      </c>
      <c r="F93" s="264" t="s">
        <v>142</v>
      </c>
      <c r="G93" s="264" t="s">
        <v>142</v>
      </c>
      <c r="H93" s="264" t="s">
        <v>819</v>
      </c>
    </row>
    <row r="94" spans="1:8" x14ac:dyDescent="0.2">
      <c r="A94" s="264" t="s">
        <v>1019</v>
      </c>
      <c r="B94" s="264" t="s">
        <v>1020</v>
      </c>
      <c r="C94" s="264"/>
      <c r="D94" s="262">
        <v>23012</v>
      </c>
      <c r="E94" s="262">
        <v>38077</v>
      </c>
      <c r="F94" s="264" t="s">
        <v>1021</v>
      </c>
      <c r="G94" s="264" t="s">
        <v>1021</v>
      </c>
      <c r="H94" s="264" t="s">
        <v>935</v>
      </c>
    </row>
    <row r="95" spans="1:8" x14ac:dyDescent="0.2">
      <c r="A95" s="264" t="s">
        <v>1022</v>
      </c>
      <c r="B95" s="264" t="s">
        <v>1023</v>
      </c>
      <c r="C95" s="264"/>
      <c r="D95" s="262">
        <v>23012</v>
      </c>
      <c r="E95" s="262">
        <v>38077</v>
      </c>
      <c r="F95" s="264" t="s">
        <v>1024</v>
      </c>
      <c r="G95" s="264" t="s">
        <v>1024</v>
      </c>
      <c r="H95" s="264" t="s">
        <v>935</v>
      </c>
    </row>
    <row r="96" spans="1:8" x14ac:dyDescent="0.2">
      <c r="A96" s="264" t="s">
        <v>1025</v>
      </c>
      <c r="B96" s="264" t="s">
        <v>1026</v>
      </c>
      <c r="C96" s="264"/>
      <c r="D96" s="262">
        <v>23012</v>
      </c>
      <c r="E96" s="262">
        <v>38077</v>
      </c>
      <c r="F96" s="264" t="s">
        <v>1027</v>
      </c>
      <c r="G96" s="264" t="s">
        <v>1027</v>
      </c>
      <c r="H96" s="264" t="s">
        <v>935</v>
      </c>
    </row>
    <row r="97" spans="1:8" x14ac:dyDescent="0.2">
      <c r="A97" s="264" t="s">
        <v>1028</v>
      </c>
      <c r="B97" s="264" t="s">
        <v>1029</v>
      </c>
      <c r="C97" s="264">
        <v>4</v>
      </c>
      <c r="D97" s="262">
        <v>23012</v>
      </c>
      <c r="E97" s="262">
        <v>46022</v>
      </c>
      <c r="F97" s="264" t="s">
        <v>143</v>
      </c>
      <c r="G97" s="264" t="s">
        <v>143</v>
      </c>
      <c r="H97" s="264" t="s">
        <v>819</v>
      </c>
    </row>
    <row r="98" spans="1:8" x14ac:dyDescent="0.2">
      <c r="A98" s="264" t="s">
        <v>1030</v>
      </c>
      <c r="B98" s="264" t="s">
        <v>1031</v>
      </c>
      <c r="C98" s="264"/>
      <c r="D98" s="262">
        <v>23012</v>
      </c>
      <c r="E98" s="262">
        <v>46022</v>
      </c>
      <c r="F98" s="264" t="s">
        <v>1032</v>
      </c>
      <c r="G98" s="264" t="s">
        <v>1032</v>
      </c>
      <c r="H98" s="264" t="s">
        <v>819</v>
      </c>
    </row>
    <row r="99" spans="1:8" x14ac:dyDescent="0.2">
      <c r="A99" s="264" t="s">
        <v>1033</v>
      </c>
      <c r="B99" s="264" t="s">
        <v>1034</v>
      </c>
      <c r="C99" s="264"/>
      <c r="D99" s="262">
        <v>23012</v>
      </c>
      <c r="E99" s="262">
        <v>46022</v>
      </c>
      <c r="F99" s="264" t="s">
        <v>439</v>
      </c>
      <c r="G99" s="264" t="s">
        <v>439</v>
      </c>
      <c r="H99" s="264" t="s">
        <v>819</v>
      </c>
    </row>
    <row r="100" spans="1:8" x14ac:dyDescent="0.2">
      <c r="A100" s="264" t="s">
        <v>1035</v>
      </c>
      <c r="B100" s="264" t="s">
        <v>1036</v>
      </c>
      <c r="C100" s="264"/>
      <c r="D100" s="262">
        <v>23012</v>
      </c>
      <c r="E100" s="262">
        <v>46022</v>
      </c>
      <c r="F100" s="264" t="s">
        <v>1037</v>
      </c>
      <c r="G100" s="264" t="s">
        <v>1037</v>
      </c>
      <c r="H100" s="264" t="s">
        <v>819</v>
      </c>
    </row>
    <row r="101" spans="1:8" x14ac:dyDescent="0.2">
      <c r="A101" s="264">
        <v>1</v>
      </c>
      <c r="B101" s="264" t="s">
        <v>1038</v>
      </c>
      <c r="C101" s="264"/>
      <c r="D101" s="262">
        <v>37622</v>
      </c>
      <c r="E101" s="262">
        <v>46022</v>
      </c>
      <c r="F101" s="264"/>
      <c r="G101" s="264"/>
      <c r="H101" s="264" t="s">
        <v>819</v>
      </c>
    </row>
    <row r="102" spans="1:8" x14ac:dyDescent="0.2">
      <c r="A102" s="264">
        <v>2</v>
      </c>
      <c r="B102" s="264" t="s">
        <v>1039</v>
      </c>
      <c r="C102" s="264"/>
      <c r="D102" s="262">
        <v>37622</v>
      </c>
      <c r="E102" s="262">
        <v>46022</v>
      </c>
      <c r="F102" s="264"/>
      <c r="G102" s="264"/>
      <c r="H102" s="264" t="s">
        <v>819</v>
      </c>
    </row>
    <row r="103" spans="1:8" x14ac:dyDescent="0.2">
      <c r="A103" s="264">
        <v>3</v>
      </c>
      <c r="B103" s="264" t="s">
        <v>1040</v>
      </c>
      <c r="C103" s="264"/>
      <c r="D103" s="262">
        <v>37622</v>
      </c>
      <c r="E103" s="262">
        <v>46022</v>
      </c>
      <c r="F103" s="264"/>
      <c r="G103" s="264"/>
      <c r="H103" s="264" t="s">
        <v>819</v>
      </c>
    </row>
    <row r="104" spans="1:8" x14ac:dyDescent="0.2">
      <c r="A104" s="264">
        <v>4</v>
      </c>
      <c r="B104" s="264" t="s">
        <v>1041</v>
      </c>
      <c r="C104" s="264"/>
      <c r="D104" s="262">
        <v>37622</v>
      </c>
      <c r="E104" s="262">
        <v>46022</v>
      </c>
      <c r="F104" s="264"/>
      <c r="G104" s="264"/>
      <c r="H104" s="264" t="s">
        <v>819</v>
      </c>
    </row>
    <row r="105" spans="1:8" x14ac:dyDescent="0.2">
      <c r="A105" s="264">
        <v>5</v>
      </c>
      <c r="B105" s="264" t="s">
        <v>1042</v>
      </c>
      <c r="C105" s="264"/>
      <c r="D105" s="262">
        <v>37622</v>
      </c>
      <c r="E105" s="262">
        <v>46022</v>
      </c>
      <c r="F105" s="264"/>
      <c r="G105" s="264"/>
      <c r="H105" s="264" t="s">
        <v>819</v>
      </c>
    </row>
    <row r="106" spans="1:8" x14ac:dyDescent="0.2">
      <c r="A106" s="264">
        <v>6</v>
      </c>
      <c r="B106" s="264" t="s">
        <v>1043</v>
      </c>
      <c r="C106" s="264"/>
      <c r="D106" s="262">
        <v>37622</v>
      </c>
      <c r="E106" s="262">
        <v>46022</v>
      </c>
      <c r="F106" s="264"/>
      <c r="G106" s="264"/>
      <c r="H106" s="264" t="s">
        <v>819</v>
      </c>
    </row>
    <row r="107" spans="1:8" x14ac:dyDescent="0.2">
      <c r="A107" s="264">
        <v>7</v>
      </c>
      <c r="B107" s="264" t="s">
        <v>1044</v>
      </c>
      <c r="C107" s="264"/>
      <c r="D107" s="262">
        <v>37622</v>
      </c>
      <c r="E107" s="262">
        <v>46022</v>
      </c>
      <c r="F107" s="264"/>
      <c r="G107" s="264"/>
      <c r="H107" s="264" t="s">
        <v>819</v>
      </c>
    </row>
    <row r="108" spans="1:8" x14ac:dyDescent="0.2">
      <c r="A108" s="264">
        <v>8</v>
      </c>
      <c r="B108" s="264" t="s">
        <v>1045</v>
      </c>
      <c r="C108" s="264"/>
      <c r="D108" s="262">
        <v>37622</v>
      </c>
      <c r="E108" s="262">
        <v>46022</v>
      </c>
      <c r="F108" s="264"/>
      <c r="G108" s="264"/>
      <c r="H108" s="264" t="s">
        <v>819</v>
      </c>
    </row>
    <row r="109" spans="1:8" x14ac:dyDescent="0.2">
      <c r="A109" s="264">
        <v>9</v>
      </c>
      <c r="B109" s="264" t="s">
        <v>1046</v>
      </c>
      <c r="C109" s="264"/>
      <c r="D109" s="262">
        <v>37622</v>
      </c>
      <c r="E109" s="262">
        <v>46022</v>
      </c>
      <c r="F109" s="264"/>
      <c r="G109" s="264"/>
      <c r="H109" s="264" t="s">
        <v>819</v>
      </c>
    </row>
    <row r="110" spans="1:8" x14ac:dyDescent="0.2">
      <c r="A110" s="264">
        <v>10</v>
      </c>
      <c r="B110" s="264" t="s">
        <v>1047</v>
      </c>
      <c r="C110" s="264"/>
      <c r="D110" s="262">
        <v>37622</v>
      </c>
      <c r="E110" s="262">
        <v>46022</v>
      </c>
      <c r="F110" s="264"/>
      <c r="G110" s="264"/>
      <c r="H110" s="264" t="s">
        <v>819</v>
      </c>
    </row>
    <row r="111" spans="1:8" x14ac:dyDescent="0.2">
      <c r="A111" s="264">
        <v>11</v>
      </c>
      <c r="B111" s="264" t="s">
        <v>1048</v>
      </c>
      <c r="C111" s="264"/>
      <c r="D111" s="262">
        <v>37622</v>
      </c>
      <c r="E111" s="262">
        <v>46022</v>
      </c>
      <c r="F111" s="264"/>
      <c r="G111" s="264"/>
      <c r="H111" s="264" t="s">
        <v>819</v>
      </c>
    </row>
    <row r="112" spans="1:8" x14ac:dyDescent="0.2">
      <c r="A112" s="264">
        <v>12</v>
      </c>
      <c r="B112" s="264" t="s">
        <v>1049</v>
      </c>
      <c r="C112" s="264"/>
      <c r="D112" s="262">
        <v>37622</v>
      </c>
      <c r="E112" s="262">
        <v>46022</v>
      </c>
      <c r="F112" s="264"/>
      <c r="G112" s="264"/>
      <c r="H112" s="264" t="s">
        <v>819</v>
      </c>
    </row>
    <row r="113" spans="1:8" x14ac:dyDescent="0.2">
      <c r="A113" s="264">
        <v>13</v>
      </c>
      <c r="B113" s="264" t="s">
        <v>1050</v>
      </c>
      <c r="C113" s="264"/>
      <c r="D113" s="262">
        <v>37622</v>
      </c>
      <c r="E113" s="262">
        <v>46022</v>
      </c>
      <c r="F113" s="264"/>
      <c r="G113" s="264"/>
      <c r="H113" s="264" t="s">
        <v>819</v>
      </c>
    </row>
    <row r="114" spans="1:8" x14ac:dyDescent="0.2">
      <c r="A114" s="264">
        <v>14</v>
      </c>
      <c r="B114" s="264" t="s">
        <v>1051</v>
      </c>
      <c r="C114" s="264"/>
      <c r="D114" s="262">
        <v>37622</v>
      </c>
      <c r="E114" s="262">
        <v>46022</v>
      </c>
      <c r="F114" s="264"/>
      <c r="G114" s="264"/>
      <c r="H114" s="264" t="s">
        <v>819</v>
      </c>
    </row>
    <row r="115" spans="1:8" x14ac:dyDescent="0.2">
      <c r="A115" s="264">
        <v>15</v>
      </c>
      <c r="B115" s="264" t="s">
        <v>1052</v>
      </c>
      <c r="C115" s="264"/>
      <c r="D115" s="262">
        <v>37622</v>
      </c>
      <c r="E115" s="262">
        <v>46022</v>
      </c>
      <c r="F115" s="264"/>
      <c r="G115" s="264"/>
      <c r="H115" s="264" t="s">
        <v>819</v>
      </c>
    </row>
    <row r="116" spans="1:8" x14ac:dyDescent="0.2">
      <c r="A116" s="264">
        <v>16</v>
      </c>
      <c r="B116" s="264" t="s">
        <v>1053</v>
      </c>
      <c r="C116" s="264"/>
      <c r="D116" s="262">
        <v>37622</v>
      </c>
      <c r="E116" s="262">
        <v>46022</v>
      </c>
      <c r="F116" s="264"/>
      <c r="G116" s="264"/>
      <c r="H116" s="264" t="s">
        <v>819</v>
      </c>
    </row>
    <row r="117" spans="1:8" x14ac:dyDescent="0.2">
      <c r="A117" s="264">
        <v>17</v>
      </c>
      <c r="B117" s="264" t="s">
        <v>1054</v>
      </c>
      <c r="C117" s="264"/>
      <c r="D117" s="262">
        <v>37622</v>
      </c>
      <c r="E117" s="262">
        <v>46022</v>
      </c>
      <c r="F117" s="264"/>
      <c r="G117" s="264"/>
      <c r="H117" s="264" t="s">
        <v>819</v>
      </c>
    </row>
    <row r="118" spans="1:8" x14ac:dyDescent="0.2">
      <c r="A118" s="264">
        <v>18</v>
      </c>
      <c r="B118" s="264" t="s">
        <v>1055</v>
      </c>
      <c r="C118" s="264"/>
      <c r="D118" s="262">
        <v>37622</v>
      </c>
      <c r="E118" s="262">
        <v>46022</v>
      </c>
      <c r="F118" s="264"/>
      <c r="G118" s="264"/>
      <c r="H118" s="264" t="s">
        <v>819</v>
      </c>
    </row>
    <row r="119" spans="1:8" x14ac:dyDescent="0.2">
      <c r="A119" s="264">
        <v>19</v>
      </c>
      <c r="B119" s="264" t="s">
        <v>1056</v>
      </c>
      <c r="C119" s="264"/>
      <c r="D119" s="262">
        <v>37622</v>
      </c>
      <c r="E119" s="262">
        <v>46022</v>
      </c>
      <c r="F119" s="264"/>
      <c r="G119" s="264"/>
      <c r="H119" s="264" t="s">
        <v>819</v>
      </c>
    </row>
    <row r="120" spans="1:8" x14ac:dyDescent="0.2">
      <c r="A120" s="264">
        <v>20</v>
      </c>
      <c r="B120" s="264" t="s">
        <v>1057</v>
      </c>
      <c r="C120" s="264"/>
      <c r="D120" s="262">
        <v>37622</v>
      </c>
      <c r="E120" s="262">
        <v>46022</v>
      </c>
      <c r="F120" s="264"/>
      <c r="G120" s="264"/>
      <c r="H120" s="264" t="s">
        <v>819</v>
      </c>
    </row>
    <row r="121" spans="1:8" x14ac:dyDescent="0.2">
      <c r="A121" s="264">
        <v>21</v>
      </c>
      <c r="B121" s="264" t="s">
        <v>1058</v>
      </c>
      <c r="C121" s="264"/>
      <c r="D121" s="262">
        <v>37622</v>
      </c>
      <c r="E121" s="262">
        <v>46022</v>
      </c>
      <c r="F121" s="264"/>
      <c r="G121" s="264"/>
      <c r="H121" s="264" t="s">
        <v>819</v>
      </c>
    </row>
    <row r="122" spans="1:8" x14ac:dyDescent="0.2">
      <c r="A122" s="264">
        <v>22</v>
      </c>
      <c r="B122" s="264" t="s">
        <v>1059</v>
      </c>
      <c r="C122" s="264"/>
      <c r="D122" s="262">
        <v>37622</v>
      </c>
      <c r="E122" s="262">
        <v>46022</v>
      </c>
      <c r="F122" s="264"/>
      <c r="G122" s="264"/>
      <c r="H122" s="264" t="s">
        <v>819</v>
      </c>
    </row>
    <row r="123" spans="1:8" x14ac:dyDescent="0.2">
      <c r="A123" s="264">
        <v>23</v>
      </c>
      <c r="B123" s="264" t="s">
        <v>1060</v>
      </c>
      <c r="C123" s="264"/>
      <c r="D123" s="262">
        <v>37622</v>
      </c>
      <c r="E123" s="262">
        <v>46022</v>
      </c>
      <c r="F123" s="264"/>
      <c r="G123" s="264"/>
      <c r="H123" s="264" t="s">
        <v>819</v>
      </c>
    </row>
    <row r="124" spans="1:8" x14ac:dyDescent="0.2">
      <c r="A124" s="264">
        <v>24</v>
      </c>
      <c r="B124" s="264" t="s">
        <v>1061</v>
      </c>
      <c r="C124" s="264"/>
      <c r="D124" s="262">
        <v>37622</v>
      </c>
      <c r="E124" s="262">
        <v>46022</v>
      </c>
      <c r="F124" s="264"/>
      <c r="G124" s="264"/>
      <c r="H124" s="264" t="s">
        <v>819</v>
      </c>
    </row>
    <row r="125" spans="1:8" x14ac:dyDescent="0.2">
      <c r="A125" s="264">
        <v>25</v>
      </c>
      <c r="B125" s="264" t="s">
        <v>1062</v>
      </c>
      <c r="C125" s="264"/>
      <c r="D125" s="262">
        <v>37622</v>
      </c>
      <c r="E125" s="262">
        <v>46022</v>
      </c>
      <c r="F125" s="264"/>
      <c r="G125" s="264"/>
      <c r="H125" s="264" t="s">
        <v>819</v>
      </c>
    </row>
    <row r="126" spans="1:8" x14ac:dyDescent="0.2">
      <c r="A126" s="264">
        <v>26</v>
      </c>
      <c r="B126" s="264" t="s">
        <v>1063</v>
      </c>
      <c r="C126" s="264"/>
      <c r="D126" s="262">
        <v>37622</v>
      </c>
      <c r="E126" s="262">
        <v>46022</v>
      </c>
      <c r="F126" s="264"/>
      <c r="G126" s="264"/>
      <c r="H126" s="264" t="s">
        <v>819</v>
      </c>
    </row>
    <row r="127" spans="1:8" x14ac:dyDescent="0.2">
      <c r="A127" s="264">
        <v>27</v>
      </c>
      <c r="B127" s="264" t="s">
        <v>1064</v>
      </c>
      <c r="C127" s="264"/>
      <c r="D127" s="262">
        <v>37622</v>
      </c>
      <c r="E127" s="262">
        <v>46022</v>
      </c>
      <c r="F127" s="264"/>
      <c r="G127" s="264"/>
      <c r="H127" s="264" t="s">
        <v>819</v>
      </c>
    </row>
    <row r="128" spans="1:8" x14ac:dyDescent="0.2">
      <c r="A128" s="264">
        <v>28</v>
      </c>
      <c r="B128" s="264" t="s">
        <v>1065</v>
      </c>
      <c r="C128" s="264"/>
      <c r="D128" s="262">
        <v>37622</v>
      </c>
      <c r="E128" s="262">
        <v>46022</v>
      </c>
      <c r="F128" s="264"/>
      <c r="G128" s="264"/>
      <c r="H128" s="264" t="s">
        <v>819</v>
      </c>
    </row>
    <row r="129" spans="1:8" x14ac:dyDescent="0.2">
      <c r="A129" s="264">
        <v>29</v>
      </c>
      <c r="B129" s="264" t="s">
        <v>1066</v>
      </c>
      <c r="C129" s="264"/>
      <c r="D129" s="262">
        <v>37622</v>
      </c>
      <c r="E129" s="262">
        <v>46022</v>
      </c>
      <c r="F129" s="264"/>
      <c r="G129" s="264"/>
      <c r="H129" s="264" t="s">
        <v>819</v>
      </c>
    </row>
    <row r="130" spans="1:8" x14ac:dyDescent="0.2">
      <c r="A130" s="264">
        <v>30</v>
      </c>
      <c r="B130" s="264" t="s">
        <v>1067</v>
      </c>
      <c r="C130" s="264"/>
      <c r="D130" s="262">
        <v>37622</v>
      </c>
      <c r="E130" s="262">
        <v>46022</v>
      </c>
      <c r="F130" s="264"/>
      <c r="G130" s="264"/>
      <c r="H130" s="264" t="s">
        <v>819</v>
      </c>
    </row>
    <row r="131" spans="1:8" x14ac:dyDescent="0.2">
      <c r="A131" s="264">
        <v>31</v>
      </c>
      <c r="B131" s="264" t="s">
        <v>1068</v>
      </c>
      <c r="C131" s="264"/>
      <c r="D131" s="262">
        <v>37622</v>
      </c>
      <c r="E131" s="262">
        <v>46022</v>
      </c>
      <c r="F131" s="264"/>
      <c r="G131" s="264"/>
      <c r="H131" s="264" t="s">
        <v>819</v>
      </c>
    </row>
    <row r="132" spans="1:8" x14ac:dyDescent="0.2">
      <c r="A132" s="264">
        <v>32</v>
      </c>
      <c r="B132" s="264" t="s">
        <v>1069</v>
      </c>
      <c r="C132" s="264"/>
      <c r="D132" s="262">
        <v>37622</v>
      </c>
      <c r="E132" s="262">
        <v>46022</v>
      </c>
      <c r="F132" s="264"/>
      <c r="G132" s="264"/>
      <c r="H132" s="264" t="s">
        <v>819</v>
      </c>
    </row>
    <row r="133" spans="1:8" x14ac:dyDescent="0.2">
      <c r="A133" s="264">
        <v>33</v>
      </c>
      <c r="B133" s="264" t="s">
        <v>1070</v>
      </c>
      <c r="C133" s="264"/>
      <c r="D133" s="262">
        <v>37622</v>
      </c>
      <c r="E133" s="262">
        <v>46022</v>
      </c>
      <c r="F133" s="264"/>
      <c r="G133" s="264"/>
      <c r="H133" s="264" t="s">
        <v>819</v>
      </c>
    </row>
    <row r="134" spans="1:8" x14ac:dyDescent="0.2">
      <c r="A134" s="264">
        <v>34</v>
      </c>
      <c r="B134" s="264" t="s">
        <v>1071</v>
      </c>
      <c r="C134" s="264"/>
      <c r="D134" s="262">
        <v>37622</v>
      </c>
      <c r="E134" s="262">
        <v>46022</v>
      </c>
      <c r="F134" s="264"/>
      <c r="G134" s="264"/>
      <c r="H134" s="264" t="s">
        <v>819</v>
      </c>
    </row>
    <row r="135" spans="1:8" x14ac:dyDescent="0.2">
      <c r="A135" s="264">
        <v>35</v>
      </c>
      <c r="B135" s="264" t="s">
        <v>1072</v>
      </c>
      <c r="C135" s="264"/>
      <c r="D135" s="262">
        <v>37622</v>
      </c>
      <c r="E135" s="262">
        <v>46022</v>
      </c>
      <c r="F135" s="264"/>
      <c r="G135" s="264"/>
      <c r="H135" s="264" t="s">
        <v>819</v>
      </c>
    </row>
    <row r="136" spans="1:8" x14ac:dyDescent="0.2">
      <c r="A136" s="264">
        <v>36</v>
      </c>
      <c r="B136" s="264" t="s">
        <v>1073</v>
      </c>
      <c r="C136" s="264"/>
      <c r="D136" s="262">
        <v>37622</v>
      </c>
      <c r="E136" s="262">
        <v>46022</v>
      </c>
      <c r="F136" s="264"/>
      <c r="G136" s="264"/>
      <c r="H136" s="264" t="s">
        <v>819</v>
      </c>
    </row>
    <row r="137" spans="1:8" x14ac:dyDescent="0.2">
      <c r="A137" s="264">
        <v>37</v>
      </c>
      <c r="B137" s="264" t="s">
        <v>1074</v>
      </c>
      <c r="C137" s="264"/>
      <c r="D137" s="262">
        <v>37622</v>
      </c>
      <c r="E137" s="262">
        <v>46022</v>
      </c>
      <c r="F137" s="264"/>
      <c r="G137" s="264"/>
      <c r="H137" s="264" t="s">
        <v>819</v>
      </c>
    </row>
    <row r="138" spans="1:8" x14ac:dyDescent="0.2">
      <c r="A138" s="264">
        <v>38</v>
      </c>
      <c r="B138" s="264" t="s">
        <v>1075</v>
      </c>
      <c r="C138" s="264"/>
      <c r="D138" s="262">
        <v>37622</v>
      </c>
      <c r="E138" s="262">
        <v>46022</v>
      </c>
      <c r="F138" s="264"/>
      <c r="G138" s="264"/>
      <c r="H138" s="264" t="s">
        <v>819</v>
      </c>
    </row>
    <row r="139" spans="1:8" x14ac:dyDescent="0.2">
      <c r="A139" s="264">
        <v>39</v>
      </c>
      <c r="B139" s="264" t="s">
        <v>1076</v>
      </c>
      <c r="C139" s="264"/>
      <c r="D139" s="262">
        <v>37622</v>
      </c>
      <c r="E139" s="262">
        <v>46022</v>
      </c>
      <c r="F139" s="264"/>
      <c r="G139" s="264"/>
      <c r="H139" s="264" t="s">
        <v>819</v>
      </c>
    </row>
    <row r="140" spans="1:8" x14ac:dyDescent="0.2">
      <c r="A140" s="264">
        <v>40</v>
      </c>
      <c r="B140" s="264" t="s">
        <v>1077</v>
      </c>
      <c r="C140" s="264"/>
      <c r="D140" s="262">
        <v>37622</v>
      </c>
      <c r="E140" s="262">
        <v>46022</v>
      </c>
      <c r="F140" s="264"/>
      <c r="G140" s="264"/>
      <c r="H140" s="264" t="s">
        <v>819</v>
      </c>
    </row>
    <row r="141" spans="1:8" x14ac:dyDescent="0.2">
      <c r="A141" s="264">
        <v>41</v>
      </c>
      <c r="B141" s="264" t="s">
        <v>1078</v>
      </c>
      <c r="C141" s="264"/>
      <c r="D141" s="262">
        <v>37622</v>
      </c>
      <c r="E141" s="262">
        <v>46022</v>
      </c>
      <c r="F141" s="264"/>
      <c r="G141" s="264"/>
      <c r="H141" s="264" t="s">
        <v>819</v>
      </c>
    </row>
    <row r="142" spans="1:8" x14ac:dyDescent="0.2">
      <c r="A142" s="264">
        <v>42</v>
      </c>
      <c r="B142" s="264" t="s">
        <v>1079</v>
      </c>
      <c r="C142" s="264"/>
      <c r="D142" s="262">
        <v>37622</v>
      </c>
      <c r="E142" s="262">
        <v>46022</v>
      </c>
      <c r="F142" s="264"/>
      <c r="G142" s="264"/>
      <c r="H142" s="264" t="s">
        <v>819</v>
      </c>
    </row>
    <row r="143" spans="1:8" x14ac:dyDescent="0.2">
      <c r="A143" s="264">
        <v>43</v>
      </c>
      <c r="B143" s="264" t="s">
        <v>1080</v>
      </c>
      <c r="C143" s="264"/>
      <c r="D143" s="262">
        <v>37622</v>
      </c>
      <c r="E143" s="262">
        <v>46022</v>
      </c>
      <c r="F143" s="264"/>
      <c r="G143" s="264"/>
      <c r="H143" s="264" t="s">
        <v>819</v>
      </c>
    </row>
    <row r="144" spans="1:8" x14ac:dyDescent="0.2">
      <c r="A144" s="264">
        <v>44</v>
      </c>
      <c r="B144" s="264" t="s">
        <v>1081</v>
      </c>
      <c r="C144" s="264"/>
      <c r="D144" s="262">
        <v>37622</v>
      </c>
      <c r="E144" s="262">
        <v>46022</v>
      </c>
      <c r="F144" s="264"/>
      <c r="G144" s="264"/>
      <c r="H144" s="264" t="s">
        <v>819</v>
      </c>
    </row>
    <row r="145" spans="1:8" x14ac:dyDescent="0.2">
      <c r="A145" s="264">
        <v>45</v>
      </c>
      <c r="B145" s="264" t="s">
        <v>1082</v>
      </c>
      <c r="C145" s="264"/>
      <c r="D145" s="262">
        <v>37622</v>
      </c>
      <c r="E145" s="262">
        <v>46022</v>
      </c>
      <c r="F145" s="264"/>
      <c r="G145" s="264"/>
      <c r="H145" s="264" t="s">
        <v>819</v>
      </c>
    </row>
    <row r="146" spans="1:8" x14ac:dyDescent="0.2">
      <c r="A146" s="264">
        <v>46</v>
      </c>
      <c r="B146" s="264" t="s">
        <v>1083</v>
      </c>
      <c r="C146" s="264"/>
      <c r="D146" s="262">
        <v>37622</v>
      </c>
      <c r="E146" s="262">
        <v>46022</v>
      </c>
      <c r="F146" s="264"/>
      <c r="G146" s="264"/>
      <c r="H146" s="264" t="s">
        <v>819</v>
      </c>
    </row>
    <row r="147" spans="1:8" x14ac:dyDescent="0.2">
      <c r="A147" s="264">
        <v>47</v>
      </c>
      <c r="B147" s="264" t="s">
        <v>1084</v>
      </c>
      <c r="C147" s="264"/>
      <c r="D147" s="262">
        <v>37622</v>
      </c>
      <c r="E147" s="262">
        <v>46022</v>
      </c>
      <c r="F147" s="264"/>
      <c r="G147" s="264"/>
      <c r="H147" s="264" t="s">
        <v>819</v>
      </c>
    </row>
    <row r="148" spans="1:8" x14ac:dyDescent="0.2">
      <c r="A148" s="264">
        <v>48</v>
      </c>
      <c r="B148" s="264" t="s">
        <v>1085</v>
      </c>
      <c r="C148" s="264"/>
      <c r="D148" s="262">
        <v>37622</v>
      </c>
      <c r="E148" s="262">
        <v>46022</v>
      </c>
      <c r="F148" s="264"/>
      <c r="G148" s="264"/>
      <c r="H148" s="264" t="s">
        <v>819</v>
      </c>
    </row>
    <row r="149" spans="1:8" x14ac:dyDescent="0.2">
      <c r="A149" s="264">
        <v>49</v>
      </c>
      <c r="B149" s="264" t="s">
        <v>1086</v>
      </c>
      <c r="C149" s="264"/>
      <c r="D149" s="262">
        <v>37622</v>
      </c>
      <c r="E149" s="262">
        <v>46022</v>
      </c>
      <c r="F149" s="264"/>
      <c r="G149" s="264"/>
      <c r="H149" s="264" t="s">
        <v>819</v>
      </c>
    </row>
    <row r="150" spans="1:8" x14ac:dyDescent="0.2">
      <c r="A150" s="264">
        <v>50</v>
      </c>
      <c r="B150" s="264" t="s">
        <v>1087</v>
      </c>
      <c r="C150" s="264"/>
      <c r="D150" s="262">
        <v>37622</v>
      </c>
      <c r="E150" s="262">
        <v>46022</v>
      </c>
      <c r="F150" s="264"/>
      <c r="G150" s="264"/>
      <c r="H150" s="264" t="s">
        <v>819</v>
      </c>
    </row>
    <row r="151" spans="1:8" x14ac:dyDescent="0.2">
      <c r="A151" s="264">
        <v>51</v>
      </c>
      <c r="B151" s="264" t="s">
        <v>1088</v>
      </c>
      <c r="C151" s="264"/>
      <c r="D151" s="262">
        <v>37622</v>
      </c>
      <c r="E151" s="262">
        <v>46022</v>
      </c>
      <c r="F151" s="264"/>
      <c r="G151" s="264"/>
      <c r="H151" s="264" t="s">
        <v>819</v>
      </c>
    </row>
    <row r="152" spans="1:8" x14ac:dyDescent="0.2">
      <c r="A152" s="264">
        <v>52</v>
      </c>
      <c r="B152" s="264" t="s">
        <v>1089</v>
      </c>
      <c r="C152" s="264"/>
      <c r="D152" s="262">
        <v>37622</v>
      </c>
      <c r="E152" s="262">
        <v>46022</v>
      </c>
      <c r="F152" s="264"/>
      <c r="G152" s="264"/>
      <c r="H152" s="264" t="s">
        <v>819</v>
      </c>
    </row>
    <row r="153" spans="1:8" x14ac:dyDescent="0.2">
      <c r="A153" s="264">
        <v>53</v>
      </c>
      <c r="B153" s="264" t="s">
        <v>1090</v>
      </c>
      <c r="C153" s="264"/>
      <c r="D153" s="262">
        <v>37622</v>
      </c>
      <c r="E153" s="262">
        <v>46022</v>
      </c>
      <c r="F153" s="264"/>
      <c r="G153" s="264"/>
      <c r="H153" s="264" t="s">
        <v>819</v>
      </c>
    </row>
    <row r="154" spans="1:8" x14ac:dyDescent="0.2">
      <c r="A154" s="264">
        <v>54</v>
      </c>
      <c r="B154" s="264" t="s">
        <v>1091</v>
      </c>
      <c r="C154" s="264"/>
      <c r="D154" s="262">
        <v>37622</v>
      </c>
      <c r="E154" s="262">
        <v>46022</v>
      </c>
      <c r="F154" s="264"/>
      <c r="G154" s="264"/>
      <c r="H154" s="264" t="s">
        <v>819</v>
      </c>
    </row>
    <row r="155" spans="1:8" x14ac:dyDescent="0.2">
      <c r="A155" s="264">
        <v>55</v>
      </c>
      <c r="B155" s="264" t="s">
        <v>1092</v>
      </c>
      <c r="C155" s="264"/>
      <c r="D155" s="262">
        <v>37622</v>
      </c>
      <c r="E155" s="262">
        <v>46022</v>
      </c>
      <c r="F155" s="264"/>
      <c r="G155" s="264"/>
      <c r="H155" s="264" t="s">
        <v>819</v>
      </c>
    </row>
    <row r="156" spans="1:8" x14ac:dyDescent="0.2">
      <c r="A156" s="264">
        <v>56</v>
      </c>
      <c r="B156" s="264" t="s">
        <v>1093</v>
      </c>
      <c r="C156" s="264"/>
      <c r="D156" s="262">
        <v>37622</v>
      </c>
      <c r="E156" s="262">
        <v>46022</v>
      </c>
      <c r="F156" s="264"/>
      <c r="G156" s="264"/>
      <c r="H156" s="264" t="s">
        <v>819</v>
      </c>
    </row>
    <row r="157" spans="1:8" x14ac:dyDescent="0.2">
      <c r="A157" s="264">
        <v>57</v>
      </c>
      <c r="B157" s="264" t="s">
        <v>1094</v>
      </c>
      <c r="C157" s="264"/>
      <c r="D157" s="262">
        <v>37622</v>
      </c>
      <c r="E157" s="262">
        <v>46022</v>
      </c>
      <c r="F157" s="264"/>
      <c r="G157" s="264"/>
      <c r="H157" s="264" t="s">
        <v>819</v>
      </c>
    </row>
    <row r="158" spans="1:8" x14ac:dyDescent="0.2">
      <c r="A158" s="264">
        <v>58</v>
      </c>
      <c r="B158" s="264" t="s">
        <v>1095</v>
      </c>
      <c r="C158" s="264"/>
      <c r="D158" s="262">
        <v>37622</v>
      </c>
      <c r="E158" s="262">
        <v>46022</v>
      </c>
      <c r="F158" s="264"/>
      <c r="G158" s="264"/>
      <c r="H158" s="264" t="s">
        <v>819</v>
      </c>
    </row>
    <row r="159" spans="1:8" x14ac:dyDescent="0.2">
      <c r="A159" s="264">
        <v>59</v>
      </c>
      <c r="B159" s="264" t="s">
        <v>1096</v>
      </c>
      <c r="C159" s="264"/>
      <c r="D159" s="262">
        <v>37622</v>
      </c>
      <c r="E159" s="262">
        <v>46022</v>
      </c>
      <c r="F159" s="264"/>
      <c r="G159" s="264"/>
      <c r="H159" s="264" t="s">
        <v>819</v>
      </c>
    </row>
    <row r="160" spans="1:8" x14ac:dyDescent="0.2">
      <c r="A160" s="264">
        <v>60</v>
      </c>
      <c r="B160" s="264" t="s">
        <v>1097</v>
      </c>
      <c r="C160" s="264"/>
      <c r="D160" s="262">
        <v>37622</v>
      </c>
      <c r="E160" s="262">
        <v>46022</v>
      </c>
      <c r="F160" s="264"/>
      <c r="G160" s="264"/>
      <c r="H160" s="264" t="s">
        <v>819</v>
      </c>
    </row>
    <row r="161" spans="1:8" x14ac:dyDescent="0.2">
      <c r="A161" s="264">
        <v>61</v>
      </c>
      <c r="B161" s="264" t="s">
        <v>1098</v>
      </c>
      <c r="C161" s="264"/>
      <c r="D161" s="262">
        <v>37622</v>
      </c>
      <c r="E161" s="262">
        <v>46022</v>
      </c>
      <c r="F161" s="264"/>
      <c r="G161" s="264"/>
      <c r="H161" s="264" t="s">
        <v>819</v>
      </c>
    </row>
    <row r="162" spans="1:8" x14ac:dyDescent="0.2">
      <c r="A162" s="264">
        <v>62</v>
      </c>
      <c r="B162" s="264" t="s">
        <v>1099</v>
      </c>
      <c r="C162" s="264"/>
      <c r="D162" s="262">
        <v>37622</v>
      </c>
      <c r="E162" s="262">
        <v>46022</v>
      </c>
      <c r="F162" s="264"/>
      <c r="G162" s="264"/>
      <c r="H162" s="264" t="s">
        <v>819</v>
      </c>
    </row>
    <row r="163" spans="1:8" x14ac:dyDescent="0.2">
      <c r="A163" s="264">
        <v>63</v>
      </c>
      <c r="B163" s="264" t="s">
        <v>1100</v>
      </c>
      <c r="C163" s="264"/>
      <c r="D163" s="262">
        <v>37622</v>
      </c>
      <c r="E163" s="262">
        <v>46022</v>
      </c>
      <c r="F163" s="264"/>
      <c r="G163" s="264"/>
      <c r="H163" s="264" t="s">
        <v>819</v>
      </c>
    </row>
    <row r="164" spans="1:8" x14ac:dyDescent="0.2">
      <c r="A164" s="264">
        <v>64</v>
      </c>
      <c r="B164" s="264" t="s">
        <v>1101</v>
      </c>
      <c r="C164" s="264"/>
      <c r="D164" s="262">
        <v>37622</v>
      </c>
      <c r="E164" s="262">
        <v>46022</v>
      </c>
      <c r="F164" s="264"/>
      <c r="G164" s="264"/>
      <c r="H164" s="264" t="s">
        <v>819</v>
      </c>
    </row>
    <row r="165" spans="1:8" x14ac:dyDescent="0.2">
      <c r="A165" s="264">
        <v>65</v>
      </c>
      <c r="B165" s="264" t="s">
        <v>1102</v>
      </c>
      <c r="C165" s="264"/>
      <c r="D165" s="262">
        <v>37622</v>
      </c>
      <c r="E165" s="262">
        <v>46022</v>
      </c>
      <c r="F165" s="264"/>
      <c r="G165" s="264"/>
      <c r="H165" s="264" t="s">
        <v>819</v>
      </c>
    </row>
    <row r="166" spans="1:8" x14ac:dyDescent="0.2">
      <c r="A166" s="264">
        <v>66</v>
      </c>
      <c r="B166" s="264" t="s">
        <v>1103</v>
      </c>
      <c r="C166" s="264"/>
      <c r="D166" s="262">
        <v>37622</v>
      </c>
      <c r="E166" s="262">
        <v>46022</v>
      </c>
      <c r="F166" s="264"/>
      <c r="G166" s="264"/>
      <c r="H166" s="264" t="s">
        <v>819</v>
      </c>
    </row>
    <row r="167" spans="1:8" x14ac:dyDescent="0.2">
      <c r="A167" s="264">
        <v>67</v>
      </c>
      <c r="B167" s="264" t="s">
        <v>1104</v>
      </c>
      <c r="C167" s="264"/>
      <c r="D167" s="262">
        <v>37622</v>
      </c>
      <c r="E167" s="262">
        <v>46022</v>
      </c>
      <c r="F167" s="264"/>
      <c r="G167" s="264"/>
      <c r="H167" s="264" t="s">
        <v>819</v>
      </c>
    </row>
    <row r="168" spans="1:8" x14ac:dyDescent="0.2">
      <c r="A168" s="264">
        <v>68</v>
      </c>
      <c r="B168" s="264" t="s">
        <v>1105</v>
      </c>
      <c r="C168" s="264"/>
      <c r="D168" s="262">
        <v>37622</v>
      </c>
      <c r="E168" s="262">
        <v>46022</v>
      </c>
      <c r="F168" s="264"/>
      <c r="G168" s="264"/>
      <c r="H168" s="264" t="s">
        <v>819</v>
      </c>
    </row>
    <row r="169" spans="1:8" x14ac:dyDescent="0.2">
      <c r="A169" s="264">
        <v>69</v>
      </c>
      <c r="B169" s="264" t="s">
        <v>1106</v>
      </c>
      <c r="C169" s="264"/>
      <c r="D169" s="262">
        <v>37622</v>
      </c>
      <c r="E169" s="262">
        <v>46022</v>
      </c>
      <c r="F169" s="264"/>
      <c r="G169" s="264"/>
      <c r="H169" s="264" t="s">
        <v>819</v>
      </c>
    </row>
    <row r="170" spans="1:8" x14ac:dyDescent="0.2">
      <c r="A170" s="264">
        <v>70</v>
      </c>
      <c r="B170" s="264" t="s">
        <v>1107</v>
      </c>
      <c r="C170" s="264"/>
      <c r="D170" s="262">
        <v>37622</v>
      </c>
      <c r="E170" s="262">
        <v>46022</v>
      </c>
      <c r="F170" s="264"/>
      <c r="G170" s="264"/>
      <c r="H170" s="264" t="s">
        <v>819</v>
      </c>
    </row>
    <row r="171" spans="1:8" x14ac:dyDescent="0.2">
      <c r="A171" s="264">
        <v>71</v>
      </c>
      <c r="B171" s="264" t="s">
        <v>1108</v>
      </c>
      <c r="C171" s="264"/>
      <c r="D171" s="262">
        <v>37622</v>
      </c>
      <c r="E171" s="262">
        <v>46022</v>
      </c>
      <c r="F171" s="264"/>
      <c r="G171" s="264"/>
      <c r="H171" s="264" t="s">
        <v>819</v>
      </c>
    </row>
    <row r="172" spans="1:8" x14ac:dyDescent="0.2">
      <c r="A172" s="264">
        <v>72</v>
      </c>
      <c r="B172" s="264" t="s">
        <v>1109</v>
      </c>
      <c r="C172" s="264"/>
      <c r="D172" s="262">
        <v>37622</v>
      </c>
      <c r="E172" s="262">
        <v>46022</v>
      </c>
      <c r="F172" s="264"/>
      <c r="G172" s="264"/>
      <c r="H172" s="264" t="s">
        <v>819</v>
      </c>
    </row>
    <row r="173" spans="1:8" x14ac:dyDescent="0.2">
      <c r="A173" s="264">
        <v>73</v>
      </c>
      <c r="B173" s="264" t="s">
        <v>1110</v>
      </c>
      <c r="C173" s="264"/>
      <c r="D173" s="262">
        <v>37622</v>
      </c>
      <c r="E173" s="262">
        <v>46022</v>
      </c>
      <c r="F173" s="264"/>
      <c r="G173" s="264"/>
      <c r="H173" s="264" t="s">
        <v>819</v>
      </c>
    </row>
    <row r="174" spans="1:8" x14ac:dyDescent="0.2">
      <c r="A174" s="264">
        <v>74</v>
      </c>
      <c r="B174" s="264" t="s">
        <v>1111</v>
      </c>
      <c r="C174" s="264"/>
      <c r="D174" s="262">
        <v>37622</v>
      </c>
      <c r="E174" s="262">
        <v>46022</v>
      </c>
      <c r="F174" s="264"/>
      <c r="G174" s="264"/>
      <c r="H174" s="264" t="s">
        <v>819</v>
      </c>
    </row>
    <row r="175" spans="1:8" x14ac:dyDescent="0.2">
      <c r="A175" s="264">
        <v>75</v>
      </c>
      <c r="B175" s="264" t="s">
        <v>1112</v>
      </c>
      <c r="C175" s="264"/>
      <c r="D175" s="262">
        <v>37622</v>
      </c>
      <c r="E175" s="262">
        <v>46022</v>
      </c>
      <c r="F175" s="264"/>
      <c r="G175" s="264"/>
      <c r="H175" s="264" t="s">
        <v>819</v>
      </c>
    </row>
    <row r="176" spans="1:8" x14ac:dyDescent="0.2">
      <c r="A176" s="264">
        <v>76</v>
      </c>
      <c r="B176" s="264" t="s">
        <v>1113</v>
      </c>
      <c r="C176" s="264"/>
      <c r="D176" s="262">
        <v>37622</v>
      </c>
      <c r="E176" s="262">
        <v>46022</v>
      </c>
      <c r="F176" s="264"/>
      <c r="G176" s="264"/>
      <c r="H176" s="264" t="s">
        <v>819</v>
      </c>
    </row>
    <row r="177" spans="1:8" x14ac:dyDescent="0.2">
      <c r="A177" s="264">
        <v>77</v>
      </c>
      <c r="B177" s="264" t="s">
        <v>1114</v>
      </c>
      <c r="C177" s="264"/>
      <c r="D177" s="262">
        <v>37622</v>
      </c>
      <c r="E177" s="262">
        <v>46022</v>
      </c>
      <c r="F177" s="264"/>
      <c r="G177" s="264"/>
      <c r="H177" s="264" t="s">
        <v>819</v>
      </c>
    </row>
    <row r="178" spans="1:8" x14ac:dyDescent="0.2">
      <c r="A178" s="264">
        <v>78</v>
      </c>
      <c r="B178" s="264" t="s">
        <v>1115</v>
      </c>
      <c r="C178" s="264"/>
      <c r="D178" s="262">
        <v>37622</v>
      </c>
      <c r="E178" s="262">
        <v>46022</v>
      </c>
      <c r="F178" s="264"/>
      <c r="G178" s="264"/>
      <c r="H178" s="264" t="s">
        <v>819</v>
      </c>
    </row>
    <row r="179" spans="1:8" x14ac:dyDescent="0.2">
      <c r="A179" s="264">
        <v>79</v>
      </c>
      <c r="B179" s="264" t="s">
        <v>1116</v>
      </c>
      <c r="C179" s="264"/>
      <c r="D179" s="262">
        <v>37622</v>
      </c>
      <c r="E179" s="262">
        <v>46022</v>
      </c>
      <c r="F179" s="264"/>
      <c r="G179" s="264"/>
      <c r="H179" s="264" t="s">
        <v>819</v>
      </c>
    </row>
    <row r="180" spans="1:8" x14ac:dyDescent="0.2">
      <c r="A180" s="264">
        <v>80</v>
      </c>
      <c r="B180" s="264" t="s">
        <v>1117</v>
      </c>
      <c r="C180" s="264"/>
      <c r="D180" s="262">
        <v>37622</v>
      </c>
      <c r="E180" s="262">
        <v>46022</v>
      </c>
      <c r="F180" s="264"/>
      <c r="G180" s="264"/>
      <c r="H180" s="264" t="s">
        <v>819</v>
      </c>
    </row>
    <row r="181" spans="1:8" x14ac:dyDescent="0.2">
      <c r="A181" s="264">
        <v>81</v>
      </c>
      <c r="B181" s="264" t="s">
        <v>1118</v>
      </c>
      <c r="C181" s="264"/>
      <c r="D181" s="262">
        <v>37622</v>
      </c>
      <c r="E181" s="262">
        <v>46022</v>
      </c>
      <c r="F181" s="264"/>
      <c r="G181" s="264"/>
      <c r="H181" s="264" t="s">
        <v>819</v>
      </c>
    </row>
    <row r="182" spans="1:8" x14ac:dyDescent="0.2">
      <c r="A182" s="264">
        <v>82</v>
      </c>
      <c r="B182" s="264" t="s">
        <v>1119</v>
      </c>
      <c r="C182" s="264"/>
      <c r="D182" s="262">
        <v>37622</v>
      </c>
      <c r="E182" s="262">
        <v>46022</v>
      </c>
      <c r="F182" s="264"/>
      <c r="G182" s="264"/>
      <c r="H182" s="264" t="s">
        <v>819</v>
      </c>
    </row>
    <row r="183" spans="1:8" x14ac:dyDescent="0.2">
      <c r="A183" s="264">
        <v>83</v>
      </c>
      <c r="B183" s="264" t="s">
        <v>1120</v>
      </c>
      <c r="C183" s="264"/>
      <c r="D183" s="262">
        <v>37622</v>
      </c>
      <c r="E183" s="262">
        <v>46022</v>
      </c>
      <c r="F183" s="264"/>
      <c r="G183" s="264"/>
      <c r="H183" s="264" t="s">
        <v>819</v>
      </c>
    </row>
    <row r="184" spans="1:8" x14ac:dyDescent="0.2">
      <c r="A184" s="264">
        <v>84</v>
      </c>
      <c r="B184" s="264" t="s">
        <v>1121</v>
      </c>
      <c r="C184" s="264"/>
      <c r="D184" s="262">
        <v>37622</v>
      </c>
      <c r="E184" s="262">
        <v>46022</v>
      </c>
      <c r="F184" s="264"/>
      <c r="G184" s="264"/>
      <c r="H184" s="264" t="s">
        <v>819</v>
      </c>
    </row>
    <row r="185" spans="1:8" x14ac:dyDescent="0.2">
      <c r="A185" s="264">
        <v>85</v>
      </c>
      <c r="B185" s="264" t="s">
        <v>1122</v>
      </c>
      <c r="C185" s="264"/>
      <c r="D185" s="262">
        <v>37622</v>
      </c>
      <c r="E185" s="262">
        <v>46022</v>
      </c>
      <c r="F185" s="264"/>
      <c r="G185" s="264"/>
      <c r="H185" s="264" t="s">
        <v>819</v>
      </c>
    </row>
    <row r="186" spans="1:8" x14ac:dyDescent="0.2">
      <c r="A186" s="264">
        <v>86</v>
      </c>
      <c r="B186" s="264" t="s">
        <v>1123</v>
      </c>
      <c r="C186" s="264"/>
      <c r="D186" s="262">
        <v>37622</v>
      </c>
      <c r="E186" s="262">
        <v>46022</v>
      </c>
      <c r="F186" s="264"/>
      <c r="G186" s="264"/>
      <c r="H186" s="264" t="s">
        <v>819</v>
      </c>
    </row>
    <row r="187" spans="1:8" x14ac:dyDescent="0.2">
      <c r="A187" s="264">
        <v>87</v>
      </c>
      <c r="B187" s="264" t="s">
        <v>1124</v>
      </c>
      <c r="C187" s="264"/>
      <c r="D187" s="262">
        <v>37622</v>
      </c>
      <c r="E187" s="262">
        <v>46022</v>
      </c>
      <c r="F187" s="264"/>
      <c r="G187" s="264"/>
      <c r="H187" s="264" t="s">
        <v>819</v>
      </c>
    </row>
    <row r="188" spans="1:8" x14ac:dyDescent="0.2">
      <c r="A188" s="264">
        <v>88</v>
      </c>
      <c r="B188" s="264" t="s">
        <v>1125</v>
      </c>
      <c r="C188" s="264"/>
      <c r="D188" s="262">
        <v>37622</v>
      </c>
      <c r="E188" s="262">
        <v>46022</v>
      </c>
      <c r="F188" s="264"/>
      <c r="G188" s="264"/>
      <c r="H188" s="264" t="s">
        <v>819</v>
      </c>
    </row>
    <row r="189" spans="1:8" x14ac:dyDescent="0.2">
      <c r="A189" s="264">
        <v>89</v>
      </c>
      <c r="B189" s="264" t="s">
        <v>1126</v>
      </c>
      <c r="C189" s="264"/>
      <c r="D189" s="262">
        <v>37622</v>
      </c>
      <c r="E189" s="262">
        <v>46022</v>
      </c>
      <c r="F189" s="264"/>
      <c r="G189" s="264"/>
      <c r="H189" s="264" t="s">
        <v>819</v>
      </c>
    </row>
    <row r="190" spans="1:8" x14ac:dyDescent="0.2">
      <c r="A190" s="264">
        <v>90</v>
      </c>
      <c r="B190" s="264" t="s">
        <v>1127</v>
      </c>
      <c r="C190" s="264"/>
      <c r="D190" s="262">
        <v>37622</v>
      </c>
      <c r="E190" s="262">
        <v>46022</v>
      </c>
      <c r="F190" s="264"/>
      <c r="G190" s="264"/>
      <c r="H190" s="264" t="s">
        <v>819</v>
      </c>
    </row>
    <row r="191" spans="1:8" x14ac:dyDescent="0.2">
      <c r="A191" s="264">
        <v>91</v>
      </c>
      <c r="B191" s="264" t="s">
        <v>1128</v>
      </c>
      <c r="C191" s="264"/>
      <c r="D191" s="262">
        <v>37622</v>
      </c>
      <c r="E191" s="262">
        <v>46022</v>
      </c>
      <c r="F191" s="264"/>
      <c r="G191" s="264"/>
      <c r="H191" s="264" t="s">
        <v>819</v>
      </c>
    </row>
    <row r="192" spans="1:8" x14ac:dyDescent="0.2">
      <c r="A192" s="264">
        <v>92</v>
      </c>
      <c r="B192" s="264" t="s">
        <v>1129</v>
      </c>
      <c r="C192" s="264"/>
      <c r="D192" s="262">
        <v>37622</v>
      </c>
      <c r="E192" s="262">
        <v>46022</v>
      </c>
      <c r="F192" s="264"/>
      <c r="G192" s="264"/>
      <c r="H192" s="264" t="s">
        <v>819</v>
      </c>
    </row>
    <row r="193" spans="1:8" x14ac:dyDescent="0.2">
      <c r="A193" s="264">
        <v>93</v>
      </c>
      <c r="B193" s="264" t="s">
        <v>1130</v>
      </c>
      <c r="C193" s="264"/>
      <c r="D193" s="262">
        <v>37622</v>
      </c>
      <c r="E193" s="262">
        <v>46022</v>
      </c>
      <c r="F193" s="264"/>
      <c r="G193" s="264"/>
      <c r="H193" s="264" t="s">
        <v>819</v>
      </c>
    </row>
    <row r="194" spans="1:8" x14ac:dyDescent="0.2">
      <c r="A194" s="264">
        <v>94</v>
      </c>
      <c r="B194" s="264" t="s">
        <v>1131</v>
      </c>
      <c r="C194" s="264"/>
      <c r="D194" s="262">
        <v>37622</v>
      </c>
      <c r="E194" s="262">
        <v>46022</v>
      </c>
      <c r="F194" s="264"/>
      <c r="G194" s="264"/>
      <c r="H194" s="264" t="s">
        <v>819</v>
      </c>
    </row>
    <row r="195" spans="1:8" x14ac:dyDescent="0.2">
      <c r="A195" s="264">
        <v>95</v>
      </c>
      <c r="B195" s="264" t="s">
        <v>1132</v>
      </c>
      <c r="C195" s="264"/>
      <c r="D195" s="262">
        <v>37622</v>
      </c>
      <c r="E195" s="262">
        <v>46022</v>
      </c>
      <c r="F195" s="264"/>
      <c r="G195" s="264"/>
      <c r="H195" s="264" t="s">
        <v>819</v>
      </c>
    </row>
    <row r="196" spans="1:8" x14ac:dyDescent="0.2">
      <c r="A196" s="264">
        <v>96</v>
      </c>
      <c r="B196" s="264" t="s">
        <v>1133</v>
      </c>
      <c r="C196" s="264"/>
      <c r="D196" s="262">
        <v>37622</v>
      </c>
      <c r="E196" s="262">
        <v>46022</v>
      </c>
      <c r="F196" s="264"/>
      <c r="G196" s="264"/>
      <c r="H196" s="264" t="s">
        <v>819</v>
      </c>
    </row>
    <row r="197" spans="1:8" x14ac:dyDescent="0.2">
      <c r="A197" s="264">
        <v>97</v>
      </c>
      <c r="B197" s="264" t="s">
        <v>1134</v>
      </c>
      <c r="C197" s="264"/>
      <c r="D197" s="262">
        <v>37622</v>
      </c>
      <c r="E197" s="262">
        <v>46022</v>
      </c>
      <c r="F197" s="264"/>
      <c r="G197" s="264"/>
      <c r="H197" s="264" t="s">
        <v>819</v>
      </c>
    </row>
    <row r="198" spans="1:8" x14ac:dyDescent="0.2">
      <c r="A198" s="264">
        <v>98</v>
      </c>
      <c r="B198" s="264" t="s">
        <v>1135</v>
      </c>
      <c r="C198" s="264"/>
      <c r="D198" s="262">
        <v>37622</v>
      </c>
      <c r="E198" s="262">
        <v>46022</v>
      </c>
      <c r="F198" s="264"/>
      <c r="G198" s="264"/>
      <c r="H198" s="264" t="s">
        <v>819</v>
      </c>
    </row>
    <row r="199" spans="1:8" x14ac:dyDescent="0.2">
      <c r="A199" s="264">
        <v>99</v>
      </c>
      <c r="B199" s="264" t="s">
        <v>1136</v>
      </c>
      <c r="C199" s="264"/>
      <c r="D199" s="262">
        <v>37622</v>
      </c>
      <c r="E199" s="262">
        <v>46022</v>
      </c>
      <c r="F199" s="264"/>
      <c r="G199" s="264"/>
      <c r="H199" s="264" t="s">
        <v>819</v>
      </c>
    </row>
    <row r="200" spans="1:8" x14ac:dyDescent="0.2">
      <c r="A200" s="264" t="s">
        <v>1137</v>
      </c>
      <c r="B200" s="264" t="s">
        <v>1138</v>
      </c>
      <c r="C200" s="264"/>
      <c r="D200" s="262">
        <v>23012</v>
      </c>
      <c r="E200" s="262">
        <v>46022</v>
      </c>
      <c r="F200" s="264" t="s">
        <v>409</v>
      </c>
      <c r="G200" s="264" t="s">
        <v>409</v>
      </c>
      <c r="H200" s="264" t="s">
        <v>819</v>
      </c>
    </row>
    <row r="201" spans="1:8" x14ac:dyDescent="0.2">
      <c r="A201" s="264" t="s">
        <v>1139</v>
      </c>
      <c r="B201" s="264" t="s">
        <v>1140</v>
      </c>
      <c r="C201" s="264"/>
      <c r="D201" s="262">
        <v>23791</v>
      </c>
      <c r="E201" s="262">
        <v>46022</v>
      </c>
      <c r="F201" s="264" t="s">
        <v>413</v>
      </c>
      <c r="G201" s="264" t="s">
        <v>413</v>
      </c>
      <c r="H201" s="264" t="s">
        <v>819</v>
      </c>
    </row>
    <row r="202" spans="1:8" x14ac:dyDescent="0.2">
      <c r="A202" s="264" t="s">
        <v>1141</v>
      </c>
      <c r="B202" s="264" t="s">
        <v>1142</v>
      </c>
      <c r="C202" s="264"/>
      <c r="D202" s="262">
        <v>33337</v>
      </c>
      <c r="E202" s="262">
        <v>46022</v>
      </c>
      <c r="F202" s="264" t="s">
        <v>411</v>
      </c>
      <c r="G202" s="264" t="s">
        <v>411</v>
      </c>
      <c r="H202" s="264" t="s">
        <v>819</v>
      </c>
    </row>
    <row r="203" spans="1:8" x14ac:dyDescent="0.2">
      <c r="A203" s="264" t="s">
        <v>1143</v>
      </c>
      <c r="B203" s="264" t="s">
        <v>1144</v>
      </c>
      <c r="C203" s="264"/>
      <c r="D203" s="262">
        <v>23012</v>
      </c>
      <c r="E203" s="262">
        <v>46022</v>
      </c>
      <c r="F203" s="264" t="s">
        <v>1145</v>
      </c>
      <c r="G203" s="264" t="s">
        <v>1145</v>
      </c>
      <c r="H203" s="264" t="s">
        <v>819</v>
      </c>
    </row>
    <row r="204" spans="1:8" x14ac:dyDescent="0.2">
      <c r="A204" s="264" t="s">
        <v>1146</v>
      </c>
      <c r="B204" s="264" t="s">
        <v>1147</v>
      </c>
      <c r="C204" s="264">
        <v>5</v>
      </c>
      <c r="D204" s="262">
        <v>23012</v>
      </c>
      <c r="E204" s="262">
        <v>46022</v>
      </c>
      <c r="F204" s="264" t="s">
        <v>144</v>
      </c>
      <c r="G204" s="264" t="s">
        <v>144</v>
      </c>
      <c r="H204" s="264" t="s">
        <v>819</v>
      </c>
    </row>
    <row r="205" spans="1:8" x14ac:dyDescent="0.2">
      <c r="A205" s="264" t="s">
        <v>1148</v>
      </c>
      <c r="B205" s="264" t="s">
        <v>1149</v>
      </c>
      <c r="C205" s="264"/>
      <c r="D205" s="262">
        <v>23012</v>
      </c>
      <c r="E205" s="262">
        <v>33148</v>
      </c>
      <c r="F205" s="264"/>
      <c r="G205" s="264" t="s">
        <v>1150</v>
      </c>
      <c r="H205" s="264" t="s">
        <v>935</v>
      </c>
    </row>
    <row r="206" spans="1:8" x14ac:dyDescent="0.2">
      <c r="A206" s="264" t="s">
        <v>1151</v>
      </c>
      <c r="B206" s="264" t="s">
        <v>1152</v>
      </c>
      <c r="C206" s="264"/>
      <c r="D206" s="262">
        <v>23012</v>
      </c>
      <c r="E206" s="262">
        <v>46022</v>
      </c>
      <c r="F206" s="264" t="s">
        <v>283</v>
      </c>
      <c r="G206" s="264" t="s">
        <v>283</v>
      </c>
      <c r="H206" s="264" t="s">
        <v>819</v>
      </c>
    </row>
    <row r="207" spans="1:8" x14ac:dyDescent="0.2">
      <c r="A207" s="264" t="s">
        <v>1153</v>
      </c>
      <c r="B207" s="264" t="s">
        <v>1154</v>
      </c>
      <c r="C207" s="264"/>
      <c r="D207" s="262">
        <v>23012</v>
      </c>
      <c r="E207" s="262">
        <v>46022</v>
      </c>
      <c r="F207" s="264" t="s">
        <v>170</v>
      </c>
      <c r="G207" s="264" t="s">
        <v>170</v>
      </c>
      <c r="H207" s="264" t="s">
        <v>819</v>
      </c>
    </row>
    <row r="208" spans="1:8" x14ac:dyDescent="0.2">
      <c r="A208" s="264" t="s">
        <v>1155</v>
      </c>
      <c r="B208" s="264" t="s">
        <v>1155</v>
      </c>
      <c r="C208" s="264"/>
      <c r="D208" s="262">
        <v>23012</v>
      </c>
      <c r="E208" s="262">
        <v>46022</v>
      </c>
      <c r="F208" s="264"/>
      <c r="G208" s="264" t="s">
        <v>1156</v>
      </c>
      <c r="H208" s="264" t="s">
        <v>819</v>
      </c>
    </row>
    <row r="209" spans="1:8" x14ac:dyDescent="0.2">
      <c r="A209" s="264" t="s">
        <v>1157</v>
      </c>
      <c r="B209" s="264" t="s">
        <v>1158</v>
      </c>
      <c r="C209" s="264"/>
      <c r="D209" s="262">
        <v>28611</v>
      </c>
      <c r="E209" s="262">
        <v>35611</v>
      </c>
      <c r="F209" s="264"/>
      <c r="G209" s="264" t="s">
        <v>1159</v>
      </c>
      <c r="H209" s="264" t="s">
        <v>935</v>
      </c>
    </row>
    <row r="210" spans="1:8" x14ac:dyDescent="0.2">
      <c r="A210" s="264" t="s">
        <v>1160</v>
      </c>
      <c r="B210" s="264" t="s">
        <v>1161</v>
      </c>
      <c r="C210" s="264"/>
      <c r="D210" s="262">
        <v>23012</v>
      </c>
      <c r="E210" s="262">
        <v>46022</v>
      </c>
      <c r="F210" s="264" t="s">
        <v>145</v>
      </c>
      <c r="G210" s="264" t="s">
        <v>145</v>
      </c>
      <c r="H210" s="264" t="s">
        <v>819</v>
      </c>
    </row>
    <row r="211" spans="1:8" x14ac:dyDescent="0.2">
      <c r="A211" s="264" t="s">
        <v>531</v>
      </c>
      <c r="B211" s="264" t="s">
        <v>1162</v>
      </c>
      <c r="C211" s="264"/>
      <c r="D211" s="262">
        <v>23012</v>
      </c>
      <c r="E211" s="262">
        <v>46022</v>
      </c>
      <c r="F211" s="264" t="s">
        <v>412</v>
      </c>
      <c r="G211" s="264" t="s">
        <v>412</v>
      </c>
      <c r="H211" s="264" t="s">
        <v>819</v>
      </c>
    </row>
    <row r="212" spans="1:8" x14ac:dyDescent="0.2">
      <c r="A212" s="264" t="s">
        <v>1163</v>
      </c>
      <c r="B212" s="264" t="s">
        <v>1164</v>
      </c>
      <c r="C212" s="264"/>
      <c r="D212" s="262">
        <v>27067</v>
      </c>
      <c r="E212" s="262">
        <v>46022</v>
      </c>
      <c r="F212" s="264" t="s">
        <v>410</v>
      </c>
      <c r="G212" s="264" t="s">
        <v>410</v>
      </c>
      <c r="H212" s="264" t="s">
        <v>819</v>
      </c>
    </row>
    <row r="213" spans="1:8" x14ac:dyDescent="0.2">
      <c r="A213" s="264" t="s">
        <v>1165</v>
      </c>
      <c r="B213" s="264" t="s">
        <v>1166</v>
      </c>
      <c r="C213" s="264"/>
      <c r="D213" s="262">
        <v>23012</v>
      </c>
      <c r="E213" s="262">
        <v>46022</v>
      </c>
      <c r="F213" s="264" t="s">
        <v>1167</v>
      </c>
      <c r="G213" s="264" t="s">
        <v>1167</v>
      </c>
      <c r="H213" s="264" t="s">
        <v>819</v>
      </c>
    </row>
    <row r="214" spans="1:8" x14ac:dyDescent="0.2">
      <c r="A214" s="264" t="s">
        <v>1168</v>
      </c>
      <c r="B214" s="264" t="s">
        <v>1169</v>
      </c>
      <c r="C214" s="264"/>
      <c r="D214" s="262">
        <v>23012</v>
      </c>
      <c r="E214" s="262">
        <v>46022</v>
      </c>
      <c r="F214" s="264" t="s">
        <v>86</v>
      </c>
      <c r="G214" s="264" t="s">
        <v>86</v>
      </c>
      <c r="H214" s="264" t="s">
        <v>819</v>
      </c>
    </row>
    <row r="215" spans="1:8" x14ac:dyDescent="0.2">
      <c r="A215" s="264" t="s">
        <v>1170</v>
      </c>
      <c r="B215" s="264" t="s">
        <v>1171</v>
      </c>
      <c r="C215" s="264"/>
      <c r="D215" s="262">
        <v>23012</v>
      </c>
      <c r="E215" s="262">
        <v>46022</v>
      </c>
      <c r="F215" s="264" t="s">
        <v>171</v>
      </c>
      <c r="G215" s="264" t="s">
        <v>171</v>
      </c>
      <c r="H215" s="264" t="s">
        <v>819</v>
      </c>
    </row>
    <row r="216" spans="1:8" x14ac:dyDescent="0.2">
      <c r="A216" s="264" t="s">
        <v>1172</v>
      </c>
      <c r="B216" s="264" t="s">
        <v>1173</v>
      </c>
      <c r="C216" s="264"/>
      <c r="D216" s="262">
        <v>23012</v>
      </c>
      <c r="E216" s="262">
        <v>46022</v>
      </c>
      <c r="F216" s="264" t="s">
        <v>414</v>
      </c>
      <c r="G216" s="264" t="s">
        <v>414</v>
      </c>
      <c r="H216" s="264" t="s">
        <v>819</v>
      </c>
    </row>
    <row r="217" spans="1:8" x14ac:dyDescent="0.2">
      <c r="A217" s="264" t="s">
        <v>1174</v>
      </c>
      <c r="B217" s="264" t="s">
        <v>1175</v>
      </c>
      <c r="C217" s="264"/>
      <c r="D217" s="262">
        <v>27282</v>
      </c>
      <c r="E217" s="262">
        <v>46022</v>
      </c>
      <c r="F217" s="264" t="s">
        <v>416</v>
      </c>
      <c r="G217" s="264" t="s">
        <v>416</v>
      </c>
      <c r="H217" s="264" t="s">
        <v>819</v>
      </c>
    </row>
    <row r="218" spans="1:8" x14ac:dyDescent="0.2">
      <c r="A218" s="264" t="s">
        <v>1176</v>
      </c>
      <c r="B218" s="264" t="s">
        <v>1177</v>
      </c>
      <c r="C218" s="264"/>
      <c r="D218" s="262">
        <v>24108</v>
      </c>
      <c r="E218" s="262">
        <v>46022</v>
      </c>
      <c r="F218" s="264" t="s">
        <v>417</v>
      </c>
      <c r="G218" s="264" t="s">
        <v>417</v>
      </c>
      <c r="H218" s="264" t="s">
        <v>819</v>
      </c>
    </row>
    <row r="219" spans="1:8" x14ac:dyDescent="0.2">
      <c r="A219" s="264" t="s">
        <v>1178</v>
      </c>
      <c r="B219" s="264" t="s">
        <v>1179</v>
      </c>
      <c r="C219" s="264"/>
      <c r="D219" s="262">
        <v>23012</v>
      </c>
      <c r="E219" s="262">
        <v>46022</v>
      </c>
      <c r="F219" s="264" t="s">
        <v>418</v>
      </c>
      <c r="G219" s="264" t="s">
        <v>418</v>
      </c>
      <c r="H219" s="264" t="s">
        <v>819</v>
      </c>
    </row>
    <row r="220" spans="1:8" x14ac:dyDescent="0.2">
      <c r="A220" s="264" t="s">
        <v>1180</v>
      </c>
      <c r="B220" s="264" t="s">
        <v>1181</v>
      </c>
      <c r="C220" s="264"/>
      <c r="D220" s="262">
        <v>23012</v>
      </c>
      <c r="E220" s="262">
        <v>46022</v>
      </c>
      <c r="F220" s="264" t="s">
        <v>87</v>
      </c>
      <c r="G220" s="264" t="s">
        <v>87</v>
      </c>
      <c r="H220" s="264" t="s">
        <v>819</v>
      </c>
    </row>
    <row r="221" spans="1:8" x14ac:dyDescent="0.2">
      <c r="A221" s="264" t="s">
        <v>1182</v>
      </c>
      <c r="B221" s="264" t="s">
        <v>1183</v>
      </c>
      <c r="C221" s="264"/>
      <c r="D221" s="262">
        <v>23012</v>
      </c>
      <c r="E221" s="262">
        <v>46022</v>
      </c>
      <c r="F221" s="264" t="s">
        <v>172</v>
      </c>
      <c r="G221" s="264" t="s">
        <v>172</v>
      </c>
      <c r="H221" s="264" t="s">
        <v>819</v>
      </c>
    </row>
    <row r="222" spans="1:8" x14ac:dyDescent="0.2">
      <c r="A222" s="264" t="s">
        <v>1184</v>
      </c>
      <c r="B222" s="264" t="s">
        <v>1185</v>
      </c>
      <c r="C222" s="264"/>
      <c r="D222" s="262">
        <v>23012</v>
      </c>
      <c r="E222" s="262">
        <v>46022</v>
      </c>
      <c r="F222" s="264" t="s">
        <v>189</v>
      </c>
      <c r="G222" s="264" t="s">
        <v>189</v>
      </c>
      <c r="H222" s="264" t="s">
        <v>819</v>
      </c>
    </row>
    <row r="223" spans="1:8" x14ac:dyDescent="0.2">
      <c r="A223" s="264" t="s">
        <v>1186</v>
      </c>
      <c r="B223" s="264" t="s">
        <v>1187</v>
      </c>
      <c r="C223" s="264"/>
      <c r="D223" s="262">
        <v>23012</v>
      </c>
      <c r="E223" s="262">
        <v>46022</v>
      </c>
      <c r="F223" s="264" t="s">
        <v>146</v>
      </c>
      <c r="G223" s="264" t="s">
        <v>146</v>
      </c>
      <c r="H223" s="264" t="s">
        <v>819</v>
      </c>
    </row>
    <row r="224" spans="1:8" x14ac:dyDescent="0.2">
      <c r="A224" s="264" t="s">
        <v>1188</v>
      </c>
      <c r="B224" s="264" t="s">
        <v>1189</v>
      </c>
      <c r="C224" s="264"/>
      <c r="D224" s="262">
        <v>23012</v>
      </c>
      <c r="E224" s="262">
        <v>46022</v>
      </c>
      <c r="F224" s="264" t="s">
        <v>69</v>
      </c>
      <c r="G224" s="264" t="s">
        <v>69</v>
      </c>
      <c r="H224" s="264" t="s">
        <v>819</v>
      </c>
    </row>
    <row r="225" spans="1:8" x14ac:dyDescent="0.2">
      <c r="A225" s="264" t="s">
        <v>1190</v>
      </c>
      <c r="B225" s="264" t="s">
        <v>1191</v>
      </c>
      <c r="C225" s="264"/>
      <c r="D225" s="262">
        <v>23012</v>
      </c>
      <c r="E225" s="262">
        <v>46022</v>
      </c>
      <c r="F225" s="264" t="s">
        <v>70</v>
      </c>
      <c r="G225" s="264" t="s">
        <v>70</v>
      </c>
      <c r="H225" s="264" t="s">
        <v>819</v>
      </c>
    </row>
    <row r="226" spans="1:8" x14ac:dyDescent="0.2">
      <c r="A226" s="264" t="s">
        <v>1192</v>
      </c>
      <c r="B226" s="264" t="s">
        <v>1193</v>
      </c>
      <c r="C226" s="264"/>
      <c r="D226" s="262">
        <v>23012</v>
      </c>
      <c r="E226" s="262">
        <v>46022</v>
      </c>
      <c r="F226" s="264"/>
      <c r="G226" s="264" t="s">
        <v>1194</v>
      </c>
      <c r="H226" s="264" t="s">
        <v>819</v>
      </c>
    </row>
    <row r="227" spans="1:8" x14ac:dyDescent="0.2">
      <c r="A227" s="264" t="s">
        <v>1195</v>
      </c>
      <c r="B227" s="264" t="s">
        <v>1195</v>
      </c>
      <c r="C227" s="264"/>
      <c r="D227" s="262">
        <v>23012</v>
      </c>
      <c r="E227" s="262">
        <v>46022</v>
      </c>
      <c r="F227" s="264" t="s">
        <v>284</v>
      </c>
      <c r="G227" s="264" t="s">
        <v>284</v>
      </c>
      <c r="H227" s="264" t="s">
        <v>819</v>
      </c>
    </row>
    <row r="228" spans="1:8" x14ac:dyDescent="0.2">
      <c r="A228" s="264" t="s">
        <v>1196</v>
      </c>
      <c r="B228" s="264" t="s">
        <v>1196</v>
      </c>
      <c r="C228" s="264"/>
      <c r="D228" s="262">
        <v>23012</v>
      </c>
      <c r="E228" s="262">
        <v>46022</v>
      </c>
      <c r="F228" s="264" t="s">
        <v>285</v>
      </c>
      <c r="G228" s="264" t="s">
        <v>285</v>
      </c>
      <c r="H228" s="264" t="s">
        <v>819</v>
      </c>
    </row>
    <row r="229" spans="1:8" x14ac:dyDescent="0.2">
      <c r="A229" s="264" t="s">
        <v>1197</v>
      </c>
      <c r="B229" s="264" t="s">
        <v>1198</v>
      </c>
      <c r="C229" s="264"/>
      <c r="D229" s="262">
        <v>23012</v>
      </c>
      <c r="E229" s="262">
        <v>46022</v>
      </c>
      <c r="F229" s="264" t="s">
        <v>147</v>
      </c>
      <c r="G229" s="264" t="s">
        <v>147</v>
      </c>
      <c r="H229" s="264" t="s">
        <v>819</v>
      </c>
    </row>
    <row r="230" spans="1:8" x14ac:dyDescent="0.2">
      <c r="A230" s="264" t="s">
        <v>1199</v>
      </c>
      <c r="B230" s="264" t="s">
        <v>1200</v>
      </c>
      <c r="C230" s="264"/>
      <c r="D230" s="262">
        <v>23012</v>
      </c>
      <c r="E230" s="262">
        <v>46022</v>
      </c>
      <c r="F230" s="264" t="s">
        <v>173</v>
      </c>
      <c r="G230" s="264" t="s">
        <v>173</v>
      </c>
      <c r="H230" s="264" t="s">
        <v>819</v>
      </c>
    </row>
    <row r="231" spans="1:8" x14ac:dyDescent="0.2">
      <c r="A231" s="264" t="s">
        <v>1201</v>
      </c>
      <c r="B231" s="264" t="s">
        <v>1202</v>
      </c>
      <c r="C231" s="264"/>
      <c r="D231" s="262">
        <v>23012</v>
      </c>
      <c r="E231" s="262">
        <v>46022</v>
      </c>
      <c r="F231" s="264" t="s">
        <v>286</v>
      </c>
      <c r="G231" s="264" t="s">
        <v>286</v>
      </c>
      <c r="H231" s="264" t="s">
        <v>819</v>
      </c>
    </row>
    <row r="232" spans="1:8" x14ac:dyDescent="0.2">
      <c r="A232" s="264" t="s">
        <v>1203</v>
      </c>
      <c r="B232" s="264" t="s">
        <v>1204</v>
      </c>
      <c r="C232" s="264"/>
      <c r="D232" s="262">
        <v>23012</v>
      </c>
      <c r="E232" s="262">
        <v>46022</v>
      </c>
      <c r="F232" s="264" t="s">
        <v>148</v>
      </c>
      <c r="G232" s="264" t="s">
        <v>148</v>
      </c>
      <c r="H232" s="264" t="s">
        <v>819</v>
      </c>
    </row>
    <row r="233" spans="1:8" x14ac:dyDescent="0.2">
      <c r="A233" s="264" t="s">
        <v>1205</v>
      </c>
      <c r="B233" s="264" t="s">
        <v>1206</v>
      </c>
      <c r="C233" s="264"/>
      <c r="D233" s="262">
        <v>23012</v>
      </c>
      <c r="E233" s="262">
        <v>46022</v>
      </c>
      <c r="F233" s="264" t="s">
        <v>287</v>
      </c>
      <c r="G233" s="264" t="s">
        <v>287</v>
      </c>
      <c r="H233" s="264" t="s">
        <v>819</v>
      </c>
    </row>
    <row r="234" spans="1:8" x14ac:dyDescent="0.2">
      <c r="A234" s="264" t="s">
        <v>1207</v>
      </c>
      <c r="B234" s="264" t="s">
        <v>1208</v>
      </c>
      <c r="C234" s="264"/>
      <c r="D234" s="262">
        <v>23012</v>
      </c>
      <c r="E234" s="262">
        <v>46022</v>
      </c>
      <c r="F234" s="264" t="s">
        <v>88</v>
      </c>
      <c r="G234" s="264" t="s">
        <v>88</v>
      </c>
      <c r="H234" s="264" t="s">
        <v>819</v>
      </c>
    </row>
    <row r="235" spans="1:8" x14ac:dyDescent="0.2">
      <c r="A235" s="264" t="s">
        <v>1209</v>
      </c>
      <c r="B235" s="264" t="s">
        <v>1210</v>
      </c>
      <c r="C235" s="264">
        <v>3</v>
      </c>
      <c r="D235" s="262">
        <v>23012</v>
      </c>
      <c r="E235" s="262">
        <v>46022</v>
      </c>
      <c r="F235" s="264" t="s">
        <v>161</v>
      </c>
      <c r="G235" s="264" t="s">
        <v>161</v>
      </c>
      <c r="H235" s="264" t="s">
        <v>819</v>
      </c>
    </row>
    <row r="236" spans="1:8" x14ac:dyDescent="0.2">
      <c r="A236" s="264" t="s">
        <v>1211</v>
      </c>
      <c r="B236" s="264" t="s">
        <v>1212</v>
      </c>
      <c r="C236" s="264"/>
      <c r="D236" s="262">
        <v>23012</v>
      </c>
      <c r="E236" s="262">
        <v>46022</v>
      </c>
      <c r="F236" s="264" t="s">
        <v>174</v>
      </c>
      <c r="G236" s="264" t="s">
        <v>174</v>
      </c>
      <c r="H236" s="264" t="s">
        <v>819</v>
      </c>
    </row>
    <row r="237" spans="1:8" x14ac:dyDescent="0.2">
      <c r="A237" s="264" t="s">
        <v>1213</v>
      </c>
      <c r="B237" s="264" t="s">
        <v>1214</v>
      </c>
      <c r="C237" s="264"/>
      <c r="D237" s="262">
        <v>23012</v>
      </c>
      <c r="E237" s="262">
        <v>46022</v>
      </c>
      <c r="F237" s="264" t="s">
        <v>288</v>
      </c>
      <c r="G237" s="264" t="s">
        <v>288</v>
      </c>
      <c r="H237" s="264" t="s">
        <v>819</v>
      </c>
    </row>
    <row r="238" spans="1:8" x14ac:dyDescent="0.2">
      <c r="A238" s="264" t="s">
        <v>1215</v>
      </c>
      <c r="B238" s="264" t="s">
        <v>1216</v>
      </c>
      <c r="C238" s="264"/>
      <c r="D238" s="262">
        <v>33588</v>
      </c>
      <c r="E238" s="262">
        <v>46022</v>
      </c>
      <c r="F238" s="264" t="s">
        <v>273</v>
      </c>
      <c r="G238" s="264" t="s">
        <v>273</v>
      </c>
      <c r="H238" s="264" t="s">
        <v>819</v>
      </c>
    </row>
    <row r="239" spans="1:8" x14ac:dyDescent="0.2">
      <c r="A239" s="264" t="s">
        <v>1217</v>
      </c>
      <c r="B239" s="264" t="s">
        <v>1218</v>
      </c>
      <c r="C239" s="264"/>
      <c r="D239" s="262">
        <v>23012</v>
      </c>
      <c r="E239" s="262">
        <v>46022</v>
      </c>
      <c r="F239" s="264" t="s">
        <v>289</v>
      </c>
      <c r="G239" s="264" t="s">
        <v>289</v>
      </c>
      <c r="H239" s="264" t="s">
        <v>819</v>
      </c>
    </row>
    <row r="240" spans="1:8" x14ac:dyDescent="0.2">
      <c r="A240" s="264" t="s">
        <v>1219</v>
      </c>
      <c r="B240" s="264" t="s">
        <v>1220</v>
      </c>
      <c r="C240" s="264"/>
      <c r="D240" s="262">
        <v>29048</v>
      </c>
      <c r="E240" s="262">
        <v>46022</v>
      </c>
      <c r="F240" s="264" t="s">
        <v>465</v>
      </c>
      <c r="G240" s="264" t="s">
        <v>465</v>
      </c>
      <c r="H240" s="264" t="s">
        <v>819</v>
      </c>
    </row>
    <row r="241" spans="1:8" x14ac:dyDescent="0.2">
      <c r="A241" s="264" t="s">
        <v>1221</v>
      </c>
      <c r="B241" s="264" t="s">
        <v>1222</v>
      </c>
      <c r="C241" s="264"/>
      <c r="D241" s="262">
        <v>23012</v>
      </c>
      <c r="E241" s="262">
        <v>46022</v>
      </c>
      <c r="F241" s="264" t="s">
        <v>421</v>
      </c>
      <c r="G241" s="264" t="s">
        <v>421</v>
      </c>
      <c r="H241" s="264" t="s">
        <v>819</v>
      </c>
    </row>
    <row r="242" spans="1:8" x14ac:dyDescent="0.2">
      <c r="A242" s="264" t="s">
        <v>1223</v>
      </c>
      <c r="B242" s="264" t="s">
        <v>1224</v>
      </c>
      <c r="C242" s="264"/>
      <c r="D242" s="262">
        <v>23012</v>
      </c>
      <c r="E242" s="262">
        <v>46022</v>
      </c>
      <c r="F242" s="264" t="s">
        <v>274</v>
      </c>
      <c r="G242" s="264" t="s">
        <v>274</v>
      </c>
      <c r="H242" s="264" t="s">
        <v>819</v>
      </c>
    </row>
    <row r="243" spans="1:8" x14ac:dyDescent="0.2">
      <c r="A243" s="264" t="s">
        <v>1225</v>
      </c>
      <c r="B243" s="264" t="s">
        <v>1226</v>
      </c>
      <c r="C243" s="264"/>
      <c r="D243" s="262">
        <v>23012</v>
      </c>
      <c r="E243" s="262">
        <v>46022</v>
      </c>
      <c r="F243" s="264" t="s">
        <v>290</v>
      </c>
      <c r="G243" s="264" t="s">
        <v>290</v>
      </c>
      <c r="H243" s="264" t="s">
        <v>819</v>
      </c>
    </row>
    <row r="244" spans="1:8" x14ac:dyDescent="0.2">
      <c r="A244" s="264" t="s">
        <v>1227</v>
      </c>
      <c r="B244" s="264" t="s">
        <v>1228</v>
      </c>
      <c r="C244" s="264"/>
      <c r="D244" s="262">
        <v>33482</v>
      </c>
      <c r="E244" s="262">
        <v>46022</v>
      </c>
      <c r="F244" s="264" t="s">
        <v>419</v>
      </c>
      <c r="G244" s="264" t="s">
        <v>419</v>
      </c>
      <c r="H244" s="264" t="s">
        <v>819</v>
      </c>
    </row>
    <row r="245" spans="1:8" x14ac:dyDescent="0.2">
      <c r="A245" s="264" t="s">
        <v>1229</v>
      </c>
      <c r="B245" s="264" t="s">
        <v>1230</v>
      </c>
      <c r="C245" s="264"/>
      <c r="D245" s="262">
        <v>23012</v>
      </c>
      <c r="E245" s="262">
        <v>46022</v>
      </c>
      <c r="F245" s="264" t="s">
        <v>422</v>
      </c>
      <c r="G245" s="264" t="s">
        <v>422</v>
      </c>
      <c r="H245" s="264" t="s">
        <v>819</v>
      </c>
    </row>
    <row r="246" spans="1:8" x14ac:dyDescent="0.2">
      <c r="A246" s="264" t="s">
        <v>1231</v>
      </c>
      <c r="B246" s="264" t="s">
        <v>1232</v>
      </c>
      <c r="C246" s="264"/>
      <c r="D246" s="262">
        <v>33482</v>
      </c>
      <c r="E246" s="262">
        <v>46022</v>
      </c>
      <c r="F246" s="264" t="s">
        <v>190</v>
      </c>
      <c r="G246" s="264" t="s">
        <v>190</v>
      </c>
      <c r="H246" s="264" t="s">
        <v>819</v>
      </c>
    </row>
    <row r="247" spans="1:8" x14ac:dyDescent="0.2">
      <c r="A247" s="264" t="s">
        <v>1233</v>
      </c>
      <c r="B247" s="264" t="s">
        <v>1234</v>
      </c>
      <c r="C247" s="264"/>
      <c r="D247" s="262">
        <v>37622</v>
      </c>
      <c r="E247" s="262">
        <v>46022</v>
      </c>
      <c r="F247" s="264"/>
      <c r="G247" s="264"/>
      <c r="H247" s="264" t="s">
        <v>819</v>
      </c>
    </row>
    <row r="248" spans="1:8" x14ac:dyDescent="0.2">
      <c r="A248" s="264" t="s">
        <v>1235</v>
      </c>
      <c r="B248" s="264" t="s">
        <v>1236</v>
      </c>
      <c r="C248" s="264"/>
      <c r="D248" s="262">
        <v>37622</v>
      </c>
      <c r="E248" s="262">
        <v>46022</v>
      </c>
      <c r="F248" s="264"/>
      <c r="G248" s="264"/>
      <c r="H248" s="264" t="s">
        <v>819</v>
      </c>
    </row>
    <row r="249" spans="1:8" x14ac:dyDescent="0.2">
      <c r="A249" s="264" t="s">
        <v>1237</v>
      </c>
      <c r="B249" s="264" t="s">
        <v>1238</v>
      </c>
      <c r="C249" s="264"/>
      <c r="D249" s="262">
        <v>37622</v>
      </c>
      <c r="E249" s="262">
        <v>46022</v>
      </c>
      <c r="F249" s="264"/>
      <c r="G249" s="264"/>
      <c r="H249" s="264" t="s">
        <v>819</v>
      </c>
    </row>
    <row r="250" spans="1:8" x14ac:dyDescent="0.2">
      <c r="A250" s="264" t="s">
        <v>1239</v>
      </c>
      <c r="B250" s="264" t="s">
        <v>1240</v>
      </c>
      <c r="C250" s="264"/>
      <c r="D250" s="262">
        <v>37622</v>
      </c>
      <c r="E250" s="262">
        <v>46022</v>
      </c>
      <c r="F250" s="264"/>
      <c r="G250" s="264"/>
      <c r="H250" s="264" t="s">
        <v>819</v>
      </c>
    </row>
    <row r="251" spans="1:8" x14ac:dyDescent="0.2">
      <c r="A251" s="264" t="s">
        <v>1241</v>
      </c>
      <c r="B251" s="264" t="s">
        <v>1242</v>
      </c>
      <c r="C251" s="264"/>
      <c r="D251" s="262">
        <v>37622</v>
      </c>
      <c r="E251" s="262">
        <v>46022</v>
      </c>
      <c r="F251" s="264"/>
      <c r="G251" s="264"/>
      <c r="H251" s="264" t="s">
        <v>819</v>
      </c>
    </row>
    <row r="252" spans="1:8" x14ac:dyDescent="0.2">
      <c r="A252" s="264" t="s">
        <v>1243</v>
      </c>
      <c r="B252" s="264" t="s">
        <v>1244</v>
      </c>
      <c r="C252" s="264"/>
      <c r="D252" s="262">
        <v>37622</v>
      </c>
      <c r="E252" s="262">
        <v>46022</v>
      </c>
      <c r="F252" s="264"/>
      <c r="G252" s="264"/>
      <c r="H252" s="264" t="s">
        <v>819</v>
      </c>
    </row>
    <row r="253" spans="1:8" x14ac:dyDescent="0.2">
      <c r="A253" s="264" t="s">
        <v>1245</v>
      </c>
      <c r="B253" s="264" t="s">
        <v>1246</v>
      </c>
      <c r="C253" s="264"/>
      <c r="D253" s="262">
        <v>23012</v>
      </c>
      <c r="E253" s="262">
        <v>46022</v>
      </c>
      <c r="F253" s="264" t="s">
        <v>175</v>
      </c>
      <c r="G253" s="264" t="s">
        <v>175</v>
      </c>
      <c r="H253" s="264" t="s">
        <v>819</v>
      </c>
    </row>
    <row r="254" spans="1:8" x14ac:dyDescent="0.2">
      <c r="A254" s="264" t="s">
        <v>1247</v>
      </c>
      <c r="B254" s="264" t="s">
        <v>1248</v>
      </c>
      <c r="C254" s="264"/>
      <c r="D254" s="262">
        <v>24384</v>
      </c>
      <c r="E254" s="262">
        <v>46022</v>
      </c>
      <c r="F254" s="264" t="s">
        <v>424</v>
      </c>
      <c r="G254" s="264" t="s">
        <v>424</v>
      </c>
      <c r="H254" s="264" t="s">
        <v>819</v>
      </c>
    </row>
    <row r="255" spans="1:8" x14ac:dyDescent="0.2">
      <c r="A255" s="264" t="s">
        <v>1249</v>
      </c>
      <c r="B255" s="264" t="s">
        <v>1250</v>
      </c>
      <c r="C255" s="264"/>
      <c r="D255" s="262">
        <v>23012</v>
      </c>
      <c r="E255" s="262">
        <v>46022</v>
      </c>
      <c r="F255" s="264" t="s">
        <v>291</v>
      </c>
      <c r="G255" s="264" t="s">
        <v>291</v>
      </c>
      <c r="H255" s="264" t="s">
        <v>819</v>
      </c>
    </row>
    <row r="256" spans="1:8" x14ac:dyDescent="0.2">
      <c r="A256" s="264" t="s">
        <v>1251</v>
      </c>
      <c r="B256" s="264" t="s">
        <v>1252</v>
      </c>
      <c r="C256" s="264"/>
      <c r="D256" s="262">
        <v>23012</v>
      </c>
      <c r="E256" s="262">
        <v>46022</v>
      </c>
      <c r="F256" s="264" t="s">
        <v>292</v>
      </c>
      <c r="G256" s="264" t="s">
        <v>292</v>
      </c>
      <c r="H256" s="264" t="s">
        <v>819</v>
      </c>
    </row>
    <row r="257" spans="1:8" x14ac:dyDescent="0.2">
      <c r="A257" s="264" t="s">
        <v>1253</v>
      </c>
      <c r="B257" s="264" t="s">
        <v>1254</v>
      </c>
      <c r="C257" s="264"/>
      <c r="D257" s="262">
        <v>23012</v>
      </c>
      <c r="E257" s="262">
        <v>46022</v>
      </c>
      <c r="F257" s="264" t="s">
        <v>149</v>
      </c>
      <c r="G257" s="264" t="s">
        <v>149</v>
      </c>
      <c r="H257" s="264" t="s">
        <v>819</v>
      </c>
    </row>
    <row r="258" spans="1:8" x14ac:dyDescent="0.2">
      <c r="A258" s="264" t="s">
        <v>1255</v>
      </c>
      <c r="B258" s="264" t="s">
        <v>1256</v>
      </c>
      <c r="C258" s="264"/>
      <c r="D258" s="262">
        <v>33487</v>
      </c>
      <c r="E258" s="262">
        <v>46022</v>
      </c>
      <c r="F258" s="264" t="s">
        <v>191</v>
      </c>
      <c r="G258" s="264" t="s">
        <v>191</v>
      </c>
      <c r="H258" s="264" t="s">
        <v>819</v>
      </c>
    </row>
    <row r="259" spans="1:8" x14ac:dyDescent="0.2">
      <c r="A259" s="264" t="s">
        <v>1257</v>
      </c>
      <c r="B259" s="264" t="s">
        <v>1258</v>
      </c>
      <c r="C259" s="264"/>
      <c r="D259" s="262">
        <v>23012</v>
      </c>
      <c r="E259" s="262">
        <v>46022</v>
      </c>
      <c r="F259" s="264" t="s">
        <v>150</v>
      </c>
      <c r="G259" s="264" t="s">
        <v>150</v>
      </c>
      <c r="H259" s="264" t="s">
        <v>819</v>
      </c>
    </row>
    <row r="260" spans="1:8" x14ac:dyDescent="0.2">
      <c r="A260" s="264" t="s">
        <v>1259</v>
      </c>
      <c r="B260" s="264" t="s">
        <v>1260</v>
      </c>
      <c r="C260" s="264"/>
      <c r="D260" s="262">
        <v>23012</v>
      </c>
      <c r="E260" s="262">
        <v>46022</v>
      </c>
      <c r="F260" s="264" t="s">
        <v>176</v>
      </c>
      <c r="G260" s="264" t="s">
        <v>176</v>
      </c>
      <c r="H260" s="264" t="s">
        <v>819</v>
      </c>
    </row>
    <row r="261" spans="1:8" x14ac:dyDescent="0.2">
      <c r="A261" s="264" t="s">
        <v>1261</v>
      </c>
      <c r="B261" s="264" t="s">
        <v>1262</v>
      </c>
      <c r="C261" s="264"/>
      <c r="D261" s="262">
        <v>33499</v>
      </c>
      <c r="E261" s="262">
        <v>46022</v>
      </c>
      <c r="F261" s="264" t="s">
        <v>429</v>
      </c>
      <c r="G261" s="264" t="s">
        <v>429</v>
      </c>
      <c r="H261" s="264" t="s">
        <v>819</v>
      </c>
    </row>
    <row r="262" spans="1:8" x14ac:dyDescent="0.2">
      <c r="A262" s="264" t="s">
        <v>1263</v>
      </c>
      <c r="B262" s="264" t="s">
        <v>1264</v>
      </c>
      <c r="C262" s="264"/>
      <c r="D262" s="262">
        <v>23012</v>
      </c>
      <c r="E262" s="262">
        <v>46022</v>
      </c>
      <c r="F262" s="264" t="s">
        <v>427</v>
      </c>
      <c r="G262" s="264" t="s">
        <v>427</v>
      </c>
      <c r="H262" s="264" t="s">
        <v>819</v>
      </c>
    </row>
    <row r="263" spans="1:8" x14ac:dyDescent="0.2">
      <c r="A263" s="264" t="s">
        <v>1265</v>
      </c>
      <c r="B263" s="264" t="s">
        <v>1266</v>
      </c>
      <c r="C263" s="264"/>
      <c r="D263" s="262">
        <v>23564</v>
      </c>
      <c r="E263" s="262">
        <v>46022</v>
      </c>
      <c r="F263" s="264" t="s">
        <v>293</v>
      </c>
      <c r="G263" s="264" t="s">
        <v>293</v>
      </c>
      <c r="H263" s="264" t="s">
        <v>819</v>
      </c>
    </row>
    <row r="264" spans="1:8" x14ac:dyDescent="0.2">
      <c r="A264" s="264" t="s">
        <v>1267</v>
      </c>
      <c r="B264" s="264" t="s">
        <v>1268</v>
      </c>
      <c r="C264" s="264"/>
      <c r="D264" s="262">
        <v>23012</v>
      </c>
      <c r="E264" s="262">
        <v>46022</v>
      </c>
      <c r="F264" s="264" t="s">
        <v>275</v>
      </c>
      <c r="G264" s="264" t="s">
        <v>275</v>
      </c>
      <c r="H264" s="264" t="s">
        <v>819</v>
      </c>
    </row>
    <row r="265" spans="1:8" x14ac:dyDescent="0.2">
      <c r="A265" s="264" t="s">
        <v>1269</v>
      </c>
      <c r="B265" s="264" t="s">
        <v>1270</v>
      </c>
      <c r="C265" s="264"/>
      <c r="D265" s="262">
        <v>23949</v>
      </c>
      <c r="E265" s="262">
        <v>46022</v>
      </c>
      <c r="F265" s="264" t="s">
        <v>433</v>
      </c>
      <c r="G265" s="264" t="s">
        <v>433</v>
      </c>
      <c r="H265" s="264" t="s">
        <v>819</v>
      </c>
    </row>
    <row r="266" spans="1:8" x14ac:dyDescent="0.2">
      <c r="A266" s="264" t="s">
        <v>1271</v>
      </c>
      <c r="B266" s="264" t="s">
        <v>1271</v>
      </c>
      <c r="C266" s="264"/>
      <c r="D266" s="262">
        <v>23012</v>
      </c>
      <c r="E266" s="262">
        <v>46022</v>
      </c>
      <c r="F266" s="264" t="s">
        <v>294</v>
      </c>
      <c r="G266" s="264" t="s">
        <v>294</v>
      </c>
      <c r="H266" s="264" t="s">
        <v>819</v>
      </c>
    </row>
    <row r="267" spans="1:8" x14ac:dyDescent="0.2">
      <c r="A267" s="264" t="s">
        <v>1272</v>
      </c>
      <c r="B267" s="264" t="s">
        <v>1273</v>
      </c>
      <c r="C267" s="264"/>
      <c r="D267" s="262">
        <v>23641</v>
      </c>
      <c r="E267" s="262">
        <v>46022</v>
      </c>
      <c r="F267" s="264" t="s">
        <v>192</v>
      </c>
      <c r="G267" s="264" t="s">
        <v>192</v>
      </c>
      <c r="H267" s="264" t="s">
        <v>819</v>
      </c>
    </row>
    <row r="268" spans="1:8" x14ac:dyDescent="0.2">
      <c r="A268" s="264" t="s">
        <v>529</v>
      </c>
      <c r="B268" s="264" t="s">
        <v>1274</v>
      </c>
      <c r="C268" s="264"/>
      <c r="D268" s="262">
        <v>23012</v>
      </c>
      <c r="E268" s="262">
        <v>46022</v>
      </c>
      <c r="F268" s="264" t="s">
        <v>428</v>
      </c>
      <c r="G268" s="264" t="s">
        <v>428</v>
      </c>
      <c r="H268" s="264" t="s">
        <v>819</v>
      </c>
    </row>
    <row r="269" spans="1:8" x14ac:dyDescent="0.2">
      <c r="A269" s="264" t="s">
        <v>1275</v>
      </c>
      <c r="B269" s="264" t="s">
        <v>1276</v>
      </c>
      <c r="C269" s="264"/>
      <c r="D269" s="262">
        <v>23012</v>
      </c>
      <c r="E269" s="262">
        <v>46022</v>
      </c>
      <c r="F269" s="264" t="s">
        <v>1277</v>
      </c>
      <c r="G269" s="264" t="s">
        <v>1277</v>
      </c>
      <c r="H269" s="264" t="s">
        <v>819</v>
      </c>
    </row>
    <row r="270" spans="1:8" x14ac:dyDescent="0.2">
      <c r="A270" s="264" t="s">
        <v>1278</v>
      </c>
      <c r="B270" s="264" t="s">
        <v>1279</v>
      </c>
      <c r="C270" s="264"/>
      <c r="D270" s="262">
        <v>23012</v>
      </c>
      <c r="E270" s="262">
        <v>46022</v>
      </c>
      <c r="F270" s="264" t="s">
        <v>432</v>
      </c>
      <c r="G270" s="264" t="s">
        <v>432</v>
      </c>
      <c r="H270" s="264" t="s">
        <v>819</v>
      </c>
    </row>
    <row r="271" spans="1:8" x14ac:dyDescent="0.2">
      <c r="A271" s="264" t="s">
        <v>1280</v>
      </c>
      <c r="B271" s="264" t="s">
        <v>1281</v>
      </c>
      <c r="C271" s="264"/>
      <c r="D271" s="262">
        <v>24909</v>
      </c>
      <c r="E271" s="262">
        <v>46022</v>
      </c>
      <c r="F271" s="264" t="s">
        <v>177</v>
      </c>
      <c r="G271" s="264" t="s">
        <v>177</v>
      </c>
      <c r="H271" s="264" t="s">
        <v>819</v>
      </c>
    </row>
    <row r="272" spans="1:8" x14ac:dyDescent="0.2">
      <c r="A272" s="264" t="s">
        <v>1282</v>
      </c>
      <c r="B272" s="264" t="s">
        <v>1283</v>
      </c>
      <c r="C272" s="264"/>
      <c r="D272" s="262">
        <v>23012</v>
      </c>
      <c r="E272" s="262">
        <v>46022</v>
      </c>
      <c r="F272" s="264" t="s">
        <v>1284</v>
      </c>
      <c r="G272" s="264" t="s">
        <v>1284</v>
      </c>
      <c r="H272" s="264" t="s">
        <v>819</v>
      </c>
    </row>
    <row r="273" spans="1:8" x14ac:dyDescent="0.2">
      <c r="A273" s="264" t="s">
        <v>1285</v>
      </c>
      <c r="B273" s="264" t="s">
        <v>1286</v>
      </c>
      <c r="C273" s="264"/>
      <c r="D273" s="262">
        <v>23012</v>
      </c>
      <c r="E273" s="262">
        <v>46022</v>
      </c>
      <c r="F273" s="264" t="s">
        <v>89</v>
      </c>
      <c r="G273" s="264" t="s">
        <v>89</v>
      </c>
      <c r="H273" s="264" t="s">
        <v>819</v>
      </c>
    </row>
    <row r="274" spans="1:8" x14ac:dyDescent="0.2">
      <c r="A274" s="264" t="s">
        <v>1287</v>
      </c>
      <c r="B274" s="264" t="s">
        <v>1288</v>
      </c>
      <c r="C274" s="264"/>
      <c r="D274" s="262">
        <v>23012</v>
      </c>
      <c r="E274" s="262">
        <v>46022</v>
      </c>
      <c r="F274" s="264" t="s">
        <v>408</v>
      </c>
      <c r="G274" s="264" t="s">
        <v>408</v>
      </c>
      <c r="H274" s="264" t="s">
        <v>819</v>
      </c>
    </row>
    <row r="275" spans="1:8" x14ac:dyDescent="0.2">
      <c r="A275" s="264" t="s">
        <v>1289</v>
      </c>
      <c r="B275" s="264" t="s">
        <v>1290</v>
      </c>
      <c r="C275" s="264"/>
      <c r="D275" s="262">
        <v>33573</v>
      </c>
      <c r="E275" s="262">
        <v>46022</v>
      </c>
      <c r="F275" s="264" t="s">
        <v>425</v>
      </c>
      <c r="G275" s="264" t="s">
        <v>425</v>
      </c>
      <c r="H275" s="264" t="s">
        <v>819</v>
      </c>
    </row>
    <row r="276" spans="1:8" x14ac:dyDescent="0.2">
      <c r="A276" s="264" t="s">
        <v>1291</v>
      </c>
      <c r="B276" s="264" t="s">
        <v>1292</v>
      </c>
      <c r="C276" s="264"/>
      <c r="D276" s="262">
        <v>23012</v>
      </c>
      <c r="E276" s="262">
        <v>46022</v>
      </c>
      <c r="F276" s="264" t="s">
        <v>1293</v>
      </c>
      <c r="G276" s="264" t="s">
        <v>1293</v>
      </c>
      <c r="H276" s="264" t="s">
        <v>819</v>
      </c>
    </row>
    <row r="277" spans="1:8" x14ac:dyDescent="0.2">
      <c r="A277" s="264" t="s">
        <v>1294</v>
      </c>
      <c r="B277" s="264" t="s">
        <v>1295</v>
      </c>
      <c r="C277" s="264"/>
      <c r="D277" s="262">
        <v>23012</v>
      </c>
      <c r="E277" s="262">
        <v>46022</v>
      </c>
      <c r="F277" s="264" t="s">
        <v>431</v>
      </c>
      <c r="G277" s="264" t="s">
        <v>431</v>
      </c>
      <c r="H277" s="264" t="s">
        <v>819</v>
      </c>
    </row>
    <row r="278" spans="1:8" x14ac:dyDescent="0.2">
      <c r="A278" s="264" t="s">
        <v>1296</v>
      </c>
      <c r="B278" s="264" t="s">
        <v>1297</v>
      </c>
      <c r="C278" s="264"/>
      <c r="D278" s="262">
        <v>39234</v>
      </c>
      <c r="E278" s="262">
        <v>46022</v>
      </c>
      <c r="F278" s="264" t="s">
        <v>426</v>
      </c>
      <c r="G278" s="264" t="s">
        <v>426</v>
      </c>
      <c r="H278" s="264" t="s">
        <v>819</v>
      </c>
    </row>
    <row r="279" spans="1:8" x14ac:dyDescent="0.2">
      <c r="A279" s="264" t="s">
        <v>1298</v>
      </c>
      <c r="B279" s="264" t="s">
        <v>1299</v>
      </c>
      <c r="C279" s="264"/>
      <c r="D279" s="262">
        <v>23012</v>
      </c>
      <c r="E279" s="262">
        <v>46022</v>
      </c>
      <c r="F279" s="264" t="s">
        <v>1300</v>
      </c>
      <c r="G279" s="264" t="s">
        <v>1300</v>
      </c>
      <c r="H279" s="264" t="s">
        <v>819</v>
      </c>
    </row>
    <row r="280" spans="1:8" x14ac:dyDescent="0.2">
      <c r="A280" s="264" t="s">
        <v>1301</v>
      </c>
      <c r="B280" s="264" t="s">
        <v>1302</v>
      </c>
      <c r="C280" s="264"/>
      <c r="D280" s="262">
        <v>23012</v>
      </c>
      <c r="E280" s="262">
        <v>46022</v>
      </c>
      <c r="F280" s="264" t="s">
        <v>295</v>
      </c>
      <c r="G280" s="264" t="s">
        <v>295</v>
      </c>
      <c r="H280" s="264" t="s">
        <v>819</v>
      </c>
    </row>
    <row r="281" spans="1:8" x14ac:dyDescent="0.2">
      <c r="A281" s="264" t="s">
        <v>1303</v>
      </c>
      <c r="B281" s="264" t="s">
        <v>1304</v>
      </c>
      <c r="C281" s="264"/>
      <c r="D281" s="262">
        <v>27570</v>
      </c>
      <c r="E281" s="262">
        <v>46022</v>
      </c>
      <c r="F281" s="264" t="s">
        <v>296</v>
      </c>
      <c r="G281" s="264" t="s">
        <v>296</v>
      </c>
      <c r="H281" s="264" t="s">
        <v>819</v>
      </c>
    </row>
    <row r="282" spans="1:8" x14ac:dyDescent="0.2">
      <c r="A282" s="264" t="s">
        <v>1305</v>
      </c>
      <c r="B282" s="264" t="s">
        <v>1306</v>
      </c>
      <c r="C282" s="264"/>
      <c r="D282" s="262">
        <v>23012</v>
      </c>
      <c r="E282" s="262">
        <v>46022</v>
      </c>
      <c r="F282" s="264">
        <v>0</v>
      </c>
      <c r="G282" s="264">
        <v>0</v>
      </c>
      <c r="H282" s="264" t="s">
        <v>819</v>
      </c>
    </row>
    <row r="283" spans="1:8" x14ac:dyDescent="0.2">
      <c r="A283" s="264" t="s">
        <v>1307</v>
      </c>
      <c r="B283" s="264" t="s">
        <v>1308</v>
      </c>
      <c r="C283" s="264"/>
      <c r="D283" s="262">
        <v>23012</v>
      </c>
      <c r="E283" s="262">
        <v>46022</v>
      </c>
      <c r="F283" s="264" t="s">
        <v>430</v>
      </c>
      <c r="G283" s="264" t="s">
        <v>430</v>
      </c>
      <c r="H283" s="264" t="s">
        <v>819</v>
      </c>
    </row>
    <row r="284" spans="1:8" x14ac:dyDescent="0.2">
      <c r="A284" s="264" t="s">
        <v>1309</v>
      </c>
      <c r="B284" s="264" t="s">
        <v>1310</v>
      </c>
      <c r="C284" s="264"/>
      <c r="D284" s="262">
        <v>32953</v>
      </c>
      <c r="E284" s="262">
        <v>46022</v>
      </c>
      <c r="F284" s="264" t="s">
        <v>434</v>
      </c>
      <c r="G284" s="264" t="s">
        <v>434</v>
      </c>
      <c r="H284" s="264" t="s">
        <v>819</v>
      </c>
    </row>
    <row r="285" spans="1:8" x14ac:dyDescent="0.2">
      <c r="A285" s="264" t="s">
        <v>1311</v>
      </c>
      <c r="B285" s="264" t="s">
        <v>1312</v>
      </c>
      <c r="C285" s="264"/>
      <c r="D285" s="262">
        <v>24868</v>
      </c>
      <c r="E285" s="262">
        <v>46022</v>
      </c>
      <c r="F285" s="264" t="s">
        <v>438</v>
      </c>
      <c r="G285" s="264" t="s">
        <v>438</v>
      </c>
      <c r="H285" s="264" t="s">
        <v>819</v>
      </c>
    </row>
    <row r="286" spans="1:8" x14ac:dyDescent="0.2">
      <c r="A286" s="264" t="s">
        <v>1313</v>
      </c>
      <c r="B286" s="264" t="s">
        <v>1314</v>
      </c>
      <c r="C286" s="264"/>
      <c r="D286" s="262">
        <v>23012</v>
      </c>
      <c r="E286" s="262">
        <v>46022</v>
      </c>
      <c r="F286" s="264" t="s">
        <v>276</v>
      </c>
      <c r="G286" s="264" t="s">
        <v>276</v>
      </c>
      <c r="H286" s="264" t="s">
        <v>819</v>
      </c>
    </row>
    <row r="287" spans="1:8" x14ac:dyDescent="0.2">
      <c r="A287" s="264" t="s">
        <v>1315</v>
      </c>
      <c r="B287" s="264" t="s">
        <v>1316</v>
      </c>
      <c r="C287" s="264"/>
      <c r="D287" s="262">
        <v>23012</v>
      </c>
      <c r="E287" s="262">
        <v>46022</v>
      </c>
      <c r="F287" s="264" t="s">
        <v>151</v>
      </c>
      <c r="G287" s="264" t="s">
        <v>151</v>
      </c>
      <c r="H287" s="264" t="s">
        <v>819</v>
      </c>
    </row>
    <row r="288" spans="1:8" x14ac:dyDescent="0.2">
      <c r="A288" s="264" t="s">
        <v>1317</v>
      </c>
      <c r="B288" s="264" t="s">
        <v>1318</v>
      </c>
      <c r="C288" s="264"/>
      <c r="D288" s="262">
        <v>23012</v>
      </c>
      <c r="E288" s="262">
        <v>40633</v>
      </c>
      <c r="F288" s="264" t="s">
        <v>1319</v>
      </c>
      <c r="G288" s="264" t="s">
        <v>1319</v>
      </c>
      <c r="H288" s="264" t="s">
        <v>935</v>
      </c>
    </row>
    <row r="289" spans="1:8" x14ac:dyDescent="0.2">
      <c r="A289" s="264" t="s">
        <v>1320</v>
      </c>
      <c r="B289" s="264" t="s">
        <v>1321</v>
      </c>
      <c r="C289" s="264"/>
      <c r="D289" s="262">
        <v>23012</v>
      </c>
      <c r="E289" s="262">
        <v>46022</v>
      </c>
      <c r="F289" s="264" t="s">
        <v>435</v>
      </c>
      <c r="G289" s="264" t="s">
        <v>435</v>
      </c>
      <c r="H289" s="264" t="s">
        <v>819</v>
      </c>
    </row>
    <row r="290" spans="1:8" x14ac:dyDescent="0.2">
      <c r="A290" s="264" t="s">
        <v>1322</v>
      </c>
      <c r="B290" s="264" t="s">
        <v>1323</v>
      </c>
      <c r="C290" s="264"/>
      <c r="D290" s="262">
        <v>23012</v>
      </c>
      <c r="E290" s="262">
        <v>46022</v>
      </c>
      <c r="F290" s="264" t="s">
        <v>162</v>
      </c>
      <c r="G290" s="264" t="s">
        <v>162</v>
      </c>
      <c r="H290" s="264" t="s">
        <v>819</v>
      </c>
    </row>
    <row r="291" spans="1:8" x14ac:dyDescent="0.2">
      <c r="A291" s="264" t="s">
        <v>1324</v>
      </c>
      <c r="B291" s="264" t="s">
        <v>1325</v>
      </c>
      <c r="C291" s="264"/>
      <c r="D291" s="262">
        <v>23012</v>
      </c>
      <c r="E291" s="262">
        <v>46022</v>
      </c>
      <c r="F291" s="264" t="s">
        <v>437</v>
      </c>
      <c r="G291" s="264" t="s">
        <v>437</v>
      </c>
      <c r="H291" s="264" t="s">
        <v>819</v>
      </c>
    </row>
    <row r="292" spans="1:8" x14ac:dyDescent="0.2">
      <c r="A292" s="264" t="s">
        <v>1326</v>
      </c>
      <c r="B292" s="264" t="s">
        <v>1327</v>
      </c>
      <c r="C292" s="264"/>
      <c r="D292" s="262">
        <v>23012</v>
      </c>
      <c r="E292" s="262">
        <v>46022</v>
      </c>
      <c r="F292" s="264" t="s">
        <v>436</v>
      </c>
      <c r="G292" s="264" t="s">
        <v>436</v>
      </c>
      <c r="H292" s="264" t="s">
        <v>819</v>
      </c>
    </row>
    <row r="293" spans="1:8" x14ac:dyDescent="0.2">
      <c r="A293" s="264" t="s">
        <v>1328</v>
      </c>
      <c r="B293" s="264" t="s">
        <v>1329</v>
      </c>
      <c r="C293" s="264"/>
      <c r="D293" s="262">
        <v>23012</v>
      </c>
      <c r="E293" s="262">
        <v>46022</v>
      </c>
      <c r="F293" s="264" t="s">
        <v>297</v>
      </c>
      <c r="G293" s="264" t="s">
        <v>297</v>
      </c>
      <c r="H293" s="264" t="s">
        <v>819</v>
      </c>
    </row>
    <row r="294" spans="1:8" x14ac:dyDescent="0.2">
      <c r="A294" s="264" t="s">
        <v>1330</v>
      </c>
      <c r="B294" s="264" t="s">
        <v>1331</v>
      </c>
      <c r="C294" s="264"/>
      <c r="D294" s="262">
        <v>23012</v>
      </c>
      <c r="E294" s="262">
        <v>46022</v>
      </c>
      <c r="F294" s="264" t="s">
        <v>152</v>
      </c>
      <c r="G294" s="264" t="s">
        <v>152</v>
      </c>
      <c r="H294" s="264" t="s">
        <v>819</v>
      </c>
    </row>
    <row r="295" spans="1:8" x14ac:dyDescent="0.2">
      <c r="A295" s="264" t="s">
        <v>1332</v>
      </c>
      <c r="B295" s="264" t="s">
        <v>1332</v>
      </c>
      <c r="C295" s="264"/>
      <c r="D295" s="262">
        <v>23012</v>
      </c>
      <c r="E295" s="262">
        <v>46022</v>
      </c>
      <c r="F295" s="264" t="s">
        <v>298</v>
      </c>
      <c r="G295" s="264" t="s">
        <v>298</v>
      </c>
      <c r="H295" s="264" t="s">
        <v>819</v>
      </c>
    </row>
    <row r="296" spans="1:8" x14ac:dyDescent="0.2">
      <c r="A296" s="264" t="s">
        <v>1333</v>
      </c>
      <c r="B296" s="264" t="s">
        <v>1334</v>
      </c>
      <c r="C296" s="264"/>
      <c r="D296" s="262">
        <v>23012</v>
      </c>
      <c r="E296" s="262">
        <v>46022</v>
      </c>
      <c r="F296" s="264"/>
      <c r="G296" s="264" t="s">
        <v>1335</v>
      </c>
      <c r="H296" s="264" t="s">
        <v>819</v>
      </c>
    </row>
    <row r="297" spans="1:8" x14ac:dyDescent="0.2">
      <c r="A297" s="264" t="s">
        <v>1336</v>
      </c>
      <c r="B297" s="264" t="s">
        <v>1337</v>
      </c>
      <c r="C297" s="264"/>
      <c r="D297" s="262">
        <v>23012</v>
      </c>
      <c r="E297" s="262">
        <v>46022</v>
      </c>
      <c r="F297" s="264" t="s">
        <v>1338</v>
      </c>
      <c r="G297" s="264" t="s">
        <v>1338</v>
      </c>
      <c r="H297" s="264" t="s">
        <v>819</v>
      </c>
    </row>
    <row r="298" spans="1:8" x14ac:dyDescent="0.2">
      <c r="A298" s="264" t="s">
        <v>1339</v>
      </c>
      <c r="B298" s="264" t="s">
        <v>1340</v>
      </c>
      <c r="C298" s="264"/>
      <c r="D298" s="262">
        <v>23012</v>
      </c>
      <c r="E298" s="262">
        <v>46022</v>
      </c>
      <c r="F298" s="264" t="s">
        <v>277</v>
      </c>
      <c r="G298" s="264" t="s">
        <v>277</v>
      </c>
      <c r="H298" s="264" t="s">
        <v>819</v>
      </c>
    </row>
    <row r="299" spans="1:8" x14ac:dyDescent="0.2">
      <c r="A299" s="264" t="s">
        <v>1341</v>
      </c>
      <c r="B299" s="264" t="s">
        <v>1342</v>
      </c>
      <c r="C299" s="264"/>
      <c r="D299" s="262">
        <v>23012</v>
      </c>
      <c r="E299" s="262">
        <v>46022</v>
      </c>
      <c r="F299" s="264" t="s">
        <v>442</v>
      </c>
      <c r="G299" s="264" t="s">
        <v>442</v>
      </c>
      <c r="H299" s="264" t="s">
        <v>819</v>
      </c>
    </row>
    <row r="300" spans="1:8" x14ac:dyDescent="0.2">
      <c r="A300" s="264" t="s">
        <v>1343</v>
      </c>
      <c r="B300" s="264" t="s">
        <v>1344</v>
      </c>
      <c r="C300" s="264"/>
      <c r="D300" s="262">
        <v>23012</v>
      </c>
      <c r="E300" s="262">
        <v>46022</v>
      </c>
      <c r="F300" s="264" t="s">
        <v>299</v>
      </c>
      <c r="G300" s="264" t="s">
        <v>299</v>
      </c>
      <c r="H300" s="264" t="s">
        <v>819</v>
      </c>
    </row>
    <row r="301" spans="1:8" x14ac:dyDescent="0.2">
      <c r="A301" s="264" t="s">
        <v>1345</v>
      </c>
      <c r="B301" s="264" t="s">
        <v>1346</v>
      </c>
      <c r="C301" s="264"/>
      <c r="D301" s="262">
        <v>23012</v>
      </c>
      <c r="E301" s="262">
        <v>46022</v>
      </c>
      <c r="F301" s="264" t="s">
        <v>178</v>
      </c>
      <c r="G301" s="264" t="s">
        <v>178</v>
      </c>
      <c r="H301" s="264" t="s">
        <v>819</v>
      </c>
    </row>
    <row r="302" spans="1:8" x14ac:dyDescent="0.2">
      <c r="A302" s="264" t="s">
        <v>1347</v>
      </c>
      <c r="B302" s="264" t="s">
        <v>1348</v>
      </c>
      <c r="C302" s="264"/>
      <c r="D302" s="262">
        <v>27653</v>
      </c>
      <c r="E302" s="262">
        <v>46022</v>
      </c>
      <c r="F302" s="264" t="s">
        <v>440</v>
      </c>
      <c r="G302" s="264" t="s">
        <v>440</v>
      </c>
      <c r="H302" s="264" t="s">
        <v>819</v>
      </c>
    </row>
    <row r="303" spans="1:8" x14ac:dyDescent="0.2">
      <c r="A303" s="264" t="s">
        <v>1349</v>
      </c>
      <c r="B303" s="264" t="s">
        <v>1350</v>
      </c>
      <c r="C303" s="264"/>
      <c r="D303" s="262">
        <v>23012</v>
      </c>
      <c r="E303" s="262">
        <v>46022</v>
      </c>
      <c r="F303" s="264" t="s">
        <v>90</v>
      </c>
      <c r="G303" s="264" t="s">
        <v>90</v>
      </c>
      <c r="H303" s="264" t="s">
        <v>819</v>
      </c>
    </row>
    <row r="304" spans="1:8" x14ac:dyDescent="0.2">
      <c r="A304" s="264" t="s">
        <v>1351</v>
      </c>
      <c r="B304" s="264" t="s">
        <v>1351</v>
      </c>
      <c r="C304" s="264"/>
      <c r="D304" s="262">
        <v>23012</v>
      </c>
      <c r="E304" s="262">
        <v>46022</v>
      </c>
      <c r="F304" s="264" t="s">
        <v>91</v>
      </c>
      <c r="G304" s="264" t="s">
        <v>91</v>
      </c>
      <c r="H304" s="264" t="s">
        <v>819</v>
      </c>
    </row>
    <row r="305" spans="1:8" x14ac:dyDescent="0.2">
      <c r="A305" s="264" t="s">
        <v>1352</v>
      </c>
      <c r="B305" s="264" t="s">
        <v>1353</v>
      </c>
      <c r="C305" s="264"/>
      <c r="D305" s="262">
        <v>23012</v>
      </c>
      <c r="E305" s="262">
        <v>46022</v>
      </c>
      <c r="F305" s="264" t="s">
        <v>278</v>
      </c>
      <c r="G305" s="264" t="s">
        <v>278</v>
      </c>
      <c r="H305" s="264" t="s">
        <v>819</v>
      </c>
    </row>
    <row r="306" spans="1:8" x14ac:dyDescent="0.2">
      <c r="A306" s="264" t="s">
        <v>1354</v>
      </c>
      <c r="B306" s="264" t="s">
        <v>1355</v>
      </c>
      <c r="C306" s="264"/>
      <c r="D306" s="262">
        <v>23012</v>
      </c>
      <c r="E306" s="262">
        <v>46022</v>
      </c>
      <c r="F306" s="264" t="s">
        <v>1356</v>
      </c>
      <c r="G306" s="264" t="s">
        <v>1356</v>
      </c>
      <c r="H306" s="264" t="s">
        <v>819</v>
      </c>
    </row>
    <row r="307" spans="1:8" x14ac:dyDescent="0.2">
      <c r="A307" s="264" t="s">
        <v>1357</v>
      </c>
      <c r="B307" s="264" t="s">
        <v>1358</v>
      </c>
      <c r="C307" s="264"/>
      <c r="D307" s="262">
        <v>23012</v>
      </c>
      <c r="E307" s="262">
        <v>46022</v>
      </c>
      <c r="F307" s="264" t="s">
        <v>193</v>
      </c>
      <c r="G307" s="264" t="s">
        <v>193</v>
      </c>
      <c r="H307" s="264" t="s">
        <v>819</v>
      </c>
    </row>
    <row r="308" spans="1:8" x14ac:dyDescent="0.2">
      <c r="A308" s="264" t="s">
        <v>1359</v>
      </c>
      <c r="B308" s="264" t="s">
        <v>1360</v>
      </c>
      <c r="C308" s="264"/>
      <c r="D308" s="262">
        <v>23012</v>
      </c>
      <c r="E308" s="262">
        <v>46022</v>
      </c>
      <c r="F308" s="264" t="s">
        <v>153</v>
      </c>
      <c r="G308" s="264" t="s">
        <v>153</v>
      </c>
      <c r="H308" s="264" t="s">
        <v>819</v>
      </c>
    </row>
    <row r="309" spans="1:8" x14ac:dyDescent="0.2">
      <c r="A309" s="264" t="s">
        <v>1361</v>
      </c>
      <c r="B309" s="264" t="s">
        <v>1362</v>
      </c>
      <c r="C309" s="264"/>
      <c r="D309" s="262">
        <v>26179</v>
      </c>
      <c r="E309" s="262">
        <v>46022</v>
      </c>
      <c r="F309" s="264" t="s">
        <v>300</v>
      </c>
      <c r="G309" s="264" t="s">
        <v>300</v>
      </c>
      <c r="H309" s="264" t="s">
        <v>819</v>
      </c>
    </row>
    <row r="310" spans="1:8" x14ac:dyDescent="0.2">
      <c r="A310" s="264" t="s">
        <v>1363</v>
      </c>
      <c r="B310" s="264" t="s">
        <v>1364</v>
      </c>
      <c r="C310" s="264"/>
      <c r="D310" s="262">
        <v>23012</v>
      </c>
      <c r="E310" s="262">
        <v>46022</v>
      </c>
      <c r="F310" s="264" t="s">
        <v>1365</v>
      </c>
      <c r="G310" s="264" t="s">
        <v>1365</v>
      </c>
      <c r="H310" s="264" t="s">
        <v>819</v>
      </c>
    </row>
    <row r="311" spans="1:8" x14ac:dyDescent="0.2">
      <c r="A311" s="264" t="s">
        <v>1366</v>
      </c>
      <c r="B311" s="264" t="s">
        <v>1367</v>
      </c>
      <c r="C311" s="264"/>
      <c r="D311" s="262">
        <v>23012</v>
      </c>
      <c r="E311" s="262">
        <v>46022</v>
      </c>
      <c r="F311" s="264" t="s">
        <v>194</v>
      </c>
      <c r="G311" s="264" t="s">
        <v>194</v>
      </c>
      <c r="H311" s="264" t="s">
        <v>819</v>
      </c>
    </row>
    <row r="312" spans="1:8" x14ac:dyDescent="0.2">
      <c r="A312" s="264" t="s">
        <v>1368</v>
      </c>
      <c r="B312" s="264" t="s">
        <v>1369</v>
      </c>
      <c r="C312" s="264"/>
      <c r="D312" s="262">
        <v>33573</v>
      </c>
      <c r="E312" s="262">
        <v>46022</v>
      </c>
      <c r="F312" s="264" t="s">
        <v>195</v>
      </c>
      <c r="G312" s="264" t="s">
        <v>195</v>
      </c>
      <c r="H312" s="264" t="s">
        <v>819</v>
      </c>
    </row>
    <row r="313" spans="1:8" x14ac:dyDescent="0.2">
      <c r="A313" s="264" t="s">
        <v>1370</v>
      </c>
      <c r="B313" s="264" t="s">
        <v>1371</v>
      </c>
      <c r="C313" s="264"/>
      <c r="D313" s="262">
        <v>23012</v>
      </c>
      <c r="E313" s="262">
        <v>46022</v>
      </c>
      <c r="F313" s="264" t="s">
        <v>443</v>
      </c>
      <c r="G313" s="264" t="s">
        <v>443</v>
      </c>
      <c r="H313" s="264" t="s">
        <v>819</v>
      </c>
    </row>
    <row r="314" spans="1:8" x14ac:dyDescent="0.2">
      <c r="A314" s="264" t="s">
        <v>1372</v>
      </c>
      <c r="B314" s="264" t="s">
        <v>1373</v>
      </c>
      <c r="C314" s="264">
        <v>8</v>
      </c>
      <c r="D314" s="262">
        <v>23012</v>
      </c>
      <c r="E314" s="262">
        <v>46022</v>
      </c>
      <c r="F314" s="264"/>
      <c r="G314" s="264" t="s">
        <v>1374</v>
      </c>
      <c r="H314" s="264" t="s">
        <v>819</v>
      </c>
    </row>
    <row r="315" spans="1:8" x14ac:dyDescent="0.2">
      <c r="A315" s="264" t="s">
        <v>1375</v>
      </c>
      <c r="B315" s="264" t="s">
        <v>1376</v>
      </c>
      <c r="C315" s="264"/>
      <c r="D315" s="262">
        <v>23012</v>
      </c>
      <c r="E315" s="262">
        <v>46022</v>
      </c>
      <c r="F315" s="264"/>
      <c r="G315" s="264" t="s">
        <v>1377</v>
      </c>
      <c r="H315" s="264" t="s">
        <v>819</v>
      </c>
    </row>
    <row r="316" spans="1:8" x14ac:dyDescent="0.2">
      <c r="A316" s="264" t="s">
        <v>1378</v>
      </c>
      <c r="B316" s="264" t="s">
        <v>1379</v>
      </c>
      <c r="C316" s="264"/>
      <c r="D316" s="262">
        <v>23012</v>
      </c>
      <c r="E316" s="262">
        <v>46022</v>
      </c>
      <c r="F316" s="264"/>
      <c r="G316" s="264" t="s">
        <v>1380</v>
      </c>
      <c r="H316" s="264" t="s">
        <v>819</v>
      </c>
    </row>
    <row r="317" spans="1:8" x14ac:dyDescent="0.2">
      <c r="A317" s="264" t="s">
        <v>1381</v>
      </c>
      <c r="B317" s="264" t="s">
        <v>1382</v>
      </c>
      <c r="C317" s="264"/>
      <c r="D317" s="262">
        <v>23012</v>
      </c>
      <c r="E317" s="262">
        <v>46022</v>
      </c>
      <c r="F317" s="264"/>
      <c r="G317" s="264" t="s">
        <v>1383</v>
      </c>
      <c r="H317" s="264" t="s">
        <v>819</v>
      </c>
    </row>
    <row r="318" spans="1:8" x14ac:dyDescent="0.2">
      <c r="A318" s="264" t="s">
        <v>1384</v>
      </c>
      <c r="B318" s="264" t="s">
        <v>1385</v>
      </c>
      <c r="C318" s="264"/>
      <c r="D318" s="262">
        <v>23012</v>
      </c>
      <c r="E318" s="262">
        <v>46022</v>
      </c>
      <c r="F318" s="264"/>
      <c r="G318" s="264" t="s">
        <v>1386</v>
      </c>
      <c r="H318" s="264" t="s">
        <v>819</v>
      </c>
    </row>
    <row r="319" spans="1:8" x14ac:dyDescent="0.2">
      <c r="A319" s="264" t="s">
        <v>1387</v>
      </c>
      <c r="B319" s="264" t="s">
        <v>1388</v>
      </c>
      <c r="C319" s="264"/>
      <c r="D319" s="262">
        <v>23012</v>
      </c>
      <c r="E319" s="262">
        <v>46022</v>
      </c>
      <c r="F319" s="264"/>
      <c r="G319" s="264" t="s">
        <v>1389</v>
      </c>
      <c r="H319" s="264" t="s">
        <v>819</v>
      </c>
    </row>
    <row r="320" spans="1:8" x14ac:dyDescent="0.2">
      <c r="A320" s="264" t="s">
        <v>1390</v>
      </c>
      <c r="B320" s="264" t="s">
        <v>1391</v>
      </c>
      <c r="C320" s="264"/>
      <c r="D320" s="262">
        <v>23012</v>
      </c>
      <c r="E320" s="262">
        <v>46022</v>
      </c>
      <c r="F320" s="264"/>
      <c r="G320" s="264" t="s">
        <v>1392</v>
      </c>
      <c r="H320" s="264" t="s">
        <v>819</v>
      </c>
    </row>
    <row r="321" spans="1:8" x14ac:dyDescent="0.2">
      <c r="A321" s="264" t="s">
        <v>1393</v>
      </c>
      <c r="B321" s="264" t="s">
        <v>1394</v>
      </c>
      <c r="C321" s="264"/>
      <c r="D321" s="262">
        <v>23012</v>
      </c>
      <c r="E321" s="262">
        <v>46022</v>
      </c>
      <c r="F321" s="264"/>
      <c r="G321" s="264" t="s">
        <v>1395</v>
      </c>
      <c r="H321" s="264" t="s">
        <v>819</v>
      </c>
    </row>
    <row r="322" spans="1:8" x14ac:dyDescent="0.2">
      <c r="A322" s="264" t="s">
        <v>1396</v>
      </c>
      <c r="B322" s="264" t="s">
        <v>1397</v>
      </c>
      <c r="C322" s="264"/>
      <c r="D322" s="262">
        <v>28908</v>
      </c>
      <c r="E322" s="262">
        <v>46022</v>
      </c>
      <c r="F322" s="264" t="s">
        <v>423</v>
      </c>
      <c r="G322" s="264" t="s">
        <v>423</v>
      </c>
      <c r="H322" s="264" t="s">
        <v>819</v>
      </c>
    </row>
    <row r="323" spans="1:8" x14ac:dyDescent="0.2">
      <c r="A323" s="264" t="s">
        <v>1398</v>
      </c>
      <c r="B323" s="264" t="s">
        <v>1399</v>
      </c>
      <c r="C323" s="264"/>
      <c r="D323" s="262">
        <v>29155</v>
      </c>
      <c r="E323" s="262">
        <v>46022</v>
      </c>
      <c r="F323" s="264" t="s">
        <v>459</v>
      </c>
      <c r="G323" s="264" t="s">
        <v>459</v>
      </c>
      <c r="H323" s="264" t="s">
        <v>819</v>
      </c>
    </row>
    <row r="324" spans="1:8" x14ac:dyDescent="0.2">
      <c r="A324" s="264" t="s">
        <v>1400</v>
      </c>
      <c r="B324" s="264" t="s">
        <v>1401</v>
      </c>
      <c r="C324" s="264"/>
      <c r="D324" s="262">
        <v>23012</v>
      </c>
      <c r="E324" s="262">
        <v>46022</v>
      </c>
      <c r="F324" s="264" t="s">
        <v>463</v>
      </c>
      <c r="G324" s="264" t="s">
        <v>463</v>
      </c>
      <c r="H324" s="264" t="s">
        <v>819</v>
      </c>
    </row>
    <row r="325" spans="1:8" x14ac:dyDescent="0.2">
      <c r="A325" s="264" t="s">
        <v>1402</v>
      </c>
      <c r="B325" s="264" t="s">
        <v>1403</v>
      </c>
      <c r="C325" s="264"/>
      <c r="D325" s="262">
        <v>23012</v>
      </c>
      <c r="E325" s="262">
        <v>46022</v>
      </c>
      <c r="F325" s="264" t="s">
        <v>447</v>
      </c>
      <c r="G325" s="264" t="s">
        <v>447</v>
      </c>
      <c r="H325" s="264" t="s">
        <v>819</v>
      </c>
    </row>
    <row r="326" spans="1:8" x14ac:dyDescent="0.2">
      <c r="A326" s="264" t="s">
        <v>1404</v>
      </c>
      <c r="B326" s="264" t="s">
        <v>1405</v>
      </c>
      <c r="C326" s="264"/>
      <c r="D326" s="262">
        <v>27587</v>
      </c>
      <c r="E326" s="262">
        <v>46022</v>
      </c>
      <c r="F326" s="264" t="s">
        <v>451</v>
      </c>
      <c r="G326" s="264" t="s">
        <v>451</v>
      </c>
      <c r="H326" s="264" t="s">
        <v>819</v>
      </c>
    </row>
    <row r="327" spans="1:8" x14ac:dyDescent="0.2">
      <c r="A327" s="264" t="s">
        <v>1406</v>
      </c>
      <c r="B327" s="264" t="s">
        <v>1407</v>
      </c>
      <c r="C327" s="264"/>
      <c r="D327" s="262">
        <v>23012</v>
      </c>
      <c r="E327" s="262">
        <v>46022</v>
      </c>
      <c r="F327" s="264" t="s">
        <v>301</v>
      </c>
      <c r="G327" s="264" t="s">
        <v>301</v>
      </c>
      <c r="H327" s="264" t="s">
        <v>819</v>
      </c>
    </row>
    <row r="328" spans="1:8" x14ac:dyDescent="0.2">
      <c r="A328" s="264" t="s">
        <v>1408</v>
      </c>
      <c r="B328" s="264" t="s">
        <v>1409</v>
      </c>
      <c r="C328" s="264"/>
      <c r="D328" s="262">
        <v>23012</v>
      </c>
      <c r="E328" s="262">
        <v>46022</v>
      </c>
      <c r="F328" s="264" t="s">
        <v>448</v>
      </c>
      <c r="G328" s="264" t="s">
        <v>448</v>
      </c>
      <c r="H328" s="264" t="s">
        <v>819</v>
      </c>
    </row>
    <row r="329" spans="1:8" x14ac:dyDescent="0.2">
      <c r="A329" s="264" t="s">
        <v>1410</v>
      </c>
      <c r="B329" s="264" t="s">
        <v>1411</v>
      </c>
      <c r="C329" s="264"/>
      <c r="D329" s="262">
        <v>39234</v>
      </c>
      <c r="E329" s="262">
        <v>46022</v>
      </c>
      <c r="F329" s="264" t="s">
        <v>338</v>
      </c>
      <c r="G329" s="264" t="s">
        <v>338</v>
      </c>
      <c r="H329" s="264" t="s">
        <v>819</v>
      </c>
    </row>
    <row r="330" spans="1:8" x14ac:dyDescent="0.2">
      <c r="A330" s="264" t="s">
        <v>1412</v>
      </c>
      <c r="B330" s="264" t="s">
        <v>1413</v>
      </c>
      <c r="C330" s="264"/>
      <c r="D330" s="262">
        <v>38139</v>
      </c>
      <c r="E330" s="262">
        <v>39233</v>
      </c>
      <c r="F330" s="264" t="s">
        <v>1414</v>
      </c>
      <c r="G330" s="264" t="s">
        <v>1414</v>
      </c>
      <c r="H330" s="264" t="s">
        <v>935</v>
      </c>
    </row>
    <row r="331" spans="1:8" x14ac:dyDescent="0.2">
      <c r="A331" s="264" t="s">
        <v>1415</v>
      </c>
      <c r="B331" s="264" t="s">
        <v>1416</v>
      </c>
      <c r="C331" s="264"/>
      <c r="D331" s="262">
        <v>27940</v>
      </c>
      <c r="E331" s="262">
        <v>46022</v>
      </c>
      <c r="F331" s="264" t="s">
        <v>302</v>
      </c>
      <c r="G331" s="264" t="s">
        <v>302</v>
      </c>
      <c r="H331" s="264" t="s">
        <v>819</v>
      </c>
    </row>
    <row r="332" spans="1:8" x14ac:dyDescent="0.2">
      <c r="A332" s="264" t="s">
        <v>1417</v>
      </c>
      <c r="B332" s="264" t="s">
        <v>1418</v>
      </c>
      <c r="C332" s="264"/>
      <c r="D332" s="262">
        <v>23012</v>
      </c>
      <c r="E332" s="262">
        <v>46022</v>
      </c>
      <c r="F332" s="264" t="s">
        <v>446</v>
      </c>
      <c r="G332" s="264" t="s">
        <v>446</v>
      </c>
      <c r="H332" s="264" t="s">
        <v>819</v>
      </c>
    </row>
    <row r="333" spans="1:8" x14ac:dyDescent="0.2">
      <c r="A333" s="264" t="s">
        <v>1419</v>
      </c>
      <c r="B333" s="264" t="s">
        <v>1420</v>
      </c>
      <c r="C333" s="264"/>
      <c r="D333" s="262">
        <v>23963</v>
      </c>
      <c r="E333" s="262">
        <v>46022</v>
      </c>
      <c r="F333" s="264" t="s">
        <v>179</v>
      </c>
      <c r="G333" s="264" t="s">
        <v>179</v>
      </c>
      <c r="H333" s="264" t="s">
        <v>819</v>
      </c>
    </row>
    <row r="334" spans="1:8" x14ac:dyDescent="0.2">
      <c r="A334" s="264" t="s">
        <v>1421</v>
      </c>
      <c r="B334" s="264" t="s">
        <v>1422</v>
      </c>
      <c r="C334" s="264"/>
      <c r="D334" s="262">
        <v>40634</v>
      </c>
      <c r="E334" s="262">
        <v>46022</v>
      </c>
      <c r="F334" s="264" t="s">
        <v>1423</v>
      </c>
      <c r="G334" s="264" t="s">
        <v>1423</v>
      </c>
      <c r="H334" s="264" t="s">
        <v>819</v>
      </c>
    </row>
    <row r="335" spans="1:8" x14ac:dyDescent="0.2">
      <c r="A335" s="264" t="s">
        <v>1424</v>
      </c>
      <c r="B335" s="264" t="s">
        <v>1425</v>
      </c>
      <c r="C335" s="264"/>
      <c r="D335" s="262">
        <v>33970</v>
      </c>
      <c r="E335" s="262">
        <v>46022</v>
      </c>
      <c r="F335" s="264" t="s">
        <v>196</v>
      </c>
      <c r="G335" s="264" t="s">
        <v>196</v>
      </c>
      <c r="H335" s="264" t="s">
        <v>819</v>
      </c>
    </row>
    <row r="336" spans="1:8" x14ac:dyDescent="0.2">
      <c r="A336" s="264" t="s">
        <v>1426</v>
      </c>
      <c r="B336" s="264" t="s">
        <v>1427</v>
      </c>
      <c r="C336" s="264"/>
      <c r="D336" s="262">
        <v>33414</v>
      </c>
      <c r="E336" s="262">
        <v>46022</v>
      </c>
      <c r="F336" s="264" t="s">
        <v>197</v>
      </c>
      <c r="G336" s="264" t="s">
        <v>197</v>
      </c>
      <c r="H336" s="264" t="s">
        <v>819</v>
      </c>
    </row>
    <row r="337" spans="1:8" x14ac:dyDescent="0.2">
      <c r="A337" s="264" t="s">
        <v>1428</v>
      </c>
      <c r="B337" s="264" t="s">
        <v>1429</v>
      </c>
      <c r="C337" s="264"/>
      <c r="D337" s="262">
        <v>28678</v>
      </c>
      <c r="E337" s="262">
        <v>46022</v>
      </c>
      <c r="F337" s="264" t="s">
        <v>444</v>
      </c>
      <c r="G337" s="264" t="s">
        <v>444</v>
      </c>
      <c r="H337" s="264" t="s">
        <v>819</v>
      </c>
    </row>
    <row r="338" spans="1:8" x14ac:dyDescent="0.2">
      <c r="A338" s="264" t="s">
        <v>1430</v>
      </c>
      <c r="B338" s="264" t="s">
        <v>1431</v>
      </c>
      <c r="C338" s="264"/>
      <c r="D338" s="262">
        <v>23012</v>
      </c>
      <c r="E338" s="262">
        <v>46022</v>
      </c>
      <c r="F338" s="264" t="s">
        <v>449</v>
      </c>
      <c r="G338" s="264" t="s">
        <v>449</v>
      </c>
      <c r="H338" s="264" t="s">
        <v>819</v>
      </c>
    </row>
    <row r="339" spans="1:8" x14ac:dyDescent="0.2">
      <c r="A339" s="264" t="s">
        <v>1432</v>
      </c>
      <c r="B339" s="264" t="s">
        <v>1433</v>
      </c>
      <c r="C339" s="264"/>
      <c r="D339" s="262">
        <v>23012</v>
      </c>
      <c r="E339" s="262">
        <v>46022</v>
      </c>
      <c r="F339" s="264" t="s">
        <v>303</v>
      </c>
      <c r="G339" s="264" t="s">
        <v>303</v>
      </c>
      <c r="H339" s="264" t="s">
        <v>819</v>
      </c>
    </row>
    <row r="340" spans="1:8" x14ac:dyDescent="0.2">
      <c r="A340" s="264" t="s">
        <v>1434</v>
      </c>
      <c r="B340" s="264" t="s">
        <v>1435</v>
      </c>
      <c r="C340" s="264"/>
      <c r="D340" s="262">
        <v>41000</v>
      </c>
      <c r="E340" s="262">
        <v>46022</v>
      </c>
      <c r="F340" s="264" t="s">
        <v>1436</v>
      </c>
      <c r="G340" s="264" t="s">
        <v>1436</v>
      </c>
      <c r="H340" s="264" t="s">
        <v>819</v>
      </c>
    </row>
    <row r="341" spans="1:8" x14ac:dyDescent="0.2">
      <c r="A341" s="264" t="s">
        <v>1437</v>
      </c>
      <c r="B341" s="264" t="s">
        <v>1438</v>
      </c>
      <c r="C341" s="264"/>
      <c r="D341" s="262">
        <v>23012</v>
      </c>
      <c r="E341" s="262">
        <v>46022</v>
      </c>
      <c r="F341" s="264" t="s">
        <v>154</v>
      </c>
      <c r="G341" s="264" t="s">
        <v>154</v>
      </c>
      <c r="H341" s="264" t="s">
        <v>819</v>
      </c>
    </row>
    <row r="342" spans="1:8" x14ac:dyDescent="0.2">
      <c r="A342" s="264" t="s">
        <v>1439</v>
      </c>
      <c r="B342" s="264" t="s">
        <v>1440</v>
      </c>
      <c r="C342" s="264"/>
      <c r="D342" s="262">
        <v>23012</v>
      </c>
      <c r="E342" s="262">
        <v>46022</v>
      </c>
      <c r="F342" s="264"/>
      <c r="G342" s="264" t="s">
        <v>1441</v>
      </c>
      <c r="H342" s="264" t="s">
        <v>819</v>
      </c>
    </row>
    <row r="343" spans="1:8" x14ac:dyDescent="0.2">
      <c r="A343" s="264" t="s">
        <v>1442</v>
      </c>
      <c r="B343" s="264" t="s">
        <v>1443</v>
      </c>
      <c r="C343" s="264"/>
      <c r="D343" s="262">
        <v>23012</v>
      </c>
      <c r="E343" s="262">
        <v>46022</v>
      </c>
      <c r="F343" s="264" t="s">
        <v>279</v>
      </c>
      <c r="G343" s="264" t="s">
        <v>279</v>
      </c>
      <c r="H343" s="264" t="s">
        <v>819</v>
      </c>
    </row>
    <row r="344" spans="1:8" x14ac:dyDescent="0.2">
      <c r="A344" s="264" t="s">
        <v>1444</v>
      </c>
      <c r="B344" s="264" t="s">
        <v>1445</v>
      </c>
      <c r="C344" s="264"/>
      <c r="D344" s="262">
        <v>23012</v>
      </c>
      <c r="E344" s="262">
        <v>46022</v>
      </c>
      <c r="F344" s="264" t="s">
        <v>445</v>
      </c>
      <c r="G344" s="264" t="s">
        <v>445</v>
      </c>
      <c r="H344" s="264" t="s">
        <v>819</v>
      </c>
    </row>
    <row r="345" spans="1:8" x14ac:dyDescent="0.2">
      <c r="A345" s="264" t="s">
        <v>1446</v>
      </c>
      <c r="B345" s="264" t="s">
        <v>1447</v>
      </c>
      <c r="C345" s="264"/>
      <c r="D345" s="262">
        <v>30578</v>
      </c>
      <c r="E345" s="262">
        <v>46022</v>
      </c>
      <c r="F345" s="264" t="s">
        <v>1448</v>
      </c>
      <c r="G345" s="264" t="s">
        <v>1448</v>
      </c>
      <c r="H345" s="264" t="s">
        <v>819</v>
      </c>
    </row>
    <row r="346" spans="1:8" x14ac:dyDescent="0.2">
      <c r="A346" s="264" t="s">
        <v>1449</v>
      </c>
      <c r="B346" s="264" t="s">
        <v>1450</v>
      </c>
      <c r="C346" s="264"/>
      <c r="D346" s="262">
        <v>23012</v>
      </c>
      <c r="E346" s="262">
        <v>46022</v>
      </c>
      <c r="F346" s="264" t="s">
        <v>1451</v>
      </c>
      <c r="G346" s="264" t="s">
        <v>1451</v>
      </c>
      <c r="H346" s="264" t="s">
        <v>819</v>
      </c>
    </row>
    <row r="347" spans="1:8" x14ac:dyDescent="0.2">
      <c r="A347" s="264" t="s">
        <v>1452</v>
      </c>
      <c r="B347" s="264" t="s">
        <v>1453</v>
      </c>
      <c r="C347" s="264"/>
      <c r="D347" s="262">
        <v>23012</v>
      </c>
      <c r="E347" s="262">
        <v>46022</v>
      </c>
      <c r="F347" s="264" t="s">
        <v>304</v>
      </c>
      <c r="G347" s="264" t="s">
        <v>304</v>
      </c>
      <c r="H347" s="264" t="s">
        <v>819</v>
      </c>
    </row>
    <row r="348" spans="1:8" x14ac:dyDescent="0.2">
      <c r="A348" s="264" t="s">
        <v>1454</v>
      </c>
      <c r="B348" s="264" t="s">
        <v>1455</v>
      </c>
      <c r="C348" s="264"/>
      <c r="D348" s="262">
        <v>27723</v>
      </c>
      <c r="E348" s="262">
        <v>46022</v>
      </c>
      <c r="F348" s="264" t="s">
        <v>450</v>
      </c>
      <c r="G348" s="264" t="s">
        <v>450</v>
      </c>
      <c r="H348" s="264" t="s">
        <v>819</v>
      </c>
    </row>
    <row r="349" spans="1:8" x14ac:dyDescent="0.2">
      <c r="A349" s="264" t="s">
        <v>1456</v>
      </c>
      <c r="B349" s="264" t="s">
        <v>1457</v>
      </c>
      <c r="C349" s="264"/>
      <c r="D349" s="262">
        <v>25087</v>
      </c>
      <c r="E349" s="262">
        <v>46022</v>
      </c>
      <c r="F349" s="264" t="s">
        <v>452</v>
      </c>
      <c r="G349" s="264" t="s">
        <v>452</v>
      </c>
      <c r="H349" s="264" t="s">
        <v>819</v>
      </c>
    </row>
    <row r="350" spans="1:8" x14ac:dyDescent="0.2">
      <c r="A350" s="264" t="s">
        <v>1458</v>
      </c>
      <c r="B350" s="264" t="s">
        <v>1459</v>
      </c>
      <c r="C350" s="264"/>
      <c r="D350" s="262">
        <v>23012</v>
      </c>
      <c r="E350" s="262">
        <v>46022</v>
      </c>
      <c r="F350" s="264" t="s">
        <v>155</v>
      </c>
      <c r="G350" s="264" t="s">
        <v>155</v>
      </c>
      <c r="H350" s="264" t="s">
        <v>819</v>
      </c>
    </row>
    <row r="351" spans="1:8" x14ac:dyDescent="0.2">
      <c r="A351" s="264" t="s">
        <v>1460</v>
      </c>
      <c r="B351" s="264" t="s">
        <v>1461</v>
      </c>
      <c r="C351" s="264">
        <v>6</v>
      </c>
      <c r="D351" s="262">
        <v>23012</v>
      </c>
      <c r="E351" s="262">
        <v>46022</v>
      </c>
      <c r="F351" s="264" t="s">
        <v>156</v>
      </c>
      <c r="G351" s="264" t="s">
        <v>156</v>
      </c>
      <c r="H351" s="264" t="s">
        <v>819</v>
      </c>
    </row>
    <row r="352" spans="1:8" x14ac:dyDescent="0.2">
      <c r="A352" s="264" t="s">
        <v>1462</v>
      </c>
      <c r="B352" s="264" t="s">
        <v>1463</v>
      </c>
      <c r="C352" s="264"/>
      <c r="D352" s="262">
        <v>23012</v>
      </c>
      <c r="E352" s="262">
        <v>46022</v>
      </c>
      <c r="F352" s="264" t="s">
        <v>305</v>
      </c>
      <c r="G352" s="264" t="s">
        <v>305</v>
      </c>
      <c r="H352" s="264" t="s">
        <v>819</v>
      </c>
    </row>
    <row r="353" spans="1:8" x14ac:dyDescent="0.2">
      <c r="A353" s="264" t="s">
        <v>1464</v>
      </c>
      <c r="B353" s="264" t="s">
        <v>1465</v>
      </c>
      <c r="C353" s="264"/>
      <c r="D353" s="262">
        <v>23012</v>
      </c>
      <c r="E353" s="262">
        <v>46022</v>
      </c>
      <c r="F353" s="264" t="s">
        <v>280</v>
      </c>
      <c r="G353" s="264" t="s">
        <v>280</v>
      </c>
      <c r="H353" s="264" t="s">
        <v>819</v>
      </c>
    </row>
    <row r="354" spans="1:8" x14ac:dyDescent="0.2">
      <c r="A354" s="264" t="s">
        <v>1466</v>
      </c>
      <c r="B354" s="264" t="s">
        <v>1467</v>
      </c>
      <c r="C354" s="264"/>
      <c r="D354" s="262">
        <v>33574</v>
      </c>
      <c r="E354" s="262">
        <v>46022</v>
      </c>
      <c r="F354" s="264" t="s">
        <v>455</v>
      </c>
      <c r="G354" s="264" t="s">
        <v>455</v>
      </c>
      <c r="H354" s="264" t="s">
        <v>819</v>
      </c>
    </row>
    <row r="355" spans="1:8" x14ac:dyDescent="0.2">
      <c r="A355" s="264" t="s">
        <v>1468</v>
      </c>
      <c r="B355" s="264" t="s">
        <v>1469</v>
      </c>
      <c r="C355" s="264"/>
      <c r="D355" s="262">
        <v>23012</v>
      </c>
      <c r="E355" s="262">
        <v>46022</v>
      </c>
      <c r="F355" s="264" t="s">
        <v>306</v>
      </c>
      <c r="G355" s="264" t="s">
        <v>306</v>
      </c>
      <c r="H355" s="264" t="s">
        <v>819</v>
      </c>
    </row>
    <row r="356" spans="1:8" x14ac:dyDescent="0.2">
      <c r="A356" s="264" t="s">
        <v>1470</v>
      </c>
      <c r="B356" s="264" t="s">
        <v>1471</v>
      </c>
      <c r="C356" s="264"/>
      <c r="D356" s="262">
        <v>23012</v>
      </c>
      <c r="E356" s="262">
        <v>46022</v>
      </c>
      <c r="F356" s="264" t="s">
        <v>281</v>
      </c>
      <c r="G356" s="264" t="s">
        <v>281</v>
      </c>
      <c r="H356" s="264" t="s">
        <v>819</v>
      </c>
    </row>
    <row r="357" spans="1:8" x14ac:dyDescent="0.2">
      <c r="A357" s="264" t="s">
        <v>1472</v>
      </c>
      <c r="B357" s="264" t="s">
        <v>1472</v>
      </c>
      <c r="C357" s="264"/>
      <c r="D357" s="262">
        <v>23012</v>
      </c>
      <c r="E357" s="262">
        <v>46022</v>
      </c>
      <c r="F357" s="264" t="s">
        <v>454</v>
      </c>
      <c r="G357" s="264" t="s">
        <v>454</v>
      </c>
      <c r="H357" s="264" t="s">
        <v>819</v>
      </c>
    </row>
    <row r="358" spans="1:8" x14ac:dyDescent="0.2">
      <c r="A358" s="264" t="s">
        <v>1473</v>
      </c>
      <c r="B358" s="264" t="s">
        <v>1474</v>
      </c>
      <c r="C358" s="264"/>
      <c r="D358" s="262">
        <v>25723</v>
      </c>
      <c r="E358" s="262">
        <v>46022</v>
      </c>
      <c r="F358" s="264" t="s">
        <v>457</v>
      </c>
      <c r="G358" s="264" t="s">
        <v>457</v>
      </c>
      <c r="H358" s="264" t="s">
        <v>819</v>
      </c>
    </row>
    <row r="359" spans="1:8" x14ac:dyDescent="0.2">
      <c r="A359" s="264" t="s">
        <v>1475</v>
      </c>
      <c r="B359" s="264" t="s">
        <v>1476</v>
      </c>
      <c r="C359" s="264"/>
      <c r="D359" s="262">
        <v>23012</v>
      </c>
      <c r="E359" s="262">
        <v>46022</v>
      </c>
      <c r="F359" s="264" t="s">
        <v>92</v>
      </c>
      <c r="G359" s="264" t="s">
        <v>92</v>
      </c>
      <c r="H359" s="264" t="s">
        <v>819</v>
      </c>
    </row>
    <row r="360" spans="1:8" x14ac:dyDescent="0.2">
      <c r="A360" s="264" t="s">
        <v>1477</v>
      </c>
      <c r="B360" s="264" t="s">
        <v>1478</v>
      </c>
      <c r="C360" s="264"/>
      <c r="D360" s="262">
        <v>23012</v>
      </c>
      <c r="E360" s="262">
        <v>46022</v>
      </c>
      <c r="F360" s="264" t="s">
        <v>307</v>
      </c>
      <c r="G360" s="264" t="s">
        <v>307</v>
      </c>
      <c r="H360" s="264" t="s">
        <v>819</v>
      </c>
    </row>
    <row r="361" spans="1:8" x14ac:dyDescent="0.2">
      <c r="A361" s="264" t="s">
        <v>1479</v>
      </c>
      <c r="B361" s="264" t="s">
        <v>1480</v>
      </c>
      <c r="C361" s="264"/>
      <c r="D361" s="262">
        <v>23012</v>
      </c>
      <c r="E361" s="262">
        <v>46022</v>
      </c>
      <c r="F361" s="264" t="s">
        <v>198</v>
      </c>
      <c r="G361" s="264" t="s">
        <v>198</v>
      </c>
      <c r="H361" s="264" t="s">
        <v>819</v>
      </c>
    </row>
    <row r="362" spans="1:8" x14ac:dyDescent="0.2">
      <c r="A362" s="264" t="s">
        <v>1481</v>
      </c>
      <c r="B362" s="264" t="s">
        <v>1482</v>
      </c>
      <c r="C362" s="264"/>
      <c r="D362" s="262">
        <v>33512</v>
      </c>
      <c r="E362" s="262">
        <v>46022</v>
      </c>
      <c r="F362" s="264" t="s">
        <v>71</v>
      </c>
      <c r="G362" s="264" t="s">
        <v>71</v>
      </c>
      <c r="H362" s="264" t="s">
        <v>819</v>
      </c>
    </row>
    <row r="363" spans="1:8" x14ac:dyDescent="0.2">
      <c r="A363" s="264" t="s">
        <v>1483</v>
      </c>
      <c r="B363" s="264" t="s">
        <v>1484</v>
      </c>
      <c r="C363" s="264"/>
      <c r="D363" s="262">
        <v>23012</v>
      </c>
      <c r="E363" s="262">
        <v>46022</v>
      </c>
      <c r="F363" s="264" t="s">
        <v>93</v>
      </c>
      <c r="G363" s="264" t="s">
        <v>93</v>
      </c>
      <c r="H363" s="264" t="s">
        <v>819</v>
      </c>
    </row>
    <row r="364" spans="1:8" x14ac:dyDescent="0.2">
      <c r="A364" s="264" t="s">
        <v>1485</v>
      </c>
      <c r="B364" s="264" t="s">
        <v>1486</v>
      </c>
      <c r="C364" s="264"/>
      <c r="D364" s="262">
        <v>28764</v>
      </c>
      <c r="E364" s="262">
        <v>46022</v>
      </c>
      <c r="F364" s="264" t="s">
        <v>458</v>
      </c>
      <c r="G364" s="264" t="s">
        <v>458</v>
      </c>
      <c r="H364" s="264" t="s">
        <v>819</v>
      </c>
    </row>
    <row r="365" spans="1:8" x14ac:dyDescent="0.2">
      <c r="A365" s="264" t="s">
        <v>1487</v>
      </c>
      <c r="B365" s="264" t="s">
        <v>1488</v>
      </c>
      <c r="C365" s="264"/>
      <c r="D365" s="262">
        <v>23012</v>
      </c>
      <c r="E365" s="262">
        <v>46022</v>
      </c>
      <c r="F365" s="264" t="s">
        <v>308</v>
      </c>
      <c r="G365" s="264" t="s">
        <v>308</v>
      </c>
      <c r="H365" s="264" t="s">
        <v>819</v>
      </c>
    </row>
    <row r="366" spans="1:8" x14ac:dyDescent="0.2">
      <c r="A366" s="264" t="s">
        <v>1489</v>
      </c>
      <c r="B366" s="264" t="s">
        <v>1490</v>
      </c>
      <c r="C366" s="264"/>
      <c r="D366" s="262">
        <v>33573</v>
      </c>
      <c r="E366" s="262">
        <v>46022</v>
      </c>
      <c r="F366" s="264" t="s">
        <v>199</v>
      </c>
      <c r="G366" s="264" t="s">
        <v>199</v>
      </c>
      <c r="H366" s="264" t="s">
        <v>819</v>
      </c>
    </row>
    <row r="367" spans="1:8" x14ac:dyDescent="0.2">
      <c r="A367" s="264" t="s">
        <v>1491</v>
      </c>
      <c r="B367" s="264" t="s">
        <v>1492</v>
      </c>
      <c r="C367" s="264"/>
      <c r="D367" s="262">
        <v>23012</v>
      </c>
      <c r="E367" s="262">
        <v>46022</v>
      </c>
      <c r="F367" s="264"/>
      <c r="G367" s="264" t="s">
        <v>1493</v>
      </c>
      <c r="H367" s="264" t="s">
        <v>819</v>
      </c>
    </row>
    <row r="368" spans="1:8" x14ac:dyDescent="0.2">
      <c r="A368" s="264" t="s">
        <v>1494</v>
      </c>
      <c r="B368" s="264" t="s">
        <v>1495</v>
      </c>
      <c r="C368" s="264"/>
      <c r="D368" s="262">
        <v>23012</v>
      </c>
      <c r="E368" s="262">
        <v>46022</v>
      </c>
      <c r="F368" s="264"/>
      <c r="G368" s="264" t="s">
        <v>1496</v>
      </c>
      <c r="H368" s="264" t="s">
        <v>819</v>
      </c>
    </row>
    <row r="369" spans="1:8" x14ac:dyDescent="0.2">
      <c r="A369" s="264" t="s">
        <v>1497</v>
      </c>
      <c r="B369" s="264" t="s">
        <v>1498</v>
      </c>
      <c r="C369" s="264"/>
      <c r="D369" s="262">
        <v>23012</v>
      </c>
      <c r="E369" s="262">
        <v>46022</v>
      </c>
      <c r="F369" s="264"/>
      <c r="G369" s="264" t="s">
        <v>1499</v>
      </c>
      <c r="H369" s="264" t="s">
        <v>819</v>
      </c>
    </row>
    <row r="370" spans="1:8" x14ac:dyDescent="0.2">
      <c r="A370" s="264" t="s">
        <v>1500</v>
      </c>
      <c r="B370" s="264" t="s">
        <v>1501</v>
      </c>
      <c r="C370" s="264"/>
      <c r="D370" s="262">
        <v>23012</v>
      </c>
      <c r="E370" s="262">
        <v>46022</v>
      </c>
      <c r="F370" s="264"/>
      <c r="G370" s="264" t="s">
        <v>1502</v>
      </c>
      <c r="H370" s="264" t="s">
        <v>819</v>
      </c>
    </row>
    <row r="371" spans="1:8" x14ac:dyDescent="0.2">
      <c r="A371" s="264" t="s">
        <v>1503</v>
      </c>
      <c r="B371" s="264" t="s">
        <v>1504</v>
      </c>
      <c r="C371" s="264"/>
      <c r="D371" s="262">
        <v>23012</v>
      </c>
      <c r="E371" s="262">
        <v>46022</v>
      </c>
      <c r="F371" s="264"/>
      <c r="G371" s="264" t="s">
        <v>1505</v>
      </c>
      <c r="H371" s="264" t="s">
        <v>819</v>
      </c>
    </row>
    <row r="372" spans="1:8" x14ac:dyDescent="0.2">
      <c r="A372" s="264" t="s">
        <v>1506</v>
      </c>
      <c r="B372" s="264" t="s">
        <v>1507</v>
      </c>
      <c r="C372" s="264"/>
      <c r="D372" s="262">
        <v>23012</v>
      </c>
      <c r="E372" s="262">
        <v>46022</v>
      </c>
      <c r="F372" s="264"/>
      <c r="G372" s="264" t="s">
        <v>1508</v>
      </c>
      <c r="H372" s="264" t="s">
        <v>819</v>
      </c>
    </row>
    <row r="373" spans="1:8" x14ac:dyDescent="0.2">
      <c r="A373" s="264" t="s">
        <v>1509</v>
      </c>
      <c r="B373" s="264" t="s">
        <v>1510</v>
      </c>
      <c r="C373" s="264"/>
      <c r="D373" s="262">
        <v>23012</v>
      </c>
      <c r="E373" s="262">
        <v>46022</v>
      </c>
      <c r="F373" s="264"/>
      <c r="G373" s="264" t="s">
        <v>1511</v>
      </c>
      <c r="H373" s="264" t="s">
        <v>819</v>
      </c>
    </row>
    <row r="374" spans="1:8" x14ac:dyDescent="0.2">
      <c r="A374" s="264" t="s">
        <v>1512</v>
      </c>
      <c r="B374" s="264" t="s">
        <v>1513</v>
      </c>
      <c r="C374" s="264"/>
      <c r="D374" s="262">
        <v>23012</v>
      </c>
      <c r="E374" s="262">
        <v>46022</v>
      </c>
      <c r="F374" s="264"/>
      <c r="G374" s="264" t="s">
        <v>1514</v>
      </c>
      <c r="H374" s="264" t="s">
        <v>819</v>
      </c>
    </row>
    <row r="375" spans="1:8" x14ac:dyDescent="0.2">
      <c r="A375" s="264" t="s">
        <v>1515</v>
      </c>
      <c r="B375" s="264" t="s">
        <v>1516</v>
      </c>
      <c r="C375" s="264"/>
      <c r="D375" s="262">
        <v>23012</v>
      </c>
      <c r="E375" s="262">
        <v>46022</v>
      </c>
      <c r="F375" s="264"/>
      <c r="G375" s="264" t="s">
        <v>1517</v>
      </c>
      <c r="H375" s="264" t="s">
        <v>819</v>
      </c>
    </row>
    <row r="376" spans="1:8" x14ac:dyDescent="0.2">
      <c r="A376" s="264" t="s">
        <v>1518</v>
      </c>
      <c r="B376" s="264" t="s">
        <v>1519</v>
      </c>
      <c r="C376" s="264"/>
      <c r="D376" s="262">
        <v>23012</v>
      </c>
      <c r="E376" s="262">
        <v>46022</v>
      </c>
      <c r="F376" s="264"/>
      <c r="G376" s="264" t="s">
        <v>1520</v>
      </c>
      <c r="H376" s="264" t="s">
        <v>819</v>
      </c>
    </row>
    <row r="377" spans="1:8" x14ac:dyDescent="0.2">
      <c r="A377" s="264" t="s">
        <v>1521</v>
      </c>
      <c r="B377" s="264" t="s">
        <v>1522</v>
      </c>
      <c r="C377" s="264">
        <v>1</v>
      </c>
      <c r="D377" s="262">
        <v>23012</v>
      </c>
      <c r="E377" s="262">
        <v>46022</v>
      </c>
      <c r="F377" s="264" t="s">
        <v>464</v>
      </c>
      <c r="G377" s="264" t="s">
        <v>464</v>
      </c>
      <c r="H377" s="264" t="s">
        <v>819</v>
      </c>
    </row>
    <row r="378" spans="1:8" x14ac:dyDescent="0.2">
      <c r="A378" s="264" t="s">
        <v>1523</v>
      </c>
      <c r="B378" s="264" t="s">
        <v>1524</v>
      </c>
      <c r="C378" s="264">
        <v>2</v>
      </c>
      <c r="D378" s="262">
        <v>23012</v>
      </c>
      <c r="E378" s="262">
        <v>46022</v>
      </c>
      <c r="F378" s="264" t="s">
        <v>163</v>
      </c>
      <c r="G378" s="264" t="s">
        <v>163</v>
      </c>
      <c r="H378" s="264" t="s">
        <v>819</v>
      </c>
    </row>
    <row r="379" spans="1:8" x14ac:dyDescent="0.2">
      <c r="A379" s="264" t="s">
        <v>1525</v>
      </c>
      <c r="B379" s="264" t="s">
        <v>1526</v>
      </c>
      <c r="C379" s="264"/>
      <c r="D379" s="262">
        <v>23012</v>
      </c>
      <c r="E379" s="262">
        <v>46022</v>
      </c>
      <c r="F379" s="264" t="s">
        <v>94</v>
      </c>
      <c r="G379" s="264" t="s">
        <v>94</v>
      </c>
      <c r="H379" s="264" t="s">
        <v>819</v>
      </c>
    </row>
    <row r="380" spans="1:8" x14ac:dyDescent="0.2">
      <c r="A380" s="264" t="s">
        <v>1527</v>
      </c>
      <c r="B380" s="264" t="s">
        <v>1528</v>
      </c>
      <c r="C380" s="264"/>
      <c r="D380" s="262">
        <v>23012</v>
      </c>
      <c r="E380" s="262">
        <v>46022</v>
      </c>
      <c r="F380" s="264" t="s">
        <v>441</v>
      </c>
      <c r="G380" s="264" t="s">
        <v>441</v>
      </c>
      <c r="H380" s="264" t="s">
        <v>819</v>
      </c>
    </row>
    <row r="381" spans="1:8" x14ac:dyDescent="0.2">
      <c r="A381" s="264" t="s">
        <v>1529</v>
      </c>
      <c r="B381" s="264" t="s">
        <v>1530</v>
      </c>
      <c r="C381" s="264"/>
      <c r="D381" s="262">
        <v>23012</v>
      </c>
      <c r="E381" s="262">
        <v>46022</v>
      </c>
      <c r="F381" s="264" t="s">
        <v>1531</v>
      </c>
      <c r="G381" s="264" t="s">
        <v>1531</v>
      </c>
      <c r="H381" s="264" t="s">
        <v>819</v>
      </c>
    </row>
    <row r="382" spans="1:8" x14ac:dyDescent="0.2">
      <c r="A382" s="264" t="s">
        <v>1532</v>
      </c>
      <c r="B382" s="264" t="s">
        <v>1533</v>
      </c>
      <c r="C382" s="264"/>
      <c r="D382" s="262">
        <v>33573</v>
      </c>
      <c r="E382" s="262">
        <v>46022</v>
      </c>
      <c r="F382" s="264" t="s">
        <v>72</v>
      </c>
      <c r="G382" s="264" t="s">
        <v>72</v>
      </c>
      <c r="H382" s="264" t="s">
        <v>819</v>
      </c>
    </row>
    <row r="383" spans="1:8" x14ac:dyDescent="0.2">
      <c r="A383" s="264" t="s">
        <v>1534</v>
      </c>
      <c r="B383" s="264" t="s">
        <v>1535</v>
      </c>
      <c r="C383" s="264"/>
      <c r="D383" s="262">
        <v>29432</v>
      </c>
      <c r="E383" s="262">
        <v>46022</v>
      </c>
      <c r="F383" s="264" t="s">
        <v>460</v>
      </c>
      <c r="G383" s="264" t="s">
        <v>460</v>
      </c>
      <c r="H383" s="264" t="s">
        <v>819</v>
      </c>
    </row>
    <row r="384" spans="1:8" x14ac:dyDescent="0.2">
      <c r="A384" s="264" t="s">
        <v>1536</v>
      </c>
      <c r="B384" s="264" t="s">
        <v>1537</v>
      </c>
      <c r="C384" s="264"/>
      <c r="D384" s="262">
        <v>23012</v>
      </c>
      <c r="E384" s="262">
        <v>46022</v>
      </c>
      <c r="F384" s="264" t="s">
        <v>157</v>
      </c>
      <c r="G384" s="264" t="s">
        <v>157</v>
      </c>
      <c r="H384" s="264" t="s">
        <v>819</v>
      </c>
    </row>
    <row r="385" spans="1:8" x14ac:dyDescent="0.2">
      <c r="A385" s="264" t="s">
        <v>1538</v>
      </c>
      <c r="B385" s="264" t="s">
        <v>1539</v>
      </c>
      <c r="C385" s="264"/>
      <c r="D385" s="262">
        <v>23012</v>
      </c>
      <c r="E385" s="262">
        <v>46022</v>
      </c>
      <c r="F385" s="264" t="s">
        <v>95</v>
      </c>
      <c r="G385" s="264" t="s">
        <v>95</v>
      </c>
      <c r="H385" s="264" t="s">
        <v>819</v>
      </c>
    </row>
    <row r="386" spans="1:8" x14ac:dyDescent="0.2">
      <c r="A386" s="264" t="s">
        <v>1540</v>
      </c>
      <c r="B386" s="264" t="s">
        <v>1541</v>
      </c>
      <c r="C386" s="264"/>
      <c r="D386" s="262">
        <v>23012</v>
      </c>
      <c r="E386" s="262">
        <v>46022</v>
      </c>
      <c r="F386" s="264" t="s">
        <v>73</v>
      </c>
      <c r="G386" s="264" t="s">
        <v>73</v>
      </c>
      <c r="H386" s="264" t="s">
        <v>819</v>
      </c>
    </row>
    <row r="387" spans="1:8" x14ac:dyDescent="0.2">
      <c r="A387" s="264" t="s">
        <v>1542</v>
      </c>
      <c r="B387" s="264" t="s">
        <v>1543</v>
      </c>
      <c r="C387" s="264"/>
      <c r="D387" s="262">
        <v>23012</v>
      </c>
      <c r="E387" s="262">
        <v>46022</v>
      </c>
      <c r="F387" s="264" t="s">
        <v>461</v>
      </c>
      <c r="G387" s="264" t="s">
        <v>461</v>
      </c>
      <c r="H387" s="264" t="s">
        <v>819</v>
      </c>
    </row>
    <row r="388" spans="1:8" x14ac:dyDescent="0.2">
      <c r="A388" s="264" t="s">
        <v>1544</v>
      </c>
      <c r="B388" s="264" t="s">
        <v>1545</v>
      </c>
      <c r="C388" s="264"/>
      <c r="D388" s="262">
        <v>23012</v>
      </c>
      <c r="E388" s="262">
        <v>46022</v>
      </c>
      <c r="F388" s="264" t="s">
        <v>462</v>
      </c>
      <c r="G388" s="264" t="s">
        <v>462</v>
      </c>
      <c r="H388" s="264" t="s">
        <v>819</v>
      </c>
    </row>
    <row r="389" spans="1:8" x14ac:dyDescent="0.2">
      <c r="A389" s="264"/>
      <c r="B389" s="264" t="s">
        <v>1546</v>
      </c>
      <c r="C389" s="264"/>
      <c r="D389" s="262">
        <v>23012</v>
      </c>
      <c r="E389" s="262">
        <v>46022</v>
      </c>
      <c r="F389" s="264"/>
      <c r="G389" s="264" t="s">
        <v>101</v>
      </c>
      <c r="H389" s="264" t="s">
        <v>819</v>
      </c>
    </row>
    <row r="390" spans="1:8" x14ac:dyDescent="0.2">
      <c r="A390" s="264" t="s">
        <v>1547</v>
      </c>
      <c r="B390" s="264" t="s">
        <v>1548</v>
      </c>
      <c r="C390" s="264"/>
      <c r="D390" s="262">
        <v>23012</v>
      </c>
      <c r="E390" s="262">
        <v>32873</v>
      </c>
      <c r="F390" s="264"/>
      <c r="G390" s="264" t="s">
        <v>1549</v>
      </c>
      <c r="H390" s="264" t="s">
        <v>935</v>
      </c>
    </row>
    <row r="391" spans="1:8" x14ac:dyDescent="0.2">
      <c r="A391" s="264" t="s">
        <v>1550</v>
      </c>
      <c r="B391" s="264" t="s">
        <v>1551</v>
      </c>
      <c r="C391" s="264"/>
      <c r="D391" s="262">
        <v>23012</v>
      </c>
      <c r="E391" s="262">
        <v>46022</v>
      </c>
      <c r="F391" s="264" t="s">
        <v>1552</v>
      </c>
      <c r="G391" s="264" t="s">
        <v>1552</v>
      </c>
      <c r="H391" s="264" t="s">
        <v>819</v>
      </c>
    </row>
    <row r="392" spans="1:8" x14ac:dyDescent="0.2">
      <c r="A392" s="264" t="s">
        <v>1553</v>
      </c>
      <c r="B392" s="264" t="s">
        <v>1554</v>
      </c>
      <c r="C392" s="264"/>
      <c r="D392" s="262">
        <v>23012</v>
      </c>
      <c r="E392" s="262">
        <v>46022</v>
      </c>
      <c r="F392" s="264" t="s">
        <v>310</v>
      </c>
      <c r="G392" s="264" t="s">
        <v>310</v>
      </c>
      <c r="H392" s="264" t="s">
        <v>819</v>
      </c>
    </row>
    <row r="393" spans="1:8" x14ac:dyDescent="0.2">
      <c r="A393" s="264" t="s">
        <v>1555</v>
      </c>
      <c r="B393" s="264" t="s">
        <v>1556</v>
      </c>
      <c r="C393" s="264"/>
      <c r="D393" s="262">
        <v>23012</v>
      </c>
      <c r="E393" s="262">
        <v>35946</v>
      </c>
      <c r="F393" s="264" t="s">
        <v>1557</v>
      </c>
      <c r="G393" s="264" t="s">
        <v>1557</v>
      </c>
      <c r="H393" s="264" t="s">
        <v>935</v>
      </c>
    </row>
    <row r="394" spans="1:8" x14ac:dyDescent="0.2">
      <c r="A394" s="264" t="s">
        <v>1558</v>
      </c>
      <c r="B394" s="264" t="s">
        <v>1559</v>
      </c>
      <c r="C394" s="264"/>
      <c r="D394" s="262">
        <v>23674</v>
      </c>
      <c r="E394" s="262">
        <v>46022</v>
      </c>
      <c r="F394" s="264" t="s">
        <v>311</v>
      </c>
      <c r="G394" s="264" t="s">
        <v>311</v>
      </c>
      <c r="H394" s="264" t="s">
        <v>819</v>
      </c>
    </row>
    <row r="395" spans="1:8" x14ac:dyDescent="0.2">
      <c r="A395" s="264" t="s">
        <v>1560</v>
      </c>
      <c r="B395" s="264" t="s">
        <v>1561</v>
      </c>
      <c r="C395" s="264"/>
      <c r="D395" s="262">
        <v>23012</v>
      </c>
      <c r="E395" s="262">
        <v>46022</v>
      </c>
      <c r="F395" s="264" t="s">
        <v>312</v>
      </c>
      <c r="G395" s="264" t="s">
        <v>312</v>
      </c>
      <c r="H395" s="264" t="s">
        <v>819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B0F0"/>
    <pageSetUpPr fitToPage="1"/>
  </sheetPr>
  <dimension ref="A1:AM540"/>
  <sheetViews>
    <sheetView showGridLines="0" zoomScale="80" zoomScaleNormal="80" workbookViewId="0">
      <selection activeCell="A2" sqref="A2:X2"/>
    </sheetView>
  </sheetViews>
  <sheetFormatPr defaultColWidth="9.6640625" defaultRowHeight="12" customHeight="1" x14ac:dyDescent="0.25"/>
  <cols>
    <col min="1" max="1" width="5" style="114" customWidth="1"/>
    <col min="2" max="2" width="4.33203125" style="127" customWidth="1"/>
    <col min="3" max="3" width="23.77734375" style="127" bestFit="1" customWidth="1"/>
    <col min="4" max="4" width="2.6640625" style="114" customWidth="1"/>
    <col min="5" max="5" width="9.6640625" style="114"/>
    <col min="6" max="6" width="2.6640625" style="114" customWidth="1"/>
    <col min="7" max="7" width="9.6640625" style="114"/>
    <col min="8" max="8" width="2.6640625" style="114" customWidth="1"/>
    <col min="9" max="9" width="9.6640625" style="18"/>
    <col min="10" max="10" width="5.44140625" style="114" customWidth="1"/>
    <col min="11" max="11" width="8.44140625" style="114" customWidth="1"/>
    <col min="12" max="12" width="2.6640625" style="114" customWidth="1"/>
    <col min="13" max="13" width="9.6640625" style="114"/>
    <col min="14" max="14" width="2.6640625" style="114" customWidth="1"/>
    <col min="15" max="15" width="9.6640625" style="114"/>
    <col min="16" max="16" width="2.6640625" style="114" customWidth="1"/>
    <col min="17" max="17" width="9.6640625" style="114"/>
    <col min="18" max="18" width="2.6640625" style="114" customWidth="1"/>
    <col min="19" max="19" width="9.6640625" style="114"/>
    <col min="20" max="20" width="2.6640625" style="114" customWidth="1"/>
    <col min="21" max="21" width="9.6640625" style="114"/>
    <col min="22" max="22" width="2.6640625" style="114" customWidth="1"/>
    <col min="23" max="23" width="9.77734375" style="114" customWidth="1"/>
    <col min="24" max="24" width="2.6640625" style="114" customWidth="1"/>
    <col min="25" max="25" width="9.6640625" style="114"/>
    <col min="26" max="26" width="2.6640625" style="114" customWidth="1"/>
    <col min="27" max="27" width="9.6640625" style="114"/>
    <col min="28" max="28" width="5.44140625" style="114" customWidth="1"/>
    <col min="29" max="29" width="9.6640625" style="114"/>
    <col min="30" max="30" width="2.6640625" style="114" customWidth="1"/>
    <col min="31" max="31" width="9.6640625" style="114"/>
    <col min="32" max="32" width="2.6640625" style="114" customWidth="1"/>
    <col min="33" max="33" width="9.6640625" style="114"/>
    <col min="34" max="34" width="2.6640625" style="114" customWidth="1"/>
    <col min="35" max="35" width="6.21875" style="114" customWidth="1"/>
    <col min="36" max="36" width="2" style="296" customWidth="1"/>
    <col min="37" max="38" width="9.6640625" style="114"/>
    <col min="39" max="39" width="18.33203125" style="114" bestFit="1" customWidth="1"/>
    <col min="40" max="256" width="9.6640625" style="114"/>
    <col min="257" max="257" width="5" style="114" customWidth="1"/>
    <col min="258" max="258" width="4.33203125" style="114" customWidth="1"/>
    <col min="259" max="259" width="23.77734375" style="114" bestFit="1" customWidth="1"/>
    <col min="260" max="260" width="2.6640625" style="114" customWidth="1"/>
    <col min="261" max="261" width="9.6640625" style="114"/>
    <col min="262" max="262" width="2.6640625" style="114" customWidth="1"/>
    <col min="263" max="263" width="9.6640625" style="114"/>
    <col min="264" max="264" width="2.6640625" style="114" customWidth="1"/>
    <col min="265" max="265" width="9.6640625" style="114"/>
    <col min="266" max="266" width="5.44140625" style="114" customWidth="1"/>
    <col min="267" max="267" width="8.44140625" style="114" customWidth="1"/>
    <col min="268" max="268" width="2.6640625" style="114" customWidth="1"/>
    <col min="269" max="269" width="9.6640625" style="114"/>
    <col min="270" max="270" width="2.6640625" style="114" customWidth="1"/>
    <col min="271" max="271" width="9.6640625" style="114"/>
    <col min="272" max="272" width="2.6640625" style="114" customWidth="1"/>
    <col min="273" max="273" width="9.6640625" style="114"/>
    <col min="274" max="274" width="2.6640625" style="114" customWidth="1"/>
    <col min="275" max="275" width="9.6640625" style="114"/>
    <col min="276" max="276" width="2.6640625" style="114" customWidth="1"/>
    <col min="277" max="277" width="9.6640625" style="114"/>
    <col min="278" max="278" width="2.6640625" style="114" customWidth="1"/>
    <col min="279" max="279" width="9.77734375" style="114" customWidth="1"/>
    <col min="280" max="280" width="2.6640625" style="114" customWidth="1"/>
    <col min="281" max="281" width="9.6640625" style="114"/>
    <col min="282" max="282" width="2.6640625" style="114" customWidth="1"/>
    <col min="283" max="283" width="9.6640625" style="114"/>
    <col min="284" max="284" width="5.44140625" style="114" customWidth="1"/>
    <col min="285" max="285" width="9.6640625" style="114"/>
    <col min="286" max="286" width="2.6640625" style="114" customWidth="1"/>
    <col min="287" max="287" width="9.6640625" style="114"/>
    <col min="288" max="288" width="2.6640625" style="114" customWidth="1"/>
    <col min="289" max="289" width="9.6640625" style="114"/>
    <col min="290" max="290" width="2.6640625" style="114" customWidth="1"/>
    <col min="291" max="512" width="9.6640625" style="114"/>
    <col min="513" max="513" width="5" style="114" customWidth="1"/>
    <col min="514" max="514" width="4.33203125" style="114" customWidth="1"/>
    <col min="515" max="515" width="23.77734375" style="114" bestFit="1" customWidth="1"/>
    <col min="516" max="516" width="2.6640625" style="114" customWidth="1"/>
    <col min="517" max="517" width="9.6640625" style="114"/>
    <col min="518" max="518" width="2.6640625" style="114" customWidth="1"/>
    <col min="519" max="519" width="9.6640625" style="114"/>
    <col min="520" max="520" width="2.6640625" style="114" customWidth="1"/>
    <col min="521" max="521" width="9.6640625" style="114"/>
    <col min="522" max="522" width="5.44140625" style="114" customWidth="1"/>
    <col min="523" max="523" width="8.44140625" style="114" customWidth="1"/>
    <col min="524" max="524" width="2.6640625" style="114" customWidth="1"/>
    <col min="525" max="525" width="9.6640625" style="114"/>
    <col min="526" max="526" width="2.6640625" style="114" customWidth="1"/>
    <col min="527" max="527" width="9.6640625" style="114"/>
    <col min="528" max="528" width="2.6640625" style="114" customWidth="1"/>
    <col min="529" max="529" width="9.6640625" style="114"/>
    <col min="530" max="530" width="2.6640625" style="114" customWidth="1"/>
    <col min="531" max="531" width="9.6640625" style="114"/>
    <col min="532" max="532" width="2.6640625" style="114" customWidth="1"/>
    <col min="533" max="533" width="9.6640625" style="114"/>
    <col min="534" max="534" width="2.6640625" style="114" customWidth="1"/>
    <col min="535" max="535" width="9.77734375" style="114" customWidth="1"/>
    <col min="536" max="536" width="2.6640625" style="114" customWidth="1"/>
    <col min="537" max="537" width="9.6640625" style="114"/>
    <col min="538" max="538" width="2.6640625" style="114" customWidth="1"/>
    <col min="539" max="539" width="9.6640625" style="114"/>
    <col min="540" max="540" width="5.44140625" style="114" customWidth="1"/>
    <col min="541" max="541" width="9.6640625" style="114"/>
    <col min="542" max="542" width="2.6640625" style="114" customWidth="1"/>
    <col min="543" max="543" width="9.6640625" style="114"/>
    <col min="544" max="544" width="2.6640625" style="114" customWidth="1"/>
    <col min="545" max="545" width="9.6640625" style="114"/>
    <col min="546" max="546" width="2.6640625" style="114" customWidth="1"/>
    <col min="547" max="768" width="9.6640625" style="114"/>
    <col min="769" max="769" width="5" style="114" customWidth="1"/>
    <col min="770" max="770" width="4.33203125" style="114" customWidth="1"/>
    <col min="771" max="771" width="23.77734375" style="114" bestFit="1" customWidth="1"/>
    <col min="772" max="772" width="2.6640625" style="114" customWidth="1"/>
    <col min="773" max="773" width="9.6640625" style="114"/>
    <col min="774" max="774" width="2.6640625" style="114" customWidth="1"/>
    <col min="775" max="775" width="9.6640625" style="114"/>
    <col min="776" max="776" width="2.6640625" style="114" customWidth="1"/>
    <col min="777" max="777" width="9.6640625" style="114"/>
    <col min="778" max="778" width="5.44140625" style="114" customWidth="1"/>
    <col min="779" max="779" width="8.44140625" style="114" customWidth="1"/>
    <col min="780" max="780" width="2.6640625" style="114" customWidth="1"/>
    <col min="781" max="781" width="9.6640625" style="114"/>
    <col min="782" max="782" width="2.6640625" style="114" customWidth="1"/>
    <col min="783" max="783" width="9.6640625" style="114"/>
    <col min="784" max="784" width="2.6640625" style="114" customWidth="1"/>
    <col min="785" max="785" width="9.6640625" style="114"/>
    <col min="786" max="786" width="2.6640625" style="114" customWidth="1"/>
    <col min="787" max="787" width="9.6640625" style="114"/>
    <col min="788" max="788" width="2.6640625" style="114" customWidth="1"/>
    <col min="789" max="789" width="9.6640625" style="114"/>
    <col min="790" max="790" width="2.6640625" style="114" customWidth="1"/>
    <col min="791" max="791" width="9.77734375" style="114" customWidth="1"/>
    <col min="792" max="792" width="2.6640625" style="114" customWidth="1"/>
    <col min="793" max="793" width="9.6640625" style="114"/>
    <col min="794" max="794" width="2.6640625" style="114" customWidth="1"/>
    <col min="795" max="795" width="9.6640625" style="114"/>
    <col min="796" max="796" width="5.44140625" style="114" customWidth="1"/>
    <col min="797" max="797" width="9.6640625" style="114"/>
    <col min="798" max="798" width="2.6640625" style="114" customWidth="1"/>
    <col min="799" max="799" width="9.6640625" style="114"/>
    <col min="800" max="800" width="2.6640625" style="114" customWidth="1"/>
    <col min="801" max="801" width="9.6640625" style="114"/>
    <col min="802" max="802" width="2.6640625" style="114" customWidth="1"/>
    <col min="803" max="1024" width="9.6640625" style="114"/>
    <col min="1025" max="1025" width="5" style="114" customWidth="1"/>
    <col min="1026" max="1026" width="4.33203125" style="114" customWidth="1"/>
    <col min="1027" max="1027" width="23.77734375" style="114" bestFit="1" customWidth="1"/>
    <col min="1028" max="1028" width="2.6640625" style="114" customWidth="1"/>
    <col min="1029" max="1029" width="9.6640625" style="114"/>
    <col min="1030" max="1030" width="2.6640625" style="114" customWidth="1"/>
    <col min="1031" max="1031" width="9.6640625" style="114"/>
    <col min="1032" max="1032" width="2.6640625" style="114" customWidth="1"/>
    <col min="1033" max="1033" width="9.6640625" style="114"/>
    <col min="1034" max="1034" width="5.44140625" style="114" customWidth="1"/>
    <col min="1035" max="1035" width="8.44140625" style="114" customWidth="1"/>
    <col min="1036" max="1036" width="2.6640625" style="114" customWidth="1"/>
    <col min="1037" max="1037" width="9.6640625" style="114"/>
    <col min="1038" max="1038" width="2.6640625" style="114" customWidth="1"/>
    <col min="1039" max="1039" width="9.6640625" style="114"/>
    <col min="1040" max="1040" width="2.6640625" style="114" customWidth="1"/>
    <col min="1041" max="1041" width="9.6640625" style="114"/>
    <col min="1042" max="1042" width="2.6640625" style="114" customWidth="1"/>
    <col min="1043" max="1043" width="9.6640625" style="114"/>
    <col min="1044" max="1044" width="2.6640625" style="114" customWidth="1"/>
    <col min="1045" max="1045" width="9.6640625" style="114"/>
    <col min="1046" max="1046" width="2.6640625" style="114" customWidth="1"/>
    <col min="1047" max="1047" width="9.77734375" style="114" customWidth="1"/>
    <col min="1048" max="1048" width="2.6640625" style="114" customWidth="1"/>
    <col min="1049" max="1049" width="9.6640625" style="114"/>
    <col min="1050" max="1050" width="2.6640625" style="114" customWidth="1"/>
    <col min="1051" max="1051" width="9.6640625" style="114"/>
    <col min="1052" max="1052" width="5.44140625" style="114" customWidth="1"/>
    <col min="1053" max="1053" width="9.6640625" style="114"/>
    <col min="1054" max="1054" width="2.6640625" style="114" customWidth="1"/>
    <col min="1055" max="1055" width="9.6640625" style="114"/>
    <col min="1056" max="1056" width="2.6640625" style="114" customWidth="1"/>
    <col min="1057" max="1057" width="9.6640625" style="114"/>
    <col min="1058" max="1058" width="2.6640625" style="114" customWidth="1"/>
    <col min="1059" max="1280" width="9.6640625" style="114"/>
    <col min="1281" max="1281" width="5" style="114" customWidth="1"/>
    <col min="1282" max="1282" width="4.33203125" style="114" customWidth="1"/>
    <col min="1283" max="1283" width="23.77734375" style="114" bestFit="1" customWidth="1"/>
    <col min="1284" max="1284" width="2.6640625" style="114" customWidth="1"/>
    <col min="1285" max="1285" width="9.6640625" style="114"/>
    <col min="1286" max="1286" width="2.6640625" style="114" customWidth="1"/>
    <col min="1287" max="1287" width="9.6640625" style="114"/>
    <col min="1288" max="1288" width="2.6640625" style="114" customWidth="1"/>
    <col min="1289" max="1289" width="9.6640625" style="114"/>
    <col min="1290" max="1290" width="5.44140625" style="114" customWidth="1"/>
    <col min="1291" max="1291" width="8.44140625" style="114" customWidth="1"/>
    <col min="1292" max="1292" width="2.6640625" style="114" customWidth="1"/>
    <col min="1293" max="1293" width="9.6640625" style="114"/>
    <col min="1294" max="1294" width="2.6640625" style="114" customWidth="1"/>
    <col min="1295" max="1295" width="9.6640625" style="114"/>
    <col min="1296" max="1296" width="2.6640625" style="114" customWidth="1"/>
    <col min="1297" max="1297" width="9.6640625" style="114"/>
    <col min="1298" max="1298" width="2.6640625" style="114" customWidth="1"/>
    <col min="1299" max="1299" width="9.6640625" style="114"/>
    <col min="1300" max="1300" width="2.6640625" style="114" customWidth="1"/>
    <col min="1301" max="1301" width="9.6640625" style="114"/>
    <col min="1302" max="1302" width="2.6640625" style="114" customWidth="1"/>
    <col min="1303" max="1303" width="9.77734375" style="114" customWidth="1"/>
    <col min="1304" max="1304" width="2.6640625" style="114" customWidth="1"/>
    <col min="1305" max="1305" width="9.6640625" style="114"/>
    <col min="1306" max="1306" width="2.6640625" style="114" customWidth="1"/>
    <col min="1307" max="1307" width="9.6640625" style="114"/>
    <col min="1308" max="1308" width="5.44140625" style="114" customWidth="1"/>
    <col min="1309" max="1309" width="9.6640625" style="114"/>
    <col min="1310" max="1310" width="2.6640625" style="114" customWidth="1"/>
    <col min="1311" max="1311" width="9.6640625" style="114"/>
    <col min="1312" max="1312" width="2.6640625" style="114" customWidth="1"/>
    <col min="1313" max="1313" width="9.6640625" style="114"/>
    <col min="1314" max="1314" width="2.6640625" style="114" customWidth="1"/>
    <col min="1315" max="1536" width="9.6640625" style="114"/>
    <col min="1537" max="1537" width="5" style="114" customWidth="1"/>
    <col min="1538" max="1538" width="4.33203125" style="114" customWidth="1"/>
    <col min="1539" max="1539" width="23.77734375" style="114" bestFit="1" customWidth="1"/>
    <col min="1540" max="1540" width="2.6640625" style="114" customWidth="1"/>
    <col min="1541" max="1541" width="9.6640625" style="114"/>
    <col min="1542" max="1542" width="2.6640625" style="114" customWidth="1"/>
    <col min="1543" max="1543" width="9.6640625" style="114"/>
    <col min="1544" max="1544" width="2.6640625" style="114" customWidth="1"/>
    <col min="1545" max="1545" width="9.6640625" style="114"/>
    <col min="1546" max="1546" width="5.44140625" style="114" customWidth="1"/>
    <col min="1547" max="1547" width="8.44140625" style="114" customWidth="1"/>
    <col min="1548" max="1548" width="2.6640625" style="114" customWidth="1"/>
    <col min="1549" max="1549" width="9.6640625" style="114"/>
    <col min="1550" max="1550" width="2.6640625" style="114" customWidth="1"/>
    <col min="1551" max="1551" width="9.6640625" style="114"/>
    <col min="1552" max="1552" width="2.6640625" style="114" customWidth="1"/>
    <col min="1553" max="1553" width="9.6640625" style="114"/>
    <col min="1554" max="1554" width="2.6640625" style="114" customWidth="1"/>
    <col min="1555" max="1555" width="9.6640625" style="114"/>
    <col min="1556" max="1556" width="2.6640625" style="114" customWidth="1"/>
    <col min="1557" max="1557" width="9.6640625" style="114"/>
    <col min="1558" max="1558" width="2.6640625" style="114" customWidth="1"/>
    <col min="1559" max="1559" width="9.77734375" style="114" customWidth="1"/>
    <col min="1560" max="1560" width="2.6640625" style="114" customWidth="1"/>
    <col min="1561" max="1561" width="9.6640625" style="114"/>
    <col min="1562" max="1562" width="2.6640625" style="114" customWidth="1"/>
    <col min="1563" max="1563" width="9.6640625" style="114"/>
    <col min="1564" max="1564" width="5.44140625" style="114" customWidth="1"/>
    <col min="1565" max="1565" width="9.6640625" style="114"/>
    <col min="1566" max="1566" width="2.6640625" style="114" customWidth="1"/>
    <col min="1567" max="1567" width="9.6640625" style="114"/>
    <col min="1568" max="1568" width="2.6640625" style="114" customWidth="1"/>
    <col min="1569" max="1569" width="9.6640625" style="114"/>
    <col min="1570" max="1570" width="2.6640625" style="114" customWidth="1"/>
    <col min="1571" max="1792" width="9.6640625" style="114"/>
    <col min="1793" max="1793" width="5" style="114" customWidth="1"/>
    <col min="1794" max="1794" width="4.33203125" style="114" customWidth="1"/>
    <col min="1795" max="1795" width="23.77734375" style="114" bestFit="1" customWidth="1"/>
    <col min="1796" max="1796" width="2.6640625" style="114" customWidth="1"/>
    <col min="1797" max="1797" width="9.6640625" style="114"/>
    <col min="1798" max="1798" width="2.6640625" style="114" customWidth="1"/>
    <col min="1799" max="1799" width="9.6640625" style="114"/>
    <col min="1800" max="1800" width="2.6640625" style="114" customWidth="1"/>
    <col min="1801" max="1801" width="9.6640625" style="114"/>
    <col min="1802" max="1802" width="5.44140625" style="114" customWidth="1"/>
    <col min="1803" max="1803" width="8.44140625" style="114" customWidth="1"/>
    <col min="1804" max="1804" width="2.6640625" style="114" customWidth="1"/>
    <col min="1805" max="1805" width="9.6640625" style="114"/>
    <col min="1806" max="1806" width="2.6640625" style="114" customWidth="1"/>
    <col min="1807" max="1807" width="9.6640625" style="114"/>
    <col min="1808" max="1808" width="2.6640625" style="114" customWidth="1"/>
    <col min="1809" max="1809" width="9.6640625" style="114"/>
    <col min="1810" max="1810" width="2.6640625" style="114" customWidth="1"/>
    <col min="1811" max="1811" width="9.6640625" style="114"/>
    <col min="1812" max="1812" width="2.6640625" style="114" customWidth="1"/>
    <col min="1813" max="1813" width="9.6640625" style="114"/>
    <col min="1814" max="1814" width="2.6640625" style="114" customWidth="1"/>
    <col min="1815" max="1815" width="9.77734375" style="114" customWidth="1"/>
    <col min="1816" max="1816" width="2.6640625" style="114" customWidth="1"/>
    <col min="1817" max="1817" width="9.6640625" style="114"/>
    <col min="1818" max="1818" width="2.6640625" style="114" customWidth="1"/>
    <col min="1819" max="1819" width="9.6640625" style="114"/>
    <col min="1820" max="1820" width="5.44140625" style="114" customWidth="1"/>
    <col min="1821" max="1821" width="9.6640625" style="114"/>
    <col min="1822" max="1822" width="2.6640625" style="114" customWidth="1"/>
    <col min="1823" max="1823" width="9.6640625" style="114"/>
    <col min="1824" max="1824" width="2.6640625" style="114" customWidth="1"/>
    <col min="1825" max="1825" width="9.6640625" style="114"/>
    <col min="1826" max="1826" width="2.6640625" style="114" customWidth="1"/>
    <col min="1827" max="2048" width="9.6640625" style="114"/>
    <col min="2049" max="2049" width="5" style="114" customWidth="1"/>
    <col min="2050" max="2050" width="4.33203125" style="114" customWidth="1"/>
    <col min="2051" max="2051" width="23.77734375" style="114" bestFit="1" customWidth="1"/>
    <col min="2052" max="2052" width="2.6640625" style="114" customWidth="1"/>
    <col min="2053" max="2053" width="9.6640625" style="114"/>
    <col min="2054" max="2054" width="2.6640625" style="114" customWidth="1"/>
    <col min="2055" max="2055" width="9.6640625" style="114"/>
    <col min="2056" max="2056" width="2.6640625" style="114" customWidth="1"/>
    <col min="2057" max="2057" width="9.6640625" style="114"/>
    <col min="2058" max="2058" width="5.44140625" style="114" customWidth="1"/>
    <col min="2059" max="2059" width="8.44140625" style="114" customWidth="1"/>
    <col min="2060" max="2060" width="2.6640625" style="114" customWidth="1"/>
    <col min="2061" max="2061" width="9.6640625" style="114"/>
    <col min="2062" max="2062" width="2.6640625" style="114" customWidth="1"/>
    <col min="2063" max="2063" width="9.6640625" style="114"/>
    <col min="2064" max="2064" width="2.6640625" style="114" customWidth="1"/>
    <col min="2065" max="2065" width="9.6640625" style="114"/>
    <col min="2066" max="2066" width="2.6640625" style="114" customWidth="1"/>
    <col min="2067" max="2067" width="9.6640625" style="114"/>
    <col min="2068" max="2068" width="2.6640625" style="114" customWidth="1"/>
    <col min="2069" max="2069" width="9.6640625" style="114"/>
    <col min="2070" max="2070" width="2.6640625" style="114" customWidth="1"/>
    <col min="2071" max="2071" width="9.77734375" style="114" customWidth="1"/>
    <col min="2072" max="2072" width="2.6640625" style="114" customWidth="1"/>
    <col min="2073" max="2073" width="9.6640625" style="114"/>
    <col min="2074" max="2074" width="2.6640625" style="114" customWidth="1"/>
    <col min="2075" max="2075" width="9.6640625" style="114"/>
    <col min="2076" max="2076" width="5.44140625" style="114" customWidth="1"/>
    <col min="2077" max="2077" width="9.6640625" style="114"/>
    <col min="2078" max="2078" width="2.6640625" style="114" customWidth="1"/>
    <col min="2079" max="2079" width="9.6640625" style="114"/>
    <col min="2080" max="2080" width="2.6640625" style="114" customWidth="1"/>
    <col min="2081" max="2081" width="9.6640625" style="114"/>
    <col min="2082" max="2082" width="2.6640625" style="114" customWidth="1"/>
    <col min="2083" max="2304" width="9.6640625" style="114"/>
    <col min="2305" max="2305" width="5" style="114" customWidth="1"/>
    <col min="2306" max="2306" width="4.33203125" style="114" customWidth="1"/>
    <col min="2307" max="2307" width="23.77734375" style="114" bestFit="1" customWidth="1"/>
    <col min="2308" max="2308" width="2.6640625" style="114" customWidth="1"/>
    <col min="2309" max="2309" width="9.6640625" style="114"/>
    <col min="2310" max="2310" width="2.6640625" style="114" customWidth="1"/>
    <col min="2311" max="2311" width="9.6640625" style="114"/>
    <col min="2312" max="2312" width="2.6640625" style="114" customWidth="1"/>
    <col min="2313" max="2313" width="9.6640625" style="114"/>
    <col min="2314" max="2314" width="5.44140625" style="114" customWidth="1"/>
    <col min="2315" max="2315" width="8.44140625" style="114" customWidth="1"/>
    <col min="2316" max="2316" width="2.6640625" style="114" customWidth="1"/>
    <col min="2317" max="2317" width="9.6640625" style="114"/>
    <col min="2318" max="2318" width="2.6640625" style="114" customWidth="1"/>
    <col min="2319" max="2319" width="9.6640625" style="114"/>
    <col min="2320" max="2320" width="2.6640625" style="114" customWidth="1"/>
    <col min="2321" max="2321" width="9.6640625" style="114"/>
    <col min="2322" max="2322" width="2.6640625" style="114" customWidth="1"/>
    <col min="2323" max="2323" width="9.6640625" style="114"/>
    <col min="2324" max="2324" width="2.6640625" style="114" customWidth="1"/>
    <col min="2325" max="2325" width="9.6640625" style="114"/>
    <col min="2326" max="2326" width="2.6640625" style="114" customWidth="1"/>
    <col min="2327" max="2327" width="9.77734375" style="114" customWidth="1"/>
    <col min="2328" max="2328" width="2.6640625" style="114" customWidth="1"/>
    <col min="2329" max="2329" width="9.6640625" style="114"/>
    <col min="2330" max="2330" width="2.6640625" style="114" customWidth="1"/>
    <col min="2331" max="2331" width="9.6640625" style="114"/>
    <col min="2332" max="2332" width="5.44140625" style="114" customWidth="1"/>
    <col min="2333" max="2333" width="9.6640625" style="114"/>
    <col min="2334" max="2334" width="2.6640625" style="114" customWidth="1"/>
    <col min="2335" max="2335" width="9.6640625" style="114"/>
    <col min="2336" max="2336" width="2.6640625" style="114" customWidth="1"/>
    <col min="2337" max="2337" width="9.6640625" style="114"/>
    <col min="2338" max="2338" width="2.6640625" style="114" customWidth="1"/>
    <col min="2339" max="2560" width="9.6640625" style="114"/>
    <col min="2561" max="2561" width="5" style="114" customWidth="1"/>
    <col min="2562" max="2562" width="4.33203125" style="114" customWidth="1"/>
    <col min="2563" max="2563" width="23.77734375" style="114" bestFit="1" customWidth="1"/>
    <col min="2564" max="2564" width="2.6640625" style="114" customWidth="1"/>
    <col min="2565" max="2565" width="9.6640625" style="114"/>
    <col min="2566" max="2566" width="2.6640625" style="114" customWidth="1"/>
    <col min="2567" max="2567" width="9.6640625" style="114"/>
    <col min="2568" max="2568" width="2.6640625" style="114" customWidth="1"/>
    <col min="2569" max="2569" width="9.6640625" style="114"/>
    <col min="2570" max="2570" width="5.44140625" style="114" customWidth="1"/>
    <col min="2571" max="2571" width="8.44140625" style="114" customWidth="1"/>
    <col min="2572" max="2572" width="2.6640625" style="114" customWidth="1"/>
    <col min="2573" max="2573" width="9.6640625" style="114"/>
    <col min="2574" max="2574" width="2.6640625" style="114" customWidth="1"/>
    <col min="2575" max="2575" width="9.6640625" style="114"/>
    <col min="2576" max="2576" width="2.6640625" style="114" customWidth="1"/>
    <col min="2577" max="2577" width="9.6640625" style="114"/>
    <col min="2578" max="2578" width="2.6640625" style="114" customWidth="1"/>
    <col min="2579" max="2579" width="9.6640625" style="114"/>
    <col min="2580" max="2580" width="2.6640625" style="114" customWidth="1"/>
    <col min="2581" max="2581" width="9.6640625" style="114"/>
    <col min="2582" max="2582" width="2.6640625" style="114" customWidth="1"/>
    <col min="2583" max="2583" width="9.77734375" style="114" customWidth="1"/>
    <col min="2584" max="2584" width="2.6640625" style="114" customWidth="1"/>
    <col min="2585" max="2585" width="9.6640625" style="114"/>
    <col min="2586" max="2586" width="2.6640625" style="114" customWidth="1"/>
    <col min="2587" max="2587" width="9.6640625" style="114"/>
    <col min="2588" max="2588" width="5.44140625" style="114" customWidth="1"/>
    <col min="2589" max="2589" width="9.6640625" style="114"/>
    <col min="2590" max="2590" width="2.6640625" style="114" customWidth="1"/>
    <col min="2591" max="2591" width="9.6640625" style="114"/>
    <col min="2592" max="2592" width="2.6640625" style="114" customWidth="1"/>
    <col min="2593" max="2593" width="9.6640625" style="114"/>
    <col min="2594" max="2594" width="2.6640625" style="114" customWidth="1"/>
    <col min="2595" max="2816" width="9.6640625" style="114"/>
    <col min="2817" max="2817" width="5" style="114" customWidth="1"/>
    <col min="2818" max="2818" width="4.33203125" style="114" customWidth="1"/>
    <col min="2819" max="2819" width="23.77734375" style="114" bestFit="1" customWidth="1"/>
    <col min="2820" max="2820" width="2.6640625" style="114" customWidth="1"/>
    <col min="2821" max="2821" width="9.6640625" style="114"/>
    <col min="2822" max="2822" width="2.6640625" style="114" customWidth="1"/>
    <col min="2823" max="2823" width="9.6640625" style="114"/>
    <col min="2824" max="2824" width="2.6640625" style="114" customWidth="1"/>
    <col min="2825" max="2825" width="9.6640625" style="114"/>
    <col min="2826" max="2826" width="5.44140625" style="114" customWidth="1"/>
    <col min="2827" max="2827" width="8.44140625" style="114" customWidth="1"/>
    <col min="2828" max="2828" width="2.6640625" style="114" customWidth="1"/>
    <col min="2829" max="2829" width="9.6640625" style="114"/>
    <col min="2830" max="2830" width="2.6640625" style="114" customWidth="1"/>
    <col min="2831" max="2831" width="9.6640625" style="114"/>
    <col min="2832" max="2832" width="2.6640625" style="114" customWidth="1"/>
    <col min="2833" max="2833" width="9.6640625" style="114"/>
    <col min="2834" max="2834" width="2.6640625" style="114" customWidth="1"/>
    <col min="2835" max="2835" width="9.6640625" style="114"/>
    <col min="2836" max="2836" width="2.6640625" style="114" customWidth="1"/>
    <col min="2837" max="2837" width="9.6640625" style="114"/>
    <col min="2838" max="2838" width="2.6640625" style="114" customWidth="1"/>
    <col min="2839" max="2839" width="9.77734375" style="114" customWidth="1"/>
    <col min="2840" max="2840" width="2.6640625" style="114" customWidth="1"/>
    <col min="2841" max="2841" width="9.6640625" style="114"/>
    <col min="2842" max="2842" width="2.6640625" style="114" customWidth="1"/>
    <col min="2843" max="2843" width="9.6640625" style="114"/>
    <col min="2844" max="2844" width="5.44140625" style="114" customWidth="1"/>
    <col min="2845" max="2845" width="9.6640625" style="114"/>
    <col min="2846" max="2846" width="2.6640625" style="114" customWidth="1"/>
    <col min="2847" max="2847" width="9.6640625" style="114"/>
    <col min="2848" max="2848" width="2.6640625" style="114" customWidth="1"/>
    <col min="2849" max="2849" width="9.6640625" style="114"/>
    <col min="2850" max="2850" width="2.6640625" style="114" customWidth="1"/>
    <col min="2851" max="3072" width="9.6640625" style="114"/>
    <col min="3073" max="3073" width="5" style="114" customWidth="1"/>
    <col min="3074" max="3074" width="4.33203125" style="114" customWidth="1"/>
    <col min="3075" max="3075" width="23.77734375" style="114" bestFit="1" customWidth="1"/>
    <col min="3076" max="3076" width="2.6640625" style="114" customWidth="1"/>
    <col min="3077" max="3077" width="9.6640625" style="114"/>
    <col min="3078" max="3078" width="2.6640625" style="114" customWidth="1"/>
    <col min="3079" max="3079" width="9.6640625" style="114"/>
    <col min="3080" max="3080" width="2.6640625" style="114" customWidth="1"/>
    <col min="3081" max="3081" width="9.6640625" style="114"/>
    <col min="3082" max="3082" width="5.44140625" style="114" customWidth="1"/>
    <col min="3083" max="3083" width="8.44140625" style="114" customWidth="1"/>
    <col min="3084" max="3084" width="2.6640625" style="114" customWidth="1"/>
    <col min="3085" max="3085" width="9.6640625" style="114"/>
    <col min="3086" max="3086" width="2.6640625" style="114" customWidth="1"/>
    <col min="3087" max="3087" width="9.6640625" style="114"/>
    <col min="3088" max="3088" width="2.6640625" style="114" customWidth="1"/>
    <col min="3089" max="3089" width="9.6640625" style="114"/>
    <col min="3090" max="3090" width="2.6640625" style="114" customWidth="1"/>
    <col min="3091" max="3091" width="9.6640625" style="114"/>
    <col min="3092" max="3092" width="2.6640625" style="114" customWidth="1"/>
    <col min="3093" max="3093" width="9.6640625" style="114"/>
    <col min="3094" max="3094" width="2.6640625" style="114" customWidth="1"/>
    <col min="3095" max="3095" width="9.77734375" style="114" customWidth="1"/>
    <col min="3096" max="3096" width="2.6640625" style="114" customWidth="1"/>
    <col min="3097" max="3097" width="9.6640625" style="114"/>
    <col min="3098" max="3098" width="2.6640625" style="114" customWidth="1"/>
    <col min="3099" max="3099" width="9.6640625" style="114"/>
    <col min="3100" max="3100" width="5.44140625" style="114" customWidth="1"/>
    <col min="3101" max="3101" width="9.6640625" style="114"/>
    <col min="3102" max="3102" width="2.6640625" style="114" customWidth="1"/>
    <col min="3103" max="3103" width="9.6640625" style="114"/>
    <col min="3104" max="3104" width="2.6640625" style="114" customWidth="1"/>
    <col min="3105" max="3105" width="9.6640625" style="114"/>
    <col min="3106" max="3106" width="2.6640625" style="114" customWidth="1"/>
    <col min="3107" max="3328" width="9.6640625" style="114"/>
    <col min="3329" max="3329" width="5" style="114" customWidth="1"/>
    <col min="3330" max="3330" width="4.33203125" style="114" customWidth="1"/>
    <col min="3331" max="3331" width="23.77734375" style="114" bestFit="1" customWidth="1"/>
    <col min="3332" max="3332" width="2.6640625" style="114" customWidth="1"/>
    <col min="3333" max="3333" width="9.6640625" style="114"/>
    <col min="3334" max="3334" width="2.6640625" style="114" customWidth="1"/>
    <col min="3335" max="3335" width="9.6640625" style="114"/>
    <col min="3336" max="3336" width="2.6640625" style="114" customWidth="1"/>
    <col min="3337" max="3337" width="9.6640625" style="114"/>
    <col min="3338" max="3338" width="5.44140625" style="114" customWidth="1"/>
    <col min="3339" max="3339" width="8.44140625" style="114" customWidth="1"/>
    <col min="3340" max="3340" width="2.6640625" style="114" customWidth="1"/>
    <col min="3341" max="3341" width="9.6640625" style="114"/>
    <col min="3342" max="3342" width="2.6640625" style="114" customWidth="1"/>
    <col min="3343" max="3343" width="9.6640625" style="114"/>
    <col min="3344" max="3344" width="2.6640625" style="114" customWidth="1"/>
    <col min="3345" max="3345" width="9.6640625" style="114"/>
    <col min="3346" max="3346" width="2.6640625" style="114" customWidth="1"/>
    <col min="3347" max="3347" width="9.6640625" style="114"/>
    <col min="3348" max="3348" width="2.6640625" style="114" customWidth="1"/>
    <col min="3349" max="3349" width="9.6640625" style="114"/>
    <col min="3350" max="3350" width="2.6640625" style="114" customWidth="1"/>
    <col min="3351" max="3351" width="9.77734375" style="114" customWidth="1"/>
    <col min="3352" max="3352" width="2.6640625" style="114" customWidth="1"/>
    <col min="3353" max="3353" width="9.6640625" style="114"/>
    <col min="3354" max="3354" width="2.6640625" style="114" customWidth="1"/>
    <col min="3355" max="3355" width="9.6640625" style="114"/>
    <col min="3356" max="3356" width="5.44140625" style="114" customWidth="1"/>
    <col min="3357" max="3357" width="9.6640625" style="114"/>
    <col min="3358" max="3358" width="2.6640625" style="114" customWidth="1"/>
    <col min="3359" max="3359" width="9.6640625" style="114"/>
    <col min="3360" max="3360" width="2.6640625" style="114" customWidth="1"/>
    <col min="3361" max="3361" width="9.6640625" style="114"/>
    <col min="3362" max="3362" width="2.6640625" style="114" customWidth="1"/>
    <col min="3363" max="3584" width="9.6640625" style="114"/>
    <col min="3585" max="3585" width="5" style="114" customWidth="1"/>
    <col min="3586" max="3586" width="4.33203125" style="114" customWidth="1"/>
    <col min="3587" max="3587" width="23.77734375" style="114" bestFit="1" customWidth="1"/>
    <col min="3588" max="3588" width="2.6640625" style="114" customWidth="1"/>
    <col min="3589" max="3589" width="9.6640625" style="114"/>
    <col min="3590" max="3590" width="2.6640625" style="114" customWidth="1"/>
    <col min="3591" max="3591" width="9.6640625" style="114"/>
    <col min="3592" max="3592" width="2.6640625" style="114" customWidth="1"/>
    <col min="3593" max="3593" width="9.6640625" style="114"/>
    <col min="3594" max="3594" width="5.44140625" style="114" customWidth="1"/>
    <col min="3595" max="3595" width="8.44140625" style="114" customWidth="1"/>
    <col min="3596" max="3596" width="2.6640625" style="114" customWidth="1"/>
    <col min="3597" max="3597" width="9.6640625" style="114"/>
    <col min="3598" max="3598" width="2.6640625" style="114" customWidth="1"/>
    <col min="3599" max="3599" width="9.6640625" style="114"/>
    <col min="3600" max="3600" width="2.6640625" style="114" customWidth="1"/>
    <col min="3601" max="3601" width="9.6640625" style="114"/>
    <col min="3602" max="3602" width="2.6640625" style="114" customWidth="1"/>
    <col min="3603" max="3603" width="9.6640625" style="114"/>
    <col min="3604" max="3604" width="2.6640625" style="114" customWidth="1"/>
    <col min="3605" max="3605" width="9.6640625" style="114"/>
    <col min="3606" max="3606" width="2.6640625" style="114" customWidth="1"/>
    <col min="3607" max="3607" width="9.77734375" style="114" customWidth="1"/>
    <col min="3608" max="3608" width="2.6640625" style="114" customWidth="1"/>
    <col min="3609" max="3609" width="9.6640625" style="114"/>
    <col min="3610" max="3610" width="2.6640625" style="114" customWidth="1"/>
    <col min="3611" max="3611" width="9.6640625" style="114"/>
    <col min="3612" max="3612" width="5.44140625" style="114" customWidth="1"/>
    <col min="3613" max="3613" width="9.6640625" style="114"/>
    <col min="3614" max="3614" width="2.6640625" style="114" customWidth="1"/>
    <col min="3615" max="3615" width="9.6640625" style="114"/>
    <col min="3616" max="3616" width="2.6640625" style="114" customWidth="1"/>
    <col min="3617" max="3617" width="9.6640625" style="114"/>
    <col min="3618" max="3618" width="2.6640625" style="114" customWidth="1"/>
    <col min="3619" max="3840" width="9.6640625" style="114"/>
    <col min="3841" max="3841" width="5" style="114" customWidth="1"/>
    <col min="3842" max="3842" width="4.33203125" style="114" customWidth="1"/>
    <col min="3843" max="3843" width="23.77734375" style="114" bestFit="1" customWidth="1"/>
    <col min="3844" max="3844" width="2.6640625" style="114" customWidth="1"/>
    <col min="3845" max="3845" width="9.6640625" style="114"/>
    <col min="3846" max="3846" width="2.6640625" style="114" customWidth="1"/>
    <col min="3847" max="3847" width="9.6640625" style="114"/>
    <col min="3848" max="3848" width="2.6640625" style="114" customWidth="1"/>
    <col min="3849" max="3849" width="9.6640625" style="114"/>
    <col min="3850" max="3850" width="5.44140625" style="114" customWidth="1"/>
    <col min="3851" max="3851" width="8.44140625" style="114" customWidth="1"/>
    <col min="3852" max="3852" width="2.6640625" style="114" customWidth="1"/>
    <col min="3853" max="3853" width="9.6640625" style="114"/>
    <col min="3854" max="3854" width="2.6640625" style="114" customWidth="1"/>
    <col min="3855" max="3855" width="9.6640625" style="114"/>
    <col min="3856" max="3856" width="2.6640625" style="114" customWidth="1"/>
    <col min="3857" max="3857" width="9.6640625" style="114"/>
    <col min="3858" max="3858" width="2.6640625" style="114" customWidth="1"/>
    <col min="3859" max="3859" width="9.6640625" style="114"/>
    <col min="3860" max="3860" width="2.6640625" style="114" customWidth="1"/>
    <col min="3861" max="3861" width="9.6640625" style="114"/>
    <col min="3862" max="3862" width="2.6640625" style="114" customWidth="1"/>
    <col min="3863" max="3863" width="9.77734375" style="114" customWidth="1"/>
    <col min="3864" max="3864" width="2.6640625" style="114" customWidth="1"/>
    <col min="3865" max="3865" width="9.6640625" style="114"/>
    <col min="3866" max="3866" width="2.6640625" style="114" customWidth="1"/>
    <col min="3867" max="3867" width="9.6640625" style="114"/>
    <col min="3868" max="3868" width="5.44140625" style="114" customWidth="1"/>
    <col min="3869" max="3869" width="9.6640625" style="114"/>
    <col min="3870" max="3870" width="2.6640625" style="114" customWidth="1"/>
    <col min="3871" max="3871" width="9.6640625" style="114"/>
    <col min="3872" max="3872" width="2.6640625" style="114" customWidth="1"/>
    <col min="3873" max="3873" width="9.6640625" style="114"/>
    <col min="3874" max="3874" width="2.6640625" style="114" customWidth="1"/>
    <col min="3875" max="4096" width="9.6640625" style="114"/>
    <col min="4097" max="4097" width="5" style="114" customWidth="1"/>
    <col min="4098" max="4098" width="4.33203125" style="114" customWidth="1"/>
    <col min="4099" max="4099" width="23.77734375" style="114" bestFit="1" customWidth="1"/>
    <col min="4100" max="4100" width="2.6640625" style="114" customWidth="1"/>
    <col min="4101" max="4101" width="9.6640625" style="114"/>
    <col min="4102" max="4102" width="2.6640625" style="114" customWidth="1"/>
    <col min="4103" max="4103" width="9.6640625" style="114"/>
    <col min="4104" max="4104" width="2.6640625" style="114" customWidth="1"/>
    <col min="4105" max="4105" width="9.6640625" style="114"/>
    <col min="4106" max="4106" width="5.44140625" style="114" customWidth="1"/>
    <col min="4107" max="4107" width="8.44140625" style="114" customWidth="1"/>
    <col min="4108" max="4108" width="2.6640625" style="114" customWidth="1"/>
    <col min="4109" max="4109" width="9.6640625" style="114"/>
    <col min="4110" max="4110" width="2.6640625" style="114" customWidth="1"/>
    <col min="4111" max="4111" width="9.6640625" style="114"/>
    <col min="4112" max="4112" width="2.6640625" style="114" customWidth="1"/>
    <col min="4113" max="4113" width="9.6640625" style="114"/>
    <col min="4114" max="4114" width="2.6640625" style="114" customWidth="1"/>
    <col min="4115" max="4115" width="9.6640625" style="114"/>
    <col min="4116" max="4116" width="2.6640625" style="114" customWidth="1"/>
    <col min="4117" max="4117" width="9.6640625" style="114"/>
    <col min="4118" max="4118" width="2.6640625" style="114" customWidth="1"/>
    <col min="4119" max="4119" width="9.77734375" style="114" customWidth="1"/>
    <col min="4120" max="4120" width="2.6640625" style="114" customWidth="1"/>
    <col min="4121" max="4121" width="9.6640625" style="114"/>
    <col min="4122" max="4122" width="2.6640625" style="114" customWidth="1"/>
    <col min="4123" max="4123" width="9.6640625" style="114"/>
    <col min="4124" max="4124" width="5.44140625" style="114" customWidth="1"/>
    <col min="4125" max="4125" width="9.6640625" style="114"/>
    <col min="4126" max="4126" width="2.6640625" style="114" customWidth="1"/>
    <col min="4127" max="4127" width="9.6640625" style="114"/>
    <col min="4128" max="4128" width="2.6640625" style="114" customWidth="1"/>
    <col min="4129" max="4129" width="9.6640625" style="114"/>
    <col min="4130" max="4130" width="2.6640625" style="114" customWidth="1"/>
    <col min="4131" max="4352" width="9.6640625" style="114"/>
    <col min="4353" max="4353" width="5" style="114" customWidth="1"/>
    <col min="4354" max="4354" width="4.33203125" style="114" customWidth="1"/>
    <col min="4355" max="4355" width="23.77734375" style="114" bestFit="1" customWidth="1"/>
    <col min="4356" max="4356" width="2.6640625" style="114" customWidth="1"/>
    <col min="4357" max="4357" width="9.6640625" style="114"/>
    <col min="4358" max="4358" width="2.6640625" style="114" customWidth="1"/>
    <col min="4359" max="4359" width="9.6640625" style="114"/>
    <col min="4360" max="4360" width="2.6640625" style="114" customWidth="1"/>
    <col min="4361" max="4361" width="9.6640625" style="114"/>
    <col min="4362" max="4362" width="5.44140625" style="114" customWidth="1"/>
    <col min="4363" max="4363" width="8.44140625" style="114" customWidth="1"/>
    <col min="4364" max="4364" width="2.6640625" style="114" customWidth="1"/>
    <col min="4365" max="4365" width="9.6640625" style="114"/>
    <col min="4366" max="4366" width="2.6640625" style="114" customWidth="1"/>
    <col min="4367" max="4367" width="9.6640625" style="114"/>
    <col min="4368" max="4368" width="2.6640625" style="114" customWidth="1"/>
    <col min="4369" max="4369" width="9.6640625" style="114"/>
    <col min="4370" max="4370" width="2.6640625" style="114" customWidth="1"/>
    <col min="4371" max="4371" width="9.6640625" style="114"/>
    <col min="4372" max="4372" width="2.6640625" style="114" customWidth="1"/>
    <col min="4373" max="4373" width="9.6640625" style="114"/>
    <col min="4374" max="4374" width="2.6640625" style="114" customWidth="1"/>
    <col min="4375" max="4375" width="9.77734375" style="114" customWidth="1"/>
    <col min="4376" max="4376" width="2.6640625" style="114" customWidth="1"/>
    <col min="4377" max="4377" width="9.6640625" style="114"/>
    <col min="4378" max="4378" width="2.6640625" style="114" customWidth="1"/>
    <col min="4379" max="4379" width="9.6640625" style="114"/>
    <col min="4380" max="4380" width="5.44140625" style="114" customWidth="1"/>
    <col min="4381" max="4381" width="9.6640625" style="114"/>
    <col min="4382" max="4382" width="2.6640625" style="114" customWidth="1"/>
    <col min="4383" max="4383" width="9.6640625" style="114"/>
    <col min="4384" max="4384" width="2.6640625" style="114" customWidth="1"/>
    <col min="4385" max="4385" width="9.6640625" style="114"/>
    <col min="4386" max="4386" width="2.6640625" style="114" customWidth="1"/>
    <col min="4387" max="4608" width="9.6640625" style="114"/>
    <col min="4609" max="4609" width="5" style="114" customWidth="1"/>
    <col min="4610" max="4610" width="4.33203125" style="114" customWidth="1"/>
    <col min="4611" max="4611" width="23.77734375" style="114" bestFit="1" customWidth="1"/>
    <col min="4612" max="4612" width="2.6640625" style="114" customWidth="1"/>
    <col min="4613" max="4613" width="9.6640625" style="114"/>
    <col min="4614" max="4614" width="2.6640625" style="114" customWidth="1"/>
    <col min="4615" max="4615" width="9.6640625" style="114"/>
    <col min="4616" max="4616" width="2.6640625" style="114" customWidth="1"/>
    <col min="4617" max="4617" width="9.6640625" style="114"/>
    <col min="4618" max="4618" width="5.44140625" style="114" customWidth="1"/>
    <col min="4619" max="4619" width="8.44140625" style="114" customWidth="1"/>
    <col min="4620" max="4620" width="2.6640625" style="114" customWidth="1"/>
    <col min="4621" max="4621" width="9.6640625" style="114"/>
    <col min="4622" max="4622" width="2.6640625" style="114" customWidth="1"/>
    <col min="4623" max="4623" width="9.6640625" style="114"/>
    <col min="4624" max="4624" width="2.6640625" style="114" customWidth="1"/>
    <col min="4625" max="4625" width="9.6640625" style="114"/>
    <col min="4626" max="4626" width="2.6640625" style="114" customWidth="1"/>
    <col min="4627" max="4627" width="9.6640625" style="114"/>
    <col min="4628" max="4628" width="2.6640625" style="114" customWidth="1"/>
    <col min="4629" max="4629" width="9.6640625" style="114"/>
    <col min="4630" max="4630" width="2.6640625" style="114" customWidth="1"/>
    <col min="4631" max="4631" width="9.77734375" style="114" customWidth="1"/>
    <col min="4632" max="4632" width="2.6640625" style="114" customWidth="1"/>
    <col min="4633" max="4633" width="9.6640625" style="114"/>
    <col min="4634" max="4634" width="2.6640625" style="114" customWidth="1"/>
    <col min="4635" max="4635" width="9.6640625" style="114"/>
    <col min="4636" max="4636" width="5.44140625" style="114" customWidth="1"/>
    <col min="4637" max="4637" width="9.6640625" style="114"/>
    <col min="4638" max="4638" width="2.6640625" style="114" customWidth="1"/>
    <col min="4639" max="4639" width="9.6640625" style="114"/>
    <col min="4640" max="4640" width="2.6640625" style="114" customWidth="1"/>
    <col min="4641" max="4641" width="9.6640625" style="114"/>
    <col min="4642" max="4642" width="2.6640625" style="114" customWidth="1"/>
    <col min="4643" max="4864" width="9.6640625" style="114"/>
    <col min="4865" max="4865" width="5" style="114" customWidth="1"/>
    <col min="4866" max="4866" width="4.33203125" style="114" customWidth="1"/>
    <col min="4867" max="4867" width="23.77734375" style="114" bestFit="1" customWidth="1"/>
    <col min="4868" max="4868" width="2.6640625" style="114" customWidth="1"/>
    <col min="4869" max="4869" width="9.6640625" style="114"/>
    <col min="4870" max="4870" width="2.6640625" style="114" customWidth="1"/>
    <col min="4871" max="4871" width="9.6640625" style="114"/>
    <col min="4872" max="4872" width="2.6640625" style="114" customWidth="1"/>
    <col min="4873" max="4873" width="9.6640625" style="114"/>
    <col min="4874" max="4874" width="5.44140625" style="114" customWidth="1"/>
    <col min="4875" max="4875" width="8.44140625" style="114" customWidth="1"/>
    <col min="4876" max="4876" width="2.6640625" style="114" customWidth="1"/>
    <col min="4877" max="4877" width="9.6640625" style="114"/>
    <col min="4878" max="4878" width="2.6640625" style="114" customWidth="1"/>
    <col min="4879" max="4879" width="9.6640625" style="114"/>
    <col min="4880" max="4880" width="2.6640625" style="114" customWidth="1"/>
    <col min="4881" max="4881" width="9.6640625" style="114"/>
    <col min="4882" max="4882" width="2.6640625" style="114" customWidth="1"/>
    <col min="4883" max="4883" width="9.6640625" style="114"/>
    <col min="4884" max="4884" width="2.6640625" style="114" customWidth="1"/>
    <col min="4885" max="4885" width="9.6640625" style="114"/>
    <col min="4886" max="4886" width="2.6640625" style="114" customWidth="1"/>
    <col min="4887" max="4887" width="9.77734375" style="114" customWidth="1"/>
    <col min="4888" max="4888" width="2.6640625" style="114" customWidth="1"/>
    <col min="4889" max="4889" width="9.6640625" style="114"/>
    <col min="4890" max="4890" width="2.6640625" style="114" customWidth="1"/>
    <col min="4891" max="4891" width="9.6640625" style="114"/>
    <col min="4892" max="4892" width="5.44140625" style="114" customWidth="1"/>
    <col min="4893" max="4893" width="9.6640625" style="114"/>
    <col min="4894" max="4894" width="2.6640625" style="114" customWidth="1"/>
    <col min="4895" max="4895" width="9.6640625" style="114"/>
    <col min="4896" max="4896" width="2.6640625" style="114" customWidth="1"/>
    <col min="4897" max="4897" width="9.6640625" style="114"/>
    <col min="4898" max="4898" width="2.6640625" style="114" customWidth="1"/>
    <col min="4899" max="5120" width="9.6640625" style="114"/>
    <col min="5121" max="5121" width="5" style="114" customWidth="1"/>
    <col min="5122" max="5122" width="4.33203125" style="114" customWidth="1"/>
    <col min="5123" max="5123" width="23.77734375" style="114" bestFit="1" customWidth="1"/>
    <col min="5124" max="5124" width="2.6640625" style="114" customWidth="1"/>
    <col min="5125" max="5125" width="9.6640625" style="114"/>
    <col min="5126" max="5126" width="2.6640625" style="114" customWidth="1"/>
    <col min="5127" max="5127" width="9.6640625" style="114"/>
    <col min="5128" max="5128" width="2.6640625" style="114" customWidth="1"/>
    <col min="5129" max="5129" width="9.6640625" style="114"/>
    <col min="5130" max="5130" width="5.44140625" style="114" customWidth="1"/>
    <col min="5131" max="5131" width="8.44140625" style="114" customWidth="1"/>
    <col min="5132" max="5132" width="2.6640625" style="114" customWidth="1"/>
    <col min="5133" max="5133" width="9.6640625" style="114"/>
    <col min="5134" max="5134" width="2.6640625" style="114" customWidth="1"/>
    <col min="5135" max="5135" width="9.6640625" style="114"/>
    <col min="5136" max="5136" width="2.6640625" style="114" customWidth="1"/>
    <col min="5137" max="5137" width="9.6640625" style="114"/>
    <col min="5138" max="5138" width="2.6640625" style="114" customWidth="1"/>
    <col min="5139" max="5139" width="9.6640625" style="114"/>
    <col min="5140" max="5140" width="2.6640625" style="114" customWidth="1"/>
    <col min="5141" max="5141" width="9.6640625" style="114"/>
    <col min="5142" max="5142" width="2.6640625" style="114" customWidth="1"/>
    <col min="5143" max="5143" width="9.77734375" style="114" customWidth="1"/>
    <col min="5144" max="5144" width="2.6640625" style="114" customWidth="1"/>
    <col min="5145" max="5145" width="9.6640625" style="114"/>
    <col min="5146" max="5146" width="2.6640625" style="114" customWidth="1"/>
    <col min="5147" max="5147" width="9.6640625" style="114"/>
    <col min="5148" max="5148" width="5.44140625" style="114" customWidth="1"/>
    <col min="5149" max="5149" width="9.6640625" style="114"/>
    <col min="5150" max="5150" width="2.6640625" style="114" customWidth="1"/>
    <col min="5151" max="5151" width="9.6640625" style="114"/>
    <col min="5152" max="5152" width="2.6640625" style="114" customWidth="1"/>
    <col min="5153" max="5153" width="9.6640625" style="114"/>
    <col min="5154" max="5154" width="2.6640625" style="114" customWidth="1"/>
    <col min="5155" max="5376" width="9.6640625" style="114"/>
    <col min="5377" max="5377" width="5" style="114" customWidth="1"/>
    <col min="5378" max="5378" width="4.33203125" style="114" customWidth="1"/>
    <col min="5379" max="5379" width="23.77734375" style="114" bestFit="1" customWidth="1"/>
    <col min="5380" max="5380" width="2.6640625" style="114" customWidth="1"/>
    <col min="5381" max="5381" width="9.6640625" style="114"/>
    <col min="5382" max="5382" width="2.6640625" style="114" customWidth="1"/>
    <col min="5383" max="5383" width="9.6640625" style="114"/>
    <col min="5384" max="5384" width="2.6640625" style="114" customWidth="1"/>
    <col min="5385" max="5385" width="9.6640625" style="114"/>
    <col min="5386" max="5386" width="5.44140625" style="114" customWidth="1"/>
    <col min="5387" max="5387" width="8.44140625" style="114" customWidth="1"/>
    <col min="5388" max="5388" width="2.6640625" style="114" customWidth="1"/>
    <col min="5389" max="5389" width="9.6640625" style="114"/>
    <col min="5390" max="5390" width="2.6640625" style="114" customWidth="1"/>
    <col min="5391" max="5391" width="9.6640625" style="114"/>
    <col min="5392" max="5392" width="2.6640625" style="114" customWidth="1"/>
    <col min="5393" max="5393" width="9.6640625" style="114"/>
    <col min="5394" max="5394" width="2.6640625" style="114" customWidth="1"/>
    <col min="5395" max="5395" width="9.6640625" style="114"/>
    <col min="5396" max="5396" width="2.6640625" style="114" customWidth="1"/>
    <col min="5397" max="5397" width="9.6640625" style="114"/>
    <col min="5398" max="5398" width="2.6640625" style="114" customWidth="1"/>
    <col min="5399" max="5399" width="9.77734375" style="114" customWidth="1"/>
    <col min="5400" max="5400" width="2.6640625" style="114" customWidth="1"/>
    <col min="5401" max="5401" width="9.6640625" style="114"/>
    <col min="5402" max="5402" width="2.6640625" style="114" customWidth="1"/>
    <col min="5403" max="5403" width="9.6640625" style="114"/>
    <col min="5404" max="5404" width="5.44140625" style="114" customWidth="1"/>
    <col min="5405" max="5405" width="9.6640625" style="114"/>
    <col min="5406" max="5406" width="2.6640625" style="114" customWidth="1"/>
    <col min="5407" max="5407" width="9.6640625" style="114"/>
    <col min="5408" max="5408" width="2.6640625" style="114" customWidth="1"/>
    <col min="5409" max="5409" width="9.6640625" style="114"/>
    <col min="5410" max="5410" width="2.6640625" style="114" customWidth="1"/>
    <col min="5411" max="5632" width="9.6640625" style="114"/>
    <col min="5633" max="5633" width="5" style="114" customWidth="1"/>
    <col min="5634" max="5634" width="4.33203125" style="114" customWidth="1"/>
    <col min="5635" max="5635" width="23.77734375" style="114" bestFit="1" customWidth="1"/>
    <col min="5636" max="5636" width="2.6640625" style="114" customWidth="1"/>
    <col min="5637" max="5637" width="9.6640625" style="114"/>
    <col min="5638" max="5638" width="2.6640625" style="114" customWidth="1"/>
    <col min="5639" max="5639" width="9.6640625" style="114"/>
    <col min="5640" max="5640" width="2.6640625" style="114" customWidth="1"/>
    <col min="5641" max="5641" width="9.6640625" style="114"/>
    <col min="5642" max="5642" width="5.44140625" style="114" customWidth="1"/>
    <col min="5643" max="5643" width="8.44140625" style="114" customWidth="1"/>
    <col min="5644" max="5644" width="2.6640625" style="114" customWidth="1"/>
    <col min="5645" max="5645" width="9.6640625" style="114"/>
    <col min="5646" max="5646" width="2.6640625" style="114" customWidth="1"/>
    <col min="5647" max="5647" width="9.6640625" style="114"/>
    <col min="5648" max="5648" width="2.6640625" style="114" customWidth="1"/>
    <col min="5649" max="5649" width="9.6640625" style="114"/>
    <col min="5650" max="5650" width="2.6640625" style="114" customWidth="1"/>
    <col min="5651" max="5651" width="9.6640625" style="114"/>
    <col min="5652" max="5652" width="2.6640625" style="114" customWidth="1"/>
    <col min="5653" max="5653" width="9.6640625" style="114"/>
    <col min="5654" max="5654" width="2.6640625" style="114" customWidth="1"/>
    <col min="5655" max="5655" width="9.77734375" style="114" customWidth="1"/>
    <col min="5656" max="5656" width="2.6640625" style="114" customWidth="1"/>
    <col min="5657" max="5657" width="9.6640625" style="114"/>
    <col min="5658" max="5658" width="2.6640625" style="114" customWidth="1"/>
    <col min="5659" max="5659" width="9.6640625" style="114"/>
    <col min="5660" max="5660" width="5.44140625" style="114" customWidth="1"/>
    <col min="5661" max="5661" width="9.6640625" style="114"/>
    <col min="5662" max="5662" width="2.6640625" style="114" customWidth="1"/>
    <col min="5663" max="5663" width="9.6640625" style="114"/>
    <col min="5664" max="5664" width="2.6640625" style="114" customWidth="1"/>
    <col min="5665" max="5665" width="9.6640625" style="114"/>
    <col min="5666" max="5666" width="2.6640625" style="114" customWidth="1"/>
    <col min="5667" max="5888" width="9.6640625" style="114"/>
    <col min="5889" max="5889" width="5" style="114" customWidth="1"/>
    <col min="5890" max="5890" width="4.33203125" style="114" customWidth="1"/>
    <col min="5891" max="5891" width="23.77734375" style="114" bestFit="1" customWidth="1"/>
    <col min="5892" max="5892" width="2.6640625" style="114" customWidth="1"/>
    <col min="5893" max="5893" width="9.6640625" style="114"/>
    <col min="5894" max="5894" width="2.6640625" style="114" customWidth="1"/>
    <col min="5895" max="5895" width="9.6640625" style="114"/>
    <col min="5896" max="5896" width="2.6640625" style="114" customWidth="1"/>
    <col min="5897" max="5897" width="9.6640625" style="114"/>
    <col min="5898" max="5898" width="5.44140625" style="114" customWidth="1"/>
    <col min="5899" max="5899" width="8.44140625" style="114" customWidth="1"/>
    <col min="5900" max="5900" width="2.6640625" style="114" customWidth="1"/>
    <col min="5901" max="5901" width="9.6640625" style="114"/>
    <col min="5902" max="5902" width="2.6640625" style="114" customWidth="1"/>
    <col min="5903" max="5903" width="9.6640625" style="114"/>
    <col min="5904" max="5904" width="2.6640625" style="114" customWidth="1"/>
    <col min="5905" max="5905" width="9.6640625" style="114"/>
    <col min="5906" max="5906" width="2.6640625" style="114" customWidth="1"/>
    <col min="5907" max="5907" width="9.6640625" style="114"/>
    <col min="5908" max="5908" width="2.6640625" style="114" customWidth="1"/>
    <col min="5909" max="5909" width="9.6640625" style="114"/>
    <col min="5910" max="5910" width="2.6640625" style="114" customWidth="1"/>
    <col min="5911" max="5911" width="9.77734375" style="114" customWidth="1"/>
    <col min="5912" max="5912" width="2.6640625" style="114" customWidth="1"/>
    <col min="5913" max="5913" width="9.6640625" style="114"/>
    <col min="5914" max="5914" width="2.6640625" style="114" customWidth="1"/>
    <col min="5915" max="5915" width="9.6640625" style="114"/>
    <col min="5916" max="5916" width="5.44140625" style="114" customWidth="1"/>
    <col min="5917" max="5917" width="9.6640625" style="114"/>
    <col min="5918" max="5918" width="2.6640625" style="114" customWidth="1"/>
    <col min="5919" max="5919" width="9.6640625" style="114"/>
    <col min="5920" max="5920" width="2.6640625" style="114" customWidth="1"/>
    <col min="5921" max="5921" width="9.6640625" style="114"/>
    <col min="5922" max="5922" width="2.6640625" style="114" customWidth="1"/>
    <col min="5923" max="6144" width="9.6640625" style="114"/>
    <col min="6145" max="6145" width="5" style="114" customWidth="1"/>
    <col min="6146" max="6146" width="4.33203125" style="114" customWidth="1"/>
    <col min="6147" max="6147" width="23.77734375" style="114" bestFit="1" customWidth="1"/>
    <col min="6148" max="6148" width="2.6640625" style="114" customWidth="1"/>
    <col min="6149" max="6149" width="9.6640625" style="114"/>
    <col min="6150" max="6150" width="2.6640625" style="114" customWidth="1"/>
    <col min="6151" max="6151" width="9.6640625" style="114"/>
    <col min="6152" max="6152" width="2.6640625" style="114" customWidth="1"/>
    <col min="6153" max="6153" width="9.6640625" style="114"/>
    <col min="6154" max="6154" width="5.44140625" style="114" customWidth="1"/>
    <col min="6155" max="6155" width="8.44140625" style="114" customWidth="1"/>
    <col min="6156" max="6156" width="2.6640625" style="114" customWidth="1"/>
    <col min="6157" max="6157" width="9.6640625" style="114"/>
    <col min="6158" max="6158" width="2.6640625" style="114" customWidth="1"/>
    <col min="6159" max="6159" width="9.6640625" style="114"/>
    <col min="6160" max="6160" width="2.6640625" style="114" customWidth="1"/>
    <col min="6161" max="6161" width="9.6640625" style="114"/>
    <col min="6162" max="6162" width="2.6640625" style="114" customWidth="1"/>
    <col min="6163" max="6163" width="9.6640625" style="114"/>
    <col min="6164" max="6164" width="2.6640625" style="114" customWidth="1"/>
    <col min="6165" max="6165" width="9.6640625" style="114"/>
    <col min="6166" max="6166" width="2.6640625" style="114" customWidth="1"/>
    <col min="6167" max="6167" width="9.77734375" style="114" customWidth="1"/>
    <col min="6168" max="6168" width="2.6640625" style="114" customWidth="1"/>
    <col min="6169" max="6169" width="9.6640625" style="114"/>
    <col min="6170" max="6170" width="2.6640625" style="114" customWidth="1"/>
    <col min="6171" max="6171" width="9.6640625" style="114"/>
    <col min="6172" max="6172" width="5.44140625" style="114" customWidth="1"/>
    <col min="6173" max="6173" width="9.6640625" style="114"/>
    <col min="6174" max="6174" width="2.6640625" style="114" customWidth="1"/>
    <col min="6175" max="6175" width="9.6640625" style="114"/>
    <col min="6176" max="6176" width="2.6640625" style="114" customWidth="1"/>
    <col min="6177" max="6177" width="9.6640625" style="114"/>
    <col min="6178" max="6178" width="2.6640625" style="114" customWidth="1"/>
    <col min="6179" max="6400" width="9.6640625" style="114"/>
    <col min="6401" max="6401" width="5" style="114" customWidth="1"/>
    <col min="6402" max="6402" width="4.33203125" style="114" customWidth="1"/>
    <col min="6403" max="6403" width="23.77734375" style="114" bestFit="1" customWidth="1"/>
    <col min="6404" max="6404" width="2.6640625" style="114" customWidth="1"/>
    <col min="6405" max="6405" width="9.6640625" style="114"/>
    <col min="6406" max="6406" width="2.6640625" style="114" customWidth="1"/>
    <col min="6407" max="6407" width="9.6640625" style="114"/>
    <col min="6408" max="6408" width="2.6640625" style="114" customWidth="1"/>
    <col min="6409" max="6409" width="9.6640625" style="114"/>
    <col min="6410" max="6410" width="5.44140625" style="114" customWidth="1"/>
    <col min="6411" max="6411" width="8.44140625" style="114" customWidth="1"/>
    <col min="6412" max="6412" width="2.6640625" style="114" customWidth="1"/>
    <col min="6413" max="6413" width="9.6640625" style="114"/>
    <col min="6414" max="6414" width="2.6640625" style="114" customWidth="1"/>
    <col min="6415" max="6415" width="9.6640625" style="114"/>
    <col min="6416" max="6416" width="2.6640625" style="114" customWidth="1"/>
    <col min="6417" max="6417" width="9.6640625" style="114"/>
    <col min="6418" max="6418" width="2.6640625" style="114" customWidth="1"/>
    <col min="6419" max="6419" width="9.6640625" style="114"/>
    <col min="6420" max="6420" width="2.6640625" style="114" customWidth="1"/>
    <col min="6421" max="6421" width="9.6640625" style="114"/>
    <col min="6422" max="6422" width="2.6640625" style="114" customWidth="1"/>
    <col min="6423" max="6423" width="9.77734375" style="114" customWidth="1"/>
    <col min="6424" max="6424" width="2.6640625" style="114" customWidth="1"/>
    <col min="6425" max="6425" width="9.6640625" style="114"/>
    <col min="6426" max="6426" width="2.6640625" style="114" customWidth="1"/>
    <col min="6427" max="6427" width="9.6640625" style="114"/>
    <col min="6428" max="6428" width="5.44140625" style="114" customWidth="1"/>
    <col min="6429" max="6429" width="9.6640625" style="114"/>
    <col min="6430" max="6430" width="2.6640625" style="114" customWidth="1"/>
    <col min="6431" max="6431" width="9.6640625" style="114"/>
    <col min="6432" max="6432" width="2.6640625" style="114" customWidth="1"/>
    <col min="6433" max="6433" width="9.6640625" style="114"/>
    <col min="6434" max="6434" width="2.6640625" style="114" customWidth="1"/>
    <col min="6435" max="6656" width="9.6640625" style="114"/>
    <col min="6657" max="6657" width="5" style="114" customWidth="1"/>
    <col min="6658" max="6658" width="4.33203125" style="114" customWidth="1"/>
    <col min="6659" max="6659" width="23.77734375" style="114" bestFit="1" customWidth="1"/>
    <col min="6660" max="6660" width="2.6640625" style="114" customWidth="1"/>
    <col min="6661" max="6661" width="9.6640625" style="114"/>
    <col min="6662" max="6662" width="2.6640625" style="114" customWidth="1"/>
    <col min="6663" max="6663" width="9.6640625" style="114"/>
    <col min="6664" max="6664" width="2.6640625" style="114" customWidth="1"/>
    <col min="6665" max="6665" width="9.6640625" style="114"/>
    <col min="6666" max="6666" width="5.44140625" style="114" customWidth="1"/>
    <col min="6667" max="6667" width="8.44140625" style="114" customWidth="1"/>
    <col min="6668" max="6668" width="2.6640625" style="114" customWidth="1"/>
    <col min="6669" max="6669" width="9.6640625" style="114"/>
    <col min="6670" max="6670" width="2.6640625" style="114" customWidth="1"/>
    <col min="6671" max="6671" width="9.6640625" style="114"/>
    <col min="6672" max="6672" width="2.6640625" style="114" customWidth="1"/>
    <col min="6673" max="6673" width="9.6640625" style="114"/>
    <col min="6674" max="6674" width="2.6640625" style="114" customWidth="1"/>
    <col min="6675" max="6675" width="9.6640625" style="114"/>
    <col min="6676" max="6676" width="2.6640625" style="114" customWidth="1"/>
    <col min="6677" max="6677" width="9.6640625" style="114"/>
    <col min="6678" max="6678" width="2.6640625" style="114" customWidth="1"/>
    <col min="6679" max="6679" width="9.77734375" style="114" customWidth="1"/>
    <col min="6680" max="6680" width="2.6640625" style="114" customWidth="1"/>
    <col min="6681" max="6681" width="9.6640625" style="114"/>
    <col min="6682" max="6682" width="2.6640625" style="114" customWidth="1"/>
    <col min="6683" max="6683" width="9.6640625" style="114"/>
    <col min="6684" max="6684" width="5.44140625" style="114" customWidth="1"/>
    <col min="6685" max="6685" width="9.6640625" style="114"/>
    <col min="6686" max="6686" width="2.6640625" style="114" customWidth="1"/>
    <col min="6687" max="6687" width="9.6640625" style="114"/>
    <col min="6688" max="6688" width="2.6640625" style="114" customWidth="1"/>
    <col min="6689" max="6689" width="9.6640625" style="114"/>
    <col min="6690" max="6690" width="2.6640625" style="114" customWidth="1"/>
    <col min="6691" max="6912" width="9.6640625" style="114"/>
    <col min="6913" max="6913" width="5" style="114" customWidth="1"/>
    <col min="6914" max="6914" width="4.33203125" style="114" customWidth="1"/>
    <col min="6915" max="6915" width="23.77734375" style="114" bestFit="1" customWidth="1"/>
    <col min="6916" max="6916" width="2.6640625" style="114" customWidth="1"/>
    <col min="6917" max="6917" width="9.6640625" style="114"/>
    <col min="6918" max="6918" width="2.6640625" style="114" customWidth="1"/>
    <col min="6919" max="6919" width="9.6640625" style="114"/>
    <col min="6920" max="6920" width="2.6640625" style="114" customWidth="1"/>
    <col min="6921" max="6921" width="9.6640625" style="114"/>
    <col min="6922" max="6922" width="5.44140625" style="114" customWidth="1"/>
    <col min="6923" max="6923" width="8.44140625" style="114" customWidth="1"/>
    <col min="6924" max="6924" width="2.6640625" style="114" customWidth="1"/>
    <col min="6925" max="6925" width="9.6640625" style="114"/>
    <col min="6926" max="6926" width="2.6640625" style="114" customWidth="1"/>
    <col min="6927" max="6927" width="9.6640625" style="114"/>
    <col min="6928" max="6928" width="2.6640625" style="114" customWidth="1"/>
    <col min="6929" max="6929" width="9.6640625" style="114"/>
    <col min="6930" max="6930" width="2.6640625" style="114" customWidth="1"/>
    <col min="6931" max="6931" width="9.6640625" style="114"/>
    <col min="6932" max="6932" width="2.6640625" style="114" customWidth="1"/>
    <col min="6933" max="6933" width="9.6640625" style="114"/>
    <col min="6934" max="6934" width="2.6640625" style="114" customWidth="1"/>
    <col min="6935" max="6935" width="9.77734375" style="114" customWidth="1"/>
    <col min="6936" max="6936" width="2.6640625" style="114" customWidth="1"/>
    <col min="6937" max="6937" width="9.6640625" style="114"/>
    <col min="6938" max="6938" width="2.6640625" style="114" customWidth="1"/>
    <col min="6939" max="6939" width="9.6640625" style="114"/>
    <col min="6940" max="6940" width="5.44140625" style="114" customWidth="1"/>
    <col min="6941" max="6941" width="9.6640625" style="114"/>
    <col min="6942" max="6942" width="2.6640625" style="114" customWidth="1"/>
    <col min="6943" max="6943" width="9.6640625" style="114"/>
    <col min="6944" max="6944" width="2.6640625" style="114" customWidth="1"/>
    <col min="6945" max="6945" width="9.6640625" style="114"/>
    <col min="6946" max="6946" width="2.6640625" style="114" customWidth="1"/>
    <col min="6947" max="7168" width="9.6640625" style="114"/>
    <col min="7169" max="7169" width="5" style="114" customWidth="1"/>
    <col min="7170" max="7170" width="4.33203125" style="114" customWidth="1"/>
    <col min="7171" max="7171" width="23.77734375" style="114" bestFit="1" customWidth="1"/>
    <col min="7172" max="7172" width="2.6640625" style="114" customWidth="1"/>
    <col min="7173" max="7173" width="9.6640625" style="114"/>
    <col min="7174" max="7174" width="2.6640625" style="114" customWidth="1"/>
    <col min="7175" max="7175" width="9.6640625" style="114"/>
    <col min="7176" max="7176" width="2.6640625" style="114" customWidth="1"/>
    <col min="7177" max="7177" width="9.6640625" style="114"/>
    <col min="7178" max="7178" width="5.44140625" style="114" customWidth="1"/>
    <col min="7179" max="7179" width="8.44140625" style="114" customWidth="1"/>
    <col min="7180" max="7180" width="2.6640625" style="114" customWidth="1"/>
    <col min="7181" max="7181" width="9.6640625" style="114"/>
    <col min="7182" max="7182" width="2.6640625" style="114" customWidth="1"/>
    <col min="7183" max="7183" width="9.6640625" style="114"/>
    <col min="7184" max="7184" width="2.6640625" style="114" customWidth="1"/>
    <col min="7185" max="7185" width="9.6640625" style="114"/>
    <col min="7186" max="7186" width="2.6640625" style="114" customWidth="1"/>
    <col min="7187" max="7187" width="9.6640625" style="114"/>
    <col min="7188" max="7188" width="2.6640625" style="114" customWidth="1"/>
    <col min="7189" max="7189" width="9.6640625" style="114"/>
    <col min="7190" max="7190" width="2.6640625" style="114" customWidth="1"/>
    <col min="7191" max="7191" width="9.77734375" style="114" customWidth="1"/>
    <col min="7192" max="7192" width="2.6640625" style="114" customWidth="1"/>
    <col min="7193" max="7193" width="9.6640625" style="114"/>
    <col min="7194" max="7194" width="2.6640625" style="114" customWidth="1"/>
    <col min="7195" max="7195" width="9.6640625" style="114"/>
    <col min="7196" max="7196" width="5.44140625" style="114" customWidth="1"/>
    <col min="7197" max="7197" width="9.6640625" style="114"/>
    <col min="7198" max="7198" width="2.6640625" style="114" customWidth="1"/>
    <col min="7199" max="7199" width="9.6640625" style="114"/>
    <col min="7200" max="7200" width="2.6640625" style="114" customWidth="1"/>
    <col min="7201" max="7201" width="9.6640625" style="114"/>
    <col min="7202" max="7202" width="2.6640625" style="114" customWidth="1"/>
    <col min="7203" max="7424" width="9.6640625" style="114"/>
    <col min="7425" max="7425" width="5" style="114" customWidth="1"/>
    <col min="7426" max="7426" width="4.33203125" style="114" customWidth="1"/>
    <col min="7427" max="7427" width="23.77734375" style="114" bestFit="1" customWidth="1"/>
    <col min="7428" max="7428" width="2.6640625" style="114" customWidth="1"/>
    <col min="7429" max="7429" width="9.6640625" style="114"/>
    <col min="7430" max="7430" width="2.6640625" style="114" customWidth="1"/>
    <col min="7431" max="7431" width="9.6640625" style="114"/>
    <col min="7432" max="7432" width="2.6640625" style="114" customWidth="1"/>
    <col min="7433" max="7433" width="9.6640625" style="114"/>
    <col min="7434" max="7434" width="5.44140625" style="114" customWidth="1"/>
    <col min="7435" max="7435" width="8.44140625" style="114" customWidth="1"/>
    <col min="7436" max="7436" width="2.6640625" style="114" customWidth="1"/>
    <col min="7437" max="7437" width="9.6640625" style="114"/>
    <col min="7438" max="7438" width="2.6640625" style="114" customWidth="1"/>
    <col min="7439" max="7439" width="9.6640625" style="114"/>
    <col min="7440" max="7440" width="2.6640625" style="114" customWidth="1"/>
    <col min="7441" max="7441" width="9.6640625" style="114"/>
    <col min="7442" max="7442" width="2.6640625" style="114" customWidth="1"/>
    <col min="7443" max="7443" width="9.6640625" style="114"/>
    <col min="7444" max="7444" width="2.6640625" style="114" customWidth="1"/>
    <col min="7445" max="7445" width="9.6640625" style="114"/>
    <col min="7446" max="7446" width="2.6640625" style="114" customWidth="1"/>
    <col min="7447" max="7447" width="9.77734375" style="114" customWidth="1"/>
    <col min="7448" max="7448" width="2.6640625" style="114" customWidth="1"/>
    <col min="7449" max="7449" width="9.6640625" style="114"/>
    <col min="7450" max="7450" width="2.6640625" style="114" customWidth="1"/>
    <col min="7451" max="7451" width="9.6640625" style="114"/>
    <col min="7452" max="7452" width="5.44140625" style="114" customWidth="1"/>
    <col min="7453" max="7453" width="9.6640625" style="114"/>
    <col min="7454" max="7454" width="2.6640625" style="114" customWidth="1"/>
    <col min="7455" max="7455" width="9.6640625" style="114"/>
    <col min="7456" max="7456" width="2.6640625" style="114" customWidth="1"/>
    <col min="7457" max="7457" width="9.6640625" style="114"/>
    <col min="7458" max="7458" width="2.6640625" style="114" customWidth="1"/>
    <col min="7459" max="7680" width="9.6640625" style="114"/>
    <col min="7681" max="7681" width="5" style="114" customWidth="1"/>
    <col min="7682" max="7682" width="4.33203125" style="114" customWidth="1"/>
    <col min="7683" max="7683" width="23.77734375" style="114" bestFit="1" customWidth="1"/>
    <col min="7684" max="7684" width="2.6640625" style="114" customWidth="1"/>
    <col min="7685" max="7685" width="9.6640625" style="114"/>
    <col min="7686" max="7686" width="2.6640625" style="114" customWidth="1"/>
    <col min="7687" max="7687" width="9.6640625" style="114"/>
    <col min="7688" max="7688" width="2.6640625" style="114" customWidth="1"/>
    <col min="7689" max="7689" width="9.6640625" style="114"/>
    <col min="7690" max="7690" width="5.44140625" style="114" customWidth="1"/>
    <col min="7691" max="7691" width="8.44140625" style="114" customWidth="1"/>
    <col min="7692" max="7692" width="2.6640625" style="114" customWidth="1"/>
    <col min="7693" max="7693" width="9.6640625" style="114"/>
    <col min="7694" max="7694" width="2.6640625" style="114" customWidth="1"/>
    <col min="7695" max="7695" width="9.6640625" style="114"/>
    <col min="7696" max="7696" width="2.6640625" style="114" customWidth="1"/>
    <col min="7697" max="7697" width="9.6640625" style="114"/>
    <col min="7698" max="7698" width="2.6640625" style="114" customWidth="1"/>
    <col min="7699" max="7699" width="9.6640625" style="114"/>
    <col min="7700" max="7700" width="2.6640625" style="114" customWidth="1"/>
    <col min="7701" max="7701" width="9.6640625" style="114"/>
    <col min="7702" max="7702" width="2.6640625" style="114" customWidth="1"/>
    <col min="7703" max="7703" width="9.77734375" style="114" customWidth="1"/>
    <col min="7704" max="7704" width="2.6640625" style="114" customWidth="1"/>
    <col min="7705" max="7705" width="9.6640625" style="114"/>
    <col min="7706" max="7706" width="2.6640625" style="114" customWidth="1"/>
    <col min="7707" max="7707" width="9.6640625" style="114"/>
    <col min="7708" max="7708" width="5.44140625" style="114" customWidth="1"/>
    <col min="7709" max="7709" width="9.6640625" style="114"/>
    <col min="7710" max="7710" width="2.6640625" style="114" customWidth="1"/>
    <col min="7711" max="7711" width="9.6640625" style="114"/>
    <col min="7712" max="7712" width="2.6640625" style="114" customWidth="1"/>
    <col min="7713" max="7713" width="9.6640625" style="114"/>
    <col min="7714" max="7714" width="2.6640625" style="114" customWidth="1"/>
    <col min="7715" max="7936" width="9.6640625" style="114"/>
    <col min="7937" max="7937" width="5" style="114" customWidth="1"/>
    <col min="7938" max="7938" width="4.33203125" style="114" customWidth="1"/>
    <col min="7939" max="7939" width="23.77734375" style="114" bestFit="1" customWidth="1"/>
    <col min="7940" max="7940" width="2.6640625" style="114" customWidth="1"/>
    <col min="7941" max="7941" width="9.6640625" style="114"/>
    <col min="7942" max="7942" width="2.6640625" style="114" customWidth="1"/>
    <col min="7943" max="7943" width="9.6640625" style="114"/>
    <col min="7944" max="7944" width="2.6640625" style="114" customWidth="1"/>
    <col min="7945" max="7945" width="9.6640625" style="114"/>
    <col min="7946" max="7946" width="5.44140625" style="114" customWidth="1"/>
    <col min="7947" max="7947" width="8.44140625" style="114" customWidth="1"/>
    <col min="7948" max="7948" width="2.6640625" style="114" customWidth="1"/>
    <col min="7949" max="7949" width="9.6640625" style="114"/>
    <col min="7950" max="7950" width="2.6640625" style="114" customWidth="1"/>
    <col min="7951" max="7951" width="9.6640625" style="114"/>
    <col min="7952" max="7952" width="2.6640625" style="114" customWidth="1"/>
    <col min="7953" max="7953" width="9.6640625" style="114"/>
    <col min="7954" max="7954" width="2.6640625" style="114" customWidth="1"/>
    <col min="7955" max="7955" width="9.6640625" style="114"/>
    <col min="7956" max="7956" width="2.6640625" style="114" customWidth="1"/>
    <col min="7957" max="7957" width="9.6640625" style="114"/>
    <col min="7958" max="7958" width="2.6640625" style="114" customWidth="1"/>
    <col min="7959" max="7959" width="9.77734375" style="114" customWidth="1"/>
    <col min="7960" max="7960" width="2.6640625" style="114" customWidth="1"/>
    <col min="7961" max="7961" width="9.6640625" style="114"/>
    <col min="7962" max="7962" width="2.6640625" style="114" customWidth="1"/>
    <col min="7963" max="7963" width="9.6640625" style="114"/>
    <col min="7964" max="7964" width="5.44140625" style="114" customWidth="1"/>
    <col min="7965" max="7965" width="9.6640625" style="114"/>
    <col min="7966" max="7966" width="2.6640625" style="114" customWidth="1"/>
    <col min="7967" max="7967" width="9.6640625" style="114"/>
    <col min="7968" max="7968" width="2.6640625" style="114" customWidth="1"/>
    <col min="7969" max="7969" width="9.6640625" style="114"/>
    <col min="7970" max="7970" width="2.6640625" style="114" customWidth="1"/>
    <col min="7971" max="8192" width="9.6640625" style="114"/>
    <col min="8193" max="8193" width="5" style="114" customWidth="1"/>
    <col min="8194" max="8194" width="4.33203125" style="114" customWidth="1"/>
    <col min="8195" max="8195" width="23.77734375" style="114" bestFit="1" customWidth="1"/>
    <col min="8196" max="8196" width="2.6640625" style="114" customWidth="1"/>
    <col min="8197" max="8197" width="9.6640625" style="114"/>
    <col min="8198" max="8198" width="2.6640625" style="114" customWidth="1"/>
    <col min="8199" max="8199" width="9.6640625" style="114"/>
    <col min="8200" max="8200" width="2.6640625" style="114" customWidth="1"/>
    <col min="8201" max="8201" width="9.6640625" style="114"/>
    <col min="8202" max="8202" width="5.44140625" style="114" customWidth="1"/>
    <col min="8203" max="8203" width="8.44140625" style="114" customWidth="1"/>
    <col min="8204" max="8204" width="2.6640625" style="114" customWidth="1"/>
    <col min="8205" max="8205" width="9.6640625" style="114"/>
    <col min="8206" max="8206" width="2.6640625" style="114" customWidth="1"/>
    <col min="8207" max="8207" width="9.6640625" style="114"/>
    <col min="8208" max="8208" width="2.6640625" style="114" customWidth="1"/>
    <col min="8209" max="8209" width="9.6640625" style="114"/>
    <col min="8210" max="8210" width="2.6640625" style="114" customWidth="1"/>
    <col min="8211" max="8211" width="9.6640625" style="114"/>
    <col min="8212" max="8212" width="2.6640625" style="114" customWidth="1"/>
    <col min="8213" max="8213" width="9.6640625" style="114"/>
    <col min="8214" max="8214" width="2.6640625" style="114" customWidth="1"/>
    <col min="8215" max="8215" width="9.77734375" style="114" customWidth="1"/>
    <col min="8216" max="8216" width="2.6640625" style="114" customWidth="1"/>
    <col min="8217" max="8217" width="9.6640625" style="114"/>
    <col min="8218" max="8218" width="2.6640625" style="114" customWidth="1"/>
    <col min="8219" max="8219" width="9.6640625" style="114"/>
    <col min="8220" max="8220" width="5.44140625" style="114" customWidth="1"/>
    <col min="8221" max="8221" width="9.6640625" style="114"/>
    <col min="8222" max="8222" width="2.6640625" style="114" customWidth="1"/>
    <col min="8223" max="8223" width="9.6640625" style="114"/>
    <col min="8224" max="8224" width="2.6640625" style="114" customWidth="1"/>
    <col min="8225" max="8225" width="9.6640625" style="114"/>
    <col min="8226" max="8226" width="2.6640625" style="114" customWidth="1"/>
    <col min="8227" max="8448" width="9.6640625" style="114"/>
    <col min="8449" max="8449" width="5" style="114" customWidth="1"/>
    <col min="8450" max="8450" width="4.33203125" style="114" customWidth="1"/>
    <col min="8451" max="8451" width="23.77734375" style="114" bestFit="1" customWidth="1"/>
    <col min="8452" max="8452" width="2.6640625" style="114" customWidth="1"/>
    <col min="8453" max="8453" width="9.6640625" style="114"/>
    <col min="8454" max="8454" width="2.6640625" style="114" customWidth="1"/>
    <col min="8455" max="8455" width="9.6640625" style="114"/>
    <col min="8456" max="8456" width="2.6640625" style="114" customWidth="1"/>
    <col min="8457" max="8457" width="9.6640625" style="114"/>
    <col min="8458" max="8458" width="5.44140625" style="114" customWidth="1"/>
    <col min="8459" max="8459" width="8.44140625" style="114" customWidth="1"/>
    <col min="8460" max="8460" width="2.6640625" style="114" customWidth="1"/>
    <col min="8461" max="8461" width="9.6640625" style="114"/>
    <col min="8462" max="8462" width="2.6640625" style="114" customWidth="1"/>
    <col min="8463" max="8463" width="9.6640625" style="114"/>
    <col min="8464" max="8464" width="2.6640625" style="114" customWidth="1"/>
    <col min="8465" max="8465" width="9.6640625" style="114"/>
    <col min="8466" max="8466" width="2.6640625" style="114" customWidth="1"/>
    <col min="8467" max="8467" width="9.6640625" style="114"/>
    <col min="8468" max="8468" width="2.6640625" style="114" customWidth="1"/>
    <col min="8469" max="8469" width="9.6640625" style="114"/>
    <col min="8470" max="8470" width="2.6640625" style="114" customWidth="1"/>
    <col min="8471" max="8471" width="9.77734375" style="114" customWidth="1"/>
    <col min="8472" max="8472" width="2.6640625" style="114" customWidth="1"/>
    <col min="8473" max="8473" width="9.6640625" style="114"/>
    <col min="8474" max="8474" width="2.6640625" style="114" customWidth="1"/>
    <col min="8475" max="8475" width="9.6640625" style="114"/>
    <col min="8476" max="8476" width="5.44140625" style="114" customWidth="1"/>
    <col min="8477" max="8477" width="9.6640625" style="114"/>
    <col min="8478" max="8478" width="2.6640625" style="114" customWidth="1"/>
    <col min="8479" max="8479" width="9.6640625" style="114"/>
    <col min="8480" max="8480" width="2.6640625" style="114" customWidth="1"/>
    <col min="8481" max="8481" width="9.6640625" style="114"/>
    <col min="8482" max="8482" width="2.6640625" style="114" customWidth="1"/>
    <col min="8483" max="8704" width="9.6640625" style="114"/>
    <col min="8705" max="8705" width="5" style="114" customWidth="1"/>
    <col min="8706" max="8706" width="4.33203125" style="114" customWidth="1"/>
    <col min="8707" max="8707" width="23.77734375" style="114" bestFit="1" customWidth="1"/>
    <col min="8708" max="8708" width="2.6640625" style="114" customWidth="1"/>
    <col min="8709" max="8709" width="9.6640625" style="114"/>
    <col min="8710" max="8710" width="2.6640625" style="114" customWidth="1"/>
    <col min="8711" max="8711" width="9.6640625" style="114"/>
    <col min="8712" max="8712" width="2.6640625" style="114" customWidth="1"/>
    <col min="8713" max="8713" width="9.6640625" style="114"/>
    <col min="8714" max="8714" width="5.44140625" style="114" customWidth="1"/>
    <col min="8715" max="8715" width="8.44140625" style="114" customWidth="1"/>
    <col min="8716" max="8716" width="2.6640625" style="114" customWidth="1"/>
    <col min="8717" max="8717" width="9.6640625" style="114"/>
    <col min="8718" max="8718" width="2.6640625" style="114" customWidth="1"/>
    <col min="8719" max="8719" width="9.6640625" style="114"/>
    <col min="8720" max="8720" width="2.6640625" style="114" customWidth="1"/>
    <col min="8721" max="8721" width="9.6640625" style="114"/>
    <col min="8722" max="8722" width="2.6640625" style="114" customWidth="1"/>
    <col min="8723" max="8723" width="9.6640625" style="114"/>
    <col min="8724" max="8724" width="2.6640625" style="114" customWidth="1"/>
    <col min="8725" max="8725" width="9.6640625" style="114"/>
    <col min="8726" max="8726" width="2.6640625" style="114" customWidth="1"/>
    <col min="8727" max="8727" width="9.77734375" style="114" customWidth="1"/>
    <col min="8728" max="8728" width="2.6640625" style="114" customWidth="1"/>
    <col min="8729" max="8729" width="9.6640625" style="114"/>
    <col min="8730" max="8730" width="2.6640625" style="114" customWidth="1"/>
    <col min="8731" max="8731" width="9.6640625" style="114"/>
    <col min="8732" max="8732" width="5.44140625" style="114" customWidth="1"/>
    <col min="8733" max="8733" width="9.6640625" style="114"/>
    <col min="8734" max="8734" width="2.6640625" style="114" customWidth="1"/>
    <col min="8735" max="8735" width="9.6640625" style="114"/>
    <col min="8736" max="8736" width="2.6640625" style="114" customWidth="1"/>
    <col min="8737" max="8737" width="9.6640625" style="114"/>
    <col min="8738" max="8738" width="2.6640625" style="114" customWidth="1"/>
    <col min="8739" max="8960" width="9.6640625" style="114"/>
    <col min="8961" max="8961" width="5" style="114" customWidth="1"/>
    <col min="8962" max="8962" width="4.33203125" style="114" customWidth="1"/>
    <col min="8963" max="8963" width="23.77734375" style="114" bestFit="1" customWidth="1"/>
    <col min="8964" max="8964" width="2.6640625" style="114" customWidth="1"/>
    <col min="8965" max="8965" width="9.6640625" style="114"/>
    <col min="8966" max="8966" width="2.6640625" style="114" customWidth="1"/>
    <col min="8967" max="8967" width="9.6640625" style="114"/>
    <col min="8968" max="8968" width="2.6640625" style="114" customWidth="1"/>
    <col min="8969" max="8969" width="9.6640625" style="114"/>
    <col min="8970" max="8970" width="5.44140625" style="114" customWidth="1"/>
    <col min="8971" max="8971" width="8.44140625" style="114" customWidth="1"/>
    <col min="8972" max="8972" width="2.6640625" style="114" customWidth="1"/>
    <col min="8973" max="8973" width="9.6640625" style="114"/>
    <col min="8974" max="8974" width="2.6640625" style="114" customWidth="1"/>
    <col min="8975" max="8975" width="9.6640625" style="114"/>
    <col min="8976" max="8976" width="2.6640625" style="114" customWidth="1"/>
    <col min="8977" max="8977" width="9.6640625" style="114"/>
    <col min="8978" max="8978" width="2.6640625" style="114" customWidth="1"/>
    <col min="8979" max="8979" width="9.6640625" style="114"/>
    <col min="8980" max="8980" width="2.6640625" style="114" customWidth="1"/>
    <col min="8981" max="8981" width="9.6640625" style="114"/>
    <col min="8982" max="8982" width="2.6640625" style="114" customWidth="1"/>
    <col min="8983" max="8983" width="9.77734375" style="114" customWidth="1"/>
    <col min="8984" max="8984" width="2.6640625" style="114" customWidth="1"/>
    <col min="8985" max="8985" width="9.6640625" style="114"/>
    <col min="8986" max="8986" width="2.6640625" style="114" customWidth="1"/>
    <col min="8987" max="8987" width="9.6640625" style="114"/>
    <col min="8988" max="8988" width="5.44140625" style="114" customWidth="1"/>
    <col min="8989" max="8989" width="9.6640625" style="114"/>
    <col min="8990" max="8990" width="2.6640625" style="114" customWidth="1"/>
    <col min="8991" max="8991" width="9.6640625" style="114"/>
    <col min="8992" max="8992" width="2.6640625" style="114" customWidth="1"/>
    <col min="8993" max="8993" width="9.6640625" style="114"/>
    <col min="8994" max="8994" width="2.6640625" style="114" customWidth="1"/>
    <col min="8995" max="9216" width="9.6640625" style="114"/>
    <col min="9217" max="9217" width="5" style="114" customWidth="1"/>
    <col min="9218" max="9218" width="4.33203125" style="114" customWidth="1"/>
    <col min="9219" max="9219" width="23.77734375" style="114" bestFit="1" customWidth="1"/>
    <col min="9220" max="9220" width="2.6640625" style="114" customWidth="1"/>
    <col min="9221" max="9221" width="9.6640625" style="114"/>
    <col min="9222" max="9222" width="2.6640625" style="114" customWidth="1"/>
    <col min="9223" max="9223" width="9.6640625" style="114"/>
    <col min="9224" max="9224" width="2.6640625" style="114" customWidth="1"/>
    <col min="9225" max="9225" width="9.6640625" style="114"/>
    <col min="9226" max="9226" width="5.44140625" style="114" customWidth="1"/>
    <col min="9227" max="9227" width="8.44140625" style="114" customWidth="1"/>
    <col min="9228" max="9228" width="2.6640625" style="114" customWidth="1"/>
    <col min="9229" max="9229" width="9.6640625" style="114"/>
    <col min="9230" max="9230" width="2.6640625" style="114" customWidth="1"/>
    <col min="9231" max="9231" width="9.6640625" style="114"/>
    <col min="9232" max="9232" width="2.6640625" style="114" customWidth="1"/>
    <col min="9233" max="9233" width="9.6640625" style="114"/>
    <col min="9234" max="9234" width="2.6640625" style="114" customWidth="1"/>
    <col min="9235" max="9235" width="9.6640625" style="114"/>
    <col min="9236" max="9236" width="2.6640625" style="114" customWidth="1"/>
    <col min="9237" max="9237" width="9.6640625" style="114"/>
    <col min="9238" max="9238" width="2.6640625" style="114" customWidth="1"/>
    <col min="9239" max="9239" width="9.77734375" style="114" customWidth="1"/>
    <col min="9240" max="9240" width="2.6640625" style="114" customWidth="1"/>
    <col min="9241" max="9241" width="9.6640625" style="114"/>
    <col min="9242" max="9242" width="2.6640625" style="114" customWidth="1"/>
    <col min="9243" max="9243" width="9.6640625" style="114"/>
    <col min="9244" max="9244" width="5.44140625" style="114" customWidth="1"/>
    <col min="9245" max="9245" width="9.6640625" style="114"/>
    <col min="9246" max="9246" width="2.6640625" style="114" customWidth="1"/>
    <col min="9247" max="9247" width="9.6640625" style="114"/>
    <col min="9248" max="9248" width="2.6640625" style="114" customWidth="1"/>
    <col min="9249" max="9249" width="9.6640625" style="114"/>
    <col min="9250" max="9250" width="2.6640625" style="114" customWidth="1"/>
    <col min="9251" max="9472" width="9.6640625" style="114"/>
    <col min="9473" max="9473" width="5" style="114" customWidth="1"/>
    <col min="9474" max="9474" width="4.33203125" style="114" customWidth="1"/>
    <col min="9475" max="9475" width="23.77734375" style="114" bestFit="1" customWidth="1"/>
    <col min="9476" max="9476" width="2.6640625" style="114" customWidth="1"/>
    <col min="9477" max="9477" width="9.6640625" style="114"/>
    <col min="9478" max="9478" width="2.6640625" style="114" customWidth="1"/>
    <col min="9479" max="9479" width="9.6640625" style="114"/>
    <col min="9480" max="9480" width="2.6640625" style="114" customWidth="1"/>
    <col min="9481" max="9481" width="9.6640625" style="114"/>
    <col min="9482" max="9482" width="5.44140625" style="114" customWidth="1"/>
    <col min="9483" max="9483" width="8.44140625" style="114" customWidth="1"/>
    <col min="9484" max="9484" width="2.6640625" style="114" customWidth="1"/>
    <col min="9485" max="9485" width="9.6640625" style="114"/>
    <col min="9486" max="9486" width="2.6640625" style="114" customWidth="1"/>
    <col min="9487" max="9487" width="9.6640625" style="114"/>
    <col min="9488" max="9488" width="2.6640625" style="114" customWidth="1"/>
    <col min="9489" max="9489" width="9.6640625" style="114"/>
    <col min="9490" max="9490" width="2.6640625" style="114" customWidth="1"/>
    <col min="9491" max="9491" width="9.6640625" style="114"/>
    <col min="9492" max="9492" width="2.6640625" style="114" customWidth="1"/>
    <col min="9493" max="9493" width="9.6640625" style="114"/>
    <col min="9494" max="9494" width="2.6640625" style="114" customWidth="1"/>
    <col min="9495" max="9495" width="9.77734375" style="114" customWidth="1"/>
    <col min="9496" max="9496" width="2.6640625" style="114" customWidth="1"/>
    <col min="9497" max="9497" width="9.6640625" style="114"/>
    <col min="9498" max="9498" width="2.6640625" style="114" customWidth="1"/>
    <col min="9499" max="9499" width="9.6640625" style="114"/>
    <col min="9500" max="9500" width="5.44140625" style="114" customWidth="1"/>
    <col min="9501" max="9501" width="9.6640625" style="114"/>
    <col min="9502" max="9502" width="2.6640625" style="114" customWidth="1"/>
    <col min="9503" max="9503" width="9.6640625" style="114"/>
    <col min="9504" max="9504" width="2.6640625" style="114" customWidth="1"/>
    <col min="9505" max="9505" width="9.6640625" style="114"/>
    <col min="9506" max="9506" width="2.6640625" style="114" customWidth="1"/>
    <col min="9507" max="9728" width="9.6640625" style="114"/>
    <col min="9729" max="9729" width="5" style="114" customWidth="1"/>
    <col min="9730" max="9730" width="4.33203125" style="114" customWidth="1"/>
    <col min="9731" max="9731" width="23.77734375" style="114" bestFit="1" customWidth="1"/>
    <col min="9732" max="9732" width="2.6640625" style="114" customWidth="1"/>
    <col min="9733" max="9733" width="9.6640625" style="114"/>
    <col min="9734" max="9734" width="2.6640625" style="114" customWidth="1"/>
    <col min="9735" max="9735" width="9.6640625" style="114"/>
    <col min="9736" max="9736" width="2.6640625" style="114" customWidth="1"/>
    <col min="9737" max="9737" width="9.6640625" style="114"/>
    <col min="9738" max="9738" width="5.44140625" style="114" customWidth="1"/>
    <col min="9739" max="9739" width="8.44140625" style="114" customWidth="1"/>
    <col min="9740" max="9740" width="2.6640625" style="114" customWidth="1"/>
    <col min="9741" max="9741" width="9.6640625" style="114"/>
    <col min="9742" max="9742" width="2.6640625" style="114" customWidth="1"/>
    <col min="9743" max="9743" width="9.6640625" style="114"/>
    <col min="9744" max="9744" width="2.6640625" style="114" customWidth="1"/>
    <col min="9745" max="9745" width="9.6640625" style="114"/>
    <col min="9746" max="9746" width="2.6640625" style="114" customWidth="1"/>
    <col min="9747" max="9747" width="9.6640625" style="114"/>
    <col min="9748" max="9748" width="2.6640625" style="114" customWidth="1"/>
    <col min="9749" max="9749" width="9.6640625" style="114"/>
    <col min="9750" max="9750" width="2.6640625" style="114" customWidth="1"/>
    <col min="9751" max="9751" width="9.77734375" style="114" customWidth="1"/>
    <col min="9752" max="9752" width="2.6640625" style="114" customWidth="1"/>
    <col min="9753" max="9753" width="9.6640625" style="114"/>
    <col min="9754" max="9754" width="2.6640625" style="114" customWidth="1"/>
    <col min="9755" max="9755" width="9.6640625" style="114"/>
    <col min="9756" max="9756" width="5.44140625" style="114" customWidth="1"/>
    <col min="9757" max="9757" width="9.6640625" style="114"/>
    <col min="9758" max="9758" width="2.6640625" style="114" customWidth="1"/>
    <col min="9759" max="9759" width="9.6640625" style="114"/>
    <col min="9760" max="9760" width="2.6640625" style="114" customWidth="1"/>
    <col min="9761" max="9761" width="9.6640625" style="114"/>
    <col min="9762" max="9762" width="2.6640625" style="114" customWidth="1"/>
    <col min="9763" max="9984" width="9.6640625" style="114"/>
    <col min="9985" max="9985" width="5" style="114" customWidth="1"/>
    <col min="9986" max="9986" width="4.33203125" style="114" customWidth="1"/>
    <col min="9987" max="9987" width="23.77734375" style="114" bestFit="1" customWidth="1"/>
    <col min="9988" max="9988" width="2.6640625" style="114" customWidth="1"/>
    <col min="9989" max="9989" width="9.6640625" style="114"/>
    <col min="9990" max="9990" width="2.6640625" style="114" customWidth="1"/>
    <col min="9991" max="9991" width="9.6640625" style="114"/>
    <col min="9992" max="9992" width="2.6640625" style="114" customWidth="1"/>
    <col min="9993" max="9993" width="9.6640625" style="114"/>
    <col min="9994" max="9994" width="5.44140625" style="114" customWidth="1"/>
    <col min="9995" max="9995" width="8.44140625" style="114" customWidth="1"/>
    <col min="9996" max="9996" width="2.6640625" style="114" customWidth="1"/>
    <col min="9997" max="9997" width="9.6640625" style="114"/>
    <col min="9998" max="9998" width="2.6640625" style="114" customWidth="1"/>
    <col min="9999" max="9999" width="9.6640625" style="114"/>
    <col min="10000" max="10000" width="2.6640625" style="114" customWidth="1"/>
    <col min="10001" max="10001" width="9.6640625" style="114"/>
    <col min="10002" max="10002" width="2.6640625" style="114" customWidth="1"/>
    <col min="10003" max="10003" width="9.6640625" style="114"/>
    <col min="10004" max="10004" width="2.6640625" style="114" customWidth="1"/>
    <col min="10005" max="10005" width="9.6640625" style="114"/>
    <col min="10006" max="10006" width="2.6640625" style="114" customWidth="1"/>
    <col min="10007" max="10007" width="9.77734375" style="114" customWidth="1"/>
    <col min="10008" max="10008" width="2.6640625" style="114" customWidth="1"/>
    <col min="10009" max="10009" width="9.6640625" style="114"/>
    <col min="10010" max="10010" width="2.6640625" style="114" customWidth="1"/>
    <col min="10011" max="10011" width="9.6640625" style="114"/>
    <col min="10012" max="10012" width="5.44140625" style="114" customWidth="1"/>
    <col min="10013" max="10013" width="9.6640625" style="114"/>
    <col min="10014" max="10014" width="2.6640625" style="114" customWidth="1"/>
    <col min="10015" max="10015" width="9.6640625" style="114"/>
    <col min="10016" max="10016" width="2.6640625" style="114" customWidth="1"/>
    <col min="10017" max="10017" width="9.6640625" style="114"/>
    <col min="10018" max="10018" width="2.6640625" style="114" customWidth="1"/>
    <col min="10019" max="10240" width="9.6640625" style="114"/>
    <col min="10241" max="10241" width="5" style="114" customWidth="1"/>
    <col min="10242" max="10242" width="4.33203125" style="114" customWidth="1"/>
    <col min="10243" max="10243" width="23.77734375" style="114" bestFit="1" customWidth="1"/>
    <col min="10244" max="10244" width="2.6640625" style="114" customWidth="1"/>
    <col min="10245" max="10245" width="9.6640625" style="114"/>
    <col min="10246" max="10246" width="2.6640625" style="114" customWidth="1"/>
    <col min="10247" max="10247" width="9.6640625" style="114"/>
    <col min="10248" max="10248" width="2.6640625" style="114" customWidth="1"/>
    <col min="10249" max="10249" width="9.6640625" style="114"/>
    <col min="10250" max="10250" width="5.44140625" style="114" customWidth="1"/>
    <col min="10251" max="10251" width="8.44140625" style="114" customWidth="1"/>
    <col min="10252" max="10252" width="2.6640625" style="114" customWidth="1"/>
    <col min="10253" max="10253" width="9.6640625" style="114"/>
    <col min="10254" max="10254" width="2.6640625" style="114" customWidth="1"/>
    <col min="10255" max="10255" width="9.6640625" style="114"/>
    <col min="10256" max="10256" width="2.6640625" style="114" customWidth="1"/>
    <col min="10257" max="10257" width="9.6640625" style="114"/>
    <col min="10258" max="10258" width="2.6640625" style="114" customWidth="1"/>
    <col min="10259" max="10259" width="9.6640625" style="114"/>
    <col min="10260" max="10260" width="2.6640625" style="114" customWidth="1"/>
    <col min="10261" max="10261" width="9.6640625" style="114"/>
    <col min="10262" max="10262" width="2.6640625" style="114" customWidth="1"/>
    <col min="10263" max="10263" width="9.77734375" style="114" customWidth="1"/>
    <col min="10264" max="10264" width="2.6640625" style="114" customWidth="1"/>
    <col min="10265" max="10265" width="9.6640625" style="114"/>
    <col min="10266" max="10266" width="2.6640625" style="114" customWidth="1"/>
    <col min="10267" max="10267" width="9.6640625" style="114"/>
    <col min="10268" max="10268" width="5.44140625" style="114" customWidth="1"/>
    <col min="10269" max="10269" width="9.6640625" style="114"/>
    <col min="10270" max="10270" width="2.6640625" style="114" customWidth="1"/>
    <col min="10271" max="10271" width="9.6640625" style="114"/>
    <col min="10272" max="10272" width="2.6640625" style="114" customWidth="1"/>
    <col min="10273" max="10273" width="9.6640625" style="114"/>
    <col min="10274" max="10274" width="2.6640625" style="114" customWidth="1"/>
    <col min="10275" max="10496" width="9.6640625" style="114"/>
    <col min="10497" max="10497" width="5" style="114" customWidth="1"/>
    <col min="10498" max="10498" width="4.33203125" style="114" customWidth="1"/>
    <col min="10499" max="10499" width="23.77734375" style="114" bestFit="1" customWidth="1"/>
    <col min="10500" max="10500" width="2.6640625" style="114" customWidth="1"/>
    <col min="10501" max="10501" width="9.6640625" style="114"/>
    <col min="10502" max="10502" width="2.6640625" style="114" customWidth="1"/>
    <col min="10503" max="10503" width="9.6640625" style="114"/>
    <col min="10504" max="10504" width="2.6640625" style="114" customWidth="1"/>
    <col min="10505" max="10505" width="9.6640625" style="114"/>
    <col min="10506" max="10506" width="5.44140625" style="114" customWidth="1"/>
    <col min="10507" max="10507" width="8.44140625" style="114" customWidth="1"/>
    <col min="10508" max="10508" width="2.6640625" style="114" customWidth="1"/>
    <col min="10509" max="10509" width="9.6640625" style="114"/>
    <col min="10510" max="10510" width="2.6640625" style="114" customWidth="1"/>
    <col min="10511" max="10511" width="9.6640625" style="114"/>
    <col min="10512" max="10512" width="2.6640625" style="114" customWidth="1"/>
    <col min="10513" max="10513" width="9.6640625" style="114"/>
    <col min="10514" max="10514" width="2.6640625" style="114" customWidth="1"/>
    <col min="10515" max="10515" width="9.6640625" style="114"/>
    <col min="10516" max="10516" width="2.6640625" style="114" customWidth="1"/>
    <col min="10517" max="10517" width="9.6640625" style="114"/>
    <col min="10518" max="10518" width="2.6640625" style="114" customWidth="1"/>
    <col min="10519" max="10519" width="9.77734375" style="114" customWidth="1"/>
    <col min="10520" max="10520" width="2.6640625" style="114" customWidth="1"/>
    <col min="10521" max="10521" width="9.6640625" style="114"/>
    <col min="10522" max="10522" width="2.6640625" style="114" customWidth="1"/>
    <col min="10523" max="10523" width="9.6640625" style="114"/>
    <col min="10524" max="10524" width="5.44140625" style="114" customWidth="1"/>
    <col min="10525" max="10525" width="9.6640625" style="114"/>
    <col min="10526" max="10526" width="2.6640625" style="114" customWidth="1"/>
    <col min="10527" max="10527" width="9.6640625" style="114"/>
    <col min="10528" max="10528" width="2.6640625" style="114" customWidth="1"/>
    <col min="10529" max="10529" width="9.6640625" style="114"/>
    <col min="10530" max="10530" width="2.6640625" style="114" customWidth="1"/>
    <col min="10531" max="10752" width="9.6640625" style="114"/>
    <col min="10753" max="10753" width="5" style="114" customWidth="1"/>
    <col min="10754" max="10754" width="4.33203125" style="114" customWidth="1"/>
    <col min="10755" max="10755" width="23.77734375" style="114" bestFit="1" customWidth="1"/>
    <col min="10756" max="10756" width="2.6640625" style="114" customWidth="1"/>
    <col min="10757" max="10757" width="9.6640625" style="114"/>
    <col min="10758" max="10758" width="2.6640625" style="114" customWidth="1"/>
    <col min="10759" max="10759" width="9.6640625" style="114"/>
    <col min="10760" max="10760" width="2.6640625" style="114" customWidth="1"/>
    <col min="10761" max="10761" width="9.6640625" style="114"/>
    <col min="10762" max="10762" width="5.44140625" style="114" customWidth="1"/>
    <col min="10763" max="10763" width="8.44140625" style="114" customWidth="1"/>
    <col min="10764" max="10764" width="2.6640625" style="114" customWidth="1"/>
    <col min="10765" max="10765" width="9.6640625" style="114"/>
    <col min="10766" max="10766" width="2.6640625" style="114" customWidth="1"/>
    <col min="10767" max="10767" width="9.6640625" style="114"/>
    <col min="10768" max="10768" width="2.6640625" style="114" customWidth="1"/>
    <col min="10769" max="10769" width="9.6640625" style="114"/>
    <col min="10770" max="10770" width="2.6640625" style="114" customWidth="1"/>
    <col min="10771" max="10771" width="9.6640625" style="114"/>
    <col min="10772" max="10772" width="2.6640625" style="114" customWidth="1"/>
    <col min="10773" max="10773" width="9.6640625" style="114"/>
    <col min="10774" max="10774" width="2.6640625" style="114" customWidth="1"/>
    <col min="10775" max="10775" width="9.77734375" style="114" customWidth="1"/>
    <col min="10776" max="10776" width="2.6640625" style="114" customWidth="1"/>
    <col min="10777" max="10777" width="9.6640625" style="114"/>
    <col min="10778" max="10778" width="2.6640625" style="114" customWidth="1"/>
    <col min="10779" max="10779" width="9.6640625" style="114"/>
    <col min="10780" max="10780" width="5.44140625" style="114" customWidth="1"/>
    <col min="10781" max="10781" width="9.6640625" style="114"/>
    <col min="10782" max="10782" width="2.6640625" style="114" customWidth="1"/>
    <col min="10783" max="10783" width="9.6640625" style="114"/>
    <col min="10784" max="10784" width="2.6640625" style="114" customWidth="1"/>
    <col min="10785" max="10785" width="9.6640625" style="114"/>
    <col min="10786" max="10786" width="2.6640625" style="114" customWidth="1"/>
    <col min="10787" max="11008" width="9.6640625" style="114"/>
    <col min="11009" max="11009" width="5" style="114" customWidth="1"/>
    <col min="11010" max="11010" width="4.33203125" style="114" customWidth="1"/>
    <col min="11011" max="11011" width="23.77734375" style="114" bestFit="1" customWidth="1"/>
    <col min="11012" max="11012" width="2.6640625" style="114" customWidth="1"/>
    <col min="11013" max="11013" width="9.6640625" style="114"/>
    <col min="11014" max="11014" width="2.6640625" style="114" customWidth="1"/>
    <col min="11015" max="11015" width="9.6640625" style="114"/>
    <col min="11016" max="11016" width="2.6640625" style="114" customWidth="1"/>
    <col min="11017" max="11017" width="9.6640625" style="114"/>
    <col min="11018" max="11018" width="5.44140625" style="114" customWidth="1"/>
    <col min="11019" max="11019" width="8.44140625" style="114" customWidth="1"/>
    <col min="11020" max="11020" width="2.6640625" style="114" customWidth="1"/>
    <col min="11021" max="11021" width="9.6640625" style="114"/>
    <col min="11022" max="11022" width="2.6640625" style="114" customWidth="1"/>
    <col min="11023" max="11023" width="9.6640625" style="114"/>
    <col min="11024" max="11024" width="2.6640625" style="114" customWidth="1"/>
    <col min="11025" max="11025" width="9.6640625" style="114"/>
    <col min="11026" max="11026" width="2.6640625" style="114" customWidth="1"/>
    <col min="11027" max="11027" width="9.6640625" style="114"/>
    <col min="11028" max="11028" width="2.6640625" style="114" customWidth="1"/>
    <col min="11029" max="11029" width="9.6640625" style="114"/>
    <col min="11030" max="11030" width="2.6640625" style="114" customWidth="1"/>
    <col min="11031" max="11031" width="9.77734375" style="114" customWidth="1"/>
    <col min="11032" max="11032" width="2.6640625" style="114" customWidth="1"/>
    <col min="11033" max="11033" width="9.6640625" style="114"/>
    <col min="11034" max="11034" width="2.6640625" style="114" customWidth="1"/>
    <col min="11035" max="11035" width="9.6640625" style="114"/>
    <col min="11036" max="11036" width="5.44140625" style="114" customWidth="1"/>
    <col min="11037" max="11037" width="9.6640625" style="114"/>
    <col min="11038" max="11038" width="2.6640625" style="114" customWidth="1"/>
    <col min="11039" max="11039" width="9.6640625" style="114"/>
    <col min="11040" max="11040" width="2.6640625" style="114" customWidth="1"/>
    <col min="11041" max="11041" width="9.6640625" style="114"/>
    <col min="11042" max="11042" width="2.6640625" style="114" customWidth="1"/>
    <col min="11043" max="11264" width="9.6640625" style="114"/>
    <col min="11265" max="11265" width="5" style="114" customWidth="1"/>
    <col min="11266" max="11266" width="4.33203125" style="114" customWidth="1"/>
    <col min="11267" max="11267" width="23.77734375" style="114" bestFit="1" customWidth="1"/>
    <col min="11268" max="11268" width="2.6640625" style="114" customWidth="1"/>
    <col min="11269" max="11269" width="9.6640625" style="114"/>
    <col min="11270" max="11270" width="2.6640625" style="114" customWidth="1"/>
    <col min="11271" max="11271" width="9.6640625" style="114"/>
    <col min="11272" max="11272" width="2.6640625" style="114" customWidth="1"/>
    <col min="11273" max="11273" width="9.6640625" style="114"/>
    <col min="11274" max="11274" width="5.44140625" style="114" customWidth="1"/>
    <col min="11275" max="11275" width="8.44140625" style="114" customWidth="1"/>
    <col min="11276" max="11276" width="2.6640625" style="114" customWidth="1"/>
    <col min="11277" max="11277" width="9.6640625" style="114"/>
    <col min="11278" max="11278" width="2.6640625" style="114" customWidth="1"/>
    <col min="11279" max="11279" width="9.6640625" style="114"/>
    <col min="11280" max="11280" width="2.6640625" style="114" customWidth="1"/>
    <col min="11281" max="11281" width="9.6640625" style="114"/>
    <col min="11282" max="11282" width="2.6640625" style="114" customWidth="1"/>
    <col min="11283" max="11283" width="9.6640625" style="114"/>
    <col min="11284" max="11284" width="2.6640625" style="114" customWidth="1"/>
    <col min="11285" max="11285" width="9.6640625" style="114"/>
    <col min="11286" max="11286" width="2.6640625" style="114" customWidth="1"/>
    <col min="11287" max="11287" width="9.77734375" style="114" customWidth="1"/>
    <col min="11288" max="11288" width="2.6640625" style="114" customWidth="1"/>
    <col min="11289" max="11289" width="9.6640625" style="114"/>
    <col min="11290" max="11290" width="2.6640625" style="114" customWidth="1"/>
    <col min="11291" max="11291" width="9.6640625" style="114"/>
    <col min="11292" max="11292" width="5.44140625" style="114" customWidth="1"/>
    <col min="11293" max="11293" width="9.6640625" style="114"/>
    <col min="11294" max="11294" width="2.6640625" style="114" customWidth="1"/>
    <col min="11295" max="11295" width="9.6640625" style="114"/>
    <col min="11296" max="11296" width="2.6640625" style="114" customWidth="1"/>
    <col min="11297" max="11297" width="9.6640625" style="114"/>
    <col min="11298" max="11298" width="2.6640625" style="114" customWidth="1"/>
    <col min="11299" max="11520" width="9.6640625" style="114"/>
    <col min="11521" max="11521" width="5" style="114" customWidth="1"/>
    <col min="11522" max="11522" width="4.33203125" style="114" customWidth="1"/>
    <col min="11523" max="11523" width="23.77734375" style="114" bestFit="1" customWidth="1"/>
    <col min="11524" max="11524" width="2.6640625" style="114" customWidth="1"/>
    <col min="11525" max="11525" width="9.6640625" style="114"/>
    <col min="11526" max="11526" width="2.6640625" style="114" customWidth="1"/>
    <col min="11527" max="11527" width="9.6640625" style="114"/>
    <col min="11528" max="11528" width="2.6640625" style="114" customWidth="1"/>
    <col min="11529" max="11529" width="9.6640625" style="114"/>
    <col min="11530" max="11530" width="5.44140625" style="114" customWidth="1"/>
    <col min="11531" max="11531" width="8.44140625" style="114" customWidth="1"/>
    <col min="11532" max="11532" width="2.6640625" style="114" customWidth="1"/>
    <col min="11533" max="11533" width="9.6640625" style="114"/>
    <col min="11534" max="11534" width="2.6640625" style="114" customWidth="1"/>
    <col min="11535" max="11535" width="9.6640625" style="114"/>
    <col min="11536" max="11536" width="2.6640625" style="114" customWidth="1"/>
    <col min="11537" max="11537" width="9.6640625" style="114"/>
    <col min="11538" max="11538" width="2.6640625" style="114" customWidth="1"/>
    <col min="11539" max="11539" width="9.6640625" style="114"/>
    <col min="11540" max="11540" width="2.6640625" style="114" customWidth="1"/>
    <col min="11541" max="11541" width="9.6640625" style="114"/>
    <col min="11542" max="11542" width="2.6640625" style="114" customWidth="1"/>
    <col min="11543" max="11543" width="9.77734375" style="114" customWidth="1"/>
    <col min="11544" max="11544" width="2.6640625" style="114" customWidth="1"/>
    <col min="11545" max="11545" width="9.6640625" style="114"/>
    <col min="11546" max="11546" width="2.6640625" style="114" customWidth="1"/>
    <col min="11547" max="11547" width="9.6640625" style="114"/>
    <col min="11548" max="11548" width="5.44140625" style="114" customWidth="1"/>
    <col min="11549" max="11549" width="9.6640625" style="114"/>
    <col min="11550" max="11550" width="2.6640625" style="114" customWidth="1"/>
    <col min="11551" max="11551" width="9.6640625" style="114"/>
    <col min="11552" max="11552" width="2.6640625" style="114" customWidth="1"/>
    <col min="11553" max="11553" width="9.6640625" style="114"/>
    <col min="11554" max="11554" width="2.6640625" style="114" customWidth="1"/>
    <col min="11555" max="11776" width="9.6640625" style="114"/>
    <col min="11777" max="11777" width="5" style="114" customWidth="1"/>
    <col min="11778" max="11778" width="4.33203125" style="114" customWidth="1"/>
    <col min="11779" max="11779" width="23.77734375" style="114" bestFit="1" customWidth="1"/>
    <col min="11780" max="11780" width="2.6640625" style="114" customWidth="1"/>
    <col min="11781" max="11781" width="9.6640625" style="114"/>
    <col min="11782" max="11782" width="2.6640625" style="114" customWidth="1"/>
    <col min="11783" max="11783" width="9.6640625" style="114"/>
    <col min="11784" max="11784" width="2.6640625" style="114" customWidth="1"/>
    <col min="11785" max="11785" width="9.6640625" style="114"/>
    <col min="11786" max="11786" width="5.44140625" style="114" customWidth="1"/>
    <col min="11787" max="11787" width="8.44140625" style="114" customWidth="1"/>
    <col min="11788" max="11788" width="2.6640625" style="114" customWidth="1"/>
    <col min="11789" max="11789" width="9.6640625" style="114"/>
    <col min="11790" max="11790" width="2.6640625" style="114" customWidth="1"/>
    <col min="11791" max="11791" width="9.6640625" style="114"/>
    <col min="11792" max="11792" width="2.6640625" style="114" customWidth="1"/>
    <col min="11793" max="11793" width="9.6640625" style="114"/>
    <col min="11794" max="11794" width="2.6640625" style="114" customWidth="1"/>
    <col min="11795" max="11795" width="9.6640625" style="114"/>
    <col min="11796" max="11796" width="2.6640625" style="114" customWidth="1"/>
    <col min="11797" max="11797" width="9.6640625" style="114"/>
    <col min="11798" max="11798" width="2.6640625" style="114" customWidth="1"/>
    <col min="11799" max="11799" width="9.77734375" style="114" customWidth="1"/>
    <col min="11800" max="11800" width="2.6640625" style="114" customWidth="1"/>
    <col min="11801" max="11801" width="9.6640625" style="114"/>
    <col min="11802" max="11802" width="2.6640625" style="114" customWidth="1"/>
    <col min="11803" max="11803" width="9.6640625" style="114"/>
    <col min="11804" max="11804" width="5.44140625" style="114" customWidth="1"/>
    <col min="11805" max="11805" width="9.6640625" style="114"/>
    <col min="11806" max="11806" width="2.6640625" style="114" customWidth="1"/>
    <col min="11807" max="11807" width="9.6640625" style="114"/>
    <col min="11808" max="11808" width="2.6640625" style="114" customWidth="1"/>
    <col min="11809" max="11809" width="9.6640625" style="114"/>
    <col min="11810" max="11810" width="2.6640625" style="114" customWidth="1"/>
    <col min="11811" max="12032" width="9.6640625" style="114"/>
    <col min="12033" max="12033" width="5" style="114" customWidth="1"/>
    <col min="12034" max="12034" width="4.33203125" style="114" customWidth="1"/>
    <col min="12035" max="12035" width="23.77734375" style="114" bestFit="1" customWidth="1"/>
    <col min="12036" max="12036" width="2.6640625" style="114" customWidth="1"/>
    <col min="12037" max="12037" width="9.6640625" style="114"/>
    <col min="12038" max="12038" width="2.6640625" style="114" customWidth="1"/>
    <col min="12039" max="12039" width="9.6640625" style="114"/>
    <col min="12040" max="12040" width="2.6640625" style="114" customWidth="1"/>
    <col min="12041" max="12041" width="9.6640625" style="114"/>
    <col min="12042" max="12042" width="5.44140625" style="114" customWidth="1"/>
    <col min="12043" max="12043" width="8.44140625" style="114" customWidth="1"/>
    <col min="12044" max="12044" width="2.6640625" style="114" customWidth="1"/>
    <col min="12045" max="12045" width="9.6640625" style="114"/>
    <col min="12046" max="12046" width="2.6640625" style="114" customWidth="1"/>
    <col min="12047" max="12047" width="9.6640625" style="114"/>
    <col min="12048" max="12048" width="2.6640625" style="114" customWidth="1"/>
    <col min="12049" max="12049" width="9.6640625" style="114"/>
    <col min="12050" max="12050" width="2.6640625" style="114" customWidth="1"/>
    <col min="12051" max="12051" width="9.6640625" style="114"/>
    <col min="12052" max="12052" width="2.6640625" style="114" customWidth="1"/>
    <col min="12053" max="12053" width="9.6640625" style="114"/>
    <col min="12054" max="12054" width="2.6640625" style="114" customWidth="1"/>
    <col min="12055" max="12055" width="9.77734375" style="114" customWidth="1"/>
    <col min="12056" max="12056" width="2.6640625" style="114" customWidth="1"/>
    <col min="12057" max="12057" width="9.6640625" style="114"/>
    <col min="12058" max="12058" width="2.6640625" style="114" customWidth="1"/>
    <col min="12059" max="12059" width="9.6640625" style="114"/>
    <col min="12060" max="12060" width="5.44140625" style="114" customWidth="1"/>
    <col min="12061" max="12061" width="9.6640625" style="114"/>
    <col min="12062" max="12062" width="2.6640625" style="114" customWidth="1"/>
    <col min="12063" max="12063" width="9.6640625" style="114"/>
    <col min="12064" max="12064" width="2.6640625" style="114" customWidth="1"/>
    <col min="12065" max="12065" width="9.6640625" style="114"/>
    <col min="12066" max="12066" width="2.6640625" style="114" customWidth="1"/>
    <col min="12067" max="12288" width="9.6640625" style="114"/>
    <col min="12289" max="12289" width="5" style="114" customWidth="1"/>
    <col min="12290" max="12290" width="4.33203125" style="114" customWidth="1"/>
    <col min="12291" max="12291" width="23.77734375" style="114" bestFit="1" customWidth="1"/>
    <col min="12292" max="12292" width="2.6640625" style="114" customWidth="1"/>
    <col min="12293" max="12293" width="9.6640625" style="114"/>
    <col min="12294" max="12294" width="2.6640625" style="114" customWidth="1"/>
    <col min="12295" max="12295" width="9.6640625" style="114"/>
    <col min="12296" max="12296" width="2.6640625" style="114" customWidth="1"/>
    <col min="12297" max="12297" width="9.6640625" style="114"/>
    <col min="12298" max="12298" width="5.44140625" style="114" customWidth="1"/>
    <col min="12299" max="12299" width="8.44140625" style="114" customWidth="1"/>
    <col min="12300" max="12300" width="2.6640625" style="114" customWidth="1"/>
    <col min="12301" max="12301" width="9.6640625" style="114"/>
    <col min="12302" max="12302" width="2.6640625" style="114" customWidth="1"/>
    <col min="12303" max="12303" width="9.6640625" style="114"/>
    <col min="12304" max="12304" width="2.6640625" style="114" customWidth="1"/>
    <col min="12305" max="12305" width="9.6640625" style="114"/>
    <col min="12306" max="12306" width="2.6640625" style="114" customWidth="1"/>
    <col min="12307" max="12307" width="9.6640625" style="114"/>
    <col min="12308" max="12308" width="2.6640625" style="114" customWidth="1"/>
    <col min="12309" max="12309" width="9.6640625" style="114"/>
    <col min="12310" max="12310" width="2.6640625" style="114" customWidth="1"/>
    <col min="12311" max="12311" width="9.77734375" style="114" customWidth="1"/>
    <col min="12312" max="12312" width="2.6640625" style="114" customWidth="1"/>
    <col min="12313" max="12313" width="9.6640625" style="114"/>
    <col min="12314" max="12314" width="2.6640625" style="114" customWidth="1"/>
    <col min="12315" max="12315" width="9.6640625" style="114"/>
    <col min="12316" max="12316" width="5.44140625" style="114" customWidth="1"/>
    <col min="12317" max="12317" width="9.6640625" style="114"/>
    <col min="12318" max="12318" width="2.6640625" style="114" customWidth="1"/>
    <col min="12319" max="12319" width="9.6640625" style="114"/>
    <col min="12320" max="12320" width="2.6640625" style="114" customWidth="1"/>
    <col min="12321" max="12321" width="9.6640625" style="114"/>
    <col min="12322" max="12322" width="2.6640625" style="114" customWidth="1"/>
    <col min="12323" max="12544" width="9.6640625" style="114"/>
    <col min="12545" max="12545" width="5" style="114" customWidth="1"/>
    <col min="12546" max="12546" width="4.33203125" style="114" customWidth="1"/>
    <col min="12547" max="12547" width="23.77734375" style="114" bestFit="1" customWidth="1"/>
    <col min="12548" max="12548" width="2.6640625" style="114" customWidth="1"/>
    <col min="12549" max="12549" width="9.6640625" style="114"/>
    <col min="12550" max="12550" width="2.6640625" style="114" customWidth="1"/>
    <col min="12551" max="12551" width="9.6640625" style="114"/>
    <col min="12552" max="12552" width="2.6640625" style="114" customWidth="1"/>
    <col min="12553" max="12553" width="9.6640625" style="114"/>
    <col min="12554" max="12554" width="5.44140625" style="114" customWidth="1"/>
    <col min="12555" max="12555" width="8.44140625" style="114" customWidth="1"/>
    <col min="12556" max="12556" width="2.6640625" style="114" customWidth="1"/>
    <col min="12557" max="12557" width="9.6640625" style="114"/>
    <col min="12558" max="12558" width="2.6640625" style="114" customWidth="1"/>
    <col min="12559" max="12559" width="9.6640625" style="114"/>
    <col min="12560" max="12560" width="2.6640625" style="114" customWidth="1"/>
    <col min="12561" max="12561" width="9.6640625" style="114"/>
    <col min="12562" max="12562" width="2.6640625" style="114" customWidth="1"/>
    <col min="12563" max="12563" width="9.6640625" style="114"/>
    <col min="12564" max="12564" width="2.6640625" style="114" customWidth="1"/>
    <col min="12565" max="12565" width="9.6640625" style="114"/>
    <col min="12566" max="12566" width="2.6640625" style="114" customWidth="1"/>
    <col min="12567" max="12567" width="9.77734375" style="114" customWidth="1"/>
    <col min="12568" max="12568" width="2.6640625" style="114" customWidth="1"/>
    <col min="12569" max="12569" width="9.6640625" style="114"/>
    <col min="12570" max="12570" width="2.6640625" style="114" customWidth="1"/>
    <col min="12571" max="12571" width="9.6640625" style="114"/>
    <col min="12572" max="12572" width="5.44140625" style="114" customWidth="1"/>
    <col min="12573" max="12573" width="9.6640625" style="114"/>
    <col min="12574" max="12574" width="2.6640625" style="114" customWidth="1"/>
    <col min="12575" max="12575" width="9.6640625" style="114"/>
    <col min="12576" max="12576" width="2.6640625" style="114" customWidth="1"/>
    <col min="12577" max="12577" width="9.6640625" style="114"/>
    <col min="12578" max="12578" width="2.6640625" style="114" customWidth="1"/>
    <col min="12579" max="12800" width="9.6640625" style="114"/>
    <col min="12801" max="12801" width="5" style="114" customWidth="1"/>
    <col min="12802" max="12802" width="4.33203125" style="114" customWidth="1"/>
    <col min="12803" max="12803" width="23.77734375" style="114" bestFit="1" customWidth="1"/>
    <col min="12804" max="12804" width="2.6640625" style="114" customWidth="1"/>
    <col min="12805" max="12805" width="9.6640625" style="114"/>
    <col min="12806" max="12806" width="2.6640625" style="114" customWidth="1"/>
    <col min="12807" max="12807" width="9.6640625" style="114"/>
    <col min="12808" max="12808" width="2.6640625" style="114" customWidth="1"/>
    <col min="12809" max="12809" width="9.6640625" style="114"/>
    <col min="12810" max="12810" width="5.44140625" style="114" customWidth="1"/>
    <col min="12811" max="12811" width="8.44140625" style="114" customWidth="1"/>
    <col min="12812" max="12812" width="2.6640625" style="114" customWidth="1"/>
    <col min="12813" max="12813" width="9.6640625" style="114"/>
    <col min="12814" max="12814" width="2.6640625" style="114" customWidth="1"/>
    <col min="12815" max="12815" width="9.6640625" style="114"/>
    <col min="12816" max="12816" width="2.6640625" style="114" customWidth="1"/>
    <col min="12817" max="12817" width="9.6640625" style="114"/>
    <col min="12818" max="12818" width="2.6640625" style="114" customWidth="1"/>
    <col min="12819" max="12819" width="9.6640625" style="114"/>
    <col min="12820" max="12820" width="2.6640625" style="114" customWidth="1"/>
    <col min="12821" max="12821" width="9.6640625" style="114"/>
    <col min="12822" max="12822" width="2.6640625" style="114" customWidth="1"/>
    <col min="12823" max="12823" width="9.77734375" style="114" customWidth="1"/>
    <col min="12824" max="12824" width="2.6640625" style="114" customWidth="1"/>
    <col min="12825" max="12825" width="9.6640625" style="114"/>
    <col min="12826" max="12826" width="2.6640625" style="114" customWidth="1"/>
    <col min="12827" max="12827" width="9.6640625" style="114"/>
    <col min="12828" max="12828" width="5.44140625" style="114" customWidth="1"/>
    <col min="12829" max="12829" width="9.6640625" style="114"/>
    <col min="12830" max="12830" width="2.6640625" style="114" customWidth="1"/>
    <col min="12831" max="12831" width="9.6640625" style="114"/>
    <col min="12832" max="12832" width="2.6640625" style="114" customWidth="1"/>
    <col min="12833" max="12833" width="9.6640625" style="114"/>
    <col min="12834" max="12834" width="2.6640625" style="114" customWidth="1"/>
    <col min="12835" max="13056" width="9.6640625" style="114"/>
    <col min="13057" max="13057" width="5" style="114" customWidth="1"/>
    <col min="13058" max="13058" width="4.33203125" style="114" customWidth="1"/>
    <col min="13059" max="13059" width="23.77734375" style="114" bestFit="1" customWidth="1"/>
    <col min="13060" max="13060" width="2.6640625" style="114" customWidth="1"/>
    <col min="13061" max="13061" width="9.6640625" style="114"/>
    <col min="13062" max="13062" width="2.6640625" style="114" customWidth="1"/>
    <col min="13063" max="13063" width="9.6640625" style="114"/>
    <col min="13064" max="13064" width="2.6640625" style="114" customWidth="1"/>
    <col min="13065" max="13065" width="9.6640625" style="114"/>
    <col min="13066" max="13066" width="5.44140625" style="114" customWidth="1"/>
    <col min="13067" max="13067" width="8.44140625" style="114" customWidth="1"/>
    <col min="13068" max="13068" width="2.6640625" style="114" customWidth="1"/>
    <col min="13069" max="13069" width="9.6640625" style="114"/>
    <col min="13070" max="13070" width="2.6640625" style="114" customWidth="1"/>
    <col min="13071" max="13071" width="9.6640625" style="114"/>
    <col min="13072" max="13072" width="2.6640625" style="114" customWidth="1"/>
    <col min="13073" max="13073" width="9.6640625" style="114"/>
    <col min="13074" max="13074" width="2.6640625" style="114" customWidth="1"/>
    <col min="13075" max="13075" width="9.6640625" style="114"/>
    <col min="13076" max="13076" width="2.6640625" style="114" customWidth="1"/>
    <col min="13077" max="13077" width="9.6640625" style="114"/>
    <col min="13078" max="13078" width="2.6640625" style="114" customWidth="1"/>
    <col min="13079" max="13079" width="9.77734375" style="114" customWidth="1"/>
    <col min="13080" max="13080" width="2.6640625" style="114" customWidth="1"/>
    <col min="13081" max="13081" width="9.6640625" style="114"/>
    <col min="13082" max="13082" width="2.6640625" style="114" customWidth="1"/>
    <col min="13083" max="13083" width="9.6640625" style="114"/>
    <col min="13084" max="13084" width="5.44140625" style="114" customWidth="1"/>
    <col min="13085" max="13085" width="9.6640625" style="114"/>
    <col min="13086" max="13086" width="2.6640625" style="114" customWidth="1"/>
    <col min="13087" max="13087" width="9.6640625" style="114"/>
    <col min="13088" max="13088" width="2.6640625" style="114" customWidth="1"/>
    <col min="13089" max="13089" width="9.6640625" style="114"/>
    <col min="13090" max="13090" width="2.6640625" style="114" customWidth="1"/>
    <col min="13091" max="13312" width="9.6640625" style="114"/>
    <col min="13313" max="13313" width="5" style="114" customWidth="1"/>
    <col min="13314" max="13314" width="4.33203125" style="114" customWidth="1"/>
    <col min="13315" max="13315" width="23.77734375" style="114" bestFit="1" customWidth="1"/>
    <col min="13316" max="13316" width="2.6640625" style="114" customWidth="1"/>
    <col min="13317" max="13317" width="9.6640625" style="114"/>
    <col min="13318" max="13318" width="2.6640625" style="114" customWidth="1"/>
    <col min="13319" max="13319" width="9.6640625" style="114"/>
    <col min="13320" max="13320" width="2.6640625" style="114" customWidth="1"/>
    <col min="13321" max="13321" width="9.6640625" style="114"/>
    <col min="13322" max="13322" width="5.44140625" style="114" customWidth="1"/>
    <col min="13323" max="13323" width="8.44140625" style="114" customWidth="1"/>
    <col min="13324" max="13324" width="2.6640625" style="114" customWidth="1"/>
    <col min="13325" max="13325" width="9.6640625" style="114"/>
    <col min="13326" max="13326" width="2.6640625" style="114" customWidth="1"/>
    <col min="13327" max="13327" width="9.6640625" style="114"/>
    <col min="13328" max="13328" width="2.6640625" style="114" customWidth="1"/>
    <col min="13329" max="13329" width="9.6640625" style="114"/>
    <col min="13330" max="13330" width="2.6640625" style="114" customWidth="1"/>
    <col min="13331" max="13331" width="9.6640625" style="114"/>
    <col min="13332" max="13332" width="2.6640625" style="114" customWidth="1"/>
    <col min="13333" max="13333" width="9.6640625" style="114"/>
    <col min="13334" max="13334" width="2.6640625" style="114" customWidth="1"/>
    <col min="13335" max="13335" width="9.77734375" style="114" customWidth="1"/>
    <col min="13336" max="13336" width="2.6640625" style="114" customWidth="1"/>
    <col min="13337" max="13337" width="9.6640625" style="114"/>
    <col min="13338" max="13338" width="2.6640625" style="114" customWidth="1"/>
    <col min="13339" max="13339" width="9.6640625" style="114"/>
    <col min="13340" max="13340" width="5.44140625" style="114" customWidth="1"/>
    <col min="13341" max="13341" width="9.6640625" style="114"/>
    <col min="13342" max="13342" width="2.6640625" style="114" customWidth="1"/>
    <col min="13343" max="13343" width="9.6640625" style="114"/>
    <col min="13344" max="13344" width="2.6640625" style="114" customWidth="1"/>
    <col min="13345" max="13345" width="9.6640625" style="114"/>
    <col min="13346" max="13346" width="2.6640625" style="114" customWidth="1"/>
    <col min="13347" max="13568" width="9.6640625" style="114"/>
    <col min="13569" max="13569" width="5" style="114" customWidth="1"/>
    <col min="13570" max="13570" width="4.33203125" style="114" customWidth="1"/>
    <col min="13571" max="13571" width="23.77734375" style="114" bestFit="1" customWidth="1"/>
    <col min="13572" max="13572" width="2.6640625" style="114" customWidth="1"/>
    <col min="13573" max="13573" width="9.6640625" style="114"/>
    <col min="13574" max="13574" width="2.6640625" style="114" customWidth="1"/>
    <col min="13575" max="13575" width="9.6640625" style="114"/>
    <col min="13576" max="13576" width="2.6640625" style="114" customWidth="1"/>
    <col min="13577" max="13577" width="9.6640625" style="114"/>
    <col min="13578" max="13578" width="5.44140625" style="114" customWidth="1"/>
    <col min="13579" max="13579" width="8.44140625" style="114" customWidth="1"/>
    <col min="13580" max="13580" width="2.6640625" style="114" customWidth="1"/>
    <col min="13581" max="13581" width="9.6640625" style="114"/>
    <col min="13582" max="13582" width="2.6640625" style="114" customWidth="1"/>
    <col min="13583" max="13583" width="9.6640625" style="114"/>
    <col min="13584" max="13584" width="2.6640625" style="114" customWidth="1"/>
    <col min="13585" max="13585" width="9.6640625" style="114"/>
    <col min="13586" max="13586" width="2.6640625" style="114" customWidth="1"/>
    <col min="13587" max="13587" width="9.6640625" style="114"/>
    <col min="13588" max="13588" width="2.6640625" style="114" customWidth="1"/>
    <col min="13589" max="13589" width="9.6640625" style="114"/>
    <col min="13590" max="13590" width="2.6640625" style="114" customWidth="1"/>
    <col min="13591" max="13591" width="9.77734375" style="114" customWidth="1"/>
    <col min="13592" max="13592" width="2.6640625" style="114" customWidth="1"/>
    <col min="13593" max="13593" width="9.6640625" style="114"/>
    <col min="13594" max="13594" width="2.6640625" style="114" customWidth="1"/>
    <col min="13595" max="13595" width="9.6640625" style="114"/>
    <col min="13596" max="13596" width="5.44140625" style="114" customWidth="1"/>
    <col min="13597" max="13597" width="9.6640625" style="114"/>
    <col min="13598" max="13598" width="2.6640625" style="114" customWidth="1"/>
    <col min="13599" max="13599" width="9.6640625" style="114"/>
    <col min="13600" max="13600" width="2.6640625" style="114" customWidth="1"/>
    <col min="13601" max="13601" width="9.6640625" style="114"/>
    <col min="13602" max="13602" width="2.6640625" style="114" customWidth="1"/>
    <col min="13603" max="13824" width="9.6640625" style="114"/>
    <col min="13825" max="13825" width="5" style="114" customWidth="1"/>
    <col min="13826" max="13826" width="4.33203125" style="114" customWidth="1"/>
    <col min="13827" max="13827" width="23.77734375" style="114" bestFit="1" customWidth="1"/>
    <col min="13828" max="13828" width="2.6640625" style="114" customWidth="1"/>
    <col min="13829" max="13829" width="9.6640625" style="114"/>
    <col min="13830" max="13830" width="2.6640625" style="114" customWidth="1"/>
    <col min="13831" max="13831" width="9.6640625" style="114"/>
    <col min="13832" max="13832" width="2.6640625" style="114" customWidth="1"/>
    <col min="13833" max="13833" width="9.6640625" style="114"/>
    <col min="13834" max="13834" width="5.44140625" style="114" customWidth="1"/>
    <col min="13835" max="13835" width="8.44140625" style="114" customWidth="1"/>
    <col min="13836" max="13836" width="2.6640625" style="114" customWidth="1"/>
    <col min="13837" max="13837" width="9.6640625" style="114"/>
    <col min="13838" max="13838" width="2.6640625" style="114" customWidth="1"/>
    <col min="13839" max="13839" width="9.6640625" style="114"/>
    <col min="13840" max="13840" width="2.6640625" style="114" customWidth="1"/>
    <col min="13841" max="13841" width="9.6640625" style="114"/>
    <col min="13842" max="13842" width="2.6640625" style="114" customWidth="1"/>
    <col min="13843" max="13843" width="9.6640625" style="114"/>
    <col min="13844" max="13844" width="2.6640625" style="114" customWidth="1"/>
    <col min="13845" max="13845" width="9.6640625" style="114"/>
    <col min="13846" max="13846" width="2.6640625" style="114" customWidth="1"/>
    <col min="13847" max="13847" width="9.77734375" style="114" customWidth="1"/>
    <col min="13848" max="13848" width="2.6640625" style="114" customWidth="1"/>
    <col min="13849" max="13849" width="9.6640625" style="114"/>
    <col min="13850" max="13850" width="2.6640625" style="114" customWidth="1"/>
    <col min="13851" max="13851" width="9.6640625" style="114"/>
    <col min="13852" max="13852" width="5.44140625" style="114" customWidth="1"/>
    <col min="13853" max="13853" width="9.6640625" style="114"/>
    <col min="13854" max="13854" width="2.6640625" style="114" customWidth="1"/>
    <col min="13855" max="13855" width="9.6640625" style="114"/>
    <col min="13856" max="13856" width="2.6640625" style="114" customWidth="1"/>
    <col min="13857" max="13857" width="9.6640625" style="114"/>
    <col min="13858" max="13858" width="2.6640625" style="114" customWidth="1"/>
    <col min="13859" max="14080" width="9.6640625" style="114"/>
    <col min="14081" max="14081" width="5" style="114" customWidth="1"/>
    <col min="14082" max="14082" width="4.33203125" style="114" customWidth="1"/>
    <col min="14083" max="14083" width="23.77734375" style="114" bestFit="1" customWidth="1"/>
    <col min="14084" max="14084" width="2.6640625" style="114" customWidth="1"/>
    <col min="14085" max="14085" width="9.6640625" style="114"/>
    <col min="14086" max="14086" width="2.6640625" style="114" customWidth="1"/>
    <col min="14087" max="14087" width="9.6640625" style="114"/>
    <col min="14088" max="14088" width="2.6640625" style="114" customWidth="1"/>
    <col min="14089" max="14089" width="9.6640625" style="114"/>
    <col min="14090" max="14090" width="5.44140625" style="114" customWidth="1"/>
    <col min="14091" max="14091" width="8.44140625" style="114" customWidth="1"/>
    <col min="14092" max="14092" width="2.6640625" style="114" customWidth="1"/>
    <col min="14093" max="14093" width="9.6640625" style="114"/>
    <col min="14094" max="14094" width="2.6640625" style="114" customWidth="1"/>
    <col min="14095" max="14095" width="9.6640625" style="114"/>
    <col min="14096" max="14096" width="2.6640625" style="114" customWidth="1"/>
    <col min="14097" max="14097" width="9.6640625" style="114"/>
    <col min="14098" max="14098" width="2.6640625" style="114" customWidth="1"/>
    <col min="14099" max="14099" width="9.6640625" style="114"/>
    <col min="14100" max="14100" width="2.6640625" style="114" customWidth="1"/>
    <col min="14101" max="14101" width="9.6640625" style="114"/>
    <col min="14102" max="14102" width="2.6640625" style="114" customWidth="1"/>
    <col min="14103" max="14103" width="9.77734375" style="114" customWidth="1"/>
    <col min="14104" max="14104" width="2.6640625" style="114" customWidth="1"/>
    <col min="14105" max="14105" width="9.6640625" style="114"/>
    <col min="14106" max="14106" width="2.6640625" style="114" customWidth="1"/>
    <col min="14107" max="14107" width="9.6640625" style="114"/>
    <col min="14108" max="14108" width="5.44140625" style="114" customWidth="1"/>
    <col min="14109" max="14109" width="9.6640625" style="114"/>
    <col min="14110" max="14110" width="2.6640625" style="114" customWidth="1"/>
    <col min="14111" max="14111" width="9.6640625" style="114"/>
    <col min="14112" max="14112" width="2.6640625" style="114" customWidth="1"/>
    <col min="14113" max="14113" width="9.6640625" style="114"/>
    <col min="14114" max="14114" width="2.6640625" style="114" customWidth="1"/>
    <col min="14115" max="14336" width="9.6640625" style="114"/>
    <col min="14337" max="14337" width="5" style="114" customWidth="1"/>
    <col min="14338" max="14338" width="4.33203125" style="114" customWidth="1"/>
    <col min="14339" max="14339" width="23.77734375" style="114" bestFit="1" customWidth="1"/>
    <col min="14340" max="14340" width="2.6640625" style="114" customWidth="1"/>
    <col min="14341" max="14341" width="9.6640625" style="114"/>
    <col min="14342" max="14342" width="2.6640625" style="114" customWidth="1"/>
    <col min="14343" max="14343" width="9.6640625" style="114"/>
    <col min="14344" max="14344" width="2.6640625" style="114" customWidth="1"/>
    <col min="14345" max="14345" width="9.6640625" style="114"/>
    <col min="14346" max="14346" width="5.44140625" style="114" customWidth="1"/>
    <col min="14347" max="14347" width="8.44140625" style="114" customWidth="1"/>
    <col min="14348" max="14348" width="2.6640625" style="114" customWidth="1"/>
    <col min="14349" max="14349" width="9.6640625" style="114"/>
    <col min="14350" max="14350" width="2.6640625" style="114" customWidth="1"/>
    <col min="14351" max="14351" width="9.6640625" style="114"/>
    <col min="14352" max="14352" width="2.6640625" style="114" customWidth="1"/>
    <col min="14353" max="14353" width="9.6640625" style="114"/>
    <col min="14354" max="14354" width="2.6640625" style="114" customWidth="1"/>
    <col min="14355" max="14355" width="9.6640625" style="114"/>
    <col min="14356" max="14356" width="2.6640625" style="114" customWidth="1"/>
    <col min="14357" max="14357" width="9.6640625" style="114"/>
    <col min="14358" max="14358" width="2.6640625" style="114" customWidth="1"/>
    <col min="14359" max="14359" width="9.77734375" style="114" customWidth="1"/>
    <col min="14360" max="14360" width="2.6640625" style="114" customWidth="1"/>
    <col min="14361" max="14361" width="9.6640625" style="114"/>
    <col min="14362" max="14362" width="2.6640625" style="114" customWidth="1"/>
    <col min="14363" max="14363" width="9.6640625" style="114"/>
    <col min="14364" max="14364" width="5.44140625" style="114" customWidth="1"/>
    <col min="14365" max="14365" width="9.6640625" style="114"/>
    <col min="14366" max="14366" width="2.6640625" style="114" customWidth="1"/>
    <col min="14367" max="14367" width="9.6640625" style="114"/>
    <col min="14368" max="14368" width="2.6640625" style="114" customWidth="1"/>
    <col min="14369" max="14369" width="9.6640625" style="114"/>
    <col min="14370" max="14370" width="2.6640625" style="114" customWidth="1"/>
    <col min="14371" max="14592" width="9.6640625" style="114"/>
    <col min="14593" max="14593" width="5" style="114" customWidth="1"/>
    <col min="14594" max="14594" width="4.33203125" style="114" customWidth="1"/>
    <col min="14595" max="14595" width="23.77734375" style="114" bestFit="1" customWidth="1"/>
    <col min="14596" max="14596" width="2.6640625" style="114" customWidth="1"/>
    <col min="14597" max="14597" width="9.6640625" style="114"/>
    <col min="14598" max="14598" width="2.6640625" style="114" customWidth="1"/>
    <col min="14599" max="14599" width="9.6640625" style="114"/>
    <col min="14600" max="14600" width="2.6640625" style="114" customWidth="1"/>
    <col min="14601" max="14601" width="9.6640625" style="114"/>
    <col min="14602" max="14602" width="5.44140625" style="114" customWidth="1"/>
    <col min="14603" max="14603" width="8.44140625" style="114" customWidth="1"/>
    <col min="14604" max="14604" width="2.6640625" style="114" customWidth="1"/>
    <col min="14605" max="14605" width="9.6640625" style="114"/>
    <col min="14606" max="14606" width="2.6640625" style="114" customWidth="1"/>
    <col min="14607" max="14607" width="9.6640625" style="114"/>
    <col min="14608" max="14608" width="2.6640625" style="114" customWidth="1"/>
    <col min="14609" max="14609" width="9.6640625" style="114"/>
    <col min="14610" max="14610" width="2.6640625" style="114" customWidth="1"/>
    <col min="14611" max="14611" width="9.6640625" style="114"/>
    <col min="14612" max="14612" width="2.6640625" style="114" customWidth="1"/>
    <col min="14613" max="14613" width="9.6640625" style="114"/>
    <col min="14614" max="14614" width="2.6640625" style="114" customWidth="1"/>
    <col min="14615" max="14615" width="9.77734375" style="114" customWidth="1"/>
    <col min="14616" max="14616" width="2.6640625" style="114" customWidth="1"/>
    <col min="14617" max="14617" width="9.6640625" style="114"/>
    <col min="14618" max="14618" width="2.6640625" style="114" customWidth="1"/>
    <col min="14619" max="14619" width="9.6640625" style="114"/>
    <col min="14620" max="14620" width="5.44140625" style="114" customWidth="1"/>
    <col min="14621" max="14621" width="9.6640625" style="114"/>
    <col min="14622" max="14622" width="2.6640625" style="114" customWidth="1"/>
    <col min="14623" max="14623" width="9.6640625" style="114"/>
    <col min="14624" max="14624" width="2.6640625" style="114" customWidth="1"/>
    <col min="14625" max="14625" width="9.6640625" style="114"/>
    <col min="14626" max="14626" width="2.6640625" style="114" customWidth="1"/>
    <col min="14627" max="14848" width="9.6640625" style="114"/>
    <col min="14849" max="14849" width="5" style="114" customWidth="1"/>
    <col min="14850" max="14850" width="4.33203125" style="114" customWidth="1"/>
    <col min="14851" max="14851" width="23.77734375" style="114" bestFit="1" customWidth="1"/>
    <col min="14852" max="14852" width="2.6640625" style="114" customWidth="1"/>
    <col min="14853" max="14853" width="9.6640625" style="114"/>
    <col min="14854" max="14854" width="2.6640625" style="114" customWidth="1"/>
    <col min="14855" max="14855" width="9.6640625" style="114"/>
    <col min="14856" max="14856" width="2.6640625" style="114" customWidth="1"/>
    <col min="14857" max="14857" width="9.6640625" style="114"/>
    <col min="14858" max="14858" width="5.44140625" style="114" customWidth="1"/>
    <col min="14859" max="14859" width="8.44140625" style="114" customWidth="1"/>
    <col min="14860" max="14860" width="2.6640625" style="114" customWidth="1"/>
    <col min="14861" max="14861" width="9.6640625" style="114"/>
    <col min="14862" max="14862" width="2.6640625" style="114" customWidth="1"/>
    <col min="14863" max="14863" width="9.6640625" style="114"/>
    <col min="14864" max="14864" width="2.6640625" style="114" customWidth="1"/>
    <col min="14865" max="14865" width="9.6640625" style="114"/>
    <col min="14866" max="14866" width="2.6640625" style="114" customWidth="1"/>
    <col min="14867" max="14867" width="9.6640625" style="114"/>
    <col min="14868" max="14868" width="2.6640625" style="114" customWidth="1"/>
    <col min="14869" max="14869" width="9.6640625" style="114"/>
    <col min="14870" max="14870" width="2.6640625" style="114" customWidth="1"/>
    <col min="14871" max="14871" width="9.77734375" style="114" customWidth="1"/>
    <col min="14872" max="14872" width="2.6640625" style="114" customWidth="1"/>
    <col min="14873" max="14873" width="9.6640625" style="114"/>
    <col min="14874" max="14874" width="2.6640625" style="114" customWidth="1"/>
    <col min="14875" max="14875" width="9.6640625" style="114"/>
    <col min="14876" max="14876" width="5.44140625" style="114" customWidth="1"/>
    <col min="14877" max="14877" width="9.6640625" style="114"/>
    <col min="14878" max="14878" width="2.6640625" style="114" customWidth="1"/>
    <col min="14879" max="14879" width="9.6640625" style="114"/>
    <col min="14880" max="14880" width="2.6640625" style="114" customWidth="1"/>
    <col min="14881" max="14881" width="9.6640625" style="114"/>
    <col min="14882" max="14882" width="2.6640625" style="114" customWidth="1"/>
    <col min="14883" max="15104" width="9.6640625" style="114"/>
    <col min="15105" max="15105" width="5" style="114" customWidth="1"/>
    <col min="15106" max="15106" width="4.33203125" style="114" customWidth="1"/>
    <col min="15107" max="15107" width="23.77734375" style="114" bestFit="1" customWidth="1"/>
    <col min="15108" max="15108" width="2.6640625" style="114" customWidth="1"/>
    <col min="15109" max="15109" width="9.6640625" style="114"/>
    <col min="15110" max="15110" width="2.6640625" style="114" customWidth="1"/>
    <col min="15111" max="15111" width="9.6640625" style="114"/>
    <col min="15112" max="15112" width="2.6640625" style="114" customWidth="1"/>
    <col min="15113" max="15113" width="9.6640625" style="114"/>
    <col min="15114" max="15114" width="5.44140625" style="114" customWidth="1"/>
    <col min="15115" max="15115" width="8.44140625" style="114" customWidth="1"/>
    <col min="15116" max="15116" width="2.6640625" style="114" customWidth="1"/>
    <col min="15117" max="15117" width="9.6640625" style="114"/>
    <col min="15118" max="15118" width="2.6640625" style="114" customWidth="1"/>
    <col min="15119" max="15119" width="9.6640625" style="114"/>
    <col min="15120" max="15120" width="2.6640625" style="114" customWidth="1"/>
    <col min="15121" max="15121" width="9.6640625" style="114"/>
    <col min="15122" max="15122" width="2.6640625" style="114" customWidth="1"/>
    <col min="15123" max="15123" width="9.6640625" style="114"/>
    <col min="15124" max="15124" width="2.6640625" style="114" customWidth="1"/>
    <col min="15125" max="15125" width="9.6640625" style="114"/>
    <col min="15126" max="15126" width="2.6640625" style="114" customWidth="1"/>
    <col min="15127" max="15127" width="9.77734375" style="114" customWidth="1"/>
    <col min="15128" max="15128" width="2.6640625" style="114" customWidth="1"/>
    <col min="15129" max="15129" width="9.6640625" style="114"/>
    <col min="15130" max="15130" width="2.6640625" style="114" customWidth="1"/>
    <col min="15131" max="15131" width="9.6640625" style="114"/>
    <col min="15132" max="15132" width="5.44140625" style="114" customWidth="1"/>
    <col min="15133" max="15133" width="9.6640625" style="114"/>
    <col min="15134" max="15134" width="2.6640625" style="114" customWidth="1"/>
    <col min="15135" max="15135" width="9.6640625" style="114"/>
    <col min="15136" max="15136" width="2.6640625" style="114" customWidth="1"/>
    <col min="15137" max="15137" width="9.6640625" style="114"/>
    <col min="15138" max="15138" width="2.6640625" style="114" customWidth="1"/>
    <col min="15139" max="15360" width="9.6640625" style="114"/>
    <col min="15361" max="15361" width="5" style="114" customWidth="1"/>
    <col min="15362" max="15362" width="4.33203125" style="114" customWidth="1"/>
    <col min="15363" max="15363" width="23.77734375" style="114" bestFit="1" customWidth="1"/>
    <col min="15364" max="15364" width="2.6640625" style="114" customWidth="1"/>
    <col min="15365" max="15365" width="9.6640625" style="114"/>
    <col min="15366" max="15366" width="2.6640625" style="114" customWidth="1"/>
    <col min="15367" max="15367" width="9.6640625" style="114"/>
    <col min="15368" max="15368" width="2.6640625" style="114" customWidth="1"/>
    <col min="15369" max="15369" width="9.6640625" style="114"/>
    <col min="15370" max="15370" width="5.44140625" style="114" customWidth="1"/>
    <col min="15371" max="15371" width="8.44140625" style="114" customWidth="1"/>
    <col min="15372" max="15372" width="2.6640625" style="114" customWidth="1"/>
    <col min="15373" max="15373" width="9.6640625" style="114"/>
    <col min="15374" max="15374" width="2.6640625" style="114" customWidth="1"/>
    <col min="15375" max="15375" width="9.6640625" style="114"/>
    <col min="15376" max="15376" width="2.6640625" style="114" customWidth="1"/>
    <col min="15377" max="15377" width="9.6640625" style="114"/>
    <col min="15378" max="15378" width="2.6640625" style="114" customWidth="1"/>
    <col min="15379" max="15379" width="9.6640625" style="114"/>
    <col min="15380" max="15380" width="2.6640625" style="114" customWidth="1"/>
    <col min="15381" max="15381" width="9.6640625" style="114"/>
    <col min="15382" max="15382" width="2.6640625" style="114" customWidth="1"/>
    <col min="15383" max="15383" width="9.77734375" style="114" customWidth="1"/>
    <col min="15384" max="15384" width="2.6640625" style="114" customWidth="1"/>
    <col min="15385" max="15385" width="9.6640625" style="114"/>
    <col min="15386" max="15386" width="2.6640625" style="114" customWidth="1"/>
    <col min="15387" max="15387" width="9.6640625" style="114"/>
    <col min="15388" max="15388" width="5.44140625" style="114" customWidth="1"/>
    <col min="15389" max="15389" width="9.6640625" style="114"/>
    <col min="15390" max="15390" width="2.6640625" style="114" customWidth="1"/>
    <col min="15391" max="15391" width="9.6640625" style="114"/>
    <col min="15392" max="15392" width="2.6640625" style="114" customWidth="1"/>
    <col min="15393" max="15393" width="9.6640625" style="114"/>
    <col min="15394" max="15394" width="2.6640625" style="114" customWidth="1"/>
    <col min="15395" max="15616" width="9.6640625" style="114"/>
    <col min="15617" max="15617" width="5" style="114" customWidth="1"/>
    <col min="15618" max="15618" width="4.33203125" style="114" customWidth="1"/>
    <col min="15619" max="15619" width="23.77734375" style="114" bestFit="1" customWidth="1"/>
    <col min="15620" max="15620" width="2.6640625" style="114" customWidth="1"/>
    <col min="15621" max="15621" width="9.6640625" style="114"/>
    <col min="15622" max="15622" width="2.6640625" style="114" customWidth="1"/>
    <col min="15623" max="15623" width="9.6640625" style="114"/>
    <col min="15624" max="15624" width="2.6640625" style="114" customWidth="1"/>
    <col min="15625" max="15625" width="9.6640625" style="114"/>
    <col min="15626" max="15626" width="5.44140625" style="114" customWidth="1"/>
    <col min="15627" max="15627" width="8.44140625" style="114" customWidth="1"/>
    <col min="15628" max="15628" width="2.6640625" style="114" customWidth="1"/>
    <col min="15629" max="15629" width="9.6640625" style="114"/>
    <col min="15630" max="15630" width="2.6640625" style="114" customWidth="1"/>
    <col min="15631" max="15631" width="9.6640625" style="114"/>
    <col min="15632" max="15632" width="2.6640625" style="114" customWidth="1"/>
    <col min="15633" max="15633" width="9.6640625" style="114"/>
    <col min="15634" max="15634" width="2.6640625" style="114" customWidth="1"/>
    <col min="15635" max="15635" width="9.6640625" style="114"/>
    <col min="15636" max="15636" width="2.6640625" style="114" customWidth="1"/>
    <col min="15637" max="15637" width="9.6640625" style="114"/>
    <col min="15638" max="15638" width="2.6640625" style="114" customWidth="1"/>
    <col min="15639" max="15639" width="9.77734375" style="114" customWidth="1"/>
    <col min="15640" max="15640" width="2.6640625" style="114" customWidth="1"/>
    <col min="15641" max="15641" width="9.6640625" style="114"/>
    <col min="15642" max="15642" width="2.6640625" style="114" customWidth="1"/>
    <col min="15643" max="15643" width="9.6640625" style="114"/>
    <col min="15644" max="15644" width="5.44140625" style="114" customWidth="1"/>
    <col min="15645" max="15645" width="9.6640625" style="114"/>
    <col min="15646" max="15646" width="2.6640625" style="114" customWidth="1"/>
    <col min="15647" max="15647" width="9.6640625" style="114"/>
    <col min="15648" max="15648" width="2.6640625" style="114" customWidth="1"/>
    <col min="15649" max="15649" width="9.6640625" style="114"/>
    <col min="15650" max="15650" width="2.6640625" style="114" customWidth="1"/>
    <col min="15651" max="15872" width="9.6640625" style="114"/>
    <col min="15873" max="15873" width="5" style="114" customWidth="1"/>
    <col min="15874" max="15874" width="4.33203125" style="114" customWidth="1"/>
    <col min="15875" max="15875" width="23.77734375" style="114" bestFit="1" customWidth="1"/>
    <col min="15876" max="15876" width="2.6640625" style="114" customWidth="1"/>
    <col min="15877" max="15877" width="9.6640625" style="114"/>
    <col min="15878" max="15878" width="2.6640625" style="114" customWidth="1"/>
    <col min="15879" max="15879" width="9.6640625" style="114"/>
    <col min="15880" max="15880" width="2.6640625" style="114" customWidth="1"/>
    <col min="15881" max="15881" width="9.6640625" style="114"/>
    <col min="15882" max="15882" width="5.44140625" style="114" customWidth="1"/>
    <col min="15883" max="15883" width="8.44140625" style="114" customWidth="1"/>
    <col min="15884" max="15884" width="2.6640625" style="114" customWidth="1"/>
    <col min="15885" max="15885" width="9.6640625" style="114"/>
    <col min="15886" max="15886" width="2.6640625" style="114" customWidth="1"/>
    <col min="15887" max="15887" width="9.6640625" style="114"/>
    <col min="15888" max="15888" width="2.6640625" style="114" customWidth="1"/>
    <col min="15889" max="15889" width="9.6640625" style="114"/>
    <col min="15890" max="15890" width="2.6640625" style="114" customWidth="1"/>
    <col min="15891" max="15891" width="9.6640625" style="114"/>
    <col min="15892" max="15892" width="2.6640625" style="114" customWidth="1"/>
    <col min="15893" max="15893" width="9.6640625" style="114"/>
    <col min="15894" max="15894" width="2.6640625" style="114" customWidth="1"/>
    <col min="15895" max="15895" width="9.77734375" style="114" customWidth="1"/>
    <col min="15896" max="15896" width="2.6640625" style="114" customWidth="1"/>
    <col min="15897" max="15897" width="9.6640625" style="114"/>
    <col min="15898" max="15898" width="2.6640625" style="114" customWidth="1"/>
    <col min="15899" max="15899" width="9.6640625" style="114"/>
    <col min="15900" max="15900" width="5.44140625" style="114" customWidth="1"/>
    <col min="15901" max="15901" width="9.6640625" style="114"/>
    <col min="15902" max="15902" width="2.6640625" style="114" customWidth="1"/>
    <col min="15903" max="15903" width="9.6640625" style="114"/>
    <col min="15904" max="15904" width="2.6640625" style="114" customWidth="1"/>
    <col min="15905" max="15905" width="9.6640625" style="114"/>
    <col min="15906" max="15906" width="2.6640625" style="114" customWidth="1"/>
    <col min="15907" max="16128" width="9.6640625" style="114"/>
    <col min="16129" max="16129" width="5" style="114" customWidth="1"/>
    <col min="16130" max="16130" width="4.33203125" style="114" customWidth="1"/>
    <col min="16131" max="16131" width="23.77734375" style="114" bestFit="1" customWidth="1"/>
    <col min="16132" max="16132" width="2.6640625" style="114" customWidth="1"/>
    <col min="16133" max="16133" width="9.6640625" style="114"/>
    <col min="16134" max="16134" width="2.6640625" style="114" customWidth="1"/>
    <col min="16135" max="16135" width="9.6640625" style="114"/>
    <col min="16136" max="16136" width="2.6640625" style="114" customWidth="1"/>
    <col min="16137" max="16137" width="9.6640625" style="114"/>
    <col min="16138" max="16138" width="5.44140625" style="114" customWidth="1"/>
    <col min="16139" max="16139" width="8.44140625" style="114" customWidth="1"/>
    <col min="16140" max="16140" width="2.6640625" style="114" customWidth="1"/>
    <col min="16141" max="16141" width="9.6640625" style="114"/>
    <col min="16142" max="16142" width="2.6640625" style="114" customWidth="1"/>
    <col min="16143" max="16143" width="9.6640625" style="114"/>
    <col min="16144" max="16144" width="2.6640625" style="114" customWidth="1"/>
    <col min="16145" max="16145" width="9.6640625" style="114"/>
    <col min="16146" max="16146" width="2.6640625" style="114" customWidth="1"/>
    <col min="16147" max="16147" width="9.6640625" style="114"/>
    <col min="16148" max="16148" width="2.6640625" style="114" customWidth="1"/>
    <col min="16149" max="16149" width="9.6640625" style="114"/>
    <col min="16150" max="16150" width="2.6640625" style="114" customWidth="1"/>
    <col min="16151" max="16151" width="9.77734375" style="114" customWidth="1"/>
    <col min="16152" max="16152" width="2.6640625" style="114" customWidth="1"/>
    <col min="16153" max="16153" width="9.6640625" style="114"/>
    <col min="16154" max="16154" width="2.6640625" style="114" customWidth="1"/>
    <col min="16155" max="16155" width="9.6640625" style="114"/>
    <col min="16156" max="16156" width="5.44140625" style="114" customWidth="1"/>
    <col min="16157" max="16157" width="9.6640625" style="114"/>
    <col min="16158" max="16158" width="2.6640625" style="114" customWidth="1"/>
    <col min="16159" max="16159" width="9.6640625" style="114"/>
    <col min="16160" max="16160" width="2.6640625" style="114" customWidth="1"/>
    <col min="16161" max="16161" width="9.6640625" style="114"/>
    <col min="16162" max="16162" width="2.6640625" style="114" customWidth="1"/>
    <col min="16163" max="16384" width="9.6640625" style="114"/>
  </cols>
  <sheetData>
    <row r="1" spans="1:39" s="20" customFormat="1" ht="18" customHeight="1" x14ac:dyDescent="0.3">
      <c r="A1" s="431" t="s">
        <v>504</v>
      </c>
      <c r="B1" s="431"/>
      <c r="C1" s="431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H1" s="163" t="s">
        <v>1565</v>
      </c>
      <c r="AJ1" s="290"/>
    </row>
    <row r="2" spans="1:39" s="20" customFormat="1" ht="32.25" customHeight="1" x14ac:dyDescent="0.3">
      <c r="A2" s="452" t="s">
        <v>505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310"/>
      <c r="Z2" s="310"/>
      <c r="AA2" s="310"/>
      <c r="AB2" s="310"/>
      <c r="AC2" s="310"/>
      <c r="AD2" s="310"/>
      <c r="AE2" s="310"/>
      <c r="AF2" s="310"/>
      <c r="AG2" s="310"/>
      <c r="AJ2" s="290"/>
    </row>
    <row r="3" spans="1:39" s="20" customFormat="1" ht="18" customHeight="1" x14ac:dyDescent="0.3">
      <c r="A3" s="164" t="s">
        <v>347</v>
      </c>
      <c r="B3" s="266"/>
      <c r="C3" s="266"/>
      <c r="D3" s="166" t="s">
        <v>125</v>
      </c>
      <c r="E3" s="165"/>
      <c r="F3" s="165"/>
      <c r="G3" s="165"/>
      <c r="H3" s="165"/>
      <c r="I3" s="167"/>
      <c r="J3" s="168"/>
      <c r="K3" s="168"/>
      <c r="L3" s="168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J3" s="290"/>
    </row>
    <row r="4" spans="1:39" s="26" customFormat="1" ht="12" customHeight="1" x14ac:dyDescent="0.3">
      <c r="A4" s="169"/>
      <c r="B4" s="267"/>
      <c r="C4" s="267"/>
      <c r="I4" s="27"/>
      <c r="J4" s="130"/>
      <c r="K4" s="130"/>
      <c r="L4" s="130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G4" s="29"/>
      <c r="AJ4" s="291"/>
    </row>
    <row r="5" spans="1:39" s="31" customFormat="1" ht="12" customHeight="1" x14ac:dyDescent="0.2">
      <c r="A5" s="30" t="s">
        <v>506</v>
      </c>
      <c r="B5" s="268"/>
      <c r="C5" s="269"/>
      <c r="D5" s="33"/>
      <c r="E5" s="170">
        <v>43070</v>
      </c>
      <c r="F5" s="33"/>
      <c r="G5" s="33"/>
      <c r="H5" s="33"/>
      <c r="AJ5" s="292"/>
    </row>
    <row r="6" spans="1:39" s="31" customFormat="1" ht="12" customHeight="1" x14ac:dyDescent="0.2">
      <c r="A6" s="453"/>
      <c r="B6" s="453"/>
      <c r="C6" s="453"/>
      <c r="D6" s="33"/>
      <c r="E6" s="33"/>
      <c r="F6" s="33"/>
      <c r="G6" s="33"/>
      <c r="H6" s="33"/>
      <c r="AJ6" s="292"/>
    </row>
    <row r="7" spans="1:39" s="36" customFormat="1" ht="12" customHeight="1" x14ac:dyDescent="0.2">
      <c r="B7" s="270"/>
      <c r="C7" s="270"/>
      <c r="E7" s="450" t="s">
        <v>507</v>
      </c>
      <c r="F7" s="450"/>
      <c r="G7" s="450"/>
      <c r="H7" s="450"/>
      <c r="I7" s="450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8" t="s">
        <v>203</v>
      </c>
      <c r="AD7" s="38"/>
      <c r="AE7" s="38" t="s">
        <v>201</v>
      </c>
      <c r="AF7" s="38"/>
      <c r="AG7" s="39" t="s">
        <v>351</v>
      </c>
      <c r="AJ7" s="293"/>
    </row>
    <row r="8" spans="1:39" s="36" customFormat="1" ht="12" customHeight="1" x14ac:dyDescent="0.2">
      <c r="B8" s="270"/>
      <c r="C8" s="270"/>
      <c r="E8" s="38" t="s">
        <v>352</v>
      </c>
      <c r="F8" s="38" t="s">
        <v>353</v>
      </c>
      <c r="G8" s="38" t="s">
        <v>354</v>
      </c>
      <c r="H8" s="38" t="s">
        <v>355</v>
      </c>
      <c r="I8" s="41" t="s">
        <v>356</v>
      </c>
      <c r="J8" s="37"/>
      <c r="K8" s="450" t="s">
        <v>508</v>
      </c>
      <c r="L8" s="450"/>
      <c r="M8" s="450"/>
      <c r="N8" s="37"/>
      <c r="O8" s="450" t="s">
        <v>357</v>
      </c>
      <c r="P8" s="450"/>
      <c r="Q8" s="450"/>
      <c r="R8" s="450"/>
      <c r="S8" s="450"/>
      <c r="T8" s="37"/>
      <c r="U8" s="454"/>
      <c r="V8" s="454"/>
      <c r="W8" s="454"/>
      <c r="X8" s="454"/>
      <c r="Y8" s="454"/>
      <c r="Z8" s="454"/>
      <c r="AA8" s="454"/>
      <c r="AB8" s="171"/>
      <c r="AC8" s="38"/>
      <c r="AD8" s="38"/>
      <c r="AE8" s="38"/>
      <c r="AF8" s="38"/>
      <c r="AG8" s="39" t="s">
        <v>358</v>
      </c>
      <c r="AJ8" s="293"/>
    </row>
    <row r="9" spans="1:39" s="36" customFormat="1" ht="11.25" customHeight="1" x14ac:dyDescent="0.2">
      <c r="B9" s="270"/>
      <c r="C9" s="270"/>
      <c r="E9" s="38" t="s">
        <v>359</v>
      </c>
      <c r="F9" s="172"/>
      <c r="G9" s="38" t="s">
        <v>360</v>
      </c>
      <c r="H9" s="172"/>
      <c r="I9" s="41" t="s">
        <v>361</v>
      </c>
      <c r="J9" s="43"/>
      <c r="K9" s="51" t="s">
        <v>509</v>
      </c>
      <c r="L9" s="43"/>
      <c r="M9" s="43" t="s">
        <v>270</v>
      </c>
      <c r="N9" s="37"/>
      <c r="O9" s="43" t="s">
        <v>510</v>
      </c>
      <c r="P9" s="43"/>
      <c r="Q9" s="43" t="s">
        <v>486</v>
      </c>
      <c r="R9" s="43"/>
      <c r="S9" s="43" t="s">
        <v>487</v>
      </c>
      <c r="T9" s="37"/>
      <c r="U9" s="450" t="s">
        <v>511</v>
      </c>
      <c r="V9" s="450"/>
      <c r="W9" s="450"/>
      <c r="X9" s="450"/>
      <c r="Y9" s="450"/>
      <c r="Z9" s="450"/>
      <c r="AA9" s="450"/>
      <c r="AB9" s="171"/>
      <c r="AC9" s="38"/>
      <c r="AD9" s="38"/>
      <c r="AE9" s="38"/>
      <c r="AF9" s="38"/>
      <c r="AG9" s="39"/>
      <c r="AJ9" s="293"/>
    </row>
    <row r="10" spans="1:39" s="36" customFormat="1" ht="12.75" customHeight="1" x14ac:dyDescent="0.2">
      <c r="B10" s="270"/>
      <c r="C10" s="270"/>
      <c r="E10" s="38" t="s">
        <v>364</v>
      </c>
      <c r="F10" s="38"/>
      <c r="G10" s="38"/>
      <c r="H10" s="38"/>
      <c r="I10" s="44"/>
      <c r="J10" s="45"/>
      <c r="K10" s="45"/>
      <c r="L10" s="45"/>
      <c r="M10" s="43"/>
      <c r="N10" s="37"/>
      <c r="O10" s="173" t="s">
        <v>512</v>
      </c>
      <c r="P10" s="45"/>
      <c r="Q10" s="43"/>
      <c r="R10" s="45"/>
      <c r="S10" s="45"/>
      <c r="T10" s="37"/>
      <c r="U10" s="174" t="s">
        <v>513</v>
      </c>
      <c r="V10" s="175"/>
      <c r="W10" s="174" t="s">
        <v>514</v>
      </c>
      <c r="X10" s="175"/>
      <c r="Y10" s="174" t="s">
        <v>490</v>
      </c>
      <c r="Z10" s="175"/>
      <c r="AA10" s="174" t="s">
        <v>491</v>
      </c>
      <c r="AB10" s="174"/>
      <c r="AC10" s="38"/>
      <c r="AD10" s="38"/>
      <c r="AE10" s="38"/>
      <c r="AF10" s="38"/>
      <c r="AG10" s="46"/>
      <c r="AJ10" s="293"/>
    </row>
    <row r="11" spans="1:39" s="36" customFormat="1" ht="12.75" customHeight="1" x14ac:dyDescent="0.2">
      <c r="B11" s="270"/>
      <c r="C11" s="270"/>
      <c r="E11" s="54" t="s">
        <v>381</v>
      </c>
      <c r="F11" s="53"/>
      <c r="G11" s="113" t="s">
        <v>382</v>
      </c>
      <c r="H11" s="53"/>
      <c r="I11" s="54" t="s">
        <v>383</v>
      </c>
      <c r="J11" s="54"/>
      <c r="K11" s="54" t="s">
        <v>130</v>
      </c>
      <c r="L11" s="53"/>
      <c r="M11" s="54" t="s">
        <v>131</v>
      </c>
      <c r="N11" s="53"/>
      <c r="O11" s="54" t="s">
        <v>384</v>
      </c>
      <c r="P11" s="53"/>
      <c r="Q11" s="54" t="s">
        <v>128</v>
      </c>
      <c r="R11" s="53"/>
      <c r="S11" s="54" t="s">
        <v>129</v>
      </c>
      <c r="T11" s="54"/>
      <c r="U11" s="160" t="s">
        <v>496</v>
      </c>
      <c r="V11" s="54"/>
      <c r="W11" s="160" t="s">
        <v>497</v>
      </c>
      <c r="X11" s="54"/>
      <c r="Y11" s="160" t="s">
        <v>498</v>
      </c>
      <c r="Z11" s="161"/>
      <c r="AA11" s="160" t="s">
        <v>499</v>
      </c>
      <c r="AB11" s="53"/>
      <c r="AC11" s="54" t="s">
        <v>132</v>
      </c>
      <c r="AD11" s="53"/>
      <c r="AE11" s="54" t="s">
        <v>133</v>
      </c>
      <c r="AF11" s="53"/>
      <c r="AG11" s="54" t="s">
        <v>134</v>
      </c>
      <c r="AJ11" s="293"/>
    </row>
    <row r="12" spans="1:39" s="36" customFormat="1" ht="12" customHeight="1" x14ac:dyDescent="0.2">
      <c r="B12" s="271" t="s">
        <v>137</v>
      </c>
      <c r="C12" s="270"/>
      <c r="D12" s="48"/>
      <c r="E12" s="176" t="s">
        <v>136</v>
      </c>
      <c r="F12" s="57"/>
      <c r="G12" s="176" t="s">
        <v>127</v>
      </c>
      <c r="H12" s="57"/>
      <c r="I12" s="176" t="s">
        <v>104</v>
      </c>
      <c r="J12" s="57"/>
      <c r="K12" s="176" t="s">
        <v>108</v>
      </c>
      <c r="L12" s="57"/>
      <c r="M12" s="176" t="s">
        <v>109</v>
      </c>
      <c r="N12" s="57"/>
      <c r="O12" s="176" t="s">
        <v>105</v>
      </c>
      <c r="P12" s="57"/>
      <c r="Q12" s="176" t="s">
        <v>106</v>
      </c>
      <c r="R12" s="57"/>
      <c r="S12" s="176" t="s">
        <v>107</v>
      </c>
      <c r="T12" s="57"/>
      <c r="U12" s="176" t="s">
        <v>492</v>
      </c>
      <c r="V12" s="176"/>
      <c r="W12" s="176" t="s">
        <v>493</v>
      </c>
      <c r="X12" s="176"/>
      <c r="Y12" s="176" t="s">
        <v>494</v>
      </c>
      <c r="Z12" s="176"/>
      <c r="AA12" s="176" t="s">
        <v>495</v>
      </c>
      <c r="AB12" s="176"/>
      <c r="AC12" s="176" t="s">
        <v>110</v>
      </c>
      <c r="AD12" s="57"/>
      <c r="AE12" s="176" t="s">
        <v>111</v>
      </c>
      <c r="AF12" s="57"/>
      <c r="AG12" s="176" t="s">
        <v>112</v>
      </c>
      <c r="AH12" s="57"/>
      <c r="AI12" s="51"/>
      <c r="AJ12" s="293"/>
      <c r="AM12" s="71"/>
    </row>
    <row r="13" spans="1:39" s="36" customFormat="1" ht="12" customHeight="1" x14ac:dyDescent="0.2">
      <c r="B13" s="272"/>
      <c r="C13" s="273" t="s">
        <v>119</v>
      </c>
      <c r="D13" s="48"/>
      <c r="E13" s="45"/>
      <c r="F13" s="48"/>
      <c r="G13" s="45"/>
      <c r="H13" s="48"/>
      <c r="I13" s="45"/>
      <c r="J13" s="48"/>
      <c r="K13" s="45"/>
      <c r="L13" s="48"/>
      <c r="M13" s="45"/>
      <c r="N13" s="48"/>
      <c r="O13" s="45"/>
      <c r="P13" s="48"/>
      <c r="Q13" s="45"/>
      <c r="R13" s="48"/>
      <c r="S13" s="45"/>
      <c r="T13" s="48"/>
      <c r="AC13" s="45"/>
      <c r="AD13" s="48"/>
      <c r="AE13" s="45"/>
      <c r="AF13" s="48"/>
      <c r="AG13" s="45"/>
      <c r="AH13" s="48"/>
      <c r="AI13" s="51"/>
      <c r="AJ13" s="293"/>
    </row>
    <row r="14" spans="1:39" s="36" customFormat="1" ht="12" customHeight="1" x14ac:dyDescent="0.2">
      <c r="B14" s="272"/>
      <c r="C14" s="273" t="s">
        <v>121</v>
      </c>
      <c r="D14" s="48"/>
      <c r="E14" s="45"/>
      <c r="F14" s="48"/>
      <c r="G14" s="45"/>
      <c r="H14" s="48"/>
      <c r="I14" s="45"/>
      <c r="J14" s="48"/>
      <c r="K14" s="45"/>
      <c r="L14" s="48"/>
      <c r="M14" s="45"/>
      <c r="N14" s="48"/>
      <c r="O14" s="45"/>
      <c r="P14" s="48"/>
      <c r="Q14" s="45"/>
      <c r="R14" s="48"/>
      <c r="S14" s="45"/>
      <c r="T14" s="48"/>
      <c r="U14" s="48"/>
      <c r="V14" s="48"/>
      <c r="W14" s="48"/>
      <c r="X14" s="48"/>
      <c r="Y14" s="48"/>
      <c r="Z14" s="48"/>
      <c r="AA14" s="48"/>
      <c r="AB14" s="48"/>
      <c r="AC14" s="45"/>
      <c r="AD14" s="48"/>
      <c r="AE14" s="45"/>
      <c r="AF14" s="48"/>
      <c r="AG14" s="45"/>
      <c r="AH14" s="48"/>
      <c r="AI14" s="51"/>
      <c r="AJ14" s="293"/>
    </row>
    <row r="15" spans="1:39" s="36" customFormat="1" ht="12" customHeight="1" x14ac:dyDescent="0.2">
      <c r="B15" s="270" t="s">
        <v>138</v>
      </c>
      <c r="C15" s="274" t="s">
        <v>205</v>
      </c>
      <c r="D15" s="48"/>
      <c r="E15" s="61">
        <v>69</v>
      </c>
      <c r="F15" s="177"/>
      <c r="G15" s="61">
        <v>-1</v>
      </c>
      <c r="H15" s="177"/>
      <c r="I15" s="61">
        <v>68</v>
      </c>
      <c r="J15" s="177"/>
      <c r="K15" s="61">
        <v>68</v>
      </c>
      <c r="L15" s="177"/>
      <c r="M15" s="61">
        <v>0</v>
      </c>
      <c r="N15" s="177"/>
      <c r="O15" s="61">
        <v>65</v>
      </c>
      <c r="P15" s="177"/>
      <c r="Q15" s="61">
        <v>0</v>
      </c>
      <c r="R15" s="177"/>
      <c r="S15" s="61">
        <v>3</v>
      </c>
      <c r="T15" s="177"/>
      <c r="U15" s="61">
        <v>0</v>
      </c>
      <c r="V15" s="61"/>
      <c r="W15" s="61">
        <v>-1</v>
      </c>
      <c r="X15" s="61"/>
      <c r="Y15" s="61">
        <v>4</v>
      </c>
      <c r="Z15" s="61"/>
      <c r="AA15" s="61">
        <v>0</v>
      </c>
      <c r="AB15" s="177"/>
      <c r="AC15" s="61">
        <v>1</v>
      </c>
      <c r="AD15" s="177"/>
      <c r="AE15" s="61">
        <v>0</v>
      </c>
      <c r="AF15" s="177"/>
      <c r="AG15" s="61">
        <v>0</v>
      </c>
      <c r="AH15" s="56"/>
      <c r="AI15" s="177"/>
      <c r="AJ15" s="293"/>
    </row>
    <row r="16" spans="1:39" s="36" customFormat="1" ht="12" customHeight="1" x14ac:dyDescent="0.2">
      <c r="B16" s="270" t="s">
        <v>139</v>
      </c>
      <c r="C16" s="274" t="s">
        <v>211</v>
      </c>
      <c r="D16" s="48"/>
      <c r="E16" s="61">
        <v>5844</v>
      </c>
      <c r="F16" s="177"/>
      <c r="G16" s="61">
        <v>124</v>
      </c>
      <c r="H16" s="177"/>
      <c r="I16" s="61">
        <v>5969</v>
      </c>
      <c r="J16" s="177"/>
      <c r="K16" s="61">
        <v>5966</v>
      </c>
      <c r="L16" s="177"/>
      <c r="M16" s="61">
        <v>3</v>
      </c>
      <c r="N16" s="177"/>
      <c r="O16" s="61">
        <v>2214</v>
      </c>
      <c r="P16" s="177"/>
      <c r="Q16" s="61">
        <v>1389</v>
      </c>
      <c r="R16" s="177"/>
      <c r="S16" s="61">
        <v>2366</v>
      </c>
      <c r="T16" s="177"/>
      <c r="U16" s="61">
        <v>1015</v>
      </c>
      <c r="V16" s="61"/>
      <c r="W16" s="61">
        <v>1306</v>
      </c>
      <c r="X16" s="61"/>
      <c r="Y16" s="61">
        <v>45</v>
      </c>
      <c r="Z16" s="61"/>
      <c r="AA16" s="61">
        <v>0</v>
      </c>
      <c r="AB16" s="177"/>
      <c r="AC16" s="61">
        <v>1990</v>
      </c>
      <c r="AD16" s="177"/>
      <c r="AE16" s="61">
        <v>1981</v>
      </c>
      <c r="AF16" s="177"/>
      <c r="AG16" s="61">
        <v>1863</v>
      </c>
      <c r="AH16" s="56"/>
      <c r="AI16" s="177"/>
      <c r="AJ16" s="293"/>
      <c r="AM16" s="180"/>
    </row>
    <row r="17" spans="2:39" s="36" customFormat="1" ht="12" customHeight="1" x14ac:dyDescent="0.2">
      <c r="B17" s="270" t="s">
        <v>140</v>
      </c>
      <c r="C17" s="274" t="s">
        <v>543</v>
      </c>
      <c r="D17" s="48"/>
      <c r="E17" s="61">
        <v>8972</v>
      </c>
      <c r="F17" s="177"/>
      <c r="G17" s="61">
        <v>1354</v>
      </c>
      <c r="H17" s="177"/>
      <c r="I17" s="61">
        <v>10326</v>
      </c>
      <c r="J17" s="177"/>
      <c r="K17" s="61">
        <v>10200</v>
      </c>
      <c r="L17" s="177"/>
      <c r="M17" s="61">
        <v>126</v>
      </c>
      <c r="N17" s="177"/>
      <c r="O17" s="61">
        <v>3415</v>
      </c>
      <c r="P17" s="177"/>
      <c r="Q17" s="61">
        <v>3376</v>
      </c>
      <c r="R17" s="177"/>
      <c r="S17" s="61">
        <v>3534</v>
      </c>
      <c r="T17" s="177"/>
      <c r="U17" s="61">
        <v>366</v>
      </c>
      <c r="V17" s="61"/>
      <c r="W17" s="61">
        <v>2979</v>
      </c>
      <c r="X17" s="61"/>
      <c r="Y17" s="61">
        <v>189</v>
      </c>
      <c r="Z17" s="61"/>
      <c r="AA17" s="61">
        <v>0</v>
      </c>
      <c r="AB17" s="177"/>
      <c r="AC17" s="61">
        <v>9622</v>
      </c>
      <c r="AD17" s="177"/>
      <c r="AE17" s="61">
        <v>3246</v>
      </c>
      <c r="AF17" s="177"/>
      <c r="AG17" s="61">
        <v>5274</v>
      </c>
      <c r="AH17" s="56"/>
      <c r="AI17" s="177"/>
      <c r="AJ17" s="293"/>
      <c r="AM17" s="180"/>
    </row>
    <row r="18" spans="2:39" s="36" customFormat="1" ht="12" customHeight="1" x14ac:dyDescent="0.2">
      <c r="B18" s="270" t="s">
        <v>186</v>
      </c>
      <c r="C18" s="274" t="s">
        <v>222</v>
      </c>
      <c r="D18" s="48"/>
      <c r="E18" s="61">
        <v>892</v>
      </c>
      <c r="F18" s="177"/>
      <c r="G18" s="61">
        <v>-85</v>
      </c>
      <c r="H18" s="177"/>
      <c r="I18" s="61">
        <v>807</v>
      </c>
      <c r="J18" s="177"/>
      <c r="K18" s="61">
        <v>807</v>
      </c>
      <c r="L18" s="177"/>
      <c r="M18" s="61">
        <v>0</v>
      </c>
      <c r="N18" s="177"/>
      <c r="O18" s="61">
        <v>184</v>
      </c>
      <c r="P18" s="177"/>
      <c r="Q18" s="61">
        <v>20</v>
      </c>
      <c r="R18" s="177"/>
      <c r="S18" s="61">
        <v>603</v>
      </c>
      <c r="T18" s="177"/>
      <c r="U18" s="61">
        <v>115</v>
      </c>
      <c r="V18" s="61"/>
      <c r="W18" s="61">
        <v>431</v>
      </c>
      <c r="X18" s="61"/>
      <c r="Y18" s="61">
        <v>57</v>
      </c>
      <c r="Z18" s="61"/>
      <c r="AA18" s="61">
        <v>0</v>
      </c>
      <c r="AB18" s="177"/>
      <c r="AC18" s="61">
        <v>22</v>
      </c>
      <c r="AD18" s="177"/>
      <c r="AE18" s="61">
        <v>61</v>
      </c>
      <c r="AF18" s="177"/>
      <c r="AG18" s="61">
        <v>109</v>
      </c>
      <c r="AH18" s="56"/>
      <c r="AI18" s="51"/>
      <c r="AJ18" s="293"/>
      <c r="AM18" s="180"/>
    </row>
    <row r="19" spans="2:39" s="36" customFormat="1" ht="12" customHeight="1" x14ac:dyDescent="0.2">
      <c r="B19" s="270" t="s">
        <v>141</v>
      </c>
      <c r="C19" s="274" t="s">
        <v>224</v>
      </c>
      <c r="D19" s="48"/>
      <c r="E19" s="61">
        <v>5581</v>
      </c>
      <c r="F19" s="177"/>
      <c r="G19" s="61">
        <v>526</v>
      </c>
      <c r="H19" s="177"/>
      <c r="I19" s="61">
        <v>6107</v>
      </c>
      <c r="J19" s="177"/>
      <c r="K19" s="61">
        <v>6080</v>
      </c>
      <c r="L19" s="177"/>
      <c r="M19" s="61">
        <v>27</v>
      </c>
      <c r="N19" s="177"/>
      <c r="O19" s="61">
        <v>1613</v>
      </c>
      <c r="P19" s="177"/>
      <c r="Q19" s="61">
        <v>1051</v>
      </c>
      <c r="R19" s="177"/>
      <c r="S19" s="61">
        <v>3442</v>
      </c>
      <c r="T19" s="177"/>
      <c r="U19" s="61">
        <v>1393</v>
      </c>
      <c r="V19" s="61"/>
      <c r="W19" s="61">
        <v>1990</v>
      </c>
      <c r="X19" s="61"/>
      <c r="Y19" s="61">
        <v>59</v>
      </c>
      <c r="Z19" s="61"/>
      <c r="AA19" s="61">
        <v>0</v>
      </c>
      <c r="AB19" s="177"/>
      <c r="AC19" s="61">
        <v>2303</v>
      </c>
      <c r="AD19" s="177"/>
      <c r="AE19" s="61">
        <v>1808</v>
      </c>
      <c r="AF19" s="177"/>
      <c r="AG19" s="61">
        <v>3238</v>
      </c>
      <c r="AH19" s="56"/>
      <c r="AI19" s="177"/>
      <c r="AJ19" s="293"/>
    </row>
    <row r="20" spans="2:39" s="36" customFormat="1" ht="12" customHeight="1" x14ac:dyDescent="0.2">
      <c r="B20" s="270" t="s">
        <v>188</v>
      </c>
      <c r="C20" s="274" t="s">
        <v>228</v>
      </c>
      <c r="D20" s="48"/>
      <c r="E20" s="61">
        <v>18</v>
      </c>
      <c r="F20" s="177"/>
      <c r="G20" s="61">
        <v>0</v>
      </c>
      <c r="H20" s="177"/>
      <c r="I20" s="61">
        <v>18</v>
      </c>
      <c r="J20" s="177"/>
      <c r="K20" s="61">
        <v>18</v>
      </c>
      <c r="L20" s="177"/>
      <c r="M20" s="61">
        <v>0</v>
      </c>
      <c r="N20" s="177"/>
      <c r="O20" s="61">
        <v>0</v>
      </c>
      <c r="P20" s="177"/>
      <c r="Q20" s="61">
        <v>0</v>
      </c>
      <c r="R20" s="177"/>
      <c r="S20" s="61">
        <v>18</v>
      </c>
      <c r="T20" s="177"/>
      <c r="U20" s="61">
        <v>0</v>
      </c>
      <c r="V20" s="61"/>
      <c r="W20" s="61">
        <v>18</v>
      </c>
      <c r="X20" s="61"/>
      <c r="Y20" s="61">
        <v>0</v>
      </c>
      <c r="Z20" s="61"/>
      <c r="AA20" s="61">
        <v>0</v>
      </c>
      <c r="AB20" s="177"/>
      <c r="AC20" s="61">
        <v>3</v>
      </c>
      <c r="AD20" s="177"/>
      <c r="AE20" s="61">
        <v>72</v>
      </c>
      <c r="AF20" s="177"/>
      <c r="AG20" s="61">
        <v>0</v>
      </c>
      <c r="AH20" s="56"/>
      <c r="AI20" s="51"/>
      <c r="AJ20" s="293"/>
    </row>
    <row r="21" spans="2:39" s="36" customFormat="1" ht="12" customHeight="1" x14ac:dyDescent="0.2">
      <c r="B21" s="270" t="s">
        <v>142</v>
      </c>
      <c r="C21" s="274" t="s">
        <v>548</v>
      </c>
      <c r="D21" s="48"/>
      <c r="E21" s="61">
        <v>6520</v>
      </c>
      <c r="F21" s="177"/>
      <c r="G21" s="61">
        <v>-1759</v>
      </c>
      <c r="H21" s="177"/>
      <c r="I21" s="61">
        <v>4761</v>
      </c>
      <c r="J21" s="177"/>
      <c r="K21" s="61">
        <v>4446</v>
      </c>
      <c r="L21" s="177"/>
      <c r="M21" s="61">
        <v>315</v>
      </c>
      <c r="N21" s="177"/>
      <c r="O21" s="61">
        <v>1108</v>
      </c>
      <c r="P21" s="177"/>
      <c r="Q21" s="61">
        <v>1997</v>
      </c>
      <c r="R21" s="177"/>
      <c r="S21" s="61">
        <v>1656</v>
      </c>
      <c r="T21" s="177"/>
      <c r="U21" s="61">
        <v>644</v>
      </c>
      <c r="V21" s="61"/>
      <c r="W21" s="61">
        <v>1001</v>
      </c>
      <c r="X21" s="61"/>
      <c r="Y21" s="61">
        <v>11</v>
      </c>
      <c r="Z21" s="61"/>
      <c r="AA21" s="61">
        <v>0</v>
      </c>
      <c r="AB21" s="177"/>
      <c r="AC21" s="61">
        <v>2024</v>
      </c>
      <c r="AD21" s="177"/>
      <c r="AE21" s="61">
        <v>1910</v>
      </c>
      <c r="AF21" s="177"/>
      <c r="AG21" s="61">
        <v>2089</v>
      </c>
      <c r="AH21" s="56"/>
      <c r="AI21" s="177"/>
      <c r="AJ21" s="293"/>
    </row>
    <row r="22" spans="2:39" s="36" customFormat="1" ht="12" customHeight="1" x14ac:dyDescent="0.2">
      <c r="B22" s="270" t="s">
        <v>143</v>
      </c>
      <c r="C22" s="274" t="s">
        <v>254</v>
      </c>
      <c r="D22" s="48"/>
      <c r="E22" s="61">
        <v>225598</v>
      </c>
      <c r="F22" s="177"/>
      <c r="G22" s="61">
        <v>1902</v>
      </c>
      <c r="H22" s="177"/>
      <c r="I22" s="61">
        <v>227500</v>
      </c>
      <c r="J22" s="177"/>
      <c r="K22" s="61">
        <v>117882</v>
      </c>
      <c r="L22" s="177"/>
      <c r="M22" s="61">
        <v>109619</v>
      </c>
      <c r="N22" s="177"/>
      <c r="O22" s="61">
        <v>67054</v>
      </c>
      <c r="P22" s="177"/>
      <c r="Q22" s="61">
        <v>66780</v>
      </c>
      <c r="R22" s="177"/>
      <c r="S22" s="61">
        <v>93666</v>
      </c>
      <c r="T22" s="177"/>
      <c r="U22" s="61">
        <v>24118</v>
      </c>
      <c r="V22" s="61"/>
      <c r="W22" s="61">
        <v>51734</v>
      </c>
      <c r="X22" s="61"/>
      <c r="Y22" s="61">
        <v>17814</v>
      </c>
      <c r="Z22" s="61"/>
      <c r="AA22" s="61">
        <v>0</v>
      </c>
      <c r="AB22" s="177"/>
      <c r="AC22" s="61">
        <v>44967</v>
      </c>
      <c r="AD22" s="177"/>
      <c r="AE22" s="61">
        <v>37955</v>
      </c>
      <c r="AF22" s="177"/>
      <c r="AG22" s="61">
        <v>46627</v>
      </c>
      <c r="AH22" s="56"/>
      <c r="AI22" s="177"/>
      <c r="AJ22" s="293"/>
    </row>
    <row r="23" spans="2:39" s="36" customFormat="1" ht="12" customHeight="1" x14ac:dyDescent="0.2">
      <c r="B23" s="270" t="s">
        <v>144</v>
      </c>
      <c r="C23" s="274" t="s">
        <v>246</v>
      </c>
      <c r="D23" s="48"/>
      <c r="E23" s="61">
        <v>184671</v>
      </c>
      <c r="F23" s="177"/>
      <c r="G23" s="61">
        <v>12968</v>
      </c>
      <c r="H23" s="177"/>
      <c r="I23" s="61">
        <v>197639</v>
      </c>
      <c r="J23" s="177"/>
      <c r="K23" s="61">
        <v>90167</v>
      </c>
      <c r="L23" s="177"/>
      <c r="M23" s="61">
        <v>107472</v>
      </c>
      <c r="N23" s="177"/>
      <c r="O23" s="61">
        <v>41773</v>
      </c>
      <c r="P23" s="177"/>
      <c r="Q23" s="61">
        <v>119549</v>
      </c>
      <c r="R23" s="177"/>
      <c r="S23" s="61">
        <v>36318</v>
      </c>
      <c r="T23" s="177"/>
      <c r="U23" s="61">
        <v>8772</v>
      </c>
      <c r="V23" s="61"/>
      <c r="W23" s="61">
        <v>22463</v>
      </c>
      <c r="X23" s="61"/>
      <c r="Y23" s="61">
        <v>5082</v>
      </c>
      <c r="Z23" s="61"/>
      <c r="AA23" s="61">
        <v>0</v>
      </c>
      <c r="AB23" s="177"/>
      <c r="AC23" s="61">
        <v>62716</v>
      </c>
      <c r="AD23" s="177"/>
      <c r="AE23" s="61">
        <v>29352</v>
      </c>
      <c r="AF23" s="177"/>
      <c r="AG23" s="61">
        <v>39014</v>
      </c>
      <c r="AH23" s="56"/>
      <c r="AI23" s="177"/>
      <c r="AJ23" s="293"/>
    </row>
    <row r="24" spans="2:39" s="36" customFormat="1" ht="12" customHeight="1" x14ac:dyDescent="0.2">
      <c r="B24" s="270" t="s">
        <v>145</v>
      </c>
      <c r="C24" s="274" t="s">
        <v>11</v>
      </c>
      <c r="D24" s="48"/>
      <c r="E24" s="61">
        <v>6635</v>
      </c>
      <c r="F24" s="177"/>
      <c r="G24" s="61">
        <v>-2403</v>
      </c>
      <c r="H24" s="177"/>
      <c r="I24" s="61">
        <v>4231</v>
      </c>
      <c r="J24" s="177"/>
      <c r="K24" s="61">
        <v>2998</v>
      </c>
      <c r="L24" s="177"/>
      <c r="M24" s="61">
        <v>1233</v>
      </c>
      <c r="N24" s="177"/>
      <c r="O24" s="61">
        <v>2314</v>
      </c>
      <c r="P24" s="177"/>
      <c r="Q24" s="61">
        <v>461</v>
      </c>
      <c r="R24" s="177"/>
      <c r="S24" s="61">
        <v>1456</v>
      </c>
      <c r="T24" s="177"/>
      <c r="U24" s="61">
        <v>12</v>
      </c>
      <c r="V24" s="61"/>
      <c r="W24" s="61">
        <v>819</v>
      </c>
      <c r="X24" s="61"/>
      <c r="Y24" s="61">
        <v>626</v>
      </c>
      <c r="Z24" s="61"/>
      <c r="AA24" s="61">
        <v>0</v>
      </c>
      <c r="AB24" s="177"/>
      <c r="AC24" s="61">
        <v>465</v>
      </c>
      <c r="AD24" s="177"/>
      <c r="AE24" s="61">
        <v>1313</v>
      </c>
      <c r="AF24" s="177"/>
      <c r="AG24" s="61">
        <v>578</v>
      </c>
      <c r="AH24" s="56"/>
      <c r="AI24" s="177"/>
      <c r="AJ24" s="293"/>
      <c r="AM24" s="71"/>
    </row>
    <row r="25" spans="2:39" s="36" customFormat="1" ht="12" customHeight="1" x14ac:dyDescent="0.2">
      <c r="B25" s="270" t="s">
        <v>412</v>
      </c>
      <c r="C25" s="274" t="s">
        <v>532</v>
      </c>
      <c r="D25" s="48"/>
      <c r="E25" s="61">
        <v>0</v>
      </c>
      <c r="F25" s="177"/>
      <c r="G25" s="61">
        <v>0</v>
      </c>
      <c r="H25" s="177"/>
      <c r="I25" s="61">
        <v>0</v>
      </c>
      <c r="J25" s="177"/>
      <c r="K25" s="61">
        <v>0</v>
      </c>
      <c r="L25" s="177"/>
      <c r="M25" s="61">
        <v>0</v>
      </c>
      <c r="N25" s="177"/>
      <c r="O25" s="61">
        <v>0</v>
      </c>
      <c r="P25" s="177"/>
      <c r="Q25" s="61">
        <v>0</v>
      </c>
      <c r="R25" s="177"/>
      <c r="S25" s="61">
        <v>0</v>
      </c>
      <c r="T25" s="177"/>
      <c r="U25" s="61">
        <v>0</v>
      </c>
      <c r="V25" s="61"/>
      <c r="W25" s="61">
        <v>0</v>
      </c>
      <c r="X25" s="61"/>
      <c r="Y25" s="61">
        <v>0</v>
      </c>
      <c r="Z25" s="61"/>
      <c r="AA25" s="61">
        <v>0</v>
      </c>
      <c r="AB25" s="177"/>
      <c r="AC25" s="61">
        <v>0</v>
      </c>
      <c r="AD25" s="177"/>
      <c r="AE25" s="61">
        <v>0</v>
      </c>
      <c r="AF25" s="177"/>
      <c r="AG25" s="61">
        <v>0</v>
      </c>
      <c r="AH25" s="56"/>
      <c r="AI25" s="177"/>
      <c r="AJ25" s="293"/>
    </row>
    <row r="26" spans="2:39" s="36" customFormat="1" ht="12" customHeight="1" x14ac:dyDescent="0.2">
      <c r="B26" s="270" t="s">
        <v>146</v>
      </c>
      <c r="C26" s="274" t="s">
        <v>20</v>
      </c>
      <c r="D26" s="48"/>
      <c r="E26" s="61">
        <v>59</v>
      </c>
      <c r="F26" s="177"/>
      <c r="G26" s="61">
        <v>0</v>
      </c>
      <c r="H26" s="177"/>
      <c r="I26" s="61">
        <v>59</v>
      </c>
      <c r="J26" s="177"/>
      <c r="K26" s="61">
        <v>59</v>
      </c>
      <c r="L26" s="177"/>
      <c r="M26" s="61">
        <v>0</v>
      </c>
      <c r="N26" s="177"/>
      <c r="O26" s="61">
        <v>36</v>
      </c>
      <c r="P26" s="177"/>
      <c r="Q26" s="61">
        <v>4</v>
      </c>
      <c r="R26" s="177"/>
      <c r="S26" s="61">
        <v>19</v>
      </c>
      <c r="T26" s="177"/>
      <c r="U26" s="61">
        <v>1</v>
      </c>
      <c r="V26" s="61"/>
      <c r="W26" s="61">
        <v>-4</v>
      </c>
      <c r="X26" s="61"/>
      <c r="Y26" s="61">
        <v>22</v>
      </c>
      <c r="Z26" s="61"/>
      <c r="AA26" s="61">
        <v>0</v>
      </c>
      <c r="AB26" s="177"/>
      <c r="AC26" s="61">
        <v>4</v>
      </c>
      <c r="AD26" s="177"/>
      <c r="AE26" s="61">
        <v>61</v>
      </c>
      <c r="AF26" s="177"/>
      <c r="AG26" s="61">
        <v>32</v>
      </c>
      <c r="AH26" s="56"/>
      <c r="AI26" s="177"/>
      <c r="AJ26" s="293"/>
    </row>
    <row r="27" spans="2:39" s="36" customFormat="1" ht="12" customHeight="1" x14ac:dyDescent="0.2">
      <c r="B27" s="270" t="s">
        <v>147</v>
      </c>
      <c r="C27" s="274" t="s">
        <v>556</v>
      </c>
      <c r="D27" s="48"/>
      <c r="E27" s="61">
        <v>86990</v>
      </c>
      <c r="F27" s="177"/>
      <c r="G27" s="61">
        <v>-478</v>
      </c>
      <c r="H27" s="177"/>
      <c r="I27" s="61">
        <v>86511</v>
      </c>
      <c r="J27" s="177"/>
      <c r="K27" s="61">
        <v>53305</v>
      </c>
      <c r="L27" s="177"/>
      <c r="M27" s="61">
        <v>33206</v>
      </c>
      <c r="N27" s="177"/>
      <c r="O27" s="61">
        <v>1506</v>
      </c>
      <c r="P27" s="177"/>
      <c r="Q27" s="61">
        <v>6232</v>
      </c>
      <c r="R27" s="177"/>
      <c r="S27" s="61">
        <v>78773</v>
      </c>
      <c r="T27" s="177"/>
      <c r="U27" s="61">
        <v>34907</v>
      </c>
      <c r="V27" s="61"/>
      <c r="W27" s="61">
        <v>14766</v>
      </c>
      <c r="X27" s="61"/>
      <c r="Y27" s="61">
        <v>29099</v>
      </c>
      <c r="Z27" s="61"/>
      <c r="AA27" s="61">
        <v>0</v>
      </c>
      <c r="AB27" s="177"/>
      <c r="AC27" s="61">
        <v>5254</v>
      </c>
      <c r="AD27" s="177"/>
      <c r="AE27" s="61">
        <v>2810</v>
      </c>
      <c r="AF27" s="177"/>
      <c r="AG27" s="61">
        <v>17110</v>
      </c>
      <c r="AH27" s="56"/>
      <c r="AI27" s="177"/>
      <c r="AJ27" s="293"/>
    </row>
    <row r="28" spans="2:39" s="36" customFormat="1" ht="12" customHeight="1" x14ac:dyDescent="0.2">
      <c r="B28" s="270" t="s">
        <v>148</v>
      </c>
      <c r="C28" s="274" t="s">
        <v>258</v>
      </c>
      <c r="D28" s="48"/>
      <c r="E28" s="61">
        <v>22606</v>
      </c>
      <c r="F28" s="177"/>
      <c r="G28" s="61">
        <v>840</v>
      </c>
      <c r="H28" s="177"/>
      <c r="I28" s="61">
        <v>23447</v>
      </c>
      <c r="J28" s="177"/>
      <c r="K28" s="61">
        <v>9503</v>
      </c>
      <c r="L28" s="177"/>
      <c r="M28" s="61">
        <v>13944</v>
      </c>
      <c r="N28" s="177"/>
      <c r="O28" s="61">
        <v>4129</v>
      </c>
      <c r="P28" s="177"/>
      <c r="Q28" s="61">
        <v>-123</v>
      </c>
      <c r="R28" s="177"/>
      <c r="S28" s="61">
        <v>19441</v>
      </c>
      <c r="T28" s="177"/>
      <c r="U28" s="61">
        <v>2386</v>
      </c>
      <c r="V28" s="61"/>
      <c r="W28" s="61">
        <v>4277</v>
      </c>
      <c r="X28" s="61"/>
      <c r="Y28" s="61">
        <v>12778</v>
      </c>
      <c r="Z28" s="61"/>
      <c r="AA28" s="61">
        <v>0</v>
      </c>
      <c r="AB28" s="177"/>
      <c r="AC28" s="61">
        <v>8182</v>
      </c>
      <c r="AD28" s="177"/>
      <c r="AE28" s="61">
        <v>37932</v>
      </c>
      <c r="AF28" s="177"/>
      <c r="AG28" s="61">
        <v>8371</v>
      </c>
      <c r="AH28" s="56"/>
      <c r="AI28" s="177"/>
      <c r="AJ28" s="293"/>
      <c r="AM28" s="180"/>
    </row>
    <row r="29" spans="2:39" s="36" customFormat="1" ht="12" customHeight="1" x14ac:dyDescent="0.2">
      <c r="B29" s="270" t="s">
        <v>190</v>
      </c>
      <c r="C29" s="274" t="s">
        <v>237</v>
      </c>
      <c r="D29" s="48"/>
      <c r="E29" s="61">
        <v>-27</v>
      </c>
      <c r="F29" s="177"/>
      <c r="G29" s="61">
        <v>-3</v>
      </c>
      <c r="H29" s="177"/>
      <c r="I29" s="61">
        <v>-30</v>
      </c>
      <c r="J29" s="177"/>
      <c r="K29" s="61">
        <v>-30</v>
      </c>
      <c r="L29" s="177"/>
      <c r="M29" s="61">
        <v>0</v>
      </c>
      <c r="N29" s="177"/>
      <c r="O29" s="61">
        <v>0</v>
      </c>
      <c r="P29" s="177"/>
      <c r="Q29" s="61">
        <v>-34</v>
      </c>
      <c r="R29" s="177"/>
      <c r="S29" s="61">
        <v>4</v>
      </c>
      <c r="T29" s="177"/>
      <c r="U29" s="61">
        <v>0</v>
      </c>
      <c r="V29" s="61"/>
      <c r="W29" s="61">
        <v>0</v>
      </c>
      <c r="X29" s="61"/>
      <c r="Y29" s="61">
        <v>4</v>
      </c>
      <c r="Z29" s="61"/>
      <c r="AA29" s="61">
        <v>0</v>
      </c>
      <c r="AB29" s="177"/>
      <c r="AC29" s="61">
        <v>19</v>
      </c>
      <c r="AD29" s="177"/>
      <c r="AE29" s="61">
        <v>309</v>
      </c>
      <c r="AF29" s="177"/>
      <c r="AG29" s="61">
        <v>0</v>
      </c>
      <c r="AH29" s="56"/>
      <c r="AI29" s="51"/>
      <c r="AJ29" s="293"/>
      <c r="AM29" s="180"/>
    </row>
    <row r="30" spans="2:39" s="36" customFormat="1" ht="12" customHeight="1" x14ac:dyDescent="0.2">
      <c r="B30" s="270" t="s">
        <v>149</v>
      </c>
      <c r="C30" s="274" t="s">
        <v>266</v>
      </c>
      <c r="D30" s="48"/>
      <c r="E30" s="61">
        <v>274</v>
      </c>
      <c r="F30" s="177"/>
      <c r="G30" s="61">
        <v>11</v>
      </c>
      <c r="H30" s="177"/>
      <c r="I30" s="61">
        <v>285</v>
      </c>
      <c r="J30" s="177"/>
      <c r="K30" s="61">
        <v>277</v>
      </c>
      <c r="L30" s="177"/>
      <c r="M30" s="61">
        <v>8</v>
      </c>
      <c r="N30" s="177"/>
      <c r="O30" s="61">
        <v>12</v>
      </c>
      <c r="P30" s="177"/>
      <c r="Q30" s="61">
        <v>0</v>
      </c>
      <c r="R30" s="177"/>
      <c r="S30" s="61">
        <v>273</v>
      </c>
      <c r="T30" s="177"/>
      <c r="U30" s="61">
        <v>0</v>
      </c>
      <c r="V30" s="61"/>
      <c r="W30" s="61">
        <v>249</v>
      </c>
      <c r="X30" s="61"/>
      <c r="Y30" s="61">
        <v>24</v>
      </c>
      <c r="Z30" s="61"/>
      <c r="AA30" s="61">
        <v>0</v>
      </c>
      <c r="AB30" s="177"/>
      <c r="AC30" s="61">
        <v>26</v>
      </c>
      <c r="AD30" s="177"/>
      <c r="AE30" s="61">
        <v>47</v>
      </c>
      <c r="AF30" s="177"/>
      <c r="AG30" s="61">
        <v>603</v>
      </c>
      <c r="AH30" s="56"/>
      <c r="AI30" s="177"/>
      <c r="AJ30" s="293"/>
      <c r="AM30" s="180"/>
    </row>
    <row r="31" spans="2:39" s="36" customFormat="1" ht="12" customHeight="1" x14ac:dyDescent="0.2">
      <c r="B31" s="270" t="s">
        <v>191</v>
      </c>
      <c r="C31" s="274" t="s">
        <v>235</v>
      </c>
      <c r="D31" s="48"/>
      <c r="E31" s="61">
        <v>65</v>
      </c>
      <c r="F31" s="177"/>
      <c r="G31" s="61">
        <v>0</v>
      </c>
      <c r="H31" s="177"/>
      <c r="I31" s="61">
        <v>65</v>
      </c>
      <c r="J31" s="177"/>
      <c r="K31" s="61">
        <v>65</v>
      </c>
      <c r="L31" s="177"/>
      <c r="M31" s="61">
        <v>0</v>
      </c>
      <c r="N31" s="177"/>
      <c r="O31" s="61">
        <v>0</v>
      </c>
      <c r="P31" s="177"/>
      <c r="Q31" s="61">
        <v>59</v>
      </c>
      <c r="R31" s="177"/>
      <c r="S31" s="61">
        <v>5</v>
      </c>
      <c r="T31" s="177"/>
      <c r="U31" s="61">
        <v>0</v>
      </c>
      <c r="V31" s="61"/>
      <c r="W31" s="61">
        <v>0</v>
      </c>
      <c r="X31" s="61"/>
      <c r="Y31" s="61">
        <v>5</v>
      </c>
      <c r="Z31" s="61"/>
      <c r="AA31" s="61">
        <v>0</v>
      </c>
      <c r="AB31" s="177"/>
      <c r="AC31" s="61">
        <v>4</v>
      </c>
      <c r="AD31" s="177"/>
      <c r="AE31" s="61">
        <v>361</v>
      </c>
      <c r="AF31" s="177"/>
      <c r="AG31" s="61">
        <v>0</v>
      </c>
      <c r="AH31" s="56"/>
      <c r="AI31" s="51"/>
      <c r="AJ31" s="293"/>
    </row>
    <row r="32" spans="2:39" s="36" customFormat="1" ht="12" customHeight="1" x14ac:dyDescent="0.2">
      <c r="B32" s="270" t="s">
        <v>150</v>
      </c>
      <c r="C32" s="274" t="s">
        <v>562</v>
      </c>
      <c r="D32" s="48"/>
      <c r="E32" s="61">
        <v>30531</v>
      </c>
      <c r="F32" s="177"/>
      <c r="G32" s="61">
        <v>1573</v>
      </c>
      <c r="H32" s="177"/>
      <c r="I32" s="61">
        <v>32104</v>
      </c>
      <c r="J32" s="177"/>
      <c r="K32" s="61">
        <v>23995</v>
      </c>
      <c r="L32" s="177"/>
      <c r="M32" s="61">
        <v>8109</v>
      </c>
      <c r="N32" s="177"/>
      <c r="O32" s="61">
        <v>3530</v>
      </c>
      <c r="P32" s="177"/>
      <c r="Q32" s="61">
        <v>7067</v>
      </c>
      <c r="R32" s="177"/>
      <c r="S32" s="61">
        <v>21507</v>
      </c>
      <c r="T32" s="177"/>
      <c r="U32" s="61">
        <v>11631</v>
      </c>
      <c r="V32" s="61"/>
      <c r="W32" s="61">
        <v>8946</v>
      </c>
      <c r="X32" s="61"/>
      <c r="Y32" s="61">
        <v>929</v>
      </c>
      <c r="Z32" s="61"/>
      <c r="AA32" s="61">
        <v>0</v>
      </c>
      <c r="AB32" s="177"/>
      <c r="AC32" s="61">
        <v>2363</v>
      </c>
      <c r="AD32" s="177"/>
      <c r="AE32" s="61">
        <v>4502</v>
      </c>
      <c r="AF32" s="177"/>
      <c r="AG32" s="61">
        <v>9122</v>
      </c>
      <c r="AH32" s="56"/>
      <c r="AI32" s="177"/>
      <c r="AJ32" s="293"/>
    </row>
    <row r="33" spans="1:39" s="36" customFormat="1" ht="12" customHeight="1" x14ac:dyDescent="0.2">
      <c r="B33" s="270" t="s">
        <v>192</v>
      </c>
      <c r="C33" s="274" t="s">
        <v>242</v>
      </c>
      <c r="D33" s="48"/>
      <c r="E33" s="61">
        <v>5096</v>
      </c>
      <c r="F33" s="177"/>
      <c r="G33" s="61">
        <v>-185</v>
      </c>
      <c r="H33" s="177"/>
      <c r="I33" s="61">
        <v>4911</v>
      </c>
      <c r="J33" s="177"/>
      <c r="K33" s="61">
        <v>339</v>
      </c>
      <c r="L33" s="177"/>
      <c r="M33" s="61">
        <v>4572</v>
      </c>
      <c r="N33" s="177"/>
      <c r="O33" s="61">
        <v>5</v>
      </c>
      <c r="P33" s="177"/>
      <c r="Q33" s="61">
        <v>811</v>
      </c>
      <c r="R33" s="177"/>
      <c r="S33" s="61">
        <v>4095</v>
      </c>
      <c r="T33" s="177"/>
      <c r="U33" s="61">
        <v>41</v>
      </c>
      <c r="V33" s="61"/>
      <c r="W33" s="61">
        <v>1485</v>
      </c>
      <c r="X33" s="61"/>
      <c r="Y33" s="61">
        <v>2528</v>
      </c>
      <c r="Z33" s="61"/>
      <c r="AA33" s="61">
        <v>42</v>
      </c>
      <c r="AB33" s="177"/>
      <c r="AC33" s="61">
        <v>57</v>
      </c>
      <c r="AD33" s="177"/>
      <c r="AE33" s="61">
        <v>141</v>
      </c>
      <c r="AF33" s="177"/>
      <c r="AG33" s="61">
        <v>673</v>
      </c>
      <c r="AH33" s="56"/>
      <c r="AI33" s="51"/>
      <c r="AJ33" s="293"/>
    </row>
    <row r="34" spans="1:39" s="36" customFormat="1" ht="12" customHeight="1" x14ac:dyDescent="0.2">
      <c r="B34" s="270" t="s">
        <v>151</v>
      </c>
      <c r="C34" s="274" t="s">
        <v>260</v>
      </c>
      <c r="D34" s="48"/>
      <c r="E34" s="61">
        <v>112222</v>
      </c>
      <c r="F34" s="177"/>
      <c r="G34" s="61">
        <v>-2528</v>
      </c>
      <c r="H34" s="177"/>
      <c r="I34" s="61">
        <v>109694</v>
      </c>
      <c r="J34" s="177"/>
      <c r="K34" s="61">
        <v>42584</v>
      </c>
      <c r="L34" s="177"/>
      <c r="M34" s="61">
        <v>67111</v>
      </c>
      <c r="N34" s="177"/>
      <c r="O34" s="61">
        <v>13856</v>
      </c>
      <c r="P34" s="177"/>
      <c r="Q34" s="61">
        <v>62276</v>
      </c>
      <c r="R34" s="177"/>
      <c r="S34" s="61">
        <v>33563</v>
      </c>
      <c r="T34" s="177"/>
      <c r="U34" s="61">
        <v>17106</v>
      </c>
      <c r="V34" s="61"/>
      <c r="W34" s="61">
        <v>15023</v>
      </c>
      <c r="X34" s="61"/>
      <c r="Y34" s="61">
        <v>1435</v>
      </c>
      <c r="Z34" s="61"/>
      <c r="AA34" s="61">
        <v>0</v>
      </c>
      <c r="AB34" s="177"/>
      <c r="AC34" s="61">
        <v>19869</v>
      </c>
      <c r="AD34" s="177"/>
      <c r="AE34" s="61">
        <v>14023</v>
      </c>
      <c r="AF34" s="177"/>
      <c r="AG34" s="61">
        <v>18259</v>
      </c>
      <c r="AH34" s="56"/>
      <c r="AI34" s="177"/>
      <c r="AJ34" s="293"/>
    </row>
    <row r="35" spans="1:39" s="36" customFormat="1" ht="12" customHeight="1" x14ac:dyDescent="0.2">
      <c r="B35" s="270" t="s">
        <v>152</v>
      </c>
      <c r="C35" s="274" t="s">
        <v>50</v>
      </c>
      <c r="D35" s="48"/>
      <c r="E35" s="61">
        <v>11517</v>
      </c>
      <c r="F35" s="177"/>
      <c r="G35" s="61">
        <v>-343</v>
      </c>
      <c r="H35" s="177"/>
      <c r="I35" s="61">
        <v>11174</v>
      </c>
      <c r="J35" s="177"/>
      <c r="K35" s="61">
        <v>11166</v>
      </c>
      <c r="L35" s="177"/>
      <c r="M35" s="61">
        <v>8</v>
      </c>
      <c r="N35" s="177"/>
      <c r="O35" s="61">
        <v>1513</v>
      </c>
      <c r="P35" s="177"/>
      <c r="Q35" s="61">
        <v>5711</v>
      </c>
      <c r="R35" s="177"/>
      <c r="S35" s="61">
        <v>3950</v>
      </c>
      <c r="T35" s="177"/>
      <c r="U35" s="61">
        <v>911</v>
      </c>
      <c r="V35" s="61"/>
      <c r="W35" s="61">
        <v>3003</v>
      </c>
      <c r="X35" s="61"/>
      <c r="Y35" s="61">
        <v>36</v>
      </c>
      <c r="Z35" s="61"/>
      <c r="AA35" s="61">
        <v>0</v>
      </c>
      <c r="AB35" s="177"/>
      <c r="AC35" s="61">
        <v>1031</v>
      </c>
      <c r="AD35" s="177"/>
      <c r="AE35" s="61">
        <v>1644</v>
      </c>
      <c r="AF35" s="177"/>
      <c r="AG35" s="61">
        <v>3196</v>
      </c>
      <c r="AH35" s="56"/>
      <c r="AI35" s="177"/>
      <c r="AJ35" s="293"/>
      <c r="AM35" s="71"/>
    </row>
    <row r="36" spans="1:39" s="36" customFormat="1" ht="12" customHeight="1" x14ac:dyDescent="0.2">
      <c r="B36" s="270" t="s">
        <v>153</v>
      </c>
      <c r="C36" s="274" t="s">
        <v>33</v>
      </c>
      <c r="D36" s="48"/>
      <c r="E36" s="61">
        <v>1564</v>
      </c>
      <c r="F36" s="177"/>
      <c r="G36" s="61">
        <v>-203</v>
      </c>
      <c r="H36" s="177"/>
      <c r="I36" s="61">
        <v>1362</v>
      </c>
      <c r="J36" s="177"/>
      <c r="K36" s="61">
        <v>1258</v>
      </c>
      <c r="L36" s="177"/>
      <c r="M36" s="61">
        <v>104</v>
      </c>
      <c r="N36" s="177"/>
      <c r="O36" s="61">
        <v>521</v>
      </c>
      <c r="P36" s="177"/>
      <c r="Q36" s="61">
        <v>307</v>
      </c>
      <c r="R36" s="177"/>
      <c r="S36" s="61">
        <v>534</v>
      </c>
      <c r="T36" s="177"/>
      <c r="U36" s="61">
        <v>65</v>
      </c>
      <c r="V36" s="61"/>
      <c r="W36" s="61">
        <v>397</v>
      </c>
      <c r="X36" s="61"/>
      <c r="Y36" s="61">
        <v>72</v>
      </c>
      <c r="Z36" s="61"/>
      <c r="AA36" s="61">
        <v>0</v>
      </c>
      <c r="AB36" s="177"/>
      <c r="AC36" s="61">
        <v>127</v>
      </c>
      <c r="AD36" s="177"/>
      <c r="AE36" s="61">
        <v>4403</v>
      </c>
      <c r="AF36" s="177"/>
      <c r="AG36" s="61">
        <v>493</v>
      </c>
      <c r="AH36" s="56"/>
      <c r="AI36" s="177"/>
      <c r="AJ36" s="293"/>
    </row>
    <row r="37" spans="1:39" s="36" customFormat="1" ht="12" customHeight="1" x14ac:dyDescent="0.2">
      <c r="B37" s="270" t="s">
        <v>196</v>
      </c>
      <c r="C37" s="274" t="s">
        <v>43</v>
      </c>
      <c r="D37" s="48"/>
      <c r="E37" s="61">
        <v>544</v>
      </c>
      <c r="F37" s="177"/>
      <c r="G37" s="61">
        <v>0</v>
      </c>
      <c r="H37" s="177"/>
      <c r="I37" s="61">
        <v>544</v>
      </c>
      <c r="J37" s="177"/>
      <c r="K37" s="61">
        <v>544</v>
      </c>
      <c r="L37" s="177"/>
      <c r="M37" s="61">
        <v>0</v>
      </c>
      <c r="N37" s="177"/>
      <c r="O37" s="61">
        <v>0</v>
      </c>
      <c r="P37" s="177"/>
      <c r="Q37" s="61">
        <v>358</v>
      </c>
      <c r="R37" s="177"/>
      <c r="S37" s="61">
        <v>186</v>
      </c>
      <c r="T37" s="177"/>
      <c r="U37" s="61">
        <v>78</v>
      </c>
      <c r="V37" s="61"/>
      <c r="W37" s="61">
        <v>101</v>
      </c>
      <c r="X37" s="61"/>
      <c r="Y37" s="61">
        <v>7</v>
      </c>
      <c r="Z37" s="61"/>
      <c r="AA37" s="61">
        <v>0</v>
      </c>
      <c r="AB37" s="177"/>
      <c r="AC37" s="61">
        <v>23</v>
      </c>
      <c r="AD37" s="177"/>
      <c r="AE37" s="61">
        <v>180</v>
      </c>
      <c r="AF37" s="177"/>
      <c r="AG37" s="61">
        <v>0</v>
      </c>
      <c r="AH37" s="56"/>
      <c r="AI37" s="51"/>
      <c r="AJ37" s="293"/>
    </row>
    <row r="38" spans="1:39" s="36" customFormat="1" ht="12" customHeight="1" x14ac:dyDescent="0.2">
      <c r="B38" s="270" t="s">
        <v>197</v>
      </c>
      <c r="C38" s="274" t="s">
        <v>42</v>
      </c>
      <c r="D38" s="48"/>
      <c r="E38" s="61">
        <v>68</v>
      </c>
      <c r="F38" s="177"/>
      <c r="G38" s="61">
        <v>0</v>
      </c>
      <c r="H38" s="177"/>
      <c r="I38" s="61">
        <v>68</v>
      </c>
      <c r="J38" s="177"/>
      <c r="K38" s="61">
        <v>68</v>
      </c>
      <c r="L38" s="177"/>
      <c r="M38" s="61">
        <v>0</v>
      </c>
      <c r="N38" s="177"/>
      <c r="O38" s="61">
        <v>5</v>
      </c>
      <c r="P38" s="177"/>
      <c r="Q38" s="61">
        <v>55</v>
      </c>
      <c r="R38" s="177"/>
      <c r="S38" s="61">
        <v>7</v>
      </c>
      <c r="T38" s="177"/>
      <c r="U38" s="61">
        <v>0</v>
      </c>
      <c r="V38" s="61"/>
      <c r="W38" s="61">
        <v>7</v>
      </c>
      <c r="X38" s="61"/>
      <c r="Y38" s="61">
        <v>0</v>
      </c>
      <c r="Z38" s="61"/>
      <c r="AA38" s="61">
        <v>0</v>
      </c>
      <c r="AB38" s="177"/>
      <c r="AC38" s="61">
        <v>1</v>
      </c>
      <c r="AD38" s="177"/>
      <c r="AE38" s="61">
        <v>404</v>
      </c>
      <c r="AF38" s="177"/>
      <c r="AG38" s="61">
        <v>0</v>
      </c>
      <c r="AH38" s="56"/>
      <c r="AI38" s="51"/>
      <c r="AJ38" s="293"/>
    </row>
    <row r="39" spans="1:39" s="36" customFormat="1" ht="12" customHeight="1" x14ac:dyDescent="0.2">
      <c r="B39" s="270" t="s">
        <v>154</v>
      </c>
      <c r="C39" s="274" t="s">
        <v>248</v>
      </c>
      <c r="D39" s="48"/>
      <c r="E39" s="61">
        <v>25114</v>
      </c>
      <c r="F39" s="177"/>
      <c r="G39" s="61">
        <v>-81</v>
      </c>
      <c r="H39" s="177"/>
      <c r="I39" s="61">
        <v>25033</v>
      </c>
      <c r="J39" s="177"/>
      <c r="K39" s="61">
        <v>23198</v>
      </c>
      <c r="L39" s="177"/>
      <c r="M39" s="61">
        <v>1835</v>
      </c>
      <c r="N39" s="177"/>
      <c r="O39" s="61">
        <v>12647</v>
      </c>
      <c r="P39" s="177"/>
      <c r="Q39" s="61">
        <v>2201</v>
      </c>
      <c r="R39" s="177"/>
      <c r="S39" s="61">
        <v>10185</v>
      </c>
      <c r="T39" s="177"/>
      <c r="U39" s="61">
        <v>1409</v>
      </c>
      <c r="V39" s="61"/>
      <c r="W39" s="61">
        <v>8500</v>
      </c>
      <c r="X39" s="61"/>
      <c r="Y39" s="61">
        <v>276</v>
      </c>
      <c r="Z39" s="61"/>
      <c r="AA39" s="61">
        <v>0</v>
      </c>
      <c r="AB39" s="177"/>
      <c r="AC39" s="61">
        <v>9239</v>
      </c>
      <c r="AD39" s="177"/>
      <c r="AE39" s="61">
        <v>15011</v>
      </c>
      <c r="AF39" s="177"/>
      <c r="AG39" s="61">
        <v>7745</v>
      </c>
      <c r="AH39" s="56"/>
      <c r="AI39" s="177"/>
      <c r="AJ39" s="293"/>
      <c r="AM39" s="180"/>
    </row>
    <row r="40" spans="1:39" s="36" customFormat="1" ht="12" customHeight="1" x14ac:dyDescent="0.2">
      <c r="B40" s="270" t="s">
        <v>155</v>
      </c>
      <c r="C40" s="274" t="s">
        <v>41</v>
      </c>
      <c r="D40" s="48"/>
      <c r="E40" s="61">
        <v>11636</v>
      </c>
      <c r="F40" s="177"/>
      <c r="G40" s="61">
        <v>1169</v>
      </c>
      <c r="H40" s="177"/>
      <c r="I40" s="61">
        <v>12805</v>
      </c>
      <c r="J40" s="177"/>
      <c r="K40" s="61">
        <v>12635</v>
      </c>
      <c r="L40" s="177"/>
      <c r="M40" s="61">
        <v>170</v>
      </c>
      <c r="N40" s="177"/>
      <c r="O40" s="61">
        <v>4152</v>
      </c>
      <c r="P40" s="177"/>
      <c r="Q40" s="61">
        <v>3203</v>
      </c>
      <c r="R40" s="177"/>
      <c r="S40" s="61">
        <v>5450</v>
      </c>
      <c r="T40" s="177"/>
      <c r="U40" s="61">
        <v>3550</v>
      </c>
      <c r="V40" s="61"/>
      <c r="W40" s="61">
        <v>1851</v>
      </c>
      <c r="X40" s="61"/>
      <c r="Y40" s="61">
        <v>49</v>
      </c>
      <c r="Z40" s="61"/>
      <c r="AA40" s="61">
        <v>0</v>
      </c>
      <c r="AB40" s="177"/>
      <c r="AC40" s="61">
        <v>3206</v>
      </c>
      <c r="AD40" s="177"/>
      <c r="AE40" s="61">
        <v>4284</v>
      </c>
      <c r="AF40" s="177"/>
      <c r="AG40" s="61">
        <v>4760</v>
      </c>
      <c r="AH40" s="56"/>
      <c r="AI40" s="177"/>
      <c r="AJ40" s="293"/>
      <c r="AM40" s="180"/>
    </row>
    <row r="41" spans="1:39" s="36" customFormat="1" ht="12" customHeight="1" x14ac:dyDescent="0.2">
      <c r="B41" s="270" t="s">
        <v>156</v>
      </c>
      <c r="C41" s="274" t="s">
        <v>572</v>
      </c>
      <c r="D41" s="48"/>
      <c r="E41" s="61">
        <v>52401</v>
      </c>
      <c r="F41" s="177"/>
      <c r="G41" s="61">
        <v>2422</v>
      </c>
      <c r="H41" s="177"/>
      <c r="I41" s="61">
        <v>54824</v>
      </c>
      <c r="J41" s="177"/>
      <c r="K41" s="61">
        <v>26977</v>
      </c>
      <c r="L41" s="177"/>
      <c r="M41" s="61">
        <v>27847</v>
      </c>
      <c r="N41" s="177"/>
      <c r="O41" s="61">
        <v>3900</v>
      </c>
      <c r="P41" s="177"/>
      <c r="Q41" s="61">
        <v>39945</v>
      </c>
      <c r="R41" s="177"/>
      <c r="S41" s="61">
        <v>10978</v>
      </c>
      <c r="T41" s="177"/>
      <c r="U41" s="61">
        <v>2545</v>
      </c>
      <c r="V41" s="61"/>
      <c r="W41" s="61">
        <v>7117</v>
      </c>
      <c r="X41" s="61"/>
      <c r="Y41" s="61">
        <v>1316</v>
      </c>
      <c r="Z41" s="61"/>
      <c r="AA41" s="61">
        <v>0</v>
      </c>
      <c r="AB41" s="177"/>
      <c r="AC41" s="61">
        <v>7502</v>
      </c>
      <c r="AD41" s="177"/>
      <c r="AE41" s="61">
        <v>11131</v>
      </c>
      <c r="AF41" s="177"/>
      <c r="AG41" s="61">
        <v>10930</v>
      </c>
      <c r="AH41" s="56"/>
      <c r="AI41" s="177"/>
      <c r="AJ41" s="293"/>
      <c r="AM41" s="180"/>
    </row>
    <row r="42" spans="1:39" s="36" customFormat="1" ht="12" customHeight="1" x14ac:dyDescent="0.2">
      <c r="B42" s="270" t="s">
        <v>157</v>
      </c>
      <c r="C42" s="274" t="s">
        <v>66</v>
      </c>
      <c r="D42" s="48"/>
      <c r="E42" s="61">
        <v>0</v>
      </c>
      <c r="F42" s="177"/>
      <c r="G42" s="61">
        <v>0</v>
      </c>
      <c r="H42" s="177"/>
      <c r="I42" s="61">
        <v>0</v>
      </c>
      <c r="J42" s="177"/>
      <c r="K42" s="61">
        <v>0</v>
      </c>
      <c r="L42" s="177"/>
      <c r="M42" s="61">
        <v>0</v>
      </c>
      <c r="N42" s="177"/>
      <c r="O42" s="61">
        <v>0</v>
      </c>
      <c r="P42" s="177"/>
      <c r="Q42" s="61">
        <v>0</v>
      </c>
      <c r="R42" s="177"/>
      <c r="S42" s="61">
        <v>0</v>
      </c>
      <c r="T42" s="177"/>
      <c r="U42" s="61">
        <v>0</v>
      </c>
      <c r="V42" s="61"/>
      <c r="W42" s="61">
        <v>0</v>
      </c>
      <c r="X42" s="61"/>
      <c r="Y42" s="61">
        <v>0</v>
      </c>
      <c r="Z42" s="61"/>
      <c r="AA42" s="61">
        <v>0</v>
      </c>
      <c r="AB42" s="177"/>
      <c r="AC42" s="61">
        <v>0</v>
      </c>
      <c r="AD42" s="177"/>
      <c r="AE42" s="61">
        <v>0</v>
      </c>
      <c r="AF42" s="177"/>
      <c r="AG42" s="61">
        <v>0</v>
      </c>
      <c r="AH42" s="56"/>
      <c r="AI42" s="177"/>
      <c r="AJ42" s="293"/>
    </row>
    <row r="43" spans="1:39" s="36" customFormat="1" ht="12" customHeight="1" x14ac:dyDescent="0.2">
      <c r="B43" s="270" t="s">
        <v>366</v>
      </c>
      <c r="C43" s="274" t="s">
        <v>116</v>
      </c>
      <c r="D43" s="48"/>
      <c r="E43" s="61">
        <v>1</v>
      </c>
      <c r="F43" s="177"/>
      <c r="G43" s="61">
        <v>0</v>
      </c>
      <c r="H43" s="177"/>
      <c r="I43" s="61">
        <v>1</v>
      </c>
      <c r="J43" s="177"/>
      <c r="K43" s="61">
        <v>1</v>
      </c>
      <c r="L43" s="177"/>
      <c r="M43" s="61">
        <v>0</v>
      </c>
      <c r="N43" s="177"/>
      <c r="O43" s="61">
        <v>0</v>
      </c>
      <c r="P43" s="177"/>
      <c r="Q43" s="61">
        <v>0</v>
      </c>
      <c r="R43" s="177"/>
      <c r="S43" s="61">
        <v>1</v>
      </c>
      <c r="T43" s="177"/>
      <c r="U43" s="61">
        <v>0</v>
      </c>
      <c r="V43" s="61"/>
      <c r="W43" s="61">
        <v>1</v>
      </c>
      <c r="X43" s="61"/>
      <c r="Y43" s="61">
        <v>0</v>
      </c>
      <c r="Z43" s="61"/>
      <c r="AA43" s="61">
        <v>0</v>
      </c>
      <c r="AB43" s="177"/>
      <c r="AC43" s="61">
        <v>0</v>
      </c>
      <c r="AD43" s="177"/>
      <c r="AE43" s="61">
        <v>0</v>
      </c>
      <c r="AF43" s="177"/>
      <c r="AG43" s="61">
        <v>0</v>
      </c>
      <c r="AH43" s="56"/>
      <c r="AI43" s="177"/>
      <c r="AJ43" s="293"/>
    </row>
    <row r="44" spans="1:39" s="36" customFormat="1" ht="12" customHeight="1" x14ac:dyDescent="0.2">
      <c r="A44" s="36" t="s">
        <v>515</v>
      </c>
      <c r="B44" s="270" t="s">
        <v>158</v>
      </c>
      <c r="C44" s="274" t="s">
        <v>115</v>
      </c>
      <c r="D44" s="48"/>
      <c r="E44" s="61">
        <v>805462</v>
      </c>
      <c r="F44" s="177"/>
      <c r="G44" s="61">
        <v>14819</v>
      </c>
      <c r="H44" s="177"/>
      <c r="I44" s="61">
        <v>820281</v>
      </c>
      <c r="J44" s="177"/>
      <c r="K44" s="61">
        <v>444574</v>
      </c>
      <c r="L44" s="177"/>
      <c r="M44" s="61">
        <v>375708</v>
      </c>
      <c r="N44" s="177"/>
      <c r="O44" s="61">
        <v>165554</v>
      </c>
      <c r="P44" s="177"/>
      <c r="Q44" s="61">
        <v>322694</v>
      </c>
      <c r="R44" s="177"/>
      <c r="S44" s="61">
        <v>332033</v>
      </c>
      <c r="T44" s="177"/>
      <c r="U44" s="61">
        <v>111066</v>
      </c>
      <c r="V44" s="61"/>
      <c r="W44" s="61">
        <v>148460</v>
      </c>
      <c r="X44" s="61"/>
      <c r="Y44" s="61">
        <v>72466</v>
      </c>
      <c r="Z44" s="61"/>
      <c r="AA44" s="61">
        <v>42</v>
      </c>
      <c r="AB44" s="177"/>
      <c r="AC44" s="61">
        <v>181019</v>
      </c>
      <c r="AD44" s="177"/>
      <c r="AE44" s="61">
        <v>174940</v>
      </c>
      <c r="AF44" s="177"/>
      <c r="AG44" s="61">
        <v>180087</v>
      </c>
      <c r="AH44" s="56"/>
      <c r="AI44" s="177"/>
      <c r="AJ44" s="293"/>
    </row>
    <row r="45" spans="1:39" s="36" customFormat="1" ht="12" customHeight="1" x14ac:dyDescent="0.2">
      <c r="B45" s="272"/>
      <c r="C45" s="274"/>
      <c r="D45" s="48"/>
      <c r="E45" s="178">
        <f>E44-SUM(E15:E43)</f>
        <v>1</v>
      </c>
      <c r="F45" s="178"/>
      <c r="G45" s="178">
        <f t="shared" ref="G45:AG45" si="0">G44-SUM(G15:G43)</f>
        <v>-1</v>
      </c>
      <c r="H45" s="178"/>
      <c r="I45" s="178">
        <f t="shared" si="0"/>
        <v>-2</v>
      </c>
      <c r="J45" s="178"/>
      <c r="K45" s="178">
        <f t="shared" si="0"/>
        <v>-2</v>
      </c>
      <c r="L45" s="178"/>
      <c r="M45" s="178">
        <f t="shared" si="0"/>
        <v>-1</v>
      </c>
      <c r="N45" s="178"/>
      <c r="O45" s="178">
        <f t="shared" si="0"/>
        <v>2</v>
      </c>
      <c r="P45" s="178"/>
      <c r="Q45" s="178">
        <f t="shared" si="0"/>
        <v>-1</v>
      </c>
      <c r="R45" s="178"/>
      <c r="S45" s="178">
        <f t="shared" si="0"/>
        <v>0</v>
      </c>
      <c r="T45" s="178"/>
      <c r="U45" s="178">
        <f t="shared" si="0"/>
        <v>1</v>
      </c>
      <c r="V45" s="178"/>
      <c r="W45" s="178">
        <f t="shared" si="0"/>
        <v>1</v>
      </c>
      <c r="X45" s="178"/>
      <c r="Y45" s="178">
        <f t="shared" si="0"/>
        <v>-1</v>
      </c>
      <c r="Z45" s="178"/>
      <c r="AA45" s="178">
        <f t="shared" si="0"/>
        <v>0</v>
      </c>
      <c r="AB45" s="178"/>
      <c r="AC45" s="178">
        <f t="shared" si="0"/>
        <v>-1</v>
      </c>
      <c r="AD45" s="178"/>
      <c r="AE45" s="178">
        <f t="shared" si="0"/>
        <v>-1</v>
      </c>
      <c r="AF45" s="178"/>
      <c r="AG45" s="178">
        <f t="shared" si="0"/>
        <v>1</v>
      </c>
      <c r="AH45" s="56"/>
      <c r="AI45" s="177"/>
      <c r="AJ45" s="293"/>
    </row>
    <row r="46" spans="1:39" s="36" customFormat="1" ht="12" customHeight="1" x14ac:dyDescent="0.2">
      <c r="B46" s="272"/>
      <c r="C46" s="273" t="s">
        <v>271</v>
      </c>
      <c r="D46" s="48"/>
      <c r="E46" s="61"/>
      <c r="F46" s="177"/>
      <c r="G46" s="61"/>
      <c r="H46" s="177"/>
      <c r="I46" s="61"/>
      <c r="J46" s="177"/>
      <c r="K46" s="61"/>
      <c r="L46" s="177"/>
      <c r="M46" s="61"/>
      <c r="N46" s="177"/>
      <c r="O46" s="61"/>
      <c r="P46" s="177"/>
      <c r="Q46" s="61"/>
      <c r="R46" s="177"/>
      <c r="S46" s="61"/>
      <c r="T46" s="177"/>
      <c r="U46" s="61"/>
      <c r="V46" s="61"/>
      <c r="W46" s="61"/>
      <c r="X46" s="61"/>
      <c r="Y46" s="61"/>
      <c r="Z46" s="61"/>
      <c r="AA46" s="61"/>
      <c r="AB46" s="177"/>
      <c r="AC46" s="61"/>
      <c r="AD46" s="177"/>
      <c r="AE46" s="61"/>
      <c r="AF46" s="177"/>
      <c r="AG46" s="61"/>
      <c r="AH46" s="56"/>
      <c r="AI46" s="177"/>
      <c r="AJ46" s="293"/>
    </row>
    <row r="47" spans="1:39" s="36" customFormat="1" ht="12" customHeight="1" x14ac:dyDescent="0.2">
      <c r="B47" s="270" t="s">
        <v>159</v>
      </c>
      <c r="C47" s="274" t="s">
        <v>212</v>
      </c>
      <c r="D47" s="48"/>
      <c r="E47" s="61">
        <v>50384</v>
      </c>
      <c r="F47" s="177"/>
      <c r="G47" s="61">
        <v>5308</v>
      </c>
      <c r="H47" s="177"/>
      <c r="I47" s="61">
        <v>55692</v>
      </c>
      <c r="J47" s="177"/>
      <c r="K47" s="61">
        <v>23372</v>
      </c>
      <c r="L47" s="177"/>
      <c r="M47" s="61">
        <v>32320</v>
      </c>
      <c r="N47" s="177"/>
      <c r="O47" s="61">
        <v>10753</v>
      </c>
      <c r="P47" s="177"/>
      <c r="Q47" s="61">
        <v>9173</v>
      </c>
      <c r="R47" s="177"/>
      <c r="S47" s="61">
        <v>35766</v>
      </c>
      <c r="T47" s="177"/>
      <c r="U47" s="61">
        <v>7181</v>
      </c>
      <c r="V47" s="61"/>
      <c r="W47" s="61">
        <v>14696</v>
      </c>
      <c r="X47" s="61"/>
      <c r="Y47" s="61">
        <v>13890</v>
      </c>
      <c r="Z47" s="61"/>
      <c r="AA47" s="61">
        <v>0</v>
      </c>
      <c r="AB47" s="177"/>
      <c r="AC47" s="61">
        <v>5862</v>
      </c>
      <c r="AD47" s="177"/>
      <c r="AE47" s="61">
        <v>11913</v>
      </c>
      <c r="AF47" s="177"/>
      <c r="AG47" s="61">
        <v>12462</v>
      </c>
      <c r="AH47" s="56"/>
      <c r="AI47" s="177"/>
      <c r="AJ47" s="293"/>
    </row>
    <row r="48" spans="1:39" s="36" customFormat="1" ht="12" customHeight="1" x14ac:dyDescent="0.2">
      <c r="B48" s="270" t="s">
        <v>160</v>
      </c>
      <c r="C48" s="274" t="s">
        <v>214</v>
      </c>
      <c r="D48" s="48"/>
      <c r="E48" s="61">
        <v>91961</v>
      </c>
      <c r="F48" s="177"/>
      <c r="G48" s="61">
        <v>3795</v>
      </c>
      <c r="H48" s="177"/>
      <c r="I48" s="61">
        <v>95756</v>
      </c>
      <c r="J48" s="177"/>
      <c r="K48" s="61">
        <v>32097</v>
      </c>
      <c r="L48" s="177"/>
      <c r="M48" s="61">
        <v>63659</v>
      </c>
      <c r="N48" s="177"/>
      <c r="O48" s="61">
        <v>12955</v>
      </c>
      <c r="P48" s="177"/>
      <c r="Q48" s="61">
        <v>22641</v>
      </c>
      <c r="R48" s="177"/>
      <c r="S48" s="61">
        <v>60160</v>
      </c>
      <c r="T48" s="177"/>
      <c r="U48" s="61">
        <v>15847</v>
      </c>
      <c r="V48" s="61"/>
      <c r="W48" s="61">
        <v>22514</v>
      </c>
      <c r="X48" s="61"/>
      <c r="Y48" s="61">
        <v>21798</v>
      </c>
      <c r="Z48" s="61"/>
      <c r="AA48" s="61">
        <v>0</v>
      </c>
      <c r="AB48" s="177"/>
      <c r="AC48" s="61">
        <v>9037</v>
      </c>
      <c r="AD48" s="177"/>
      <c r="AE48" s="61">
        <v>5817</v>
      </c>
      <c r="AF48" s="177"/>
      <c r="AG48" s="61">
        <v>17113</v>
      </c>
      <c r="AH48" s="56"/>
      <c r="AI48" s="177"/>
      <c r="AJ48" s="293"/>
    </row>
    <row r="49" spans="1:36" s="36" customFormat="1" ht="12" customHeight="1" x14ac:dyDescent="0.2">
      <c r="B49" s="270" t="s">
        <v>161</v>
      </c>
      <c r="C49" s="274" t="s">
        <v>263</v>
      </c>
      <c r="D49" s="48"/>
      <c r="E49" s="61">
        <v>153892</v>
      </c>
      <c r="F49" s="177"/>
      <c r="G49" s="61">
        <v>18386</v>
      </c>
      <c r="H49" s="177"/>
      <c r="I49" s="61">
        <v>172278</v>
      </c>
      <c r="J49" s="177"/>
      <c r="K49" s="61">
        <v>80611</v>
      </c>
      <c r="L49" s="177"/>
      <c r="M49" s="61">
        <v>91667</v>
      </c>
      <c r="N49" s="177"/>
      <c r="O49" s="61">
        <v>52653</v>
      </c>
      <c r="P49" s="177"/>
      <c r="Q49" s="61">
        <v>67846</v>
      </c>
      <c r="R49" s="177"/>
      <c r="S49" s="61">
        <v>51780</v>
      </c>
      <c r="T49" s="177"/>
      <c r="U49" s="61">
        <v>28333</v>
      </c>
      <c r="V49" s="61"/>
      <c r="W49" s="61">
        <v>22558</v>
      </c>
      <c r="X49" s="61"/>
      <c r="Y49" s="61">
        <v>889</v>
      </c>
      <c r="Z49" s="61"/>
      <c r="AA49" s="61">
        <v>0</v>
      </c>
      <c r="AB49" s="177"/>
      <c r="AC49" s="61">
        <v>17193</v>
      </c>
      <c r="AD49" s="177"/>
      <c r="AE49" s="61">
        <v>18545</v>
      </c>
      <c r="AF49" s="177"/>
      <c r="AG49" s="61">
        <v>2779</v>
      </c>
      <c r="AH49" s="56"/>
      <c r="AI49" s="177"/>
      <c r="AJ49" s="293"/>
    </row>
    <row r="50" spans="1:36" s="36" customFormat="1" ht="12" customHeight="1" x14ac:dyDescent="0.2">
      <c r="B50" s="270" t="s">
        <v>162</v>
      </c>
      <c r="C50" s="274" t="s">
        <v>26</v>
      </c>
      <c r="D50" s="48"/>
      <c r="E50" s="61">
        <v>6894</v>
      </c>
      <c r="F50" s="177"/>
      <c r="G50" s="61">
        <v>-2514</v>
      </c>
      <c r="H50" s="177"/>
      <c r="I50" s="61">
        <v>4380</v>
      </c>
      <c r="J50" s="177"/>
      <c r="K50" s="61">
        <v>967</v>
      </c>
      <c r="L50" s="177"/>
      <c r="M50" s="61">
        <v>3413</v>
      </c>
      <c r="N50" s="177"/>
      <c r="O50" s="61">
        <v>388</v>
      </c>
      <c r="P50" s="177"/>
      <c r="Q50" s="61">
        <v>661</v>
      </c>
      <c r="R50" s="177"/>
      <c r="S50" s="61">
        <v>3332</v>
      </c>
      <c r="T50" s="177"/>
      <c r="U50" s="61">
        <v>253</v>
      </c>
      <c r="V50" s="61"/>
      <c r="W50" s="61">
        <v>1971</v>
      </c>
      <c r="X50" s="61"/>
      <c r="Y50" s="61">
        <v>1108</v>
      </c>
      <c r="Z50" s="61"/>
      <c r="AA50" s="61">
        <v>0</v>
      </c>
      <c r="AB50" s="177"/>
      <c r="AC50" s="61">
        <v>300</v>
      </c>
      <c r="AD50" s="177"/>
      <c r="AE50" s="61">
        <v>300</v>
      </c>
      <c r="AF50" s="177"/>
      <c r="AG50" s="61">
        <v>1235</v>
      </c>
      <c r="AH50" s="56"/>
      <c r="AI50" s="177"/>
      <c r="AJ50" s="293"/>
    </row>
    <row r="51" spans="1:36" s="36" customFormat="1" ht="12" customHeight="1" x14ac:dyDescent="0.2">
      <c r="B51" s="270" t="s">
        <v>163</v>
      </c>
      <c r="C51" s="274" t="s">
        <v>63</v>
      </c>
      <c r="D51" s="48"/>
      <c r="E51" s="61">
        <v>867303</v>
      </c>
      <c r="F51" s="177"/>
      <c r="G51" s="61">
        <v>-2076</v>
      </c>
      <c r="H51" s="177"/>
      <c r="I51" s="61">
        <v>865226</v>
      </c>
      <c r="J51" s="177"/>
      <c r="K51" s="61">
        <v>350917</v>
      </c>
      <c r="L51" s="177"/>
      <c r="M51" s="61">
        <v>514309</v>
      </c>
      <c r="N51" s="177"/>
      <c r="O51" s="61">
        <v>62786</v>
      </c>
      <c r="P51" s="177"/>
      <c r="Q51" s="61">
        <v>233041</v>
      </c>
      <c r="R51" s="177"/>
      <c r="S51" s="61">
        <v>569399</v>
      </c>
      <c r="T51" s="177"/>
      <c r="U51" s="61">
        <v>400265</v>
      </c>
      <c r="V51" s="61"/>
      <c r="W51" s="61">
        <v>120250</v>
      </c>
      <c r="X51" s="61"/>
      <c r="Y51" s="61">
        <v>48876</v>
      </c>
      <c r="Z51" s="61"/>
      <c r="AA51" s="61">
        <v>8</v>
      </c>
      <c r="AB51" s="177"/>
      <c r="AC51" s="61">
        <v>121595</v>
      </c>
      <c r="AD51" s="177"/>
      <c r="AE51" s="61">
        <v>127632</v>
      </c>
      <c r="AF51" s="177"/>
      <c r="AG51" s="61">
        <v>322932</v>
      </c>
      <c r="AH51" s="56"/>
      <c r="AI51" s="51"/>
      <c r="AJ51" s="293"/>
    </row>
    <row r="52" spans="1:36" s="36" customFormat="1" ht="12" customHeight="1" x14ac:dyDescent="0.2">
      <c r="A52" s="36" t="s">
        <v>516</v>
      </c>
      <c r="B52" s="270" t="s">
        <v>164</v>
      </c>
      <c r="C52" s="274" t="s">
        <v>517</v>
      </c>
      <c r="D52" s="48"/>
      <c r="E52" s="61">
        <v>1975897</v>
      </c>
      <c r="F52" s="177"/>
      <c r="G52" s="61">
        <v>37717</v>
      </c>
      <c r="H52" s="177"/>
      <c r="I52" s="61">
        <v>2013614</v>
      </c>
      <c r="J52" s="177"/>
      <c r="K52" s="61">
        <v>932539</v>
      </c>
      <c r="L52" s="177"/>
      <c r="M52" s="61">
        <v>1081076</v>
      </c>
      <c r="N52" s="177"/>
      <c r="O52" s="61">
        <v>305088</v>
      </c>
      <c r="P52" s="177"/>
      <c r="Q52" s="61">
        <v>656056</v>
      </c>
      <c r="R52" s="177"/>
      <c r="S52" s="61">
        <v>1052470</v>
      </c>
      <c r="T52" s="177"/>
      <c r="U52" s="61">
        <v>562944</v>
      </c>
      <c r="V52" s="61"/>
      <c r="W52" s="61">
        <v>330449</v>
      </c>
      <c r="X52" s="61"/>
      <c r="Y52" s="61">
        <v>159028</v>
      </c>
      <c r="Z52" s="61"/>
      <c r="AA52" s="61">
        <v>50</v>
      </c>
      <c r="AB52" s="177"/>
      <c r="AC52" s="61">
        <v>335006</v>
      </c>
      <c r="AD52" s="177"/>
      <c r="AE52" s="61">
        <v>339147</v>
      </c>
      <c r="AF52" s="177"/>
      <c r="AG52" s="61">
        <v>536608</v>
      </c>
      <c r="AH52" s="56"/>
      <c r="AI52" s="51"/>
      <c r="AJ52" s="293"/>
    </row>
    <row r="53" spans="1:36" s="36" customFormat="1" ht="12" customHeight="1" x14ac:dyDescent="0.2">
      <c r="B53" s="270"/>
      <c r="C53" s="274"/>
      <c r="D53" s="48"/>
      <c r="E53" s="178">
        <f>E52-SUM(E47:E51,E44)</f>
        <v>1</v>
      </c>
      <c r="F53" s="178"/>
      <c r="G53" s="178">
        <f>G52-SUM(G47:G51,G44)</f>
        <v>-1</v>
      </c>
      <c r="H53" s="178"/>
      <c r="I53" s="178">
        <f>I52-SUM(I47:I51,I44)</f>
        <v>1</v>
      </c>
      <c r="J53" s="178"/>
      <c r="K53" s="178">
        <f>K52-SUM(K47:K51,K44)</f>
        <v>1</v>
      </c>
      <c r="L53" s="178"/>
      <c r="M53" s="178">
        <f>M52-SUM(M47:M51,M44)</f>
        <v>0</v>
      </c>
      <c r="N53" s="178"/>
      <c r="O53" s="178">
        <f>O52-SUM(O47:O51,O44)</f>
        <v>-1</v>
      </c>
      <c r="P53" s="178"/>
      <c r="Q53" s="178">
        <f>Q52-SUM(Q47:Q51,Q44)</f>
        <v>0</v>
      </c>
      <c r="R53" s="178"/>
      <c r="S53" s="178">
        <f>S52-SUM(S47:S51,S44)</f>
        <v>0</v>
      </c>
      <c r="T53" s="178"/>
      <c r="U53" s="178">
        <f>U52-SUM(U47:U51,U44)</f>
        <v>-1</v>
      </c>
      <c r="V53" s="178"/>
      <c r="W53" s="178">
        <f>W52-SUM(W47:W51,W44)</f>
        <v>0</v>
      </c>
      <c r="X53" s="178"/>
      <c r="Y53" s="178">
        <f>Y52-SUM(Y47:Y51,Y44)</f>
        <v>1</v>
      </c>
      <c r="Z53" s="178"/>
      <c r="AA53" s="178">
        <f>AA52-SUM(AA47:AA51,AA44)</f>
        <v>0</v>
      </c>
      <c r="AB53" s="178"/>
      <c r="AC53" s="178">
        <f>AC52-SUM(AC47:AC51,AC44)</f>
        <v>0</v>
      </c>
      <c r="AD53" s="178"/>
      <c r="AE53" s="178">
        <f>AE52-SUM(AE47:AE51,AE44)</f>
        <v>0</v>
      </c>
      <c r="AF53" s="178"/>
      <c r="AG53" s="178">
        <f>AG52-SUM(AG47:AG51,AG44)</f>
        <v>0</v>
      </c>
      <c r="AH53" s="56"/>
      <c r="AI53" s="51"/>
      <c r="AJ53" s="293"/>
    </row>
    <row r="54" spans="1:36" s="36" customFormat="1" ht="12" customHeight="1" x14ac:dyDescent="0.2">
      <c r="B54" s="270"/>
      <c r="C54" s="273" t="s">
        <v>330</v>
      </c>
      <c r="D54" s="48"/>
      <c r="E54" s="61"/>
      <c r="F54" s="177"/>
      <c r="G54" s="61"/>
      <c r="H54" s="177"/>
      <c r="I54" s="61"/>
      <c r="J54" s="177"/>
      <c r="K54" s="61"/>
      <c r="L54" s="177"/>
      <c r="M54" s="61"/>
      <c r="N54" s="177"/>
      <c r="O54" s="61"/>
      <c r="P54" s="177"/>
      <c r="Q54" s="61"/>
      <c r="R54" s="177"/>
      <c r="S54" s="61"/>
      <c r="T54" s="177"/>
      <c r="U54" s="61"/>
      <c r="V54" s="61"/>
      <c r="W54" s="61"/>
      <c r="X54" s="61"/>
      <c r="Y54" s="61"/>
      <c r="Z54" s="61"/>
      <c r="AA54" s="61"/>
      <c r="AB54" s="177"/>
      <c r="AC54" s="61"/>
      <c r="AD54" s="177"/>
      <c r="AE54" s="61"/>
      <c r="AF54" s="177"/>
      <c r="AG54" s="61"/>
      <c r="AH54" s="56"/>
      <c r="AI54" s="51"/>
      <c r="AJ54" s="293"/>
    </row>
    <row r="55" spans="1:36" s="36" customFormat="1" ht="12" customHeight="1" x14ac:dyDescent="0.2">
      <c r="B55" s="270" t="s">
        <v>392</v>
      </c>
      <c r="C55" s="274" t="s">
        <v>583</v>
      </c>
      <c r="D55" s="48"/>
      <c r="E55" s="61">
        <v>59</v>
      </c>
      <c r="F55" s="177"/>
      <c r="G55" s="61">
        <v>0</v>
      </c>
      <c r="H55" s="177"/>
      <c r="I55" s="61">
        <v>59</v>
      </c>
      <c r="J55" s="177"/>
      <c r="K55" s="61">
        <v>59</v>
      </c>
      <c r="L55" s="177"/>
      <c r="M55" s="61">
        <v>0</v>
      </c>
      <c r="N55" s="177"/>
      <c r="O55" s="61">
        <v>0</v>
      </c>
      <c r="P55" s="177"/>
      <c r="Q55" s="61">
        <v>0</v>
      </c>
      <c r="R55" s="177"/>
      <c r="S55" s="61">
        <v>59</v>
      </c>
      <c r="T55" s="177"/>
      <c r="U55" s="61">
        <v>0</v>
      </c>
      <c r="V55" s="61"/>
      <c r="W55" s="61">
        <v>59</v>
      </c>
      <c r="X55" s="61"/>
      <c r="Y55" s="61">
        <v>0</v>
      </c>
      <c r="Z55" s="61"/>
      <c r="AA55" s="61">
        <v>0</v>
      </c>
      <c r="AB55" s="177"/>
      <c r="AC55" s="61">
        <v>0</v>
      </c>
      <c r="AD55" s="177"/>
      <c r="AE55" s="61">
        <v>0</v>
      </c>
      <c r="AF55" s="177"/>
      <c r="AG55" s="61">
        <v>3</v>
      </c>
      <c r="AH55" s="56"/>
      <c r="AI55" s="51"/>
      <c r="AJ55" s="293"/>
    </row>
    <row r="56" spans="1:36" s="36" customFormat="1" ht="12" customHeight="1" x14ac:dyDescent="0.2">
      <c r="B56" s="270" t="s">
        <v>165</v>
      </c>
      <c r="C56" s="274" t="s">
        <v>255</v>
      </c>
      <c r="D56" s="48"/>
      <c r="E56" s="61">
        <v>3365</v>
      </c>
      <c r="F56" s="177"/>
      <c r="G56" s="61">
        <v>-1327</v>
      </c>
      <c r="H56" s="177"/>
      <c r="I56" s="61">
        <v>2039</v>
      </c>
      <c r="J56" s="177"/>
      <c r="K56" s="61">
        <v>2018</v>
      </c>
      <c r="L56" s="177"/>
      <c r="M56" s="61">
        <v>20</v>
      </c>
      <c r="N56" s="177"/>
      <c r="O56" s="61">
        <v>24</v>
      </c>
      <c r="P56" s="177"/>
      <c r="Q56" s="61">
        <v>0</v>
      </c>
      <c r="R56" s="177"/>
      <c r="S56" s="61">
        <v>2014</v>
      </c>
      <c r="T56" s="177"/>
      <c r="U56" s="61">
        <v>940</v>
      </c>
      <c r="V56" s="61"/>
      <c r="W56" s="61">
        <v>1038</v>
      </c>
      <c r="X56" s="61"/>
      <c r="Y56" s="61">
        <v>36</v>
      </c>
      <c r="Z56" s="61"/>
      <c r="AA56" s="61">
        <v>0</v>
      </c>
      <c r="AB56" s="177"/>
      <c r="AC56" s="61">
        <v>89</v>
      </c>
      <c r="AD56" s="177"/>
      <c r="AE56" s="61">
        <v>185</v>
      </c>
      <c r="AF56" s="177"/>
      <c r="AG56" s="61">
        <v>284</v>
      </c>
      <c r="AH56" s="56"/>
      <c r="AI56" s="51"/>
      <c r="AJ56" s="293"/>
    </row>
    <row r="57" spans="1:36" s="36" customFormat="1" ht="12" customHeight="1" x14ac:dyDescent="0.2">
      <c r="B57" s="270" t="s">
        <v>166</v>
      </c>
      <c r="C57" s="274" t="s">
        <v>6</v>
      </c>
      <c r="D57" s="48"/>
      <c r="E57" s="61">
        <v>7728</v>
      </c>
      <c r="F57" s="177"/>
      <c r="G57" s="61">
        <v>-1555</v>
      </c>
      <c r="H57" s="177"/>
      <c r="I57" s="61">
        <v>6173</v>
      </c>
      <c r="J57" s="177"/>
      <c r="K57" s="61">
        <v>2553</v>
      </c>
      <c r="L57" s="177"/>
      <c r="M57" s="61">
        <v>3619</v>
      </c>
      <c r="N57" s="177"/>
      <c r="O57" s="61">
        <v>1469</v>
      </c>
      <c r="P57" s="177"/>
      <c r="Q57" s="61">
        <v>1197</v>
      </c>
      <c r="R57" s="177"/>
      <c r="S57" s="61">
        <v>3507</v>
      </c>
      <c r="T57" s="177"/>
      <c r="U57" s="61">
        <v>95</v>
      </c>
      <c r="V57" s="61"/>
      <c r="W57" s="61">
        <v>2131</v>
      </c>
      <c r="X57" s="61"/>
      <c r="Y57" s="61">
        <v>1282</v>
      </c>
      <c r="Z57" s="61"/>
      <c r="AA57" s="61">
        <v>0</v>
      </c>
      <c r="AB57" s="177"/>
      <c r="AC57" s="61">
        <v>215</v>
      </c>
      <c r="AD57" s="177"/>
      <c r="AE57" s="61">
        <v>890</v>
      </c>
      <c r="AF57" s="177"/>
      <c r="AG57" s="61">
        <v>963</v>
      </c>
      <c r="AH57" s="56"/>
      <c r="AI57" s="51"/>
      <c r="AJ57" s="293"/>
    </row>
    <row r="58" spans="1:36" s="36" customFormat="1" ht="12" customHeight="1" x14ac:dyDescent="0.2">
      <c r="B58" s="270" t="s">
        <v>167</v>
      </c>
      <c r="C58" s="274" t="s">
        <v>2</v>
      </c>
      <c r="D58" s="48"/>
      <c r="E58" s="61">
        <v>53</v>
      </c>
      <c r="F58" s="177"/>
      <c r="G58" s="61">
        <v>4</v>
      </c>
      <c r="H58" s="177"/>
      <c r="I58" s="61">
        <v>57</v>
      </c>
      <c r="J58" s="177"/>
      <c r="K58" s="61">
        <v>55</v>
      </c>
      <c r="L58" s="177"/>
      <c r="M58" s="61">
        <v>1</v>
      </c>
      <c r="N58" s="177"/>
      <c r="O58" s="61">
        <v>0</v>
      </c>
      <c r="P58" s="177"/>
      <c r="Q58" s="61">
        <v>0</v>
      </c>
      <c r="R58" s="177"/>
      <c r="S58" s="61">
        <v>57</v>
      </c>
      <c r="T58" s="177"/>
      <c r="U58" s="61">
        <v>1</v>
      </c>
      <c r="V58" s="61"/>
      <c r="W58" s="61">
        <v>39</v>
      </c>
      <c r="X58" s="61"/>
      <c r="Y58" s="61">
        <v>16</v>
      </c>
      <c r="Z58" s="61"/>
      <c r="AA58" s="61">
        <v>0</v>
      </c>
      <c r="AB58" s="177"/>
      <c r="AC58" s="61">
        <v>50</v>
      </c>
      <c r="AD58" s="177"/>
      <c r="AE58" s="61">
        <v>0</v>
      </c>
      <c r="AF58" s="177"/>
      <c r="AG58" s="61">
        <v>26</v>
      </c>
      <c r="AH58" s="56"/>
      <c r="AI58" s="51"/>
      <c r="AJ58" s="293"/>
    </row>
    <row r="59" spans="1:36" s="36" customFormat="1" ht="12" customHeight="1" x14ac:dyDescent="0.2">
      <c r="B59" s="270" t="s">
        <v>168</v>
      </c>
      <c r="C59" s="274" t="s">
        <v>252</v>
      </c>
      <c r="D59" s="48"/>
      <c r="E59" s="61">
        <v>5992</v>
      </c>
      <c r="F59" s="177"/>
      <c r="G59" s="61">
        <v>2363</v>
      </c>
      <c r="H59" s="177"/>
      <c r="I59" s="61">
        <v>8355</v>
      </c>
      <c r="J59" s="177"/>
      <c r="K59" s="61">
        <v>6235</v>
      </c>
      <c r="L59" s="177"/>
      <c r="M59" s="61">
        <v>2120</v>
      </c>
      <c r="N59" s="177"/>
      <c r="O59" s="61">
        <v>417</v>
      </c>
      <c r="P59" s="177"/>
      <c r="Q59" s="61">
        <v>147</v>
      </c>
      <c r="R59" s="177"/>
      <c r="S59" s="61">
        <v>7790</v>
      </c>
      <c r="T59" s="177"/>
      <c r="U59" s="61">
        <v>2129</v>
      </c>
      <c r="V59" s="61"/>
      <c r="W59" s="61">
        <v>3569</v>
      </c>
      <c r="X59" s="61"/>
      <c r="Y59" s="61">
        <v>2091</v>
      </c>
      <c r="Z59" s="61"/>
      <c r="AA59" s="61">
        <v>0</v>
      </c>
      <c r="AB59" s="177"/>
      <c r="AC59" s="61">
        <v>527</v>
      </c>
      <c r="AD59" s="177"/>
      <c r="AE59" s="61">
        <v>1708</v>
      </c>
      <c r="AF59" s="177"/>
      <c r="AG59" s="61">
        <v>4362</v>
      </c>
      <c r="AH59" s="56"/>
      <c r="AI59" s="51"/>
      <c r="AJ59" s="293"/>
    </row>
    <row r="60" spans="1:36" s="36" customFormat="1" ht="12" customHeight="1" x14ac:dyDescent="0.2">
      <c r="B60" s="270" t="s">
        <v>169</v>
      </c>
      <c r="C60" s="274" t="s">
        <v>245</v>
      </c>
      <c r="D60" s="48"/>
      <c r="E60" s="61">
        <v>58959</v>
      </c>
      <c r="F60" s="177"/>
      <c r="G60" s="61">
        <v>10297</v>
      </c>
      <c r="H60" s="177"/>
      <c r="I60" s="61">
        <v>69256</v>
      </c>
      <c r="J60" s="177"/>
      <c r="K60" s="61">
        <v>69179</v>
      </c>
      <c r="L60" s="177"/>
      <c r="M60" s="61">
        <v>77</v>
      </c>
      <c r="N60" s="177"/>
      <c r="O60" s="61">
        <v>227</v>
      </c>
      <c r="P60" s="177"/>
      <c r="Q60" s="61">
        <v>101</v>
      </c>
      <c r="R60" s="177"/>
      <c r="S60" s="61">
        <v>68928</v>
      </c>
      <c r="T60" s="177"/>
      <c r="U60" s="61">
        <v>50518</v>
      </c>
      <c r="V60" s="61"/>
      <c r="W60" s="61">
        <v>17255</v>
      </c>
      <c r="X60" s="61"/>
      <c r="Y60" s="61">
        <v>1155</v>
      </c>
      <c r="Z60" s="61"/>
      <c r="AA60" s="61">
        <v>0</v>
      </c>
      <c r="AB60" s="177"/>
      <c r="AC60" s="61">
        <v>6343</v>
      </c>
      <c r="AD60" s="177"/>
      <c r="AE60" s="61">
        <v>2634</v>
      </c>
      <c r="AF60" s="177"/>
      <c r="AG60" s="61">
        <v>5996</v>
      </c>
      <c r="AH60" s="56"/>
      <c r="AI60" s="51"/>
      <c r="AJ60" s="293"/>
    </row>
    <row r="61" spans="1:36" s="36" customFormat="1" ht="12" customHeight="1" x14ac:dyDescent="0.2">
      <c r="B61" s="270" t="s">
        <v>385</v>
      </c>
      <c r="C61" s="274" t="s">
        <v>386</v>
      </c>
      <c r="D61" s="48"/>
      <c r="E61" s="61">
        <v>84</v>
      </c>
      <c r="F61" s="177"/>
      <c r="G61" s="61">
        <v>-55</v>
      </c>
      <c r="H61" s="177"/>
      <c r="I61" s="61">
        <v>28</v>
      </c>
      <c r="J61" s="177"/>
      <c r="K61" s="61">
        <v>28</v>
      </c>
      <c r="L61" s="177"/>
      <c r="M61" s="61">
        <v>0</v>
      </c>
      <c r="N61" s="177"/>
      <c r="O61" s="61">
        <v>0</v>
      </c>
      <c r="P61" s="177"/>
      <c r="Q61" s="61">
        <v>0</v>
      </c>
      <c r="R61" s="177"/>
      <c r="S61" s="61">
        <v>28</v>
      </c>
      <c r="T61" s="177"/>
      <c r="U61" s="61">
        <v>43</v>
      </c>
      <c r="V61" s="61"/>
      <c r="W61" s="61">
        <v>-15</v>
      </c>
      <c r="X61" s="61"/>
      <c r="Y61" s="61">
        <v>0</v>
      </c>
      <c r="Z61" s="61"/>
      <c r="AA61" s="61">
        <v>0</v>
      </c>
      <c r="AB61" s="177"/>
      <c r="AC61" s="61">
        <v>45</v>
      </c>
      <c r="AD61" s="177"/>
      <c r="AE61" s="61">
        <v>200</v>
      </c>
      <c r="AF61" s="177"/>
      <c r="AG61" s="61">
        <v>335</v>
      </c>
      <c r="AH61" s="56"/>
      <c r="AI61" s="51"/>
      <c r="AJ61" s="293"/>
    </row>
    <row r="62" spans="1:36" s="36" customFormat="1" ht="12" customHeight="1" x14ac:dyDescent="0.2">
      <c r="B62" s="270" t="s">
        <v>170</v>
      </c>
      <c r="C62" s="274" t="s">
        <v>267</v>
      </c>
      <c r="D62" s="48"/>
      <c r="E62" s="61">
        <v>1250</v>
      </c>
      <c r="F62" s="177"/>
      <c r="G62" s="61">
        <v>-61</v>
      </c>
      <c r="H62" s="177"/>
      <c r="I62" s="61">
        <v>1189</v>
      </c>
      <c r="J62" s="177"/>
      <c r="K62" s="61">
        <v>604</v>
      </c>
      <c r="L62" s="177"/>
      <c r="M62" s="61">
        <v>585</v>
      </c>
      <c r="N62" s="177"/>
      <c r="O62" s="61">
        <v>18</v>
      </c>
      <c r="P62" s="177"/>
      <c r="Q62" s="61">
        <v>332</v>
      </c>
      <c r="R62" s="177"/>
      <c r="S62" s="61">
        <v>839</v>
      </c>
      <c r="T62" s="177"/>
      <c r="U62" s="61">
        <v>14</v>
      </c>
      <c r="V62" s="61"/>
      <c r="W62" s="61">
        <v>459</v>
      </c>
      <c r="X62" s="61"/>
      <c r="Y62" s="61">
        <v>366</v>
      </c>
      <c r="Z62" s="61"/>
      <c r="AA62" s="61">
        <v>0</v>
      </c>
      <c r="AB62" s="177"/>
      <c r="AC62" s="61">
        <v>24</v>
      </c>
      <c r="AD62" s="177"/>
      <c r="AE62" s="61">
        <v>19</v>
      </c>
      <c r="AF62" s="177"/>
      <c r="AG62" s="61">
        <v>285</v>
      </c>
      <c r="AH62" s="56"/>
      <c r="AI62" s="51"/>
      <c r="AJ62" s="293"/>
    </row>
    <row r="63" spans="1:36" s="36" customFormat="1" ht="12" customHeight="1" x14ac:dyDescent="0.2">
      <c r="B63" s="270" t="s">
        <v>171</v>
      </c>
      <c r="C63" s="274" t="s">
        <v>261</v>
      </c>
      <c r="D63" s="48"/>
      <c r="E63" s="61">
        <v>8506</v>
      </c>
      <c r="F63" s="177"/>
      <c r="G63" s="61">
        <v>567</v>
      </c>
      <c r="H63" s="177"/>
      <c r="I63" s="61">
        <v>9073</v>
      </c>
      <c r="J63" s="177"/>
      <c r="K63" s="61">
        <v>5701</v>
      </c>
      <c r="L63" s="177"/>
      <c r="M63" s="61">
        <v>3372</v>
      </c>
      <c r="N63" s="177"/>
      <c r="O63" s="61">
        <v>162</v>
      </c>
      <c r="P63" s="177"/>
      <c r="Q63" s="61">
        <v>46</v>
      </c>
      <c r="R63" s="177"/>
      <c r="S63" s="61">
        <v>8865</v>
      </c>
      <c r="T63" s="177"/>
      <c r="U63" s="61">
        <v>2079</v>
      </c>
      <c r="V63" s="61"/>
      <c r="W63" s="61">
        <v>4446</v>
      </c>
      <c r="X63" s="61"/>
      <c r="Y63" s="61">
        <v>2340</v>
      </c>
      <c r="Z63" s="61"/>
      <c r="AA63" s="61">
        <v>0</v>
      </c>
      <c r="AB63" s="177"/>
      <c r="AC63" s="61">
        <v>235</v>
      </c>
      <c r="AD63" s="177"/>
      <c r="AE63" s="61">
        <v>446</v>
      </c>
      <c r="AF63" s="177"/>
      <c r="AG63" s="61">
        <v>4504</v>
      </c>
      <c r="AH63" s="56"/>
      <c r="AI63" s="51"/>
      <c r="AJ63" s="293"/>
    </row>
    <row r="64" spans="1:36" s="36" customFormat="1" ht="12" customHeight="1" x14ac:dyDescent="0.2">
      <c r="B64" s="270" t="s">
        <v>172</v>
      </c>
      <c r="C64" s="274" t="s">
        <v>249</v>
      </c>
      <c r="D64" s="48"/>
      <c r="E64" s="61">
        <v>431569</v>
      </c>
      <c r="F64" s="177"/>
      <c r="G64" s="61">
        <v>-23530</v>
      </c>
      <c r="H64" s="177"/>
      <c r="I64" s="61">
        <v>408038</v>
      </c>
      <c r="J64" s="177"/>
      <c r="K64" s="61">
        <v>25703</v>
      </c>
      <c r="L64" s="177"/>
      <c r="M64" s="61">
        <v>382336</v>
      </c>
      <c r="N64" s="177"/>
      <c r="O64" s="61">
        <v>9719</v>
      </c>
      <c r="P64" s="177"/>
      <c r="Q64" s="61">
        <v>108784</v>
      </c>
      <c r="R64" s="177"/>
      <c r="S64" s="61">
        <v>289536</v>
      </c>
      <c r="T64" s="177"/>
      <c r="U64" s="61">
        <v>20222</v>
      </c>
      <c r="V64" s="61"/>
      <c r="W64" s="61">
        <v>145191</v>
      </c>
      <c r="X64" s="61"/>
      <c r="Y64" s="61">
        <v>124123</v>
      </c>
      <c r="Z64" s="61"/>
      <c r="AA64" s="61">
        <v>0</v>
      </c>
      <c r="AB64" s="177"/>
      <c r="AC64" s="61">
        <v>2853</v>
      </c>
      <c r="AD64" s="177"/>
      <c r="AE64" s="61">
        <v>8576</v>
      </c>
      <c r="AF64" s="177"/>
      <c r="AG64" s="61">
        <v>19572</v>
      </c>
      <c r="AH64" s="56"/>
      <c r="AI64" s="51"/>
      <c r="AJ64" s="293"/>
    </row>
    <row r="65" spans="2:36" s="36" customFormat="1" ht="12" customHeight="1" x14ac:dyDescent="0.2">
      <c r="B65" s="270" t="s">
        <v>173</v>
      </c>
      <c r="C65" s="274" t="s">
        <v>321</v>
      </c>
      <c r="D65" s="48"/>
      <c r="E65" s="61">
        <v>5851</v>
      </c>
      <c r="F65" s="177"/>
      <c r="G65" s="61">
        <v>550</v>
      </c>
      <c r="H65" s="177"/>
      <c r="I65" s="61">
        <v>6401</v>
      </c>
      <c r="J65" s="177"/>
      <c r="K65" s="61">
        <v>4249</v>
      </c>
      <c r="L65" s="177"/>
      <c r="M65" s="61">
        <v>2152</v>
      </c>
      <c r="N65" s="177"/>
      <c r="O65" s="61">
        <v>65</v>
      </c>
      <c r="P65" s="177"/>
      <c r="Q65" s="61">
        <v>439</v>
      </c>
      <c r="R65" s="177"/>
      <c r="S65" s="61">
        <v>5897</v>
      </c>
      <c r="T65" s="177"/>
      <c r="U65" s="61">
        <v>235</v>
      </c>
      <c r="V65" s="61"/>
      <c r="W65" s="61">
        <v>3521</v>
      </c>
      <c r="X65" s="61"/>
      <c r="Y65" s="61">
        <v>2141</v>
      </c>
      <c r="Z65" s="61"/>
      <c r="AA65" s="61">
        <v>0</v>
      </c>
      <c r="AB65" s="177"/>
      <c r="AC65" s="61">
        <v>904</v>
      </c>
      <c r="AD65" s="177"/>
      <c r="AE65" s="61">
        <v>955</v>
      </c>
      <c r="AF65" s="177"/>
      <c r="AG65" s="61">
        <v>1085</v>
      </c>
      <c r="AH65" s="56"/>
      <c r="AI65" s="51"/>
      <c r="AJ65" s="293"/>
    </row>
    <row r="66" spans="2:36" s="36" customFormat="1" ht="12" customHeight="1" x14ac:dyDescent="0.2">
      <c r="B66" s="270" t="s">
        <v>174</v>
      </c>
      <c r="C66" s="274" t="s">
        <v>264</v>
      </c>
      <c r="D66" s="48"/>
      <c r="E66" s="61">
        <v>26363</v>
      </c>
      <c r="F66" s="177"/>
      <c r="G66" s="61">
        <v>1370</v>
      </c>
      <c r="H66" s="177"/>
      <c r="I66" s="61">
        <v>27733</v>
      </c>
      <c r="J66" s="177"/>
      <c r="K66" s="61">
        <v>23656</v>
      </c>
      <c r="L66" s="177"/>
      <c r="M66" s="61">
        <v>4077</v>
      </c>
      <c r="N66" s="177"/>
      <c r="O66" s="61">
        <v>168</v>
      </c>
      <c r="P66" s="177"/>
      <c r="Q66" s="61">
        <v>93</v>
      </c>
      <c r="R66" s="177"/>
      <c r="S66" s="61">
        <v>27473</v>
      </c>
      <c r="T66" s="177"/>
      <c r="U66" s="61">
        <v>13676</v>
      </c>
      <c r="V66" s="61"/>
      <c r="W66" s="61">
        <v>9495</v>
      </c>
      <c r="X66" s="61"/>
      <c r="Y66" s="61">
        <v>4302</v>
      </c>
      <c r="Z66" s="61"/>
      <c r="AA66" s="61">
        <v>0</v>
      </c>
      <c r="AB66" s="177"/>
      <c r="AC66" s="61">
        <v>971</v>
      </c>
      <c r="AD66" s="177"/>
      <c r="AE66" s="61">
        <v>353</v>
      </c>
      <c r="AF66" s="177"/>
      <c r="AG66" s="61">
        <v>4365</v>
      </c>
      <c r="AH66" s="56"/>
      <c r="AI66" s="51"/>
      <c r="AJ66" s="293"/>
    </row>
    <row r="67" spans="2:36" s="36" customFormat="1" ht="12" customHeight="1" x14ac:dyDescent="0.2">
      <c r="B67" s="270" t="s">
        <v>175</v>
      </c>
      <c r="C67" s="274" t="s">
        <v>232</v>
      </c>
      <c r="D67" s="48"/>
      <c r="E67" s="61">
        <v>1136</v>
      </c>
      <c r="F67" s="177"/>
      <c r="G67" s="61">
        <v>-162</v>
      </c>
      <c r="H67" s="177"/>
      <c r="I67" s="61">
        <v>974</v>
      </c>
      <c r="J67" s="177"/>
      <c r="K67" s="61">
        <v>966</v>
      </c>
      <c r="L67" s="177"/>
      <c r="M67" s="61">
        <v>8</v>
      </c>
      <c r="N67" s="177"/>
      <c r="O67" s="61">
        <v>478</v>
      </c>
      <c r="P67" s="177"/>
      <c r="Q67" s="61">
        <v>9</v>
      </c>
      <c r="R67" s="177"/>
      <c r="S67" s="61">
        <v>486</v>
      </c>
      <c r="T67" s="177"/>
      <c r="U67" s="61">
        <v>1</v>
      </c>
      <c r="V67" s="61"/>
      <c r="W67" s="61">
        <v>292</v>
      </c>
      <c r="X67" s="61"/>
      <c r="Y67" s="61">
        <v>193</v>
      </c>
      <c r="Z67" s="61"/>
      <c r="AA67" s="61">
        <v>0</v>
      </c>
      <c r="AB67" s="177"/>
      <c r="AC67" s="61">
        <v>3</v>
      </c>
      <c r="AD67" s="177"/>
      <c r="AE67" s="61">
        <v>555</v>
      </c>
      <c r="AF67" s="177"/>
      <c r="AG67" s="61">
        <v>15</v>
      </c>
      <c r="AH67" s="56"/>
      <c r="AI67" s="51"/>
      <c r="AJ67" s="293"/>
    </row>
    <row r="68" spans="2:36" s="36" customFormat="1" ht="12" customHeight="1" x14ac:dyDescent="0.2">
      <c r="B68" s="270" t="s">
        <v>176</v>
      </c>
      <c r="C68" s="274" t="s">
        <v>241</v>
      </c>
      <c r="D68" s="48"/>
      <c r="E68" s="61">
        <v>5975</v>
      </c>
      <c r="F68" s="177"/>
      <c r="G68" s="61">
        <v>-1856</v>
      </c>
      <c r="H68" s="177"/>
      <c r="I68" s="61">
        <v>4119</v>
      </c>
      <c r="J68" s="177"/>
      <c r="K68" s="61">
        <v>742</v>
      </c>
      <c r="L68" s="177"/>
      <c r="M68" s="61">
        <v>3378</v>
      </c>
      <c r="N68" s="177"/>
      <c r="O68" s="61">
        <v>359</v>
      </c>
      <c r="P68" s="177"/>
      <c r="Q68" s="61">
        <v>349</v>
      </c>
      <c r="R68" s="177"/>
      <c r="S68" s="61">
        <v>3411</v>
      </c>
      <c r="T68" s="177"/>
      <c r="U68" s="61">
        <v>0</v>
      </c>
      <c r="V68" s="61"/>
      <c r="W68" s="61">
        <v>2075</v>
      </c>
      <c r="X68" s="61"/>
      <c r="Y68" s="61">
        <v>1336</v>
      </c>
      <c r="Z68" s="61"/>
      <c r="AA68" s="61">
        <v>0</v>
      </c>
      <c r="AB68" s="177"/>
      <c r="AC68" s="61">
        <v>9</v>
      </c>
      <c r="AD68" s="177"/>
      <c r="AE68" s="61">
        <v>343</v>
      </c>
      <c r="AF68" s="177"/>
      <c r="AG68" s="61">
        <v>273</v>
      </c>
      <c r="AH68" s="56"/>
      <c r="AI68" s="51"/>
      <c r="AJ68" s="293"/>
    </row>
    <row r="69" spans="2:36" s="36" customFormat="1" ht="12" customHeight="1" x14ac:dyDescent="0.2">
      <c r="B69" s="270" t="s">
        <v>177</v>
      </c>
      <c r="C69" s="274" t="s">
        <v>243</v>
      </c>
      <c r="D69" s="48"/>
      <c r="E69" s="61">
        <v>3319</v>
      </c>
      <c r="F69" s="177"/>
      <c r="G69" s="61">
        <v>-286</v>
      </c>
      <c r="H69" s="177"/>
      <c r="I69" s="61">
        <v>3033</v>
      </c>
      <c r="J69" s="177"/>
      <c r="K69" s="61">
        <v>1618</v>
      </c>
      <c r="L69" s="177"/>
      <c r="M69" s="61">
        <v>1414</v>
      </c>
      <c r="N69" s="177"/>
      <c r="O69" s="61">
        <v>31</v>
      </c>
      <c r="P69" s="177"/>
      <c r="Q69" s="61">
        <v>403</v>
      </c>
      <c r="R69" s="177"/>
      <c r="S69" s="61">
        <v>2599</v>
      </c>
      <c r="T69" s="177"/>
      <c r="U69" s="61">
        <v>536</v>
      </c>
      <c r="V69" s="61"/>
      <c r="W69" s="61">
        <v>1867</v>
      </c>
      <c r="X69" s="61"/>
      <c r="Y69" s="61">
        <v>196</v>
      </c>
      <c r="Z69" s="61"/>
      <c r="AA69" s="61">
        <v>0</v>
      </c>
      <c r="AB69" s="177"/>
      <c r="AC69" s="61">
        <v>92</v>
      </c>
      <c r="AD69" s="177"/>
      <c r="AE69" s="61">
        <v>76</v>
      </c>
      <c r="AF69" s="177"/>
      <c r="AG69" s="61">
        <v>831</v>
      </c>
      <c r="AH69" s="56"/>
      <c r="AI69" s="51"/>
      <c r="AJ69" s="293"/>
    </row>
    <row r="70" spans="2:36" s="36" customFormat="1" ht="12" customHeight="1" x14ac:dyDescent="0.2">
      <c r="B70" s="270" t="s">
        <v>178</v>
      </c>
      <c r="C70" s="274" t="s">
        <v>28</v>
      </c>
      <c r="D70" s="48"/>
      <c r="E70" s="61">
        <v>1460</v>
      </c>
      <c r="F70" s="177"/>
      <c r="G70" s="61">
        <v>-22</v>
      </c>
      <c r="H70" s="177"/>
      <c r="I70" s="61">
        <v>1439</v>
      </c>
      <c r="J70" s="177"/>
      <c r="K70" s="61">
        <v>1432</v>
      </c>
      <c r="L70" s="177"/>
      <c r="M70" s="61">
        <v>7</v>
      </c>
      <c r="N70" s="177"/>
      <c r="O70" s="61">
        <v>349</v>
      </c>
      <c r="P70" s="177"/>
      <c r="Q70" s="61">
        <v>174</v>
      </c>
      <c r="R70" s="177"/>
      <c r="S70" s="61">
        <v>916</v>
      </c>
      <c r="T70" s="177"/>
      <c r="U70" s="61">
        <v>58</v>
      </c>
      <c r="V70" s="61"/>
      <c r="W70" s="61">
        <v>792</v>
      </c>
      <c r="X70" s="61"/>
      <c r="Y70" s="61">
        <v>66</v>
      </c>
      <c r="Z70" s="61"/>
      <c r="AA70" s="61">
        <v>0</v>
      </c>
      <c r="AB70" s="177"/>
      <c r="AC70" s="61">
        <v>12</v>
      </c>
      <c r="AD70" s="177"/>
      <c r="AE70" s="61">
        <v>1331</v>
      </c>
      <c r="AF70" s="177"/>
      <c r="AG70" s="61">
        <v>166</v>
      </c>
      <c r="AH70" s="56"/>
      <c r="AI70" s="51"/>
      <c r="AJ70" s="293"/>
    </row>
    <row r="71" spans="2:36" s="36" customFormat="1" ht="12" customHeight="1" x14ac:dyDescent="0.2">
      <c r="B71" s="270" t="s">
        <v>463</v>
      </c>
      <c r="C71" s="274" t="s">
        <v>600</v>
      </c>
      <c r="D71" s="48"/>
      <c r="E71" s="61">
        <v>42</v>
      </c>
      <c r="F71" s="177"/>
      <c r="G71" s="61">
        <v>50</v>
      </c>
      <c r="H71" s="177"/>
      <c r="I71" s="61">
        <v>92</v>
      </c>
      <c r="J71" s="177"/>
      <c r="K71" s="61">
        <v>92</v>
      </c>
      <c r="L71" s="177"/>
      <c r="M71" s="61">
        <v>0</v>
      </c>
      <c r="N71" s="177"/>
      <c r="O71" s="61">
        <v>0</v>
      </c>
      <c r="P71" s="177"/>
      <c r="Q71" s="61">
        <v>0</v>
      </c>
      <c r="R71" s="177"/>
      <c r="S71" s="61">
        <v>92</v>
      </c>
      <c r="T71" s="177"/>
      <c r="U71" s="61">
        <v>38</v>
      </c>
      <c r="V71" s="61"/>
      <c r="W71" s="61">
        <v>54</v>
      </c>
      <c r="X71" s="61"/>
      <c r="Y71" s="61">
        <v>0</v>
      </c>
      <c r="Z71" s="61"/>
      <c r="AA71" s="61">
        <v>0</v>
      </c>
      <c r="AB71" s="177"/>
      <c r="AC71" s="61">
        <v>4</v>
      </c>
      <c r="AD71" s="177"/>
      <c r="AE71" s="61">
        <v>0</v>
      </c>
      <c r="AF71" s="177"/>
      <c r="AG71" s="61">
        <v>0</v>
      </c>
      <c r="AH71" s="56"/>
      <c r="AI71" s="51"/>
      <c r="AJ71" s="293"/>
    </row>
    <row r="72" spans="2:36" s="36" customFormat="1" ht="12" customHeight="1" x14ac:dyDescent="0.2">
      <c r="B72" s="270" t="s">
        <v>179</v>
      </c>
      <c r="C72" s="274" t="s">
        <v>247</v>
      </c>
      <c r="D72" s="48"/>
      <c r="E72" s="61">
        <v>109761</v>
      </c>
      <c r="F72" s="177"/>
      <c r="G72" s="61">
        <v>-1664</v>
      </c>
      <c r="H72" s="177"/>
      <c r="I72" s="61">
        <v>108096</v>
      </c>
      <c r="J72" s="177"/>
      <c r="K72" s="61">
        <v>23679</v>
      </c>
      <c r="L72" s="177"/>
      <c r="M72" s="61">
        <v>84417</v>
      </c>
      <c r="N72" s="177"/>
      <c r="O72" s="61">
        <v>7179</v>
      </c>
      <c r="P72" s="177"/>
      <c r="Q72" s="61">
        <v>32544</v>
      </c>
      <c r="R72" s="177"/>
      <c r="S72" s="61">
        <v>68373</v>
      </c>
      <c r="T72" s="177"/>
      <c r="U72" s="61">
        <v>4361</v>
      </c>
      <c r="V72" s="61"/>
      <c r="W72" s="61">
        <v>33853</v>
      </c>
      <c r="X72" s="61"/>
      <c r="Y72" s="61">
        <v>30158</v>
      </c>
      <c r="Z72" s="61"/>
      <c r="AA72" s="61">
        <v>0</v>
      </c>
      <c r="AB72" s="177"/>
      <c r="AC72" s="61">
        <v>3772</v>
      </c>
      <c r="AD72" s="177"/>
      <c r="AE72" s="61">
        <v>3803</v>
      </c>
      <c r="AF72" s="177"/>
      <c r="AG72" s="61">
        <v>9652</v>
      </c>
      <c r="AH72" s="56"/>
      <c r="AI72" s="51"/>
      <c r="AJ72" s="293"/>
    </row>
    <row r="73" spans="2:36" s="36" customFormat="1" ht="12" customHeight="1" x14ac:dyDescent="0.2">
      <c r="B73" s="270" t="s">
        <v>1423</v>
      </c>
      <c r="C73" s="274" t="s">
        <v>603</v>
      </c>
      <c r="D73" s="48"/>
      <c r="E73" s="61">
        <v>1</v>
      </c>
      <c r="F73" s="177"/>
      <c r="G73" s="61">
        <v>0</v>
      </c>
      <c r="H73" s="177"/>
      <c r="I73" s="61">
        <v>1</v>
      </c>
      <c r="J73" s="177"/>
      <c r="K73" s="61">
        <v>1</v>
      </c>
      <c r="L73" s="177"/>
      <c r="M73" s="61">
        <v>0</v>
      </c>
      <c r="N73" s="177"/>
      <c r="O73" s="61">
        <v>0</v>
      </c>
      <c r="P73" s="177"/>
      <c r="Q73" s="61">
        <v>0</v>
      </c>
      <c r="R73" s="177"/>
      <c r="S73" s="61">
        <v>1</v>
      </c>
      <c r="T73" s="177"/>
      <c r="U73" s="61">
        <v>0</v>
      </c>
      <c r="V73" s="61"/>
      <c r="W73" s="61">
        <v>0</v>
      </c>
      <c r="X73" s="61"/>
      <c r="Y73" s="61">
        <v>1</v>
      </c>
      <c r="Z73" s="61"/>
      <c r="AA73" s="61">
        <v>0</v>
      </c>
      <c r="AB73" s="177"/>
      <c r="AC73" s="61">
        <v>0</v>
      </c>
      <c r="AD73" s="177"/>
      <c r="AE73" s="61">
        <v>0</v>
      </c>
      <c r="AF73" s="177"/>
      <c r="AG73" s="61">
        <v>0</v>
      </c>
      <c r="AH73" s="56"/>
      <c r="AI73" s="51"/>
      <c r="AJ73" s="293"/>
    </row>
    <row r="74" spans="2:36" s="36" customFormat="1" ht="12" customHeight="1" x14ac:dyDescent="0.2">
      <c r="B74" s="270" t="s">
        <v>460</v>
      </c>
      <c r="C74" s="274" t="s">
        <v>605</v>
      </c>
      <c r="D74" s="48"/>
      <c r="E74" s="61">
        <v>4</v>
      </c>
      <c r="F74" s="177"/>
      <c r="G74" s="61">
        <v>0</v>
      </c>
      <c r="H74" s="177"/>
      <c r="I74" s="61">
        <v>4</v>
      </c>
      <c r="J74" s="177"/>
      <c r="K74" s="61">
        <v>4</v>
      </c>
      <c r="L74" s="177"/>
      <c r="M74" s="61">
        <v>0</v>
      </c>
      <c r="N74" s="177"/>
      <c r="O74" s="61">
        <v>0</v>
      </c>
      <c r="P74" s="177"/>
      <c r="Q74" s="61">
        <v>0</v>
      </c>
      <c r="R74" s="177"/>
      <c r="S74" s="61">
        <v>4</v>
      </c>
      <c r="T74" s="177"/>
      <c r="U74" s="61">
        <v>0</v>
      </c>
      <c r="V74" s="61"/>
      <c r="W74" s="61">
        <v>0</v>
      </c>
      <c r="X74" s="61"/>
      <c r="Y74" s="61">
        <v>4</v>
      </c>
      <c r="Z74" s="61"/>
      <c r="AA74" s="61">
        <v>0</v>
      </c>
      <c r="AB74" s="177"/>
      <c r="AC74" s="61">
        <v>0</v>
      </c>
      <c r="AD74" s="177"/>
      <c r="AE74" s="61">
        <v>0</v>
      </c>
      <c r="AF74" s="177"/>
      <c r="AG74" s="61">
        <v>0</v>
      </c>
      <c r="AH74" s="56"/>
      <c r="AI74" s="51"/>
      <c r="AJ74" s="293"/>
    </row>
    <row r="75" spans="2:36" s="36" customFormat="1" ht="12" customHeight="1" x14ac:dyDescent="0.2">
      <c r="B75" s="270" t="s">
        <v>180</v>
      </c>
      <c r="C75" s="274" t="s">
        <v>320</v>
      </c>
      <c r="D75" s="48"/>
      <c r="E75" s="61">
        <v>13787</v>
      </c>
      <c r="F75" s="177"/>
      <c r="G75" s="61">
        <v>1490</v>
      </c>
      <c r="H75" s="177"/>
      <c r="I75" s="61">
        <v>15277</v>
      </c>
      <c r="J75" s="177"/>
      <c r="K75" s="61">
        <v>15254</v>
      </c>
      <c r="L75" s="177"/>
      <c r="M75" s="61">
        <v>23</v>
      </c>
      <c r="N75" s="177"/>
      <c r="O75" s="61">
        <v>97</v>
      </c>
      <c r="P75" s="177"/>
      <c r="Q75" s="61">
        <v>1</v>
      </c>
      <c r="R75" s="177"/>
      <c r="S75" s="61">
        <v>15178</v>
      </c>
      <c r="T75" s="177"/>
      <c r="U75" s="61">
        <v>5538</v>
      </c>
      <c r="V75" s="61"/>
      <c r="W75" s="61">
        <v>8269</v>
      </c>
      <c r="X75" s="61"/>
      <c r="Y75" s="61">
        <v>1371</v>
      </c>
      <c r="Z75" s="61"/>
      <c r="AA75" s="61">
        <v>0</v>
      </c>
      <c r="AB75" s="177"/>
      <c r="AC75" s="61">
        <v>547</v>
      </c>
      <c r="AD75" s="177"/>
      <c r="AE75" s="61">
        <v>315</v>
      </c>
      <c r="AF75" s="177"/>
      <c r="AG75" s="61">
        <v>632</v>
      </c>
      <c r="AH75" s="56"/>
      <c r="AI75" s="51"/>
      <c r="AJ75" s="293"/>
    </row>
    <row r="76" spans="2:36" s="36" customFormat="1" ht="12" customHeight="1" x14ac:dyDescent="0.2">
      <c r="B76" s="270" t="s">
        <v>369</v>
      </c>
      <c r="C76" s="274" t="s">
        <v>116</v>
      </c>
      <c r="D76" s="48"/>
      <c r="E76" s="61">
        <v>0</v>
      </c>
      <c r="F76" s="177"/>
      <c r="G76" s="61">
        <v>0</v>
      </c>
      <c r="H76" s="177"/>
      <c r="I76" s="61">
        <v>0</v>
      </c>
      <c r="J76" s="177"/>
      <c r="K76" s="61">
        <v>0</v>
      </c>
      <c r="L76" s="177"/>
      <c r="M76" s="61">
        <v>0</v>
      </c>
      <c r="N76" s="177"/>
      <c r="O76" s="61">
        <v>0</v>
      </c>
      <c r="P76" s="177"/>
      <c r="Q76" s="61">
        <v>0</v>
      </c>
      <c r="R76" s="177"/>
      <c r="S76" s="61">
        <v>0</v>
      </c>
      <c r="T76" s="177"/>
      <c r="U76" s="61">
        <v>0</v>
      </c>
      <c r="V76" s="61"/>
      <c r="W76" s="61">
        <v>0</v>
      </c>
      <c r="X76" s="61"/>
      <c r="Y76" s="61">
        <v>0</v>
      </c>
      <c r="Z76" s="61"/>
      <c r="AA76" s="61">
        <v>0</v>
      </c>
      <c r="AB76" s="177"/>
      <c r="AC76" s="61">
        <v>0</v>
      </c>
      <c r="AD76" s="177"/>
      <c r="AE76" s="61">
        <v>0</v>
      </c>
      <c r="AF76" s="177"/>
      <c r="AG76" s="61">
        <v>0</v>
      </c>
      <c r="AH76" s="56"/>
      <c r="AI76" s="51"/>
      <c r="AJ76" s="293"/>
    </row>
    <row r="77" spans="2:36" s="36" customFormat="1" ht="12" customHeight="1" x14ac:dyDescent="0.2">
      <c r="B77" s="274" t="s">
        <v>181</v>
      </c>
      <c r="C77" s="274" t="s">
        <v>518</v>
      </c>
      <c r="D77" s="48"/>
      <c r="E77" s="61">
        <v>685265</v>
      </c>
      <c r="F77" s="177"/>
      <c r="G77" s="61">
        <v>-13827</v>
      </c>
      <c r="H77" s="177"/>
      <c r="I77" s="61">
        <v>671438</v>
      </c>
      <c r="J77" s="177"/>
      <c r="K77" s="61">
        <v>183831</v>
      </c>
      <c r="L77" s="177"/>
      <c r="M77" s="61">
        <v>487607</v>
      </c>
      <c r="N77" s="177"/>
      <c r="O77" s="61">
        <v>20762</v>
      </c>
      <c r="P77" s="177"/>
      <c r="Q77" s="61">
        <v>144620</v>
      </c>
      <c r="R77" s="177"/>
      <c r="S77" s="61">
        <v>506055</v>
      </c>
      <c r="T77" s="177"/>
      <c r="U77" s="61">
        <v>100485</v>
      </c>
      <c r="V77" s="61"/>
      <c r="W77" s="61">
        <v>234390</v>
      </c>
      <c r="X77" s="61"/>
      <c r="Y77" s="61">
        <v>171180</v>
      </c>
      <c r="Z77" s="61"/>
      <c r="AA77" s="61">
        <v>0</v>
      </c>
      <c r="AB77" s="177"/>
      <c r="AC77" s="61">
        <v>16696</v>
      </c>
      <c r="AD77" s="177"/>
      <c r="AE77" s="61">
        <v>22389</v>
      </c>
      <c r="AF77" s="177"/>
      <c r="AG77" s="61">
        <v>53348</v>
      </c>
      <c r="AH77" s="56"/>
      <c r="AI77" s="51"/>
      <c r="AJ77" s="293"/>
    </row>
    <row r="78" spans="2:36" s="36" customFormat="1" ht="12" customHeight="1" x14ac:dyDescent="0.2">
      <c r="B78" s="270"/>
      <c r="C78" s="274"/>
      <c r="D78" s="48"/>
      <c r="E78" s="178">
        <f>E77-SUM(E55:E76)</f>
        <v>1</v>
      </c>
      <c r="F78" s="178"/>
      <c r="G78" s="178">
        <f>G77-SUM(G55:G76)</f>
        <v>0</v>
      </c>
      <c r="H78" s="178"/>
      <c r="I78" s="178">
        <f>I77-SUM(I55:I76)</f>
        <v>2</v>
      </c>
      <c r="J78" s="178"/>
      <c r="K78" s="178">
        <f>K77-SUM(K55:K76)</f>
        <v>3</v>
      </c>
      <c r="L78" s="178"/>
      <c r="M78" s="178">
        <f>M77-SUM(M55:M76)</f>
        <v>1</v>
      </c>
      <c r="N78" s="178"/>
      <c r="O78" s="178">
        <f>O77-SUM(O55:O76)</f>
        <v>0</v>
      </c>
      <c r="P78" s="178"/>
      <c r="Q78" s="178">
        <f>Q77-SUM(Q55:Q76)</f>
        <v>1</v>
      </c>
      <c r="R78" s="178"/>
      <c r="S78" s="178">
        <f>S77-SUM(S55:S76)</f>
        <v>2</v>
      </c>
      <c r="T78" s="178"/>
      <c r="U78" s="178">
        <f>U77-SUM(U55:U76)</f>
        <v>1</v>
      </c>
      <c r="V78" s="178"/>
      <c r="W78" s="178">
        <f>W77-SUM(W55:W76)</f>
        <v>0</v>
      </c>
      <c r="X78" s="178"/>
      <c r="Y78" s="178">
        <f>Y77-SUM(Y55:Y76)</f>
        <v>3</v>
      </c>
      <c r="Z78" s="178"/>
      <c r="AA78" s="178">
        <f>AA77-SUM(AA55:AA76)</f>
        <v>0</v>
      </c>
      <c r="AB78" s="178"/>
      <c r="AC78" s="178">
        <f>AC77-SUM(AC55:AC76)</f>
        <v>1</v>
      </c>
      <c r="AD78" s="178"/>
      <c r="AE78" s="178">
        <f>AE77-SUM(AE55:AE76)</f>
        <v>0</v>
      </c>
      <c r="AF78" s="178"/>
      <c r="AG78" s="178">
        <f>AG77-SUM(AG55:AG76)</f>
        <v>-1</v>
      </c>
      <c r="AH78" s="56"/>
      <c r="AI78" s="51"/>
      <c r="AJ78" s="293"/>
    </row>
    <row r="79" spans="2:36" s="36" customFormat="1" ht="12" customHeight="1" x14ac:dyDescent="0.2">
      <c r="B79" s="270"/>
      <c r="C79" s="273" t="s">
        <v>467</v>
      </c>
      <c r="D79" s="48"/>
      <c r="E79" s="61"/>
      <c r="F79" s="177"/>
      <c r="G79" s="61"/>
      <c r="H79" s="177"/>
      <c r="I79" s="61"/>
      <c r="J79" s="177"/>
      <c r="K79" s="61"/>
      <c r="L79" s="177"/>
      <c r="M79" s="61"/>
      <c r="N79" s="177"/>
      <c r="O79" s="61"/>
      <c r="P79" s="177"/>
      <c r="Q79" s="61"/>
      <c r="R79" s="177"/>
      <c r="S79" s="61"/>
      <c r="T79" s="177"/>
      <c r="U79" s="61"/>
      <c r="V79" s="61"/>
      <c r="W79" s="61"/>
      <c r="X79" s="61"/>
      <c r="Y79" s="61"/>
      <c r="Z79" s="61"/>
      <c r="AA79" s="61"/>
      <c r="AB79" s="177"/>
      <c r="AC79" s="61"/>
      <c r="AD79" s="177"/>
      <c r="AE79" s="61"/>
      <c r="AF79" s="177"/>
      <c r="AG79" s="61"/>
      <c r="AH79" s="56"/>
      <c r="AI79" s="51"/>
      <c r="AJ79" s="293"/>
    </row>
    <row r="80" spans="2:36" s="36" customFormat="1" ht="12" customHeight="1" x14ac:dyDescent="0.2">
      <c r="B80" s="270"/>
      <c r="C80" s="273" t="s">
        <v>121</v>
      </c>
      <c r="D80" s="48"/>
      <c r="E80" s="61"/>
      <c r="F80" s="177"/>
      <c r="G80" s="61"/>
      <c r="H80" s="177"/>
      <c r="I80" s="61"/>
      <c r="J80" s="177"/>
      <c r="K80" s="61"/>
      <c r="L80" s="177"/>
      <c r="M80" s="61"/>
      <c r="N80" s="177"/>
      <c r="O80" s="61"/>
      <c r="P80" s="177"/>
      <c r="Q80" s="61"/>
      <c r="R80" s="177"/>
      <c r="S80" s="61"/>
      <c r="T80" s="177"/>
      <c r="U80" s="61"/>
      <c r="V80" s="61"/>
      <c r="W80" s="61"/>
      <c r="X80" s="61"/>
      <c r="Y80" s="61"/>
      <c r="Z80" s="61"/>
      <c r="AA80" s="61"/>
      <c r="AB80" s="177"/>
      <c r="AC80" s="61"/>
      <c r="AD80" s="177"/>
      <c r="AE80" s="61"/>
      <c r="AF80" s="177"/>
      <c r="AG80" s="61"/>
      <c r="AH80" s="56"/>
      <c r="AI80" s="51"/>
      <c r="AJ80" s="293"/>
    </row>
    <row r="81" spans="2:36" s="36" customFormat="1" ht="12" customHeight="1" x14ac:dyDescent="0.2">
      <c r="B81" s="270" t="s">
        <v>182</v>
      </c>
      <c r="C81" s="274" t="s">
        <v>207</v>
      </c>
      <c r="D81" s="48"/>
      <c r="E81" s="61">
        <v>18</v>
      </c>
      <c r="F81" s="177"/>
      <c r="G81" s="61">
        <v>0</v>
      </c>
      <c r="H81" s="177"/>
      <c r="I81" s="61">
        <v>18</v>
      </c>
      <c r="J81" s="177"/>
      <c r="K81" s="61">
        <v>18</v>
      </c>
      <c r="L81" s="177"/>
      <c r="M81" s="61">
        <v>0</v>
      </c>
      <c r="N81" s="177"/>
      <c r="O81" s="61">
        <v>0</v>
      </c>
      <c r="P81" s="177"/>
      <c r="Q81" s="61">
        <v>16</v>
      </c>
      <c r="R81" s="177"/>
      <c r="S81" s="61">
        <v>1</v>
      </c>
      <c r="T81" s="177"/>
      <c r="U81" s="61">
        <v>0</v>
      </c>
      <c r="V81" s="61"/>
      <c r="W81" s="61">
        <v>0</v>
      </c>
      <c r="X81" s="61"/>
      <c r="Y81" s="61">
        <v>1</v>
      </c>
      <c r="Z81" s="61"/>
      <c r="AA81" s="61">
        <v>0</v>
      </c>
      <c r="AB81" s="177"/>
      <c r="AC81" s="61">
        <v>0</v>
      </c>
      <c r="AD81" s="177"/>
      <c r="AE81" s="61">
        <v>0</v>
      </c>
      <c r="AF81" s="177"/>
      <c r="AG81" s="61">
        <v>0</v>
      </c>
      <c r="AH81" s="56"/>
      <c r="AI81" s="51"/>
      <c r="AJ81" s="293"/>
    </row>
    <row r="82" spans="2:36" s="36" customFormat="1" ht="12" customHeight="1" x14ac:dyDescent="0.2">
      <c r="B82" s="270" t="s">
        <v>397</v>
      </c>
      <c r="C82" s="274" t="s">
        <v>613</v>
      </c>
      <c r="D82" s="48"/>
      <c r="E82" s="61">
        <v>-1</v>
      </c>
      <c r="F82" s="177"/>
      <c r="G82" s="61">
        <v>0</v>
      </c>
      <c r="H82" s="177"/>
      <c r="I82" s="61">
        <v>-1</v>
      </c>
      <c r="J82" s="177"/>
      <c r="K82" s="61">
        <v>-1</v>
      </c>
      <c r="L82" s="177"/>
      <c r="M82" s="61">
        <v>0</v>
      </c>
      <c r="N82" s="177"/>
      <c r="O82" s="61">
        <v>0</v>
      </c>
      <c r="P82" s="177"/>
      <c r="Q82" s="61">
        <v>-1</v>
      </c>
      <c r="R82" s="177"/>
      <c r="S82" s="61">
        <v>0</v>
      </c>
      <c r="T82" s="177"/>
      <c r="U82" s="61">
        <v>0</v>
      </c>
      <c r="V82" s="61"/>
      <c r="W82" s="61">
        <v>0</v>
      </c>
      <c r="X82" s="61"/>
      <c r="Y82" s="61">
        <v>0</v>
      </c>
      <c r="Z82" s="61"/>
      <c r="AA82" s="61">
        <v>0</v>
      </c>
      <c r="AB82" s="177"/>
      <c r="AC82" s="61">
        <v>0</v>
      </c>
      <c r="AD82" s="177"/>
      <c r="AE82" s="61">
        <v>0</v>
      </c>
      <c r="AF82" s="177"/>
      <c r="AG82" s="61">
        <v>0</v>
      </c>
      <c r="AH82" s="56"/>
      <c r="AI82" s="51"/>
      <c r="AJ82" s="293"/>
    </row>
    <row r="83" spans="2:36" s="36" customFormat="1" ht="12" customHeight="1" x14ac:dyDescent="0.2">
      <c r="B83" s="270" t="s">
        <v>183</v>
      </c>
      <c r="C83" s="274" t="s">
        <v>343</v>
      </c>
      <c r="D83" s="48"/>
      <c r="E83" s="61">
        <v>1</v>
      </c>
      <c r="F83" s="177"/>
      <c r="G83" s="61">
        <v>0</v>
      </c>
      <c r="H83" s="177"/>
      <c r="I83" s="61">
        <v>1</v>
      </c>
      <c r="J83" s="177"/>
      <c r="K83" s="61">
        <v>1</v>
      </c>
      <c r="L83" s="177"/>
      <c r="M83" s="61">
        <v>0</v>
      </c>
      <c r="N83" s="177"/>
      <c r="O83" s="61">
        <v>0</v>
      </c>
      <c r="P83" s="177"/>
      <c r="Q83" s="61">
        <v>0</v>
      </c>
      <c r="R83" s="177"/>
      <c r="S83" s="61">
        <v>1</v>
      </c>
      <c r="T83" s="177"/>
      <c r="U83" s="61">
        <v>0</v>
      </c>
      <c r="V83" s="61"/>
      <c r="W83" s="61">
        <v>0</v>
      </c>
      <c r="X83" s="61"/>
      <c r="Y83" s="61">
        <v>1</v>
      </c>
      <c r="Z83" s="61"/>
      <c r="AA83" s="61">
        <v>0</v>
      </c>
      <c r="AB83" s="177"/>
      <c r="AC83" s="61">
        <v>0</v>
      </c>
      <c r="AD83" s="177"/>
      <c r="AE83" s="61">
        <v>0</v>
      </c>
      <c r="AF83" s="177"/>
      <c r="AG83" s="61">
        <v>0</v>
      </c>
      <c r="AH83" s="56"/>
      <c r="AI83" s="51"/>
      <c r="AJ83" s="293"/>
    </row>
    <row r="84" spans="2:36" s="36" customFormat="1" ht="12" customHeight="1" x14ac:dyDescent="0.2">
      <c r="B84" s="270" t="s">
        <v>184</v>
      </c>
      <c r="C84" s="274" t="s">
        <v>5</v>
      </c>
      <c r="D84" s="48"/>
      <c r="E84" s="61">
        <v>41</v>
      </c>
      <c r="F84" s="177"/>
      <c r="G84" s="61">
        <v>5</v>
      </c>
      <c r="H84" s="177"/>
      <c r="I84" s="61">
        <v>46</v>
      </c>
      <c r="J84" s="177"/>
      <c r="K84" s="61">
        <v>46</v>
      </c>
      <c r="L84" s="177"/>
      <c r="M84" s="61">
        <v>0</v>
      </c>
      <c r="N84" s="177"/>
      <c r="O84" s="61">
        <v>3</v>
      </c>
      <c r="P84" s="177"/>
      <c r="Q84" s="61">
        <v>16</v>
      </c>
      <c r="R84" s="177"/>
      <c r="S84" s="61">
        <v>27</v>
      </c>
      <c r="T84" s="177"/>
      <c r="U84" s="61">
        <v>0</v>
      </c>
      <c r="V84" s="61"/>
      <c r="W84" s="61">
        <v>19</v>
      </c>
      <c r="X84" s="61"/>
      <c r="Y84" s="61">
        <v>8</v>
      </c>
      <c r="Z84" s="61"/>
      <c r="AA84" s="61">
        <v>0</v>
      </c>
      <c r="AB84" s="177"/>
      <c r="AC84" s="61">
        <v>1</v>
      </c>
      <c r="AD84" s="177"/>
      <c r="AE84" s="61">
        <v>499</v>
      </c>
      <c r="AF84" s="177"/>
      <c r="AG84" s="61">
        <v>1</v>
      </c>
      <c r="AH84" s="56"/>
      <c r="AI84" s="51"/>
      <c r="AJ84" s="293"/>
    </row>
    <row r="85" spans="2:36" s="36" customFormat="1" ht="12" customHeight="1" x14ac:dyDescent="0.2">
      <c r="B85" s="270" t="s">
        <v>185</v>
      </c>
      <c r="C85" s="274" t="s">
        <v>14</v>
      </c>
      <c r="D85" s="48"/>
      <c r="E85" s="61">
        <v>88</v>
      </c>
      <c r="F85" s="177"/>
      <c r="G85" s="61">
        <v>4</v>
      </c>
      <c r="H85" s="177"/>
      <c r="I85" s="61">
        <v>92</v>
      </c>
      <c r="J85" s="177"/>
      <c r="K85" s="61">
        <v>92</v>
      </c>
      <c r="L85" s="177"/>
      <c r="M85" s="61">
        <v>0</v>
      </c>
      <c r="N85" s="177"/>
      <c r="O85" s="61">
        <v>9</v>
      </c>
      <c r="P85" s="177"/>
      <c r="Q85" s="61">
        <v>76</v>
      </c>
      <c r="R85" s="177"/>
      <c r="S85" s="61">
        <v>7</v>
      </c>
      <c r="T85" s="177"/>
      <c r="U85" s="61">
        <v>0</v>
      </c>
      <c r="V85" s="61"/>
      <c r="W85" s="61">
        <v>7</v>
      </c>
      <c r="X85" s="61"/>
      <c r="Y85" s="61">
        <v>0</v>
      </c>
      <c r="Z85" s="61"/>
      <c r="AA85" s="61">
        <v>0</v>
      </c>
      <c r="AB85" s="177"/>
      <c r="AC85" s="61">
        <v>0</v>
      </c>
      <c r="AD85" s="177"/>
      <c r="AE85" s="61">
        <v>1306</v>
      </c>
      <c r="AF85" s="177"/>
      <c r="AG85" s="61">
        <v>35</v>
      </c>
      <c r="AH85" s="56"/>
      <c r="AI85" s="51"/>
      <c r="AJ85" s="293"/>
    </row>
    <row r="86" spans="2:36" s="36" customFormat="1" ht="12" customHeight="1" x14ac:dyDescent="0.2">
      <c r="B86" s="270" t="s">
        <v>187</v>
      </c>
      <c r="C86" s="274" t="s">
        <v>223</v>
      </c>
      <c r="D86" s="48"/>
      <c r="E86" s="61">
        <v>5608</v>
      </c>
      <c r="F86" s="177"/>
      <c r="G86" s="61">
        <v>-26</v>
      </c>
      <c r="H86" s="177"/>
      <c r="I86" s="61">
        <v>5582</v>
      </c>
      <c r="J86" s="177"/>
      <c r="K86" s="61">
        <v>1881</v>
      </c>
      <c r="L86" s="177"/>
      <c r="M86" s="61">
        <v>3702</v>
      </c>
      <c r="N86" s="177"/>
      <c r="O86" s="61">
        <v>336</v>
      </c>
      <c r="P86" s="177"/>
      <c r="Q86" s="61">
        <v>4334</v>
      </c>
      <c r="R86" s="177"/>
      <c r="S86" s="61">
        <v>912</v>
      </c>
      <c r="T86" s="177"/>
      <c r="U86" s="61">
        <v>18</v>
      </c>
      <c r="V86" s="61"/>
      <c r="W86" s="61">
        <v>866</v>
      </c>
      <c r="X86" s="61"/>
      <c r="Y86" s="61">
        <v>28</v>
      </c>
      <c r="Z86" s="61"/>
      <c r="AA86" s="61">
        <v>0</v>
      </c>
      <c r="AB86" s="177"/>
      <c r="AC86" s="61">
        <v>150</v>
      </c>
      <c r="AD86" s="177"/>
      <c r="AE86" s="61">
        <v>424</v>
      </c>
      <c r="AF86" s="177"/>
      <c r="AG86" s="61">
        <v>285</v>
      </c>
      <c r="AH86" s="56"/>
      <c r="AI86" s="51"/>
      <c r="AJ86" s="293"/>
    </row>
    <row r="87" spans="2:36" s="36" customFormat="1" ht="12" customHeight="1" x14ac:dyDescent="0.2">
      <c r="B87" s="270" t="s">
        <v>189</v>
      </c>
      <c r="C87" s="274" t="s">
        <v>15</v>
      </c>
      <c r="D87" s="48"/>
      <c r="E87" s="61">
        <v>1121</v>
      </c>
      <c r="F87" s="177"/>
      <c r="G87" s="61">
        <v>-3</v>
      </c>
      <c r="H87" s="177"/>
      <c r="I87" s="61">
        <v>1119</v>
      </c>
      <c r="J87" s="177"/>
      <c r="K87" s="61">
        <v>1119</v>
      </c>
      <c r="L87" s="177"/>
      <c r="M87" s="61">
        <v>0</v>
      </c>
      <c r="N87" s="177"/>
      <c r="O87" s="61">
        <v>66</v>
      </c>
      <c r="P87" s="177"/>
      <c r="Q87" s="61">
        <v>527</v>
      </c>
      <c r="R87" s="177"/>
      <c r="S87" s="61">
        <v>526</v>
      </c>
      <c r="T87" s="177"/>
      <c r="U87" s="61">
        <v>39</v>
      </c>
      <c r="V87" s="61"/>
      <c r="W87" s="61">
        <v>477</v>
      </c>
      <c r="X87" s="61"/>
      <c r="Y87" s="61">
        <v>9</v>
      </c>
      <c r="Z87" s="61"/>
      <c r="AA87" s="61">
        <v>0</v>
      </c>
      <c r="AB87" s="177"/>
      <c r="AC87" s="61">
        <v>196</v>
      </c>
      <c r="AD87" s="177"/>
      <c r="AE87" s="61">
        <v>1061</v>
      </c>
      <c r="AF87" s="177"/>
      <c r="AG87" s="61">
        <v>246</v>
      </c>
      <c r="AH87" s="56"/>
      <c r="AI87" s="51"/>
      <c r="AJ87" s="293"/>
    </row>
    <row r="88" spans="2:36" s="36" customFormat="1" ht="12" customHeight="1" x14ac:dyDescent="0.2">
      <c r="B88" s="270" t="s">
        <v>429</v>
      </c>
      <c r="C88" s="274" t="s">
        <v>620</v>
      </c>
      <c r="D88" s="48"/>
      <c r="E88" s="61">
        <v>23</v>
      </c>
      <c r="F88" s="177"/>
      <c r="G88" s="61">
        <v>-1</v>
      </c>
      <c r="H88" s="177"/>
      <c r="I88" s="61">
        <v>22</v>
      </c>
      <c r="J88" s="177"/>
      <c r="K88" s="61">
        <v>22</v>
      </c>
      <c r="L88" s="177"/>
      <c r="M88" s="61">
        <v>0</v>
      </c>
      <c r="N88" s="177"/>
      <c r="O88" s="61">
        <v>0</v>
      </c>
      <c r="P88" s="177"/>
      <c r="Q88" s="61">
        <v>0</v>
      </c>
      <c r="R88" s="177"/>
      <c r="S88" s="61">
        <v>22</v>
      </c>
      <c r="T88" s="177"/>
      <c r="U88" s="61">
        <v>0</v>
      </c>
      <c r="V88" s="61"/>
      <c r="W88" s="61">
        <v>22</v>
      </c>
      <c r="X88" s="61"/>
      <c r="Y88" s="61">
        <v>0</v>
      </c>
      <c r="Z88" s="61"/>
      <c r="AA88" s="61">
        <v>0</v>
      </c>
      <c r="AB88" s="177"/>
      <c r="AC88" s="61">
        <v>0</v>
      </c>
      <c r="AD88" s="177"/>
      <c r="AE88" s="61">
        <v>0</v>
      </c>
      <c r="AF88" s="177"/>
      <c r="AG88" s="61">
        <v>3</v>
      </c>
      <c r="AH88" s="56"/>
      <c r="AI88" s="51"/>
      <c r="AJ88" s="293"/>
    </row>
    <row r="89" spans="2:36" s="36" customFormat="1" ht="12" customHeight="1" x14ac:dyDescent="0.2">
      <c r="B89" s="270" t="s">
        <v>425</v>
      </c>
      <c r="C89" s="274" t="s">
        <v>622</v>
      </c>
      <c r="D89" s="48"/>
      <c r="E89" s="61">
        <v>0</v>
      </c>
      <c r="F89" s="177"/>
      <c r="G89" s="61">
        <v>0</v>
      </c>
      <c r="H89" s="177"/>
      <c r="I89" s="61">
        <v>0</v>
      </c>
      <c r="J89" s="177"/>
      <c r="K89" s="61">
        <v>0</v>
      </c>
      <c r="L89" s="177"/>
      <c r="M89" s="61">
        <v>0</v>
      </c>
      <c r="N89" s="177"/>
      <c r="O89" s="61">
        <v>0</v>
      </c>
      <c r="P89" s="177"/>
      <c r="Q89" s="61">
        <v>0</v>
      </c>
      <c r="R89" s="177"/>
      <c r="S89" s="61">
        <v>0</v>
      </c>
      <c r="T89" s="177"/>
      <c r="U89" s="61">
        <v>0</v>
      </c>
      <c r="V89" s="61"/>
      <c r="W89" s="61">
        <v>0</v>
      </c>
      <c r="X89" s="61"/>
      <c r="Y89" s="61">
        <v>0</v>
      </c>
      <c r="Z89" s="61"/>
      <c r="AA89" s="61">
        <v>0</v>
      </c>
      <c r="AB89" s="177"/>
      <c r="AC89" s="61">
        <v>0</v>
      </c>
      <c r="AD89" s="177"/>
      <c r="AE89" s="61">
        <v>0</v>
      </c>
      <c r="AF89" s="177"/>
      <c r="AG89" s="61">
        <v>0</v>
      </c>
      <c r="AH89" s="56"/>
      <c r="AI89" s="51"/>
      <c r="AJ89" s="293"/>
    </row>
    <row r="90" spans="2:36" s="36" customFormat="1" ht="12" customHeight="1" x14ac:dyDescent="0.2">
      <c r="B90" s="270" t="s">
        <v>426</v>
      </c>
      <c r="C90" s="274" t="s">
        <v>624</v>
      </c>
      <c r="D90" s="48"/>
      <c r="E90" s="61">
        <v>8</v>
      </c>
      <c r="F90" s="177"/>
      <c r="G90" s="61">
        <v>-5</v>
      </c>
      <c r="H90" s="177"/>
      <c r="I90" s="61">
        <v>3</v>
      </c>
      <c r="J90" s="177"/>
      <c r="K90" s="61">
        <v>3</v>
      </c>
      <c r="L90" s="177"/>
      <c r="M90" s="61">
        <v>0</v>
      </c>
      <c r="N90" s="177"/>
      <c r="O90" s="61">
        <v>0</v>
      </c>
      <c r="P90" s="177"/>
      <c r="Q90" s="61">
        <v>0</v>
      </c>
      <c r="R90" s="177"/>
      <c r="S90" s="61">
        <v>3</v>
      </c>
      <c r="T90" s="177"/>
      <c r="U90" s="61">
        <v>0</v>
      </c>
      <c r="V90" s="61"/>
      <c r="W90" s="61">
        <v>3</v>
      </c>
      <c r="X90" s="61"/>
      <c r="Y90" s="61">
        <v>0</v>
      </c>
      <c r="Z90" s="61"/>
      <c r="AA90" s="61">
        <v>0</v>
      </c>
      <c r="AB90" s="177"/>
      <c r="AC90" s="61">
        <v>0</v>
      </c>
      <c r="AD90" s="177"/>
      <c r="AE90" s="61">
        <v>0</v>
      </c>
      <c r="AF90" s="177"/>
      <c r="AG90" s="61">
        <v>0</v>
      </c>
      <c r="AH90" s="56"/>
      <c r="AI90" s="51"/>
      <c r="AJ90" s="293"/>
    </row>
    <row r="91" spans="2:36" s="36" customFormat="1" ht="12" customHeight="1" x14ac:dyDescent="0.2">
      <c r="B91" s="270" t="s">
        <v>193</v>
      </c>
      <c r="C91" s="274" t="s">
        <v>268</v>
      </c>
      <c r="D91" s="48"/>
      <c r="E91" s="61">
        <v>6629</v>
      </c>
      <c r="F91" s="177"/>
      <c r="G91" s="61">
        <v>-220</v>
      </c>
      <c r="H91" s="177"/>
      <c r="I91" s="61">
        <v>6409</v>
      </c>
      <c r="J91" s="177"/>
      <c r="K91" s="61">
        <v>4943</v>
      </c>
      <c r="L91" s="177"/>
      <c r="M91" s="61">
        <v>1466</v>
      </c>
      <c r="N91" s="177"/>
      <c r="O91" s="61">
        <v>243</v>
      </c>
      <c r="P91" s="177"/>
      <c r="Q91" s="61">
        <v>4572</v>
      </c>
      <c r="R91" s="177"/>
      <c r="S91" s="61">
        <v>1594</v>
      </c>
      <c r="T91" s="177"/>
      <c r="U91" s="61">
        <v>34</v>
      </c>
      <c r="V91" s="61"/>
      <c r="W91" s="61">
        <v>1532</v>
      </c>
      <c r="X91" s="61"/>
      <c r="Y91" s="61">
        <v>28</v>
      </c>
      <c r="Z91" s="61"/>
      <c r="AA91" s="61">
        <v>0</v>
      </c>
      <c r="AB91" s="177"/>
      <c r="AC91" s="61">
        <v>230</v>
      </c>
      <c r="AD91" s="177"/>
      <c r="AE91" s="61">
        <v>1273</v>
      </c>
      <c r="AF91" s="177"/>
      <c r="AG91" s="61">
        <v>503</v>
      </c>
      <c r="AH91" s="56"/>
      <c r="AI91" s="51"/>
      <c r="AJ91" s="293"/>
    </row>
    <row r="92" spans="2:36" s="36" customFormat="1" ht="12" customHeight="1" x14ac:dyDescent="0.2">
      <c r="B92" s="270" t="s">
        <v>194</v>
      </c>
      <c r="C92" s="274" t="s">
        <v>36</v>
      </c>
      <c r="D92" s="48"/>
      <c r="E92" s="61">
        <v>158</v>
      </c>
      <c r="F92" s="177"/>
      <c r="G92" s="61">
        <v>-5</v>
      </c>
      <c r="H92" s="177"/>
      <c r="I92" s="61">
        <v>153</v>
      </c>
      <c r="J92" s="177"/>
      <c r="K92" s="61">
        <v>153</v>
      </c>
      <c r="L92" s="177"/>
      <c r="M92" s="61">
        <v>0</v>
      </c>
      <c r="N92" s="177"/>
      <c r="O92" s="61">
        <v>12</v>
      </c>
      <c r="P92" s="177"/>
      <c r="Q92" s="61">
        <v>97</v>
      </c>
      <c r="R92" s="177"/>
      <c r="S92" s="61">
        <v>43</v>
      </c>
      <c r="T92" s="177"/>
      <c r="U92" s="61">
        <v>0</v>
      </c>
      <c r="V92" s="61"/>
      <c r="W92" s="61">
        <v>32</v>
      </c>
      <c r="X92" s="61"/>
      <c r="Y92" s="61">
        <v>11</v>
      </c>
      <c r="Z92" s="61"/>
      <c r="AA92" s="61">
        <v>0</v>
      </c>
      <c r="AB92" s="177"/>
      <c r="AC92" s="61">
        <v>1</v>
      </c>
      <c r="AD92" s="177"/>
      <c r="AE92" s="61">
        <v>501</v>
      </c>
      <c r="AF92" s="177"/>
      <c r="AG92" s="61">
        <v>28</v>
      </c>
      <c r="AH92" s="56"/>
      <c r="AI92" s="51"/>
      <c r="AJ92" s="293"/>
    </row>
    <row r="93" spans="2:36" s="36" customFormat="1" ht="12" customHeight="1" x14ac:dyDescent="0.2">
      <c r="B93" s="270" t="s">
        <v>195</v>
      </c>
      <c r="C93" s="274" t="s">
        <v>37</v>
      </c>
      <c r="D93" s="48"/>
      <c r="E93" s="61">
        <v>4776</v>
      </c>
      <c r="F93" s="177"/>
      <c r="G93" s="61">
        <v>-190</v>
      </c>
      <c r="H93" s="177"/>
      <c r="I93" s="61">
        <v>4585</v>
      </c>
      <c r="J93" s="177"/>
      <c r="K93" s="61">
        <v>3615</v>
      </c>
      <c r="L93" s="177"/>
      <c r="M93" s="61">
        <v>970</v>
      </c>
      <c r="N93" s="177"/>
      <c r="O93" s="61">
        <v>1047</v>
      </c>
      <c r="P93" s="177"/>
      <c r="Q93" s="61">
        <v>1527</v>
      </c>
      <c r="R93" s="177"/>
      <c r="S93" s="61">
        <v>2012</v>
      </c>
      <c r="T93" s="177"/>
      <c r="U93" s="61">
        <v>161</v>
      </c>
      <c r="V93" s="61"/>
      <c r="W93" s="61">
        <v>1696</v>
      </c>
      <c r="X93" s="61"/>
      <c r="Y93" s="61">
        <v>155</v>
      </c>
      <c r="Z93" s="61"/>
      <c r="AA93" s="61">
        <v>0</v>
      </c>
      <c r="AB93" s="177"/>
      <c r="AC93" s="61">
        <v>515</v>
      </c>
      <c r="AD93" s="177"/>
      <c r="AE93" s="61">
        <v>13218</v>
      </c>
      <c r="AF93" s="177"/>
      <c r="AG93" s="61">
        <v>727</v>
      </c>
      <c r="AH93" s="56"/>
      <c r="AI93" s="51"/>
      <c r="AJ93" s="293"/>
    </row>
    <row r="94" spans="2:36" s="36" customFormat="1" ht="12" customHeight="1" x14ac:dyDescent="0.2">
      <c r="B94" s="270" t="s">
        <v>338</v>
      </c>
      <c r="C94" s="274" t="s">
        <v>135</v>
      </c>
      <c r="D94" s="48"/>
      <c r="E94" s="61">
        <v>111</v>
      </c>
      <c r="F94" s="177"/>
      <c r="G94" s="61">
        <v>0</v>
      </c>
      <c r="H94" s="177"/>
      <c r="I94" s="61">
        <v>111</v>
      </c>
      <c r="J94" s="177"/>
      <c r="K94" s="61">
        <v>111</v>
      </c>
      <c r="L94" s="177"/>
      <c r="M94" s="61">
        <v>0</v>
      </c>
      <c r="N94" s="177"/>
      <c r="O94" s="61">
        <v>0</v>
      </c>
      <c r="P94" s="177"/>
      <c r="Q94" s="61">
        <v>105</v>
      </c>
      <c r="R94" s="177"/>
      <c r="S94" s="61">
        <v>5</v>
      </c>
      <c r="T94" s="177"/>
      <c r="U94" s="61">
        <v>0</v>
      </c>
      <c r="V94" s="61"/>
      <c r="W94" s="61">
        <v>0</v>
      </c>
      <c r="X94" s="61"/>
      <c r="Y94" s="61">
        <v>5</v>
      </c>
      <c r="Z94" s="61"/>
      <c r="AA94" s="61">
        <v>0</v>
      </c>
      <c r="AB94" s="177"/>
      <c r="AC94" s="61">
        <v>0</v>
      </c>
      <c r="AD94" s="177"/>
      <c r="AE94" s="61">
        <v>32</v>
      </c>
      <c r="AF94" s="177"/>
      <c r="AG94" s="61">
        <v>7</v>
      </c>
      <c r="AH94" s="56"/>
      <c r="AI94" s="51"/>
      <c r="AJ94" s="293"/>
    </row>
    <row r="95" spans="2:36" s="36" customFormat="1" ht="12" customHeight="1" x14ac:dyDescent="0.2">
      <c r="B95" s="270" t="s">
        <v>198</v>
      </c>
      <c r="C95" s="274" t="s">
        <v>58</v>
      </c>
      <c r="D95" s="48"/>
      <c r="E95" s="61">
        <v>18794</v>
      </c>
      <c r="F95" s="177"/>
      <c r="G95" s="61">
        <v>-1979</v>
      </c>
      <c r="H95" s="177"/>
      <c r="I95" s="61">
        <v>16815</v>
      </c>
      <c r="J95" s="177"/>
      <c r="K95" s="61">
        <v>11292</v>
      </c>
      <c r="L95" s="177"/>
      <c r="M95" s="61">
        <v>5523</v>
      </c>
      <c r="N95" s="177"/>
      <c r="O95" s="61">
        <v>5671</v>
      </c>
      <c r="P95" s="177"/>
      <c r="Q95" s="61">
        <v>2528</v>
      </c>
      <c r="R95" s="177"/>
      <c r="S95" s="61">
        <v>8615</v>
      </c>
      <c r="T95" s="177"/>
      <c r="U95" s="61">
        <v>435</v>
      </c>
      <c r="V95" s="61"/>
      <c r="W95" s="61">
        <v>6786</v>
      </c>
      <c r="X95" s="61"/>
      <c r="Y95" s="61">
        <v>1394</v>
      </c>
      <c r="Z95" s="61"/>
      <c r="AA95" s="61">
        <v>0</v>
      </c>
      <c r="AB95" s="177"/>
      <c r="AC95" s="61">
        <v>655</v>
      </c>
      <c r="AD95" s="177"/>
      <c r="AE95" s="61">
        <v>14523</v>
      </c>
      <c r="AF95" s="177"/>
      <c r="AG95" s="61">
        <v>773</v>
      </c>
      <c r="AH95" s="56"/>
      <c r="AI95" s="51"/>
      <c r="AJ95" s="293"/>
    </row>
    <row r="96" spans="2:36" s="36" customFormat="1" ht="12" customHeight="1" x14ac:dyDescent="0.2">
      <c r="B96" s="270" t="s">
        <v>199</v>
      </c>
      <c r="C96" s="274" t="s">
        <v>61</v>
      </c>
      <c r="D96" s="48"/>
      <c r="E96" s="61">
        <v>28</v>
      </c>
      <c r="F96" s="177"/>
      <c r="G96" s="61">
        <v>0</v>
      </c>
      <c r="H96" s="177"/>
      <c r="I96" s="61">
        <v>28</v>
      </c>
      <c r="J96" s="177"/>
      <c r="K96" s="61">
        <v>28</v>
      </c>
      <c r="L96" s="177"/>
      <c r="M96" s="61">
        <v>0</v>
      </c>
      <c r="N96" s="177"/>
      <c r="O96" s="61">
        <v>0</v>
      </c>
      <c r="P96" s="177"/>
      <c r="Q96" s="61">
        <v>15</v>
      </c>
      <c r="R96" s="177"/>
      <c r="S96" s="61">
        <v>14</v>
      </c>
      <c r="T96" s="177"/>
      <c r="U96" s="61">
        <v>1</v>
      </c>
      <c r="V96" s="61"/>
      <c r="W96" s="61">
        <v>5</v>
      </c>
      <c r="X96" s="61"/>
      <c r="Y96" s="61">
        <v>7</v>
      </c>
      <c r="Z96" s="61"/>
      <c r="AA96" s="61">
        <v>0</v>
      </c>
      <c r="AB96" s="177"/>
      <c r="AC96" s="61">
        <v>0</v>
      </c>
      <c r="AD96" s="177"/>
      <c r="AE96" s="61">
        <v>3618</v>
      </c>
      <c r="AF96" s="177"/>
      <c r="AG96" s="61">
        <v>0</v>
      </c>
      <c r="AH96" s="56"/>
      <c r="AI96" s="51"/>
      <c r="AJ96" s="293"/>
    </row>
    <row r="97" spans="2:36" s="36" customFormat="1" ht="12" customHeight="1" x14ac:dyDescent="0.2">
      <c r="B97" s="270" t="s">
        <v>370</v>
      </c>
      <c r="C97" s="274" t="s">
        <v>116</v>
      </c>
      <c r="D97" s="48"/>
      <c r="E97" s="61">
        <v>0</v>
      </c>
      <c r="F97" s="177"/>
      <c r="G97" s="61">
        <v>0</v>
      </c>
      <c r="H97" s="177"/>
      <c r="I97" s="61">
        <v>0</v>
      </c>
      <c r="J97" s="177"/>
      <c r="K97" s="61">
        <v>0</v>
      </c>
      <c r="L97" s="177"/>
      <c r="M97" s="61">
        <v>0</v>
      </c>
      <c r="N97" s="177"/>
      <c r="O97" s="61">
        <v>0</v>
      </c>
      <c r="P97" s="177"/>
      <c r="Q97" s="61">
        <v>0</v>
      </c>
      <c r="R97" s="177"/>
      <c r="S97" s="61">
        <v>0</v>
      </c>
      <c r="T97" s="177"/>
      <c r="U97" s="61">
        <v>0</v>
      </c>
      <c r="V97" s="61"/>
      <c r="W97" s="61">
        <v>0</v>
      </c>
      <c r="X97" s="61"/>
      <c r="Y97" s="61">
        <v>0</v>
      </c>
      <c r="Z97" s="61"/>
      <c r="AA97" s="61">
        <v>0</v>
      </c>
      <c r="AB97" s="177"/>
      <c r="AC97" s="61">
        <v>0</v>
      </c>
      <c r="AD97" s="177"/>
      <c r="AE97" s="61">
        <v>0</v>
      </c>
      <c r="AF97" s="177"/>
      <c r="AG97" s="61">
        <v>0</v>
      </c>
      <c r="AH97" s="56"/>
      <c r="AI97" s="51"/>
      <c r="AJ97" s="293"/>
    </row>
    <row r="98" spans="2:36" s="36" customFormat="1" ht="12" customHeight="1" x14ac:dyDescent="0.2">
      <c r="B98" s="275" t="s">
        <v>200</v>
      </c>
      <c r="C98" s="274" t="s">
        <v>115</v>
      </c>
      <c r="D98" s="48"/>
      <c r="E98" s="61">
        <v>37402</v>
      </c>
      <c r="F98" s="177"/>
      <c r="G98" s="61">
        <v>-2421</v>
      </c>
      <c r="H98" s="177"/>
      <c r="I98" s="61">
        <v>34981</v>
      </c>
      <c r="J98" s="177"/>
      <c r="K98" s="61">
        <v>23321</v>
      </c>
      <c r="L98" s="177"/>
      <c r="M98" s="61">
        <v>11660</v>
      </c>
      <c r="N98" s="177"/>
      <c r="O98" s="61">
        <v>7389</v>
      </c>
      <c r="P98" s="177"/>
      <c r="Q98" s="61">
        <v>13811</v>
      </c>
      <c r="R98" s="177"/>
      <c r="S98" s="61">
        <v>13782</v>
      </c>
      <c r="T98" s="177"/>
      <c r="U98" s="61">
        <v>688</v>
      </c>
      <c r="V98" s="61"/>
      <c r="W98" s="61">
        <v>11444</v>
      </c>
      <c r="X98" s="61"/>
      <c r="Y98" s="61">
        <v>1650</v>
      </c>
      <c r="Z98" s="61"/>
      <c r="AA98" s="61">
        <v>0</v>
      </c>
      <c r="AB98" s="177"/>
      <c r="AC98" s="61">
        <v>1748</v>
      </c>
      <c r="AD98" s="177"/>
      <c r="AE98" s="61">
        <v>36455</v>
      </c>
      <c r="AF98" s="177"/>
      <c r="AG98" s="61">
        <v>2607</v>
      </c>
      <c r="AH98" s="56"/>
      <c r="AI98" s="51"/>
      <c r="AJ98" s="293"/>
    </row>
    <row r="99" spans="2:36" s="36" customFormat="1" ht="12" customHeight="1" x14ac:dyDescent="0.2">
      <c r="B99" s="270"/>
      <c r="C99" s="273"/>
      <c r="D99" s="48"/>
      <c r="E99" s="178">
        <f>E98-SUM(E81:E97)</f>
        <v>-1</v>
      </c>
      <c r="F99" s="178"/>
      <c r="G99" s="178">
        <f>G98-SUM(G81:G97)</f>
        <v>-1</v>
      </c>
      <c r="H99" s="178"/>
      <c r="I99" s="178">
        <f>I98-SUM(I81:I97)</f>
        <v>-2</v>
      </c>
      <c r="J99" s="178"/>
      <c r="K99" s="178">
        <f>K98-SUM(K81:K97)</f>
        <v>-2</v>
      </c>
      <c r="L99" s="178"/>
      <c r="M99" s="178">
        <f>M98-SUM(M81:M97)</f>
        <v>-1</v>
      </c>
      <c r="N99" s="178"/>
      <c r="O99" s="178">
        <f>O98-SUM(O81:O97)</f>
        <v>2</v>
      </c>
      <c r="P99" s="178"/>
      <c r="Q99" s="178">
        <f>Q98-SUM(Q81:Q97)</f>
        <v>-1</v>
      </c>
      <c r="R99" s="178"/>
      <c r="S99" s="178">
        <f>S98-SUM(S81:S97)</f>
        <v>0</v>
      </c>
      <c r="T99" s="178"/>
      <c r="U99" s="178">
        <f>U98-SUM(U81:U97)</f>
        <v>0</v>
      </c>
      <c r="V99" s="178"/>
      <c r="W99" s="178">
        <f>W98-SUM(W81:W97)</f>
        <v>-1</v>
      </c>
      <c r="X99" s="178"/>
      <c r="Y99" s="178">
        <f>Y98-SUM(Y81:Y97)</f>
        <v>3</v>
      </c>
      <c r="Z99" s="178"/>
      <c r="AA99" s="178">
        <f>AA98-SUM(AA81:AA97)</f>
        <v>0</v>
      </c>
      <c r="AB99" s="178"/>
      <c r="AC99" s="178">
        <f>AC98-SUM(AC81:AC97)</f>
        <v>0</v>
      </c>
      <c r="AD99" s="178"/>
      <c r="AE99" s="178">
        <f>AE98-SUM(AE81:AE97)</f>
        <v>0</v>
      </c>
      <c r="AF99" s="178"/>
      <c r="AG99" s="178">
        <f>AG98-SUM(AG81:AG97)</f>
        <v>-1</v>
      </c>
      <c r="AH99" s="56"/>
      <c r="AI99" s="51"/>
      <c r="AJ99" s="293"/>
    </row>
    <row r="100" spans="2:36" s="36" customFormat="1" ht="12" customHeight="1" x14ac:dyDescent="0.2">
      <c r="B100" s="270"/>
      <c r="C100" s="273" t="s">
        <v>328</v>
      </c>
      <c r="D100" s="48"/>
      <c r="E100" s="61"/>
      <c r="F100" s="177"/>
      <c r="G100" s="61"/>
      <c r="H100" s="177"/>
      <c r="I100" s="61"/>
      <c r="J100" s="177"/>
      <c r="K100" s="61"/>
      <c r="L100" s="177"/>
      <c r="M100" s="61"/>
      <c r="N100" s="177"/>
      <c r="O100" s="61"/>
      <c r="P100" s="177"/>
      <c r="Q100" s="61"/>
      <c r="R100" s="177"/>
      <c r="S100" s="61"/>
      <c r="T100" s="177"/>
      <c r="U100" s="61"/>
      <c r="V100" s="61"/>
      <c r="W100" s="61"/>
      <c r="X100" s="61"/>
      <c r="Y100" s="61"/>
      <c r="Z100" s="61"/>
      <c r="AA100" s="61"/>
      <c r="AB100" s="177"/>
      <c r="AC100" s="61"/>
      <c r="AD100" s="177"/>
      <c r="AE100" s="61"/>
      <c r="AF100" s="177"/>
      <c r="AG100" s="61"/>
      <c r="AH100" s="56"/>
      <c r="AI100" s="51"/>
      <c r="AJ100" s="293"/>
    </row>
    <row r="101" spans="2:36" s="36" customFormat="1" ht="12" customHeight="1" x14ac:dyDescent="0.2">
      <c r="B101" s="270" t="s">
        <v>331</v>
      </c>
      <c r="C101" s="274" t="s">
        <v>226</v>
      </c>
      <c r="D101" s="48"/>
      <c r="E101" s="61">
        <v>586</v>
      </c>
      <c r="F101" s="177"/>
      <c r="G101" s="61">
        <v>-7</v>
      </c>
      <c r="H101" s="177"/>
      <c r="I101" s="61">
        <v>580</v>
      </c>
      <c r="J101" s="177"/>
      <c r="K101" s="61">
        <v>12</v>
      </c>
      <c r="L101" s="177"/>
      <c r="M101" s="61">
        <v>567</v>
      </c>
      <c r="N101" s="177"/>
      <c r="O101" s="61">
        <v>22</v>
      </c>
      <c r="P101" s="177"/>
      <c r="Q101" s="61">
        <v>12</v>
      </c>
      <c r="R101" s="177"/>
      <c r="S101" s="61">
        <v>546</v>
      </c>
      <c r="T101" s="177"/>
      <c r="U101" s="61">
        <v>0</v>
      </c>
      <c r="V101" s="61"/>
      <c r="W101" s="61">
        <v>540</v>
      </c>
      <c r="X101" s="61"/>
      <c r="Y101" s="61">
        <v>5</v>
      </c>
      <c r="Z101" s="61"/>
      <c r="AA101" s="61">
        <v>0</v>
      </c>
      <c r="AB101" s="177"/>
      <c r="AC101" s="61">
        <v>0</v>
      </c>
      <c r="AD101" s="177"/>
      <c r="AE101" s="61">
        <v>63</v>
      </c>
      <c r="AF101" s="177"/>
      <c r="AG101" s="61">
        <v>88</v>
      </c>
      <c r="AH101" s="56"/>
      <c r="AI101" s="51"/>
      <c r="AJ101" s="293"/>
    </row>
    <row r="102" spans="2:36" s="36" customFormat="1" ht="12" customHeight="1" x14ac:dyDescent="0.2">
      <c r="B102" s="270" t="s">
        <v>332</v>
      </c>
      <c r="C102" s="274" t="s">
        <v>209</v>
      </c>
      <c r="D102" s="48"/>
      <c r="E102" s="61">
        <v>438</v>
      </c>
      <c r="F102" s="177"/>
      <c r="G102" s="61">
        <v>-119</v>
      </c>
      <c r="H102" s="177"/>
      <c r="I102" s="61">
        <v>319</v>
      </c>
      <c r="J102" s="177"/>
      <c r="K102" s="61">
        <v>73</v>
      </c>
      <c r="L102" s="177"/>
      <c r="M102" s="61">
        <v>246</v>
      </c>
      <c r="N102" s="177"/>
      <c r="O102" s="61">
        <v>0</v>
      </c>
      <c r="P102" s="177"/>
      <c r="Q102" s="61">
        <v>313</v>
      </c>
      <c r="R102" s="177"/>
      <c r="S102" s="61">
        <v>5</v>
      </c>
      <c r="T102" s="177"/>
      <c r="U102" s="61">
        <v>0</v>
      </c>
      <c r="V102" s="61"/>
      <c r="W102" s="61">
        <v>0</v>
      </c>
      <c r="X102" s="61"/>
      <c r="Y102" s="61">
        <v>5</v>
      </c>
      <c r="Z102" s="61"/>
      <c r="AA102" s="61">
        <v>0</v>
      </c>
      <c r="AB102" s="177"/>
      <c r="AC102" s="61">
        <v>5</v>
      </c>
      <c r="AD102" s="177"/>
      <c r="AE102" s="61">
        <v>7</v>
      </c>
      <c r="AF102" s="177"/>
      <c r="AG102" s="61">
        <v>182</v>
      </c>
      <c r="AH102" s="56"/>
      <c r="AI102" s="51"/>
      <c r="AJ102" s="293"/>
    </row>
    <row r="103" spans="2:36" s="36" customFormat="1" ht="12" customHeight="1" x14ac:dyDescent="0.2">
      <c r="B103" s="270" t="s">
        <v>333</v>
      </c>
      <c r="C103" s="274" t="s">
        <v>9</v>
      </c>
      <c r="D103" s="48"/>
      <c r="E103" s="61">
        <v>1390</v>
      </c>
      <c r="F103" s="177"/>
      <c r="G103" s="61">
        <v>128</v>
      </c>
      <c r="H103" s="177"/>
      <c r="I103" s="61">
        <v>1519</v>
      </c>
      <c r="J103" s="177"/>
      <c r="K103" s="61">
        <v>190</v>
      </c>
      <c r="L103" s="177"/>
      <c r="M103" s="61">
        <v>1328</v>
      </c>
      <c r="N103" s="177"/>
      <c r="O103" s="61">
        <v>20</v>
      </c>
      <c r="P103" s="177"/>
      <c r="Q103" s="61">
        <v>496</v>
      </c>
      <c r="R103" s="177"/>
      <c r="S103" s="61">
        <v>1002</v>
      </c>
      <c r="T103" s="177"/>
      <c r="U103" s="61">
        <v>58</v>
      </c>
      <c r="V103" s="61"/>
      <c r="W103" s="61">
        <v>320</v>
      </c>
      <c r="X103" s="61"/>
      <c r="Y103" s="61">
        <v>624</v>
      </c>
      <c r="Z103" s="61"/>
      <c r="AA103" s="61">
        <v>0</v>
      </c>
      <c r="AB103" s="177"/>
      <c r="AC103" s="61">
        <v>0</v>
      </c>
      <c r="AD103" s="177"/>
      <c r="AE103" s="61">
        <v>0</v>
      </c>
      <c r="AF103" s="177"/>
      <c r="AG103" s="61">
        <v>182</v>
      </c>
      <c r="AH103" s="56"/>
      <c r="AI103" s="51"/>
      <c r="AJ103" s="293"/>
    </row>
    <row r="104" spans="2:36" s="36" customFormat="1" ht="12" customHeight="1" x14ac:dyDescent="0.2">
      <c r="B104" s="270" t="s">
        <v>393</v>
      </c>
      <c r="C104" s="274" t="s">
        <v>637</v>
      </c>
      <c r="D104" s="48"/>
      <c r="E104" s="61">
        <v>14</v>
      </c>
      <c r="F104" s="177"/>
      <c r="G104" s="61">
        <v>18</v>
      </c>
      <c r="H104" s="177"/>
      <c r="I104" s="61">
        <v>31</v>
      </c>
      <c r="J104" s="177"/>
      <c r="K104" s="61">
        <v>31</v>
      </c>
      <c r="L104" s="177"/>
      <c r="M104" s="61">
        <v>0</v>
      </c>
      <c r="N104" s="177"/>
      <c r="O104" s="61">
        <v>0</v>
      </c>
      <c r="P104" s="177"/>
      <c r="Q104" s="61">
        <v>0</v>
      </c>
      <c r="R104" s="177"/>
      <c r="S104" s="61">
        <v>31</v>
      </c>
      <c r="T104" s="177"/>
      <c r="U104" s="61">
        <v>0</v>
      </c>
      <c r="V104" s="61"/>
      <c r="W104" s="61">
        <v>30</v>
      </c>
      <c r="X104" s="61"/>
      <c r="Y104" s="61">
        <v>1</v>
      </c>
      <c r="Z104" s="61"/>
      <c r="AA104" s="61">
        <v>0</v>
      </c>
      <c r="AB104" s="177"/>
      <c r="AC104" s="61">
        <v>0</v>
      </c>
      <c r="AD104" s="177"/>
      <c r="AE104" s="61">
        <v>0</v>
      </c>
      <c r="AF104" s="177"/>
      <c r="AG104" s="61">
        <v>0</v>
      </c>
      <c r="AH104" s="56"/>
      <c r="AI104" s="51"/>
      <c r="AJ104" s="293"/>
    </row>
    <row r="105" spans="2:36" s="36" customFormat="1" ht="12" customHeight="1" x14ac:dyDescent="0.2">
      <c r="B105" s="270" t="s">
        <v>394</v>
      </c>
      <c r="C105" s="274" t="s">
        <v>639</v>
      </c>
      <c r="D105" s="48"/>
      <c r="E105" s="61">
        <v>12</v>
      </c>
      <c r="F105" s="177"/>
      <c r="G105" s="61">
        <v>0</v>
      </c>
      <c r="H105" s="177"/>
      <c r="I105" s="61">
        <v>12</v>
      </c>
      <c r="J105" s="177"/>
      <c r="K105" s="61">
        <v>12</v>
      </c>
      <c r="L105" s="177"/>
      <c r="M105" s="61">
        <v>0</v>
      </c>
      <c r="N105" s="177"/>
      <c r="O105" s="61">
        <v>12</v>
      </c>
      <c r="P105" s="177"/>
      <c r="Q105" s="61">
        <v>0</v>
      </c>
      <c r="R105" s="177"/>
      <c r="S105" s="61">
        <v>0</v>
      </c>
      <c r="T105" s="177"/>
      <c r="U105" s="61">
        <v>0</v>
      </c>
      <c r="V105" s="61"/>
      <c r="W105" s="61">
        <v>0</v>
      </c>
      <c r="X105" s="61"/>
      <c r="Y105" s="61">
        <v>0</v>
      </c>
      <c r="Z105" s="61"/>
      <c r="AA105" s="61">
        <v>0</v>
      </c>
      <c r="AB105" s="177"/>
      <c r="AC105" s="61">
        <v>0</v>
      </c>
      <c r="AD105" s="177"/>
      <c r="AE105" s="61">
        <v>0</v>
      </c>
      <c r="AF105" s="177"/>
      <c r="AG105" s="61">
        <v>0</v>
      </c>
      <c r="AH105" s="56"/>
      <c r="AI105" s="51"/>
      <c r="AJ105" s="293"/>
    </row>
    <row r="106" spans="2:36" s="36" customFormat="1" ht="12" customHeight="1" x14ac:dyDescent="0.2">
      <c r="B106" s="270" t="s">
        <v>314</v>
      </c>
      <c r="C106" s="274" t="s">
        <v>218</v>
      </c>
      <c r="D106" s="48"/>
      <c r="E106" s="61">
        <v>689</v>
      </c>
      <c r="F106" s="177"/>
      <c r="G106" s="61">
        <v>-176</v>
      </c>
      <c r="H106" s="177"/>
      <c r="I106" s="61">
        <v>513</v>
      </c>
      <c r="J106" s="177"/>
      <c r="K106" s="61">
        <v>30</v>
      </c>
      <c r="L106" s="177"/>
      <c r="M106" s="61">
        <v>484</v>
      </c>
      <c r="N106" s="177"/>
      <c r="O106" s="61">
        <v>1</v>
      </c>
      <c r="P106" s="177"/>
      <c r="Q106" s="61">
        <v>204</v>
      </c>
      <c r="R106" s="177"/>
      <c r="S106" s="61">
        <v>308</v>
      </c>
      <c r="T106" s="177"/>
      <c r="U106" s="61">
        <v>20</v>
      </c>
      <c r="V106" s="61"/>
      <c r="W106" s="61">
        <v>286</v>
      </c>
      <c r="X106" s="61"/>
      <c r="Y106" s="61">
        <v>1</v>
      </c>
      <c r="Z106" s="61"/>
      <c r="AA106" s="61">
        <v>0</v>
      </c>
      <c r="AB106" s="177"/>
      <c r="AC106" s="61">
        <v>39</v>
      </c>
      <c r="AD106" s="177"/>
      <c r="AE106" s="61">
        <v>150</v>
      </c>
      <c r="AF106" s="177"/>
      <c r="AG106" s="61">
        <v>66</v>
      </c>
      <c r="AH106" s="56"/>
      <c r="AI106" s="51"/>
      <c r="AJ106" s="293"/>
    </row>
    <row r="107" spans="2:36" s="36" customFormat="1" ht="12" customHeight="1" x14ac:dyDescent="0.2">
      <c r="B107" s="270" t="s">
        <v>401</v>
      </c>
      <c r="C107" s="274" t="s">
        <v>642</v>
      </c>
      <c r="D107" s="48"/>
      <c r="E107" s="61">
        <v>0</v>
      </c>
      <c r="F107" s="177"/>
      <c r="G107" s="61">
        <v>0</v>
      </c>
      <c r="H107" s="177"/>
      <c r="I107" s="61">
        <v>0</v>
      </c>
      <c r="J107" s="177"/>
      <c r="K107" s="61">
        <v>0</v>
      </c>
      <c r="L107" s="177"/>
      <c r="M107" s="61">
        <v>0</v>
      </c>
      <c r="N107" s="177"/>
      <c r="O107" s="61">
        <v>0</v>
      </c>
      <c r="P107" s="177"/>
      <c r="Q107" s="61">
        <v>0</v>
      </c>
      <c r="R107" s="177"/>
      <c r="S107" s="61">
        <v>0</v>
      </c>
      <c r="T107" s="177"/>
      <c r="U107" s="61">
        <v>0</v>
      </c>
      <c r="V107" s="61"/>
      <c r="W107" s="61">
        <v>0</v>
      </c>
      <c r="X107" s="61"/>
      <c r="Y107" s="61">
        <v>0</v>
      </c>
      <c r="Z107" s="61"/>
      <c r="AA107" s="61">
        <v>0</v>
      </c>
      <c r="AB107" s="177"/>
      <c r="AC107" s="61">
        <v>0</v>
      </c>
      <c r="AD107" s="177"/>
      <c r="AE107" s="61">
        <v>0</v>
      </c>
      <c r="AF107" s="177"/>
      <c r="AG107" s="61">
        <v>0</v>
      </c>
      <c r="AH107" s="56"/>
      <c r="AI107" s="51"/>
      <c r="AJ107" s="293"/>
    </row>
    <row r="108" spans="2:36" s="36" customFormat="1" ht="12" customHeight="1" x14ac:dyDescent="0.2">
      <c r="B108" s="270" t="s">
        <v>453</v>
      </c>
      <c r="C108" s="274" t="s">
        <v>644</v>
      </c>
      <c r="D108" s="48"/>
      <c r="E108" s="61">
        <v>0</v>
      </c>
      <c r="F108" s="177"/>
      <c r="G108" s="61">
        <v>0</v>
      </c>
      <c r="H108" s="177"/>
      <c r="I108" s="61">
        <v>0</v>
      </c>
      <c r="J108" s="177"/>
      <c r="K108" s="61">
        <v>0</v>
      </c>
      <c r="L108" s="177"/>
      <c r="M108" s="61">
        <v>0</v>
      </c>
      <c r="N108" s="177"/>
      <c r="O108" s="61">
        <v>0</v>
      </c>
      <c r="P108" s="177"/>
      <c r="Q108" s="61">
        <v>0</v>
      </c>
      <c r="R108" s="177"/>
      <c r="S108" s="61">
        <v>0</v>
      </c>
      <c r="T108" s="177"/>
      <c r="U108" s="61">
        <v>0</v>
      </c>
      <c r="V108" s="61"/>
      <c r="W108" s="61">
        <v>0</v>
      </c>
      <c r="X108" s="61"/>
      <c r="Y108" s="61">
        <v>0</v>
      </c>
      <c r="Z108" s="61"/>
      <c r="AA108" s="61">
        <v>0</v>
      </c>
      <c r="AB108" s="177"/>
      <c r="AC108" s="61">
        <v>0</v>
      </c>
      <c r="AD108" s="177"/>
      <c r="AE108" s="61">
        <v>0</v>
      </c>
      <c r="AF108" s="177"/>
      <c r="AG108" s="61">
        <v>0</v>
      </c>
      <c r="AH108" s="56"/>
      <c r="AI108" s="51"/>
      <c r="AJ108" s="293"/>
    </row>
    <row r="109" spans="2:36" s="36" customFormat="1" ht="12" customHeight="1" x14ac:dyDescent="0.2">
      <c r="B109" s="270" t="s">
        <v>400</v>
      </c>
      <c r="C109" s="274" t="s">
        <v>646</v>
      </c>
      <c r="D109" s="48"/>
      <c r="E109" s="61">
        <v>3</v>
      </c>
      <c r="F109" s="177"/>
      <c r="G109" s="61">
        <v>0</v>
      </c>
      <c r="H109" s="177"/>
      <c r="I109" s="61">
        <v>3</v>
      </c>
      <c r="J109" s="177"/>
      <c r="K109" s="61">
        <v>3</v>
      </c>
      <c r="L109" s="177"/>
      <c r="M109" s="61">
        <v>0</v>
      </c>
      <c r="N109" s="177"/>
      <c r="O109" s="61">
        <v>0</v>
      </c>
      <c r="P109" s="177"/>
      <c r="Q109" s="61">
        <v>0</v>
      </c>
      <c r="R109" s="177"/>
      <c r="S109" s="61">
        <v>3</v>
      </c>
      <c r="T109" s="177"/>
      <c r="U109" s="61">
        <v>0</v>
      </c>
      <c r="V109" s="61"/>
      <c r="W109" s="61">
        <v>0</v>
      </c>
      <c r="X109" s="61"/>
      <c r="Y109" s="61">
        <v>3</v>
      </c>
      <c r="Z109" s="61"/>
      <c r="AA109" s="61">
        <v>0</v>
      </c>
      <c r="AB109" s="177"/>
      <c r="AC109" s="61">
        <v>0</v>
      </c>
      <c r="AD109" s="177"/>
      <c r="AE109" s="61">
        <v>0</v>
      </c>
      <c r="AF109" s="177"/>
      <c r="AG109" s="61">
        <v>0</v>
      </c>
      <c r="AH109" s="56"/>
      <c r="AI109" s="51"/>
      <c r="AJ109" s="293"/>
    </row>
    <row r="110" spans="2:36" s="36" customFormat="1" ht="12" customHeight="1" x14ac:dyDescent="0.2">
      <c r="B110" s="270" t="s">
        <v>398</v>
      </c>
      <c r="C110" s="274" t="s">
        <v>648</v>
      </c>
      <c r="D110" s="48"/>
      <c r="E110" s="61">
        <v>1</v>
      </c>
      <c r="F110" s="177"/>
      <c r="G110" s="61">
        <v>0</v>
      </c>
      <c r="H110" s="177"/>
      <c r="I110" s="61">
        <v>1</v>
      </c>
      <c r="J110" s="177"/>
      <c r="K110" s="61">
        <v>1</v>
      </c>
      <c r="L110" s="177"/>
      <c r="M110" s="61">
        <v>0</v>
      </c>
      <c r="N110" s="177"/>
      <c r="O110" s="61">
        <v>0</v>
      </c>
      <c r="P110" s="177"/>
      <c r="Q110" s="61">
        <v>0</v>
      </c>
      <c r="R110" s="177"/>
      <c r="S110" s="61">
        <v>1</v>
      </c>
      <c r="T110" s="177"/>
      <c r="U110" s="61">
        <v>0</v>
      </c>
      <c r="V110" s="61"/>
      <c r="W110" s="61">
        <v>0</v>
      </c>
      <c r="X110" s="61"/>
      <c r="Y110" s="61">
        <v>1</v>
      </c>
      <c r="Z110" s="61"/>
      <c r="AA110" s="61">
        <v>0</v>
      </c>
      <c r="AB110" s="177"/>
      <c r="AC110" s="61">
        <v>0</v>
      </c>
      <c r="AD110" s="177"/>
      <c r="AE110" s="61">
        <v>0</v>
      </c>
      <c r="AF110" s="177"/>
      <c r="AG110" s="61">
        <v>0</v>
      </c>
      <c r="AH110" s="56"/>
      <c r="AI110" s="51"/>
      <c r="AJ110" s="293"/>
    </row>
    <row r="111" spans="2:36" s="36" customFormat="1" ht="12" customHeight="1" x14ac:dyDescent="0.2">
      <c r="B111" s="270" t="s">
        <v>402</v>
      </c>
      <c r="C111" s="274" t="s">
        <v>650</v>
      </c>
      <c r="D111" s="48"/>
      <c r="E111" s="61">
        <v>0</v>
      </c>
      <c r="F111" s="177"/>
      <c r="G111" s="61">
        <v>0</v>
      </c>
      <c r="H111" s="177"/>
      <c r="I111" s="61">
        <v>0</v>
      </c>
      <c r="J111" s="177"/>
      <c r="K111" s="61">
        <v>0</v>
      </c>
      <c r="L111" s="177"/>
      <c r="M111" s="61">
        <v>0</v>
      </c>
      <c r="N111" s="177"/>
      <c r="O111" s="61">
        <v>0</v>
      </c>
      <c r="P111" s="177"/>
      <c r="Q111" s="61">
        <v>0</v>
      </c>
      <c r="R111" s="177"/>
      <c r="S111" s="61">
        <v>0</v>
      </c>
      <c r="T111" s="177"/>
      <c r="U111" s="61">
        <v>0</v>
      </c>
      <c r="V111" s="61"/>
      <c r="W111" s="61">
        <v>0</v>
      </c>
      <c r="X111" s="61"/>
      <c r="Y111" s="61">
        <v>0</v>
      </c>
      <c r="Z111" s="61"/>
      <c r="AA111" s="61">
        <v>0</v>
      </c>
      <c r="AB111" s="177"/>
      <c r="AC111" s="61">
        <v>0</v>
      </c>
      <c r="AD111" s="177"/>
      <c r="AE111" s="61">
        <v>0</v>
      </c>
      <c r="AF111" s="177"/>
      <c r="AG111" s="61">
        <v>0</v>
      </c>
      <c r="AH111" s="56"/>
      <c r="AI111" s="51"/>
      <c r="AJ111" s="293"/>
    </row>
    <row r="112" spans="2:36" s="36" customFormat="1" ht="12" customHeight="1" x14ac:dyDescent="0.2">
      <c r="B112" s="270" t="s">
        <v>315</v>
      </c>
      <c r="C112" s="274" t="s">
        <v>229</v>
      </c>
      <c r="D112" s="48"/>
      <c r="E112" s="61">
        <v>7805</v>
      </c>
      <c r="F112" s="177"/>
      <c r="G112" s="61">
        <v>-819</v>
      </c>
      <c r="H112" s="177"/>
      <c r="I112" s="61">
        <v>6986</v>
      </c>
      <c r="J112" s="177"/>
      <c r="K112" s="61">
        <v>2775</v>
      </c>
      <c r="L112" s="177"/>
      <c r="M112" s="61">
        <v>4211</v>
      </c>
      <c r="N112" s="177"/>
      <c r="O112" s="61">
        <v>638</v>
      </c>
      <c r="P112" s="177"/>
      <c r="Q112" s="61">
        <v>3996</v>
      </c>
      <c r="R112" s="177"/>
      <c r="S112" s="61">
        <v>2352</v>
      </c>
      <c r="T112" s="177"/>
      <c r="U112" s="61">
        <v>105</v>
      </c>
      <c r="V112" s="61"/>
      <c r="W112" s="61">
        <v>1924</v>
      </c>
      <c r="X112" s="61"/>
      <c r="Y112" s="61">
        <v>323</v>
      </c>
      <c r="Z112" s="61"/>
      <c r="AA112" s="61">
        <v>0</v>
      </c>
      <c r="AB112" s="177"/>
      <c r="AC112" s="61">
        <v>24</v>
      </c>
      <c r="AD112" s="177"/>
      <c r="AE112" s="61">
        <v>992</v>
      </c>
      <c r="AF112" s="177"/>
      <c r="AG112" s="61">
        <v>627</v>
      </c>
      <c r="AH112" s="56"/>
      <c r="AI112" s="51"/>
      <c r="AJ112" s="293"/>
    </row>
    <row r="113" spans="2:36" s="36" customFormat="1" ht="12" customHeight="1" x14ac:dyDescent="0.2">
      <c r="B113" s="270" t="s">
        <v>415</v>
      </c>
      <c r="C113" s="274" t="s">
        <v>653</v>
      </c>
      <c r="D113" s="48"/>
      <c r="E113" s="61">
        <v>0</v>
      </c>
      <c r="F113" s="177"/>
      <c r="G113" s="61">
        <v>0</v>
      </c>
      <c r="H113" s="177"/>
      <c r="I113" s="61">
        <v>0</v>
      </c>
      <c r="J113" s="177"/>
      <c r="K113" s="61">
        <v>0</v>
      </c>
      <c r="L113" s="177"/>
      <c r="M113" s="61">
        <v>0</v>
      </c>
      <c r="N113" s="177"/>
      <c r="O113" s="61">
        <v>0</v>
      </c>
      <c r="P113" s="177"/>
      <c r="Q113" s="61">
        <v>0</v>
      </c>
      <c r="R113" s="177"/>
      <c r="S113" s="61">
        <v>0</v>
      </c>
      <c r="T113" s="177"/>
      <c r="U113" s="61">
        <v>0</v>
      </c>
      <c r="V113" s="61"/>
      <c r="W113" s="61">
        <v>0</v>
      </c>
      <c r="X113" s="61"/>
      <c r="Y113" s="61">
        <v>0</v>
      </c>
      <c r="Z113" s="61"/>
      <c r="AA113" s="61">
        <v>0</v>
      </c>
      <c r="AB113" s="177"/>
      <c r="AC113" s="61">
        <v>0</v>
      </c>
      <c r="AD113" s="177"/>
      <c r="AE113" s="61">
        <v>0</v>
      </c>
      <c r="AF113" s="177"/>
      <c r="AG113" s="61">
        <v>0</v>
      </c>
      <c r="AH113" s="56"/>
      <c r="AI113" s="51"/>
      <c r="AJ113" s="293"/>
    </row>
    <row r="114" spans="2:36" s="36" customFormat="1" ht="12" customHeight="1" x14ac:dyDescent="0.2">
      <c r="B114" s="270" t="s">
        <v>282</v>
      </c>
      <c r="C114" s="274" t="s">
        <v>230</v>
      </c>
      <c r="D114" s="48"/>
      <c r="E114" s="61">
        <v>84</v>
      </c>
      <c r="F114" s="177"/>
      <c r="G114" s="61">
        <v>-51</v>
      </c>
      <c r="H114" s="177"/>
      <c r="I114" s="61">
        <v>32</v>
      </c>
      <c r="J114" s="177"/>
      <c r="K114" s="61">
        <v>32</v>
      </c>
      <c r="L114" s="177"/>
      <c r="M114" s="61">
        <v>0</v>
      </c>
      <c r="N114" s="177"/>
      <c r="O114" s="61">
        <v>8</v>
      </c>
      <c r="P114" s="177"/>
      <c r="Q114" s="61">
        <v>-1</v>
      </c>
      <c r="R114" s="177"/>
      <c r="S114" s="61">
        <v>26</v>
      </c>
      <c r="T114" s="177"/>
      <c r="U114" s="61">
        <v>0</v>
      </c>
      <c r="V114" s="61"/>
      <c r="W114" s="61">
        <v>24</v>
      </c>
      <c r="X114" s="61"/>
      <c r="Y114" s="61">
        <v>1</v>
      </c>
      <c r="Z114" s="61"/>
      <c r="AA114" s="61">
        <v>0</v>
      </c>
      <c r="AB114" s="177"/>
      <c r="AC114" s="61">
        <v>0</v>
      </c>
      <c r="AD114" s="177"/>
      <c r="AE114" s="61">
        <v>0</v>
      </c>
      <c r="AF114" s="177"/>
      <c r="AG114" s="61">
        <v>1</v>
      </c>
      <c r="AH114" s="56"/>
      <c r="AI114" s="51"/>
      <c r="AJ114" s="293"/>
    </row>
    <row r="115" spans="2:36" s="36" customFormat="1" ht="12" customHeight="1" x14ac:dyDescent="0.2">
      <c r="B115" s="270" t="s">
        <v>409</v>
      </c>
      <c r="C115" s="274" t="s">
        <v>656</v>
      </c>
      <c r="D115" s="48"/>
      <c r="E115" s="61">
        <v>63</v>
      </c>
      <c r="F115" s="177"/>
      <c r="G115" s="61">
        <v>92</v>
      </c>
      <c r="H115" s="177"/>
      <c r="I115" s="61">
        <v>155</v>
      </c>
      <c r="J115" s="177"/>
      <c r="K115" s="61">
        <v>155</v>
      </c>
      <c r="L115" s="177"/>
      <c r="M115" s="61">
        <v>0</v>
      </c>
      <c r="N115" s="177"/>
      <c r="O115" s="61">
        <v>22</v>
      </c>
      <c r="P115" s="177"/>
      <c r="Q115" s="61">
        <v>12</v>
      </c>
      <c r="R115" s="177"/>
      <c r="S115" s="61">
        <v>122</v>
      </c>
      <c r="T115" s="177"/>
      <c r="U115" s="61">
        <v>0</v>
      </c>
      <c r="V115" s="61"/>
      <c r="W115" s="61">
        <v>116</v>
      </c>
      <c r="X115" s="61"/>
      <c r="Y115" s="61">
        <v>5</v>
      </c>
      <c r="Z115" s="61"/>
      <c r="AA115" s="61">
        <v>0</v>
      </c>
      <c r="AB115" s="177"/>
      <c r="AC115" s="61">
        <v>0</v>
      </c>
      <c r="AD115" s="177"/>
      <c r="AE115" s="61">
        <v>0</v>
      </c>
      <c r="AF115" s="177"/>
      <c r="AG115" s="61">
        <v>0</v>
      </c>
      <c r="AH115" s="56"/>
      <c r="AI115" s="51"/>
      <c r="AJ115" s="293"/>
    </row>
    <row r="116" spans="2:36" s="36" customFormat="1" ht="12" customHeight="1" x14ac:dyDescent="0.2">
      <c r="B116" s="270" t="s">
        <v>413</v>
      </c>
      <c r="C116" s="274" t="s">
        <v>658</v>
      </c>
      <c r="D116" s="48"/>
      <c r="E116" s="61">
        <v>100</v>
      </c>
      <c r="F116" s="177"/>
      <c r="G116" s="61">
        <v>-1</v>
      </c>
      <c r="H116" s="177"/>
      <c r="I116" s="61">
        <v>99</v>
      </c>
      <c r="J116" s="177"/>
      <c r="K116" s="61">
        <v>15</v>
      </c>
      <c r="L116" s="177"/>
      <c r="M116" s="61">
        <v>84</v>
      </c>
      <c r="N116" s="177"/>
      <c r="O116" s="61">
        <v>0</v>
      </c>
      <c r="P116" s="177"/>
      <c r="Q116" s="61">
        <v>73</v>
      </c>
      <c r="R116" s="177"/>
      <c r="S116" s="61">
        <v>26</v>
      </c>
      <c r="T116" s="177"/>
      <c r="U116" s="61">
        <v>0</v>
      </c>
      <c r="V116" s="61"/>
      <c r="W116" s="61">
        <v>11</v>
      </c>
      <c r="X116" s="61"/>
      <c r="Y116" s="61">
        <v>15</v>
      </c>
      <c r="Z116" s="61"/>
      <c r="AA116" s="61">
        <v>0</v>
      </c>
      <c r="AB116" s="177"/>
      <c r="AC116" s="61">
        <v>0</v>
      </c>
      <c r="AD116" s="177"/>
      <c r="AE116" s="61">
        <v>0</v>
      </c>
      <c r="AF116" s="177"/>
      <c r="AG116" s="61">
        <v>0</v>
      </c>
      <c r="AH116" s="56"/>
      <c r="AI116" s="51"/>
      <c r="AJ116" s="293"/>
    </row>
    <row r="117" spans="2:36" s="36" customFormat="1" ht="12" customHeight="1" x14ac:dyDescent="0.2">
      <c r="B117" s="270" t="s">
        <v>283</v>
      </c>
      <c r="C117" s="274" t="s">
        <v>10</v>
      </c>
      <c r="D117" s="48"/>
      <c r="E117" s="61">
        <v>2181</v>
      </c>
      <c r="F117" s="177"/>
      <c r="G117" s="61">
        <v>-312</v>
      </c>
      <c r="H117" s="177"/>
      <c r="I117" s="61">
        <v>1868</v>
      </c>
      <c r="J117" s="177"/>
      <c r="K117" s="61">
        <v>905</v>
      </c>
      <c r="L117" s="177"/>
      <c r="M117" s="61">
        <v>963</v>
      </c>
      <c r="N117" s="177"/>
      <c r="O117" s="61">
        <v>88</v>
      </c>
      <c r="P117" s="177"/>
      <c r="Q117" s="61">
        <v>581</v>
      </c>
      <c r="R117" s="177"/>
      <c r="S117" s="61">
        <v>1200</v>
      </c>
      <c r="T117" s="177"/>
      <c r="U117" s="61">
        <v>115</v>
      </c>
      <c r="V117" s="61"/>
      <c r="W117" s="61">
        <v>985</v>
      </c>
      <c r="X117" s="61"/>
      <c r="Y117" s="61">
        <v>100</v>
      </c>
      <c r="Z117" s="61"/>
      <c r="AA117" s="61">
        <v>0</v>
      </c>
      <c r="AB117" s="177"/>
      <c r="AC117" s="61">
        <v>7</v>
      </c>
      <c r="AD117" s="177"/>
      <c r="AE117" s="61">
        <v>259</v>
      </c>
      <c r="AF117" s="177"/>
      <c r="AG117" s="61">
        <v>223</v>
      </c>
      <c r="AH117" s="56"/>
      <c r="AI117" s="51"/>
      <c r="AJ117" s="293"/>
    </row>
    <row r="118" spans="2:36" s="36" customFormat="1" ht="12" customHeight="1" x14ac:dyDescent="0.2">
      <c r="B118" s="270" t="s">
        <v>414</v>
      </c>
      <c r="C118" s="274" t="s">
        <v>661</v>
      </c>
      <c r="D118" s="48"/>
      <c r="E118" s="61">
        <v>3</v>
      </c>
      <c r="F118" s="177"/>
      <c r="G118" s="61">
        <v>0</v>
      </c>
      <c r="H118" s="177"/>
      <c r="I118" s="61">
        <v>3</v>
      </c>
      <c r="J118" s="177"/>
      <c r="K118" s="61">
        <v>3</v>
      </c>
      <c r="L118" s="177"/>
      <c r="M118" s="61">
        <v>0</v>
      </c>
      <c r="N118" s="177"/>
      <c r="O118" s="61">
        <v>0</v>
      </c>
      <c r="P118" s="177"/>
      <c r="Q118" s="61">
        <v>0</v>
      </c>
      <c r="R118" s="177"/>
      <c r="S118" s="61">
        <v>3</v>
      </c>
      <c r="T118" s="177"/>
      <c r="U118" s="61">
        <v>0</v>
      </c>
      <c r="V118" s="61"/>
      <c r="W118" s="61">
        <v>0</v>
      </c>
      <c r="X118" s="61"/>
      <c r="Y118" s="61">
        <v>3</v>
      </c>
      <c r="Z118" s="61"/>
      <c r="AA118" s="61">
        <v>0</v>
      </c>
      <c r="AB118" s="177"/>
      <c r="AC118" s="61">
        <v>0</v>
      </c>
      <c r="AD118" s="177"/>
      <c r="AE118" s="61">
        <v>0</v>
      </c>
      <c r="AF118" s="177"/>
      <c r="AG118" s="61">
        <v>0</v>
      </c>
      <c r="AH118" s="56"/>
      <c r="AI118" s="51"/>
      <c r="AJ118" s="293"/>
    </row>
    <row r="119" spans="2:36" s="36" customFormat="1" ht="12" customHeight="1" x14ac:dyDescent="0.2">
      <c r="B119" s="270" t="s">
        <v>284</v>
      </c>
      <c r="C119" s="274" t="s">
        <v>19</v>
      </c>
      <c r="D119" s="48"/>
      <c r="E119" s="61">
        <v>8</v>
      </c>
      <c r="F119" s="177"/>
      <c r="G119" s="61">
        <v>-4</v>
      </c>
      <c r="H119" s="177"/>
      <c r="I119" s="61">
        <v>4</v>
      </c>
      <c r="J119" s="177"/>
      <c r="K119" s="61">
        <v>4</v>
      </c>
      <c r="L119" s="177"/>
      <c r="M119" s="61">
        <v>0</v>
      </c>
      <c r="N119" s="177"/>
      <c r="O119" s="61">
        <v>0</v>
      </c>
      <c r="P119" s="177"/>
      <c r="Q119" s="61">
        <v>0</v>
      </c>
      <c r="R119" s="177"/>
      <c r="S119" s="61">
        <v>4</v>
      </c>
      <c r="T119" s="177"/>
      <c r="U119" s="61">
        <v>0</v>
      </c>
      <c r="V119" s="61"/>
      <c r="W119" s="61">
        <v>3</v>
      </c>
      <c r="X119" s="61"/>
      <c r="Y119" s="61">
        <v>1</v>
      </c>
      <c r="Z119" s="61"/>
      <c r="AA119" s="61">
        <v>0</v>
      </c>
      <c r="AB119" s="177"/>
      <c r="AC119" s="61">
        <v>0</v>
      </c>
      <c r="AD119" s="177"/>
      <c r="AE119" s="61">
        <v>0</v>
      </c>
      <c r="AF119" s="177"/>
      <c r="AG119" s="61">
        <v>0</v>
      </c>
      <c r="AH119" s="56"/>
      <c r="AI119" s="51"/>
      <c r="AJ119" s="293"/>
    </row>
    <row r="120" spans="2:36" s="36" customFormat="1" ht="12" customHeight="1" x14ac:dyDescent="0.2">
      <c r="B120" s="270" t="s">
        <v>285</v>
      </c>
      <c r="C120" s="274" t="s">
        <v>18</v>
      </c>
      <c r="D120" s="48"/>
      <c r="E120" s="61">
        <v>559</v>
      </c>
      <c r="F120" s="177"/>
      <c r="G120" s="61">
        <v>-412</v>
      </c>
      <c r="H120" s="177"/>
      <c r="I120" s="61">
        <v>147</v>
      </c>
      <c r="J120" s="177"/>
      <c r="K120" s="61">
        <v>131</v>
      </c>
      <c r="L120" s="177"/>
      <c r="M120" s="61">
        <v>16</v>
      </c>
      <c r="N120" s="177"/>
      <c r="O120" s="61">
        <v>136</v>
      </c>
      <c r="P120" s="177"/>
      <c r="Q120" s="61">
        <v>8</v>
      </c>
      <c r="R120" s="177"/>
      <c r="S120" s="61">
        <v>3</v>
      </c>
      <c r="T120" s="177"/>
      <c r="U120" s="61">
        <v>1</v>
      </c>
      <c r="V120" s="61"/>
      <c r="W120" s="61">
        <v>0</v>
      </c>
      <c r="X120" s="61"/>
      <c r="Y120" s="61">
        <v>1</v>
      </c>
      <c r="Z120" s="61"/>
      <c r="AA120" s="61">
        <v>0</v>
      </c>
      <c r="AB120" s="177"/>
      <c r="AC120" s="61">
        <v>0</v>
      </c>
      <c r="AD120" s="177"/>
      <c r="AE120" s="61">
        <v>1</v>
      </c>
      <c r="AF120" s="177"/>
      <c r="AG120" s="61">
        <v>0</v>
      </c>
      <c r="AH120" s="56"/>
      <c r="AI120" s="51"/>
      <c r="AJ120" s="293"/>
    </row>
    <row r="121" spans="2:36" s="36" customFormat="1" ht="12" customHeight="1" x14ac:dyDescent="0.2">
      <c r="B121" s="270" t="s">
        <v>286</v>
      </c>
      <c r="C121" s="274" t="s">
        <v>17</v>
      </c>
      <c r="D121" s="48"/>
      <c r="E121" s="61">
        <v>2376</v>
      </c>
      <c r="F121" s="177"/>
      <c r="G121" s="61">
        <v>57</v>
      </c>
      <c r="H121" s="177"/>
      <c r="I121" s="61">
        <v>2433</v>
      </c>
      <c r="J121" s="177"/>
      <c r="K121" s="61">
        <v>1416</v>
      </c>
      <c r="L121" s="177"/>
      <c r="M121" s="61">
        <v>1017</v>
      </c>
      <c r="N121" s="177"/>
      <c r="O121" s="61">
        <v>216</v>
      </c>
      <c r="P121" s="177"/>
      <c r="Q121" s="61">
        <v>911</v>
      </c>
      <c r="R121" s="177"/>
      <c r="S121" s="61">
        <v>1306</v>
      </c>
      <c r="T121" s="177"/>
      <c r="U121" s="61">
        <v>91</v>
      </c>
      <c r="V121" s="61"/>
      <c r="W121" s="61">
        <v>1008</v>
      </c>
      <c r="X121" s="61"/>
      <c r="Y121" s="61">
        <v>208</v>
      </c>
      <c r="Z121" s="61"/>
      <c r="AA121" s="61">
        <v>0</v>
      </c>
      <c r="AB121" s="177"/>
      <c r="AC121" s="61">
        <v>1573</v>
      </c>
      <c r="AD121" s="177"/>
      <c r="AE121" s="61">
        <v>1924</v>
      </c>
      <c r="AF121" s="177"/>
      <c r="AG121" s="61">
        <v>1054</v>
      </c>
      <c r="AH121" s="56"/>
      <c r="AI121" s="51"/>
      <c r="AJ121" s="293"/>
    </row>
    <row r="122" spans="2:36" s="36" customFormat="1" ht="12" customHeight="1" x14ac:dyDescent="0.2">
      <c r="B122" s="270" t="s">
        <v>287</v>
      </c>
      <c r="C122" s="274" t="s">
        <v>216</v>
      </c>
      <c r="D122" s="48"/>
      <c r="E122" s="61">
        <v>412</v>
      </c>
      <c r="F122" s="177"/>
      <c r="G122" s="61">
        <v>-36</v>
      </c>
      <c r="H122" s="177"/>
      <c r="I122" s="61">
        <v>376</v>
      </c>
      <c r="J122" s="177"/>
      <c r="K122" s="61">
        <v>205</v>
      </c>
      <c r="L122" s="177"/>
      <c r="M122" s="61">
        <v>170</v>
      </c>
      <c r="N122" s="177"/>
      <c r="O122" s="61">
        <v>30</v>
      </c>
      <c r="P122" s="177"/>
      <c r="Q122" s="61">
        <v>131</v>
      </c>
      <c r="R122" s="177"/>
      <c r="S122" s="61">
        <v>215</v>
      </c>
      <c r="T122" s="177"/>
      <c r="U122" s="61">
        <v>0</v>
      </c>
      <c r="V122" s="61"/>
      <c r="W122" s="61">
        <v>211</v>
      </c>
      <c r="X122" s="61"/>
      <c r="Y122" s="61">
        <v>4</v>
      </c>
      <c r="Z122" s="61"/>
      <c r="AA122" s="61">
        <v>0</v>
      </c>
      <c r="AB122" s="177"/>
      <c r="AC122" s="61">
        <v>0</v>
      </c>
      <c r="AD122" s="177"/>
      <c r="AE122" s="61">
        <v>0</v>
      </c>
      <c r="AF122" s="177"/>
      <c r="AG122" s="61">
        <v>19</v>
      </c>
      <c r="AH122" s="56"/>
      <c r="AI122" s="51"/>
      <c r="AJ122" s="293"/>
    </row>
    <row r="123" spans="2:36" s="36" customFormat="1" ht="12" customHeight="1" x14ac:dyDescent="0.2">
      <c r="B123" s="270" t="s">
        <v>288</v>
      </c>
      <c r="C123" s="274" t="s">
        <v>21</v>
      </c>
      <c r="D123" s="48"/>
      <c r="E123" s="61">
        <v>1448</v>
      </c>
      <c r="F123" s="177"/>
      <c r="G123" s="61">
        <v>-32</v>
      </c>
      <c r="H123" s="177"/>
      <c r="I123" s="61">
        <v>1416</v>
      </c>
      <c r="J123" s="177"/>
      <c r="K123" s="61">
        <v>847</v>
      </c>
      <c r="L123" s="177"/>
      <c r="M123" s="61">
        <v>569</v>
      </c>
      <c r="N123" s="177"/>
      <c r="O123" s="61">
        <v>103</v>
      </c>
      <c r="P123" s="177"/>
      <c r="Q123" s="61">
        <v>355</v>
      </c>
      <c r="R123" s="177"/>
      <c r="S123" s="61">
        <v>958</v>
      </c>
      <c r="T123" s="177"/>
      <c r="U123" s="61">
        <v>7</v>
      </c>
      <c r="V123" s="61"/>
      <c r="W123" s="61">
        <v>850</v>
      </c>
      <c r="X123" s="61"/>
      <c r="Y123" s="61">
        <v>101</v>
      </c>
      <c r="Z123" s="61"/>
      <c r="AA123" s="61">
        <v>0</v>
      </c>
      <c r="AB123" s="177"/>
      <c r="AC123" s="61">
        <v>26</v>
      </c>
      <c r="AD123" s="177"/>
      <c r="AE123" s="61">
        <v>7</v>
      </c>
      <c r="AF123" s="177"/>
      <c r="AG123" s="61">
        <v>39</v>
      </c>
      <c r="AH123" s="56"/>
      <c r="AI123" s="51"/>
      <c r="AJ123" s="293"/>
    </row>
    <row r="124" spans="2:36" s="36" customFormat="1" ht="12" customHeight="1" x14ac:dyDescent="0.2">
      <c r="B124" s="270" t="s">
        <v>289</v>
      </c>
      <c r="C124" s="274" t="s">
        <v>22</v>
      </c>
      <c r="D124" s="48"/>
      <c r="E124" s="61">
        <v>4130</v>
      </c>
      <c r="F124" s="177"/>
      <c r="G124" s="61">
        <v>-332</v>
      </c>
      <c r="H124" s="177"/>
      <c r="I124" s="61">
        <v>3798</v>
      </c>
      <c r="J124" s="177"/>
      <c r="K124" s="61">
        <v>1056</v>
      </c>
      <c r="L124" s="177"/>
      <c r="M124" s="61">
        <v>2741</v>
      </c>
      <c r="N124" s="177"/>
      <c r="O124" s="61">
        <v>242</v>
      </c>
      <c r="P124" s="177"/>
      <c r="Q124" s="61">
        <v>1814</v>
      </c>
      <c r="R124" s="177"/>
      <c r="S124" s="61">
        <v>1741</v>
      </c>
      <c r="T124" s="177"/>
      <c r="U124" s="61">
        <v>5</v>
      </c>
      <c r="V124" s="61"/>
      <c r="W124" s="61">
        <v>973</v>
      </c>
      <c r="X124" s="61"/>
      <c r="Y124" s="61">
        <v>763</v>
      </c>
      <c r="Z124" s="61"/>
      <c r="AA124" s="61">
        <v>0</v>
      </c>
      <c r="AB124" s="177"/>
      <c r="AC124" s="61">
        <v>4</v>
      </c>
      <c r="AD124" s="177"/>
      <c r="AE124" s="61">
        <v>14</v>
      </c>
      <c r="AF124" s="177"/>
      <c r="AG124" s="61">
        <v>558</v>
      </c>
      <c r="AH124" s="56"/>
      <c r="AI124" s="51"/>
      <c r="AJ124" s="293"/>
    </row>
    <row r="125" spans="2:36" s="36" customFormat="1" ht="12" customHeight="1" x14ac:dyDescent="0.2">
      <c r="B125" s="270" t="s">
        <v>290</v>
      </c>
      <c r="C125" s="274" t="s">
        <v>24</v>
      </c>
      <c r="D125" s="48"/>
      <c r="E125" s="61">
        <v>4974</v>
      </c>
      <c r="F125" s="177"/>
      <c r="G125" s="61">
        <v>304</v>
      </c>
      <c r="H125" s="177"/>
      <c r="I125" s="61">
        <v>5278</v>
      </c>
      <c r="J125" s="177"/>
      <c r="K125" s="61">
        <v>4402</v>
      </c>
      <c r="L125" s="177"/>
      <c r="M125" s="61">
        <v>877</v>
      </c>
      <c r="N125" s="177"/>
      <c r="O125" s="61">
        <v>825</v>
      </c>
      <c r="P125" s="177"/>
      <c r="Q125" s="61">
        <v>507</v>
      </c>
      <c r="R125" s="177"/>
      <c r="S125" s="61">
        <v>3946</v>
      </c>
      <c r="T125" s="177"/>
      <c r="U125" s="61">
        <v>1901</v>
      </c>
      <c r="V125" s="61"/>
      <c r="W125" s="61">
        <v>1079</v>
      </c>
      <c r="X125" s="61"/>
      <c r="Y125" s="61">
        <v>966</v>
      </c>
      <c r="Z125" s="61"/>
      <c r="AA125" s="61">
        <v>0</v>
      </c>
      <c r="AB125" s="177"/>
      <c r="AC125" s="61">
        <v>135</v>
      </c>
      <c r="AD125" s="177"/>
      <c r="AE125" s="61">
        <v>516</v>
      </c>
      <c r="AF125" s="177"/>
      <c r="AG125" s="61">
        <v>955</v>
      </c>
      <c r="AH125" s="56"/>
      <c r="AI125" s="51"/>
      <c r="AJ125" s="293"/>
    </row>
    <row r="126" spans="2:36" s="36" customFormat="1" ht="12" customHeight="1" x14ac:dyDescent="0.2">
      <c r="B126" s="270" t="s">
        <v>424</v>
      </c>
      <c r="C126" s="274" t="s">
        <v>670</v>
      </c>
      <c r="D126" s="48"/>
      <c r="E126" s="61">
        <v>0</v>
      </c>
      <c r="F126" s="177"/>
      <c r="G126" s="61">
        <v>0</v>
      </c>
      <c r="H126" s="177"/>
      <c r="I126" s="61">
        <v>0</v>
      </c>
      <c r="J126" s="177"/>
      <c r="K126" s="61">
        <v>0</v>
      </c>
      <c r="L126" s="177"/>
      <c r="M126" s="61">
        <v>0</v>
      </c>
      <c r="N126" s="177"/>
      <c r="O126" s="61">
        <v>0</v>
      </c>
      <c r="P126" s="177"/>
      <c r="Q126" s="61">
        <v>0</v>
      </c>
      <c r="R126" s="177"/>
      <c r="S126" s="61">
        <v>0</v>
      </c>
      <c r="T126" s="177"/>
      <c r="U126" s="61">
        <v>0</v>
      </c>
      <c r="V126" s="61"/>
      <c r="W126" s="61">
        <v>0</v>
      </c>
      <c r="X126" s="61"/>
      <c r="Y126" s="61">
        <v>0</v>
      </c>
      <c r="Z126" s="61"/>
      <c r="AA126" s="61">
        <v>0</v>
      </c>
      <c r="AB126" s="177"/>
      <c r="AC126" s="61">
        <v>0</v>
      </c>
      <c r="AD126" s="177"/>
      <c r="AE126" s="61">
        <v>0</v>
      </c>
      <c r="AF126" s="177"/>
      <c r="AG126" s="61">
        <v>0</v>
      </c>
      <c r="AH126" s="56"/>
      <c r="AI126" s="51"/>
      <c r="AJ126" s="293"/>
    </row>
    <row r="127" spans="2:36" s="36" customFormat="1" ht="12" customHeight="1" x14ac:dyDescent="0.2">
      <c r="B127" s="270" t="s">
        <v>291</v>
      </c>
      <c r="C127" s="274" t="s">
        <v>234</v>
      </c>
      <c r="D127" s="48"/>
      <c r="E127" s="61">
        <v>847</v>
      </c>
      <c r="F127" s="177"/>
      <c r="G127" s="61">
        <v>2008</v>
      </c>
      <c r="H127" s="177"/>
      <c r="I127" s="61">
        <v>2855</v>
      </c>
      <c r="J127" s="177"/>
      <c r="K127" s="61">
        <v>2855</v>
      </c>
      <c r="L127" s="177"/>
      <c r="M127" s="61">
        <v>0</v>
      </c>
      <c r="N127" s="177"/>
      <c r="O127" s="61">
        <v>0</v>
      </c>
      <c r="P127" s="177"/>
      <c r="Q127" s="61">
        <v>0</v>
      </c>
      <c r="R127" s="177"/>
      <c r="S127" s="61">
        <v>2855</v>
      </c>
      <c r="T127" s="177"/>
      <c r="U127" s="61">
        <v>3</v>
      </c>
      <c r="V127" s="61"/>
      <c r="W127" s="61">
        <v>2817</v>
      </c>
      <c r="X127" s="61"/>
      <c r="Y127" s="61">
        <v>35</v>
      </c>
      <c r="Z127" s="61"/>
      <c r="AA127" s="61">
        <v>0</v>
      </c>
      <c r="AB127" s="177"/>
      <c r="AC127" s="61">
        <v>9</v>
      </c>
      <c r="AD127" s="177"/>
      <c r="AE127" s="61">
        <v>159</v>
      </c>
      <c r="AF127" s="177"/>
      <c r="AG127" s="61">
        <v>350</v>
      </c>
      <c r="AH127" s="56"/>
      <c r="AI127" s="51"/>
      <c r="AJ127" s="293"/>
    </row>
    <row r="128" spans="2:36" s="36" customFormat="1" ht="12" customHeight="1" x14ac:dyDescent="0.2">
      <c r="B128" s="270" t="s">
        <v>292</v>
      </c>
      <c r="C128" s="274" t="s">
        <v>238</v>
      </c>
      <c r="D128" s="48"/>
      <c r="E128" s="61">
        <v>45</v>
      </c>
      <c r="F128" s="177"/>
      <c r="G128" s="61">
        <v>0</v>
      </c>
      <c r="H128" s="177"/>
      <c r="I128" s="61">
        <v>45</v>
      </c>
      <c r="J128" s="177"/>
      <c r="K128" s="61">
        <v>45</v>
      </c>
      <c r="L128" s="177"/>
      <c r="M128" s="61">
        <v>0</v>
      </c>
      <c r="N128" s="177"/>
      <c r="O128" s="61">
        <v>0</v>
      </c>
      <c r="P128" s="177"/>
      <c r="Q128" s="61">
        <v>0</v>
      </c>
      <c r="R128" s="177"/>
      <c r="S128" s="61">
        <v>45</v>
      </c>
      <c r="T128" s="177"/>
      <c r="U128" s="61">
        <v>43</v>
      </c>
      <c r="V128" s="61"/>
      <c r="W128" s="61">
        <v>0</v>
      </c>
      <c r="X128" s="61"/>
      <c r="Y128" s="61">
        <v>1</v>
      </c>
      <c r="Z128" s="61"/>
      <c r="AA128" s="61">
        <v>0</v>
      </c>
      <c r="AB128" s="177"/>
      <c r="AC128" s="61">
        <v>0</v>
      </c>
      <c r="AD128" s="177"/>
      <c r="AE128" s="61">
        <v>0</v>
      </c>
      <c r="AF128" s="177"/>
      <c r="AG128" s="61">
        <v>0</v>
      </c>
      <c r="AH128" s="56"/>
      <c r="AI128" s="51"/>
      <c r="AJ128" s="293"/>
    </row>
    <row r="129" spans="2:36" s="36" customFormat="1" ht="12" customHeight="1" x14ac:dyDescent="0.2">
      <c r="B129" s="270" t="s">
        <v>427</v>
      </c>
      <c r="C129" s="274" t="s">
        <v>674</v>
      </c>
      <c r="D129" s="48"/>
      <c r="E129" s="61">
        <v>5</v>
      </c>
      <c r="F129" s="177"/>
      <c r="G129" s="61">
        <v>-3</v>
      </c>
      <c r="H129" s="177"/>
      <c r="I129" s="61">
        <v>3</v>
      </c>
      <c r="J129" s="177"/>
      <c r="K129" s="61">
        <v>3</v>
      </c>
      <c r="L129" s="177"/>
      <c r="M129" s="61">
        <v>0</v>
      </c>
      <c r="N129" s="177"/>
      <c r="O129" s="61">
        <v>0</v>
      </c>
      <c r="P129" s="177"/>
      <c r="Q129" s="61">
        <v>0</v>
      </c>
      <c r="R129" s="177"/>
      <c r="S129" s="61">
        <v>3</v>
      </c>
      <c r="T129" s="177"/>
      <c r="U129" s="61">
        <v>0</v>
      </c>
      <c r="V129" s="61"/>
      <c r="W129" s="61">
        <v>0</v>
      </c>
      <c r="X129" s="61"/>
      <c r="Y129" s="61">
        <v>3</v>
      </c>
      <c r="Z129" s="61"/>
      <c r="AA129" s="61">
        <v>0</v>
      </c>
      <c r="AB129" s="177"/>
      <c r="AC129" s="61">
        <v>0</v>
      </c>
      <c r="AD129" s="177"/>
      <c r="AE129" s="61">
        <v>0</v>
      </c>
      <c r="AF129" s="177"/>
      <c r="AG129" s="61">
        <v>0</v>
      </c>
      <c r="AH129" s="56"/>
      <c r="AI129" s="51"/>
      <c r="AJ129" s="293"/>
    </row>
    <row r="130" spans="2:36" s="36" customFormat="1" ht="12" customHeight="1" x14ac:dyDescent="0.2">
      <c r="B130" s="270" t="s">
        <v>293</v>
      </c>
      <c r="C130" s="274" t="s">
        <v>45</v>
      </c>
      <c r="D130" s="48"/>
      <c r="E130" s="61">
        <v>15</v>
      </c>
      <c r="F130" s="177"/>
      <c r="G130" s="61">
        <v>0</v>
      </c>
      <c r="H130" s="177"/>
      <c r="I130" s="61">
        <v>15</v>
      </c>
      <c r="J130" s="177"/>
      <c r="K130" s="61">
        <v>15</v>
      </c>
      <c r="L130" s="177"/>
      <c r="M130" s="61">
        <v>0</v>
      </c>
      <c r="N130" s="177"/>
      <c r="O130" s="61">
        <v>14</v>
      </c>
      <c r="P130" s="177"/>
      <c r="Q130" s="61">
        <v>0</v>
      </c>
      <c r="R130" s="177"/>
      <c r="S130" s="61">
        <v>1</v>
      </c>
      <c r="T130" s="177"/>
      <c r="U130" s="61">
        <v>0</v>
      </c>
      <c r="V130" s="61"/>
      <c r="W130" s="61">
        <v>0</v>
      </c>
      <c r="X130" s="61"/>
      <c r="Y130" s="61">
        <v>1</v>
      </c>
      <c r="Z130" s="61"/>
      <c r="AA130" s="61">
        <v>0</v>
      </c>
      <c r="AB130" s="177"/>
      <c r="AC130" s="61">
        <v>0</v>
      </c>
      <c r="AD130" s="177"/>
      <c r="AE130" s="61">
        <v>3</v>
      </c>
      <c r="AF130" s="177"/>
      <c r="AG130" s="61">
        <v>105</v>
      </c>
      <c r="AH130" s="56"/>
      <c r="AI130" s="51"/>
      <c r="AJ130" s="293"/>
    </row>
    <row r="131" spans="2:36" s="36" customFormat="1" ht="12" customHeight="1" x14ac:dyDescent="0.2">
      <c r="B131" s="270" t="s">
        <v>294</v>
      </c>
      <c r="C131" s="274" t="s">
        <v>240</v>
      </c>
      <c r="D131" s="48"/>
      <c r="E131" s="61">
        <v>15</v>
      </c>
      <c r="F131" s="177"/>
      <c r="G131" s="61">
        <v>85</v>
      </c>
      <c r="H131" s="177"/>
      <c r="I131" s="61">
        <v>100</v>
      </c>
      <c r="J131" s="177"/>
      <c r="K131" s="61">
        <v>100</v>
      </c>
      <c r="L131" s="177"/>
      <c r="M131" s="61">
        <v>0</v>
      </c>
      <c r="N131" s="177"/>
      <c r="O131" s="61">
        <v>9</v>
      </c>
      <c r="P131" s="177"/>
      <c r="Q131" s="61">
        <v>0</v>
      </c>
      <c r="R131" s="177"/>
      <c r="S131" s="61">
        <v>91</v>
      </c>
      <c r="T131" s="177"/>
      <c r="U131" s="61">
        <v>0</v>
      </c>
      <c r="V131" s="61"/>
      <c r="W131" s="61">
        <v>86</v>
      </c>
      <c r="X131" s="61"/>
      <c r="Y131" s="61">
        <v>4</v>
      </c>
      <c r="Z131" s="61"/>
      <c r="AA131" s="61">
        <v>0</v>
      </c>
      <c r="AB131" s="177"/>
      <c r="AC131" s="61">
        <v>0</v>
      </c>
      <c r="AD131" s="177"/>
      <c r="AE131" s="61">
        <v>0</v>
      </c>
      <c r="AF131" s="177"/>
      <c r="AG131" s="61">
        <v>0</v>
      </c>
      <c r="AH131" s="56"/>
      <c r="AI131" s="51"/>
      <c r="AJ131" s="293"/>
    </row>
    <row r="132" spans="2:36" s="36" customFormat="1" ht="12" customHeight="1" x14ac:dyDescent="0.2">
      <c r="B132" s="270" t="s">
        <v>432</v>
      </c>
      <c r="C132" s="274" t="s">
        <v>678</v>
      </c>
      <c r="D132" s="48"/>
      <c r="E132" s="61">
        <v>0</v>
      </c>
      <c r="F132" s="177"/>
      <c r="G132" s="61">
        <v>0</v>
      </c>
      <c r="H132" s="177"/>
      <c r="I132" s="61">
        <v>0</v>
      </c>
      <c r="J132" s="177"/>
      <c r="K132" s="61">
        <v>0</v>
      </c>
      <c r="L132" s="177"/>
      <c r="M132" s="61">
        <v>0</v>
      </c>
      <c r="N132" s="177"/>
      <c r="O132" s="61">
        <v>0</v>
      </c>
      <c r="P132" s="177"/>
      <c r="Q132" s="61">
        <v>0</v>
      </c>
      <c r="R132" s="177"/>
      <c r="S132" s="61">
        <v>0</v>
      </c>
      <c r="T132" s="177"/>
      <c r="U132" s="61">
        <v>0</v>
      </c>
      <c r="V132" s="61"/>
      <c r="W132" s="61">
        <v>0</v>
      </c>
      <c r="X132" s="61"/>
      <c r="Y132" s="61">
        <v>0</v>
      </c>
      <c r="Z132" s="61"/>
      <c r="AA132" s="61">
        <v>0</v>
      </c>
      <c r="AB132" s="177"/>
      <c r="AC132" s="61">
        <v>0</v>
      </c>
      <c r="AD132" s="177"/>
      <c r="AE132" s="61">
        <v>0</v>
      </c>
      <c r="AF132" s="177"/>
      <c r="AG132" s="61">
        <v>0</v>
      </c>
      <c r="AH132" s="56"/>
      <c r="AI132" s="51"/>
      <c r="AJ132" s="293"/>
    </row>
    <row r="133" spans="2:36" s="36" customFormat="1" ht="12" customHeight="1" x14ac:dyDescent="0.2">
      <c r="B133" s="270" t="s">
        <v>295</v>
      </c>
      <c r="C133" s="274" t="s">
        <v>239</v>
      </c>
      <c r="D133" s="48"/>
      <c r="E133" s="61">
        <v>389</v>
      </c>
      <c r="F133" s="177"/>
      <c r="G133" s="61">
        <v>-108</v>
      </c>
      <c r="H133" s="177"/>
      <c r="I133" s="61">
        <v>281</v>
      </c>
      <c r="J133" s="177"/>
      <c r="K133" s="61">
        <v>281</v>
      </c>
      <c r="L133" s="177"/>
      <c r="M133" s="61">
        <v>0</v>
      </c>
      <c r="N133" s="177"/>
      <c r="O133" s="61">
        <v>145</v>
      </c>
      <c r="P133" s="177"/>
      <c r="Q133" s="61">
        <v>4</v>
      </c>
      <c r="R133" s="177"/>
      <c r="S133" s="61">
        <v>132</v>
      </c>
      <c r="T133" s="177"/>
      <c r="U133" s="61">
        <v>3</v>
      </c>
      <c r="V133" s="61"/>
      <c r="W133" s="61">
        <v>119</v>
      </c>
      <c r="X133" s="61"/>
      <c r="Y133" s="61">
        <v>11</v>
      </c>
      <c r="Z133" s="61"/>
      <c r="AA133" s="61">
        <v>0</v>
      </c>
      <c r="AB133" s="177"/>
      <c r="AC133" s="61">
        <v>47</v>
      </c>
      <c r="AD133" s="177"/>
      <c r="AE133" s="61">
        <v>104</v>
      </c>
      <c r="AF133" s="177"/>
      <c r="AG133" s="61">
        <v>23</v>
      </c>
      <c r="AH133" s="56"/>
      <c r="AI133" s="51"/>
      <c r="AJ133" s="293"/>
    </row>
    <row r="134" spans="2:36" s="36" customFormat="1" ht="12" customHeight="1" x14ac:dyDescent="0.2">
      <c r="B134" s="270" t="s">
        <v>296</v>
      </c>
      <c r="C134" s="274" t="s">
        <v>48</v>
      </c>
      <c r="D134" s="48"/>
      <c r="E134" s="61">
        <v>27</v>
      </c>
      <c r="F134" s="177"/>
      <c r="G134" s="61">
        <v>-23</v>
      </c>
      <c r="H134" s="177"/>
      <c r="I134" s="61">
        <v>4</v>
      </c>
      <c r="J134" s="177"/>
      <c r="K134" s="61">
        <v>4</v>
      </c>
      <c r="L134" s="177"/>
      <c r="M134" s="61">
        <v>0</v>
      </c>
      <c r="N134" s="177"/>
      <c r="O134" s="61">
        <v>0</v>
      </c>
      <c r="P134" s="177"/>
      <c r="Q134" s="61">
        <v>0</v>
      </c>
      <c r="R134" s="177"/>
      <c r="S134" s="61">
        <v>4</v>
      </c>
      <c r="T134" s="177"/>
      <c r="U134" s="61">
        <v>0</v>
      </c>
      <c r="V134" s="61"/>
      <c r="W134" s="61">
        <v>4</v>
      </c>
      <c r="X134" s="61"/>
      <c r="Y134" s="61">
        <v>0</v>
      </c>
      <c r="Z134" s="61"/>
      <c r="AA134" s="61">
        <v>0</v>
      </c>
      <c r="AB134" s="177"/>
      <c r="AC134" s="61">
        <v>0</v>
      </c>
      <c r="AD134" s="177"/>
      <c r="AE134" s="61">
        <v>5</v>
      </c>
      <c r="AF134" s="177"/>
      <c r="AG134" s="61">
        <v>105</v>
      </c>
      <c r="AH134" s="56"/>
      <c r="AI134" s="51"/>
      <c r="AJ134" s="293"/>
    </row>
    <row r="135" spans="2:36" s="36" customFormat="1" ht="12" customHeight="1" x14ac:dyDescent="0.2">
      <c r="B135" s="270" t="s">
        <v>434</v>
      </c>
      <c r="C135" s="274" t="s">
        <v>682</v>
      </c>
      <c r="D135" s="48"/>
      <c r="E135" s="61">
        <v>20</v>
      </c>
      <c r="F135" s="177"/>
      <c r="G135" s="61">
        <v>0</v>
      </c>
      <c r="H135" s="177"/>
      <c r="I135" s="61">
        <v>20</v>
      </c>
      <c r="J135" s="177"/>
      <c r="K135" s="61">
        <v>20</v>
      </c>
      <c r="L135" s="177"/>
      <c r="M135" s="61">
        <v>0</v>
      </c>
      <c r="N135" s="177"/>
      <c r="O135" s="61">
        <v>11</v>
      </c>
      <c r="P135" s="177"/>
      <c r="Q135" s="61">
        <v>4</v>
      </c>
      <c r="R135" s="177"/>
      <c r="S135" s="61">
        <v>5</v>
      </c>
      <c r="T135" s="177"/>
      <c r="U135" s="61">
        <v>1</v>
      </c>
      <c r="V135" s="61"/>
      <c r="W135" s="61">
        <v>0</v>
      </c>
      <c r="X135" s="61"/>
      <c r="Y135" s="61">
        <v>4</v>
      </c>
      <c r="Z135" s="61"/>
      <c r="AA135" s="61">
        <v>0</v>
      </c>
      <c r="AB135" s="177"/>
      <c r="AC135" s="61">
        <v>0</v>
      </c>
      <c r="AD135" s="177"/>
      <c r="AE135" s="61">
        <v>0</v>
      </c>
      <c r="AF135" s="177"/>
      <c r="AG135" s="61">
        <v>0</v>
      </c>
      <c r="AH135" s="56"/>
      <c r="AI135" s="51"/>
      <c r="AJ135" s="293"/>
    </row>
    <row r="136" spans="2:36" s="36" customFormat="1" ht="12" customHeight="1" x14ac:dyDescent="0.2">
      <c r="B136" s="270" t="s">
        <v>297</v>
      </c>
      <c r="C136" s="274" t="s">
        <v>49</v>
      </c>
      <c r="D136" s="48"/>
      <c r="E136" s="61">
        <v>7140</v>
      </c>
      <c r="F136" s="177"/>
      <c r="G136" s="61">
        <v>-1098</v>
      </c>
      <c r="H136" s="177"/>
      <c r="I136" s="61">
        <v>6042</v>
      </c>
      <c r="J136" s="177"/>
      <c r="K136" s="61">
        <v>3380</v>
      </c>
      <c r="L136" s="177"/>
      <c r="M136" s="61">
        <v>2661</v>
      </c>
      <c r="N136" s="177"/>
      <c r="O136" s="61">
        <v>562</v>
      </c>
      <c r="P136" s="177"/>
      <c r="Q136" s="61">
        <v>2894</v>
      </c>
      <c r="R136" s="177"/>
      <c r="S136" s="61">
        <v>2586</v>
      </c>
      <c r="T136" s="177"/>
      <c r="U136" s="61">
        <v>43</v>
      </c>
      <c r="V136" s="61"/>
      <c r="W136" s="61">
        <v>2278</v>
      </c>
      <c r="X136" s="61"/>
      <c r="Y136" s="61">
        <v>265</v>
      </c>
      <c r="Z136" s="61"/>
      <c r="AA136" s="61">
        <v>0</v>
      </c>
      <c r="AB136" s="177"/>
      <c r="AC136" s="61">
        <v>61</v>
      </c>
      <c r="AD136" s="177"/>
      <c r="AE136" s="61">
        <v>12</v>
      </c>
      <c r="AF136" s="177"/>
      <c r="AG136" s="61">
        <v>312</v>
      </c>
      <c r="AH136" s="56"/>
      <c r="AI136" s="51"/>
      <c r="AJ136" s="293"/>
    </row>
    <row r="137" spans="2:36" s="36" customFormat="1" ht="12" customHeight="1" x14ac:dyDescent="0.2">
      <c r="B137" s="270" t="s">
        <v>298</v>
      </c>
      <c r="C137" s="274" t="s">
        <v>27</v>
      </c>
      <c r="D137" s="48"/>
      <c r="E137" s="61">
        <v>7451</v>
      </c>
      <c r="F137" s="177"/>
      <c r="G137" s="61">
        <v>-400</v>
      </c>
      <c r="H137" s="177"/>
      <c r="I137" s="61">
        <v>7051</v>
      </c>
      <c r="J137" s="177"/>
      <c r="K137" s="61">
        <v>1498</v>
      </c>
      <c r="L137" s="177"/>
      <c r="M137" s="61">
        <v>5553</v>
      </c>
      <c r="N137" s="177"/>
      <c r="O137" s="61">
        <v>157</v>
      </c>
      <c r="P137" s="177"/>
      <c r="Q137" s="61">
        <v>2994</v>
      </c>
      <c r="R137" s="177"/>
      <c r="S137" s="61">
        <v>3900</v>
      </c>
      <c r="T137" s="177"/>
      <c r="U137" s="61">
        <v>18</v>
      </c>
      <c r="V137" s="61"/>
      <c r="W137" s="61">
        <v>2429</v>
      </c>
      <c r="X137" s="61"/>
      <c r="Y137" s="61">
        <v>1454</v>
      </c>
      <c r="Z137" s="61"/>
      <c r="AA137" s="61">
        <v>0</v>
      </c>
      <c r="AB137" s="177"/>
      <c r="AC137" s="61">
        <v>97</v>
      </c>
      <c r="AD137" s="177"/>
      <c r="AE137" s="61">
        <v>609</v>
      </c>
      <c r="AF137" s="177"/>
      <c r="AG137" s="61">
        <v>1183</v>
      </c>
      <c r="AH137" s="56"/>
      <c r="AI137" s="51"/>
      <c r="AJ137" s="293"/>
    </row>
    <row r="138" spans="2:36" s="36" customFormat="1" ht="12" customHeight="1" x14ac:dyDescent="0.2">
      <c r="B138" s="270" t="s">
        <v>299</v>
      </c>
      <c r="C138" s="274" t="s">
        <v>32</v>
      </c>
      <c r="D138" s="48"/>
      <c r="E138" s="61">
        <v>14</v>
      </c>
      <c r="F138" s="177"/>
      <c r="G138" s="61">
        <v>4</v>
      </c>
      <c r="H138" s="177"/>
      <c r="I138" s="61">
        <v>18</v>
      </c>
      <c r="J138" s="177"/>
      <c r="K138" s="61">
        <v>18</v>
      </c>
      <c r="L138" s="177"/>
      <c r="M138" s="61">
        <v>0</v>
      </c>
      <c r="N138" s="177"/>
      <c r="O138" s="61">
        <v>14</v>
      </c>
      <c r="P138" s="177"/>
      <c r="Q138" s="61">
        <v>0</v>
      </c>
      <c r="R138" s="177"/>
      <c r="S138" s="61">
        <v>4</v>
      </c>
      <c r="T138" s="177"/>
      <c r="U138" s="61">
        <v>0</v>
      </c>
      <c r="V138" s="61"/>
      <c r="W138" s="61">
        <v>4</v>
      </c>
      <c r="X138" s="61"/>
      <c r="Y138" s="61">
        <v>0</v>
      </c>
      <c r="Z138" s="61"/>
      <c r="AA138" s="61">
        <v>0</v>
      </c>
      <c r="AB138" s="177"/>
      <c r="AC138" s="61">
        <v>0</v>
      </c>
      <c r="AD138" s="177"/>
      <c r="AE138" s="61">
        <v>27</v>
      </c>
      <c r="AF138" s="177"/>
      <c r="AG138" s="61">
        <v>4</v>
      </c>
      <c r="AH138" s="56"/>
      <c r="AI138" s="51"/>
      <c r="AJ138" s="293"/>
    </row>
    <row r="139" spans="2:36" s="36" customFormat="1" ht="12" customHeight="1" x14ac:dyDescent="0.2">
      <c r="B139" s="270" t="s">
        <v>300</v>
      </c>
      <c r="C139" s="274" t="s">
        <v>35</v>
      </c>
      <c r="D139" s="48"/>
      <c r="E139" s="61">
        <v>16009</v>
      </c>
      <c r="F139" s="177"/>
      <c r="G139" s="61">
        <v>-1825</v>
      </c>
      <c r="H139" s="177"/>
      <c r="I139" s="61">
        <v>14184</v>
      </c>
      <c r="J139" s="177"/>
      <c r="K139" s="61">
        <v>9365</v>
      </c>
      <c r="L139" s="177"/>
      <c r="M139" s="61">
        <v>4819</v>
      </c>
      <c r="N139" s="177"/>
      <c r="O139" s="61">
        <v>6529</v>
      </c>
      <c r="P139" s="177"/>
      <c r="Q139" s="61">
        <v>2865</v>
      </c>
      <c r="R139" s="177"/>
      <c r="S139" s="61">
        <v>4789</v>
      </c>
      <c r="T139" s="177"/>
      <c r="U139" s="61">
        <v>474</v>
      </c>
      <c r="V139" s="61"/>
      <c r="W139" s="61">
        <v>3731</v>
      </c>
      <c r="X139" s="61"/>
      <c r="Y139" s="61">
        <v>580</v>
      </c>
      <c r="Z139" s="61"/>
      <c r="AA139" s="61">
        <v>4</v>
      </c>
      <c r="AB139" s="177"/>
      <c r="AC139" s="61">
        <v>816</v>
      </c>
      <c r="AD139" s="177"/>
      <c r="AE139" s="61">
        <v>3448</v>
      </c>
      <c r="AF139" s="177"/>
      <c r="AG139" s="61">
        <v>1078</v>
      </c>
      <c r="AH139" s="56"/>
      <c r="AI139" s="51"/>
      <c r="AJ139" s="293"/>
    </row>
    <row r="140" spans="2:36" s="36" customFormat="1" ht="12" customHeight="1" x14ac:dyDescent="0.2">
      <c r="B140" s="270" t="s">
        <v>443</v>
      </c>
      <c r="C140" s="274" t="s">
        <v>688</v>
      </c>
      <c r="D140" s="48"/>
      <c r="E140" s="61">
        <v>-4</v>
      </c>
      <c r="F140" s="177"/>
      <c r="G140" s="61">
        <v>0</v>
      </c>
      <c r="H140" s="177"/>
      <c r="I140" s="61">
        <v>-4</v>
      </c>
      <c r="J140" s="177"/>
      <c r="K140" s="61">
        <v>-4</v>
      </c>
      <c r="L140" s="177"/>
      <c r="M140" s="61">
        <v>0</v>
      </c>
      <c r="N140" s="177"/>
      <c r="O140" s="61">
        <v>0</v>
      </c>
      <c r="P140" s="177"/>
      <c r="Q140" s="61">
        <v>0</v>
      </c>
      <c r="R140" s="177"/>
      <c r="S140" s="61">
        <v>-4</v>
      </c>
      <c r="T140" s="177"/>
      <c r="U140" s="61">
        <v>0</v>
      </c>
      <c r="V140" s="61"/>
      <c r="W140" s="61">
        <v>-4</v>
      </c>
      <c r="X140" s="61"/>
      <c r="Y140" s="61">
        <v>0</v>
      </c>
      <c r="Z140" s="61"/>
      <c r="AA140" s="61">
        <v>0</v>
      </c>
      <c r="AB140" s="177"/>
      <c r="AC140" s="61">
        <v>0</v>
      </c>
      <c r="AD140" s="177"/>
      <c r="AE140" s="61">
        <v>14</v>
      </c>
      <c r="AF140" s="177"/>
      <c r="AG140" s="61">
        <v>0</v>
      </c>
      <c r="AH140" s="56"/>
      <c r="AI140" s="51"/>
      <c r="AJ140" s="293"/>
    </row>
    <row r="141" spans="2:36" s="36" customFormat="1" ht="12" customHeight="1" x14ac:dyDescent="0.2">
      <c r="B141" s="270" t="s">
        <v>445</v>
      </c>
      <c r="C141" s="274" t="s">
        <v>690</v>
      </c>
      <c r="D141" s="48"/>
      <c r="E141" s="61">
        <v>0</v>
      </c>
      <c r="F141" s="177"/>
      <c r="G141" s="61">
        <v>0</v>
      </c>
      <c r="H141" s="177"/>
      <c r="I141" s="61">
        <v>0</v>
      </c>
      <c r="J141" s="177"/>
      <c r="K141" s="61">
        <v>0</v>
      </c>
      <c r="L141" s="177"/>
      <c r="M141" s="61">
        <v>0</v>
      </c>
      <c r="N141" s="177"/>
      <c r="O141" s="61">
        <v>0</v>
      </c>
      <c r="P141" s="177"/>
      <c r="Q141" s="61">
        <v>0</v>
      </c>
      <c r="R141" s="177"/>
      <c r="S141" s="61">
        <v>0</v>
      </c>
      <c r="T141" s="177"/>
      <c r="U141" s="61">
        <v>0</v>
      </c>
      <c r="V141" s="61"/>
      <c r="W141" s="61">
        <v>0</v>
      </c>
      <c r="X141" s="61"/>
      <c r="Y141" s="61">
        <v>0</v>
      </c>
      <c r="Z141" s="61"/>
      <c r="AA141" s="61">
        <v>0</v>
      </c>
      <c r="AB141" s="177"/>
      <c r="AC141" s="61">
        <v>0</v>
      </c>
      <c r="AD141" s="177"/>
      <c r="AE141" s="61">
        <v>0</v>
      </c>
      <c r="AF141" s="177"/>
      <c r="AG141" s="61">
        <v>0</v>
      </c>
      <c r="AH141" s="56"/>
      <c r="AI141" s="51"/>
      <c r="AJ141" s="293"/>
    </row>
    <row r="142" spans="2:36" s="36" customFormat="1" ht="12" customHeight="1" x14ac:dyDescent="0.2">
      <c r="B142" s="270" t="s">
        <v>451</v>
      </c>
      <c r="C142" s="274" t="s">
        <v>692</v>
      </c>
      <c r="D142" s="48"/>
      <c r="E142" s="61">
        <v>0</v>
      </c>
      <c r="F142" s="177"/>
      <c r="G142" s="61">
        <v>0</v>
      </c>
      <c r="H142" s="177"/>
      <c r="I142" s="61">
        <v>0</v>
      </c>
      <c r="J142" s="177"/>
      <c r="K142" s="61">
        <v>0</v>
      </c>
      <c r="L142" s="177"/>
      <c r="M142" s="61">
        <v>0</v>
      </c>
      <c r="N142" s="177"/>
      <c r="O142" s="61">
        <v>0</v>
      </c>
      <c r="P142" s="177"/>
      <c r="Q142" s="61">
        <v>0</v>
      </c>
      <c r="R142" s="177"/>
      <c r="S142" s="61">
        <v>0</v>
      </c>
      <c r="T142" s="177"/>
      <c r="U142" s="61">
        <v>0</v>
      </c>
      <c r="V142" s="61"/>
      <c r="W142" s="61">
        <v>0</v>
      </c>
      <c r="X142" s="61"/>
      <c r="Y142" s="61">
        <v>0</v>
      </c>
      <c r="Z142" s="61"/>
      <c r="AA142" s="61">
        <v>0</v>
      </c>
      <c r="AB142" s="177"/>
      <c r="AC142" s="61">
        <v>0</v>
      </c>
      <c r="AD142" s="177"/>
      <c r="AE142" s="61">
        <v>0</v>
      </c>
      <c r="AF142" s="177"/>
      <c r="AG142" s="61">
        <v>0</v>
      </c>
      <c r="AH142" s="56"/>
      <c r="AI142" s="51"/>
      <c r="AJ142" s="293"/>
    </row>
    <row r="143" spans="2:36" s="36" customFormat="1" ht="12" customHeight="1" x14ac:dyDescent="0.2">
      <c r="B143" s="270" t="s">
        <v>301</v>
      </c>
      <c r="C143" s="274" t="s">
        <v>38</v>
      </c>
      <c r="D143" s="48"/>
      <c r="E143" s="61">
        <v>21796</v>
      </c>
      <c r="F143" s="177"/>
      <c r="G143" s="61">
        <v>-261</v>
      </c>
      <c r="H143" s="177"/>
      <c r="I143" s="61">
        <v>21535</v>
      </c>
      <c r="J143" s="177"/>
      <c r="K143" s="61">
        <v>21438</v>
      </c>
      <c r="L143" s="177"/>
      <c r="M143" s="61">
        <v>97</v>
      </c>
      <c r="N143" s="177"/>
      <c r="O143" s="61">
        <v>2747</v>
      </c>
      <c r="P143" s="177"/>
      <c r="Q143" s="61">
        <v>5651</v>
      </c>
      <c r="R143" s="177"/>
      <c r="S143" s="61">
        <v>13137</v>
      </c>
      <c r="T143" s="177"/>
      <c r="U143" s="61">
        <v>9222</v>
      </c>
      <c r="V143" s="61"/>
      <c r="W143" s="61">
        <v>2811</v>
      </c>
      <c r="X143" s="61"/>
      <c r="Y143" s="61">
        <v>1104</v>
      </c>
      <c r="Z143" s="61"/>
      <c r="AA143" s="61">
        <v>0</v>
      </c>
      <c r="AB143" s="177"/>
      <c r="AC143" s="61">
        <v>305</v>
      </c>
      <c r="AD143" s="177"/>
      <c r="AE143" s="61">
        <v>2303</v>
      </c>
      <c r="AF143" s="177"/>
      <c r="AG143" s="61">
        <v>2337</v>
      </c>
      <c r="AH143" s="56"/>
      <c r="AI143" s="51"/>
      <c r="AJ143" s="293"/>
    </row>
    <row r="144" spans="2:36" s="36" customFormat="1" ht="12" customHeight="1" x14ac:dyDescent="0.2">
      <c r="B144" s="270" t="s">
        <v>448</v>
      </c>
      <c r="C144" s="274" t="s">
        <v>695</v>
      </c>
      <c r="D144" s="48"/>
      <c r="E144" s="61">
        <v>88</v>
      </c>
      <c r="F144" s="177"/>
      <c r="G144" s="61">
        <v>-4</v>
      </c>
      <c r="H144" s="177"/>
      <c r="I144" s="61">
        <v>84</v>
      </c>
      <c r="J144" s="177"/>
      <c r="K144" s="61">
        <v>84</v>
      </c>
      <c r="L144" s="177"/>
      <c r="M144" s="61">
        <v>0</v>
      </c>
      <c r="N144" s="177"/>
      <c r="O144" s="61">
        <v>1</v>
      </c>
      <c r="P144" s="177"/>
      <c r="Q144" s="61">
        <v>80</v>
      </c>
      <c r="R144" s="177"/>
      <c r="S144" s="61">
        <v>3</v>
      </c>
      <c r="T144" s="177"/>
      <c r="U144" s="61">
        <v>0</v>
      </c>
      <c r="V144" s="61"/>
      <c r="W144" s="61">
        <v>0</v>
      </c>
      <c r="X144" s="61"/>
      <c r="Y144" s="61">
        <v>3</v>
      </c>
      <c r="Z144" s="61"/>
      <c r="AA144" s="61">
        <v>0</v>
      </c>
      <c r="AB144" s="177"/>
      <c r="AC144" s="61">
        <v>26</v>
      </c>
      <c r="AD144" s="177"/>
      <c r="AE144" s="61">
        <v>0</v>
      </c>
      <c r="AF144" s="177"/>
      <c r="AG144" s="61">
        <v>100</v>
      </c>
      <c r="AH144" s="56"/>
      <c r="AI144" s="51"/>
      <c r="AJ144" s="293"/>
    </row>
    <row r="145" spans="2:36" s="36" customFormat="1" ht="12" customHeight="1" x14ac:dyDescent="0.2">
      <c r="B145" s="270" t="s">
        <v>302</v>
      </c>
      <c r="C145" s="274" t="s">
        <v>39</v>
      </c>
      <c r="D145" s="48"/>
      <c r="E145" s="61">
        <v>54</v>
      </c>
      <c r="F145" s="177"/>
      <c r="G145" s="61">
        <v>16</v>
      </c>
      <c r="H145" s="177"/>
      <c r="I145" s="61">
        <v>70</v>
      </c>
      <c r="J145" s="177"/>
      <c r="K145" s="61">
        <v>70</v>
      </c>
      <c r="L145" s="177"/>
      <c r="M145" s="61">
        <v>0</v>
      </c>
      <c r="N145" s="177"/>
      <c r="O145" s="61">
        <v>3</v>
      </c>
      <c r="P145" s="177"/>
      <c r="Q145" s="61">
        <v>0</v>
      </c>
      <c r="R145" s="177"/>
      <c r="S145" s="61">
        <v>68</v>
      </c>
      <c r="T145" s="177"/>
      <c r="U145" s="61">
        <v>5</v>
      </c>
      <c r="V145" s="61"/>
      <c r="W145" s="61">
        <v>54</v>
      </c>
      <c r="X145" s="61"/>
      <c r="Y145" s="61">
        <v>8</v>
      </c>
      <c r="Z145" s="61"/>
      <c r="AA145" s="61">
        <v>0</v>
      </c>
      <c r="AB145" s="177"/>
      <c r="AC145" s="61">
        <v>0</v>
      </c>
      <c r="AD145" s="177"/>
      <c r="AE145" s="61">
        <v>0</v>
      </c>
      <c r="AF145" s="177"/>
      <c r="AG145" s="61">
        <v>15</v>
      </c>
      <c r="AH145" s="56"/>
      <c r="AI145" s="51"/>
      <c r="AJ145" s="293"/>
    </row>
    <row r="146" spans="2:36" s="36" customFormat="1" ht="12" customHeight="1" x14ac:dyDescent="0.2">
      <c r="B146" s="270" t="s">
        <v>446</v>
      </c>
      <c r="C146" s="274" t="s">
        <v>698</v>
      </c>
      <c r="D146" s="48"/>
      <c r="E146" s="61">
        <v>65</v>
      </c>
      <c r="F146" s="177"/>
      <c r="G146" s="61">
        <v>-3</v>
      </c>
      <c r="H146" s="177"/>
      <c r="I146" s="61">
        <v>62</v>
      </c>
      <c r="J146" s="177"/>
      <c r="K146" s="61">
        <v>30</v>
      </c>
      <c r="L146" s="177"/>
      <c r="M146" s="61">
        <v>32</v>
      </c>
      <c r="N146" s="177"/>
      <c r="O146" s="61">
        <v>0</v>
      </c>
      <c r="P146" s="177"/>
      <c r="Q146" s="61">
        <v>28</v>
      </c>
      <c r="R146" s="177"/>
      <c r="S146" s="61">
        <v>34</v>
      </c>
      <c r="T146" s="177"/>
      <c r="U146" s="61">
        <v>0</v>
      </c>
      <c r="V146" s="61"/>
      <c r="W146" s="61">
        <v>34</v>
      </c>
      <c r="X146" s="61"/>
      <c r="Y146" s="61">
        <v>0</v>
      </c>
      <c r="Z146" s="61"/>
      <c r="AA146" s="61">
        <v>0</v>
      </c>
      <c r="AB146" s="177"/>
      <c r="AC146" s="61">
        <v>0</v>
      </c>
      <c r="AD146" s="177"/>
      <c r="AE146" s="61">
        <v>1</v>
      </c>
      <c r="AF146" s="177"/>
      <c r="AG146" s="61">
        <v>0</v>
      </c>
      <c r="AH146" s="56"/>
      <c r="AI146" s="51"/>
      <c r="AJ146" s="293"/>
    </row>
    <row r="147" spans="2:36" s="36" customFormat="1" ht="12" customHeight="1" x14ac:dyDescent="0.2">
      <c r="B147" s="270" t="s">
        <v>303</v>
      </c>
      <c r="C147" s="274" t="s">
        <v>262</v>
      </c>
      <c r="D147" s="48"/>
      <c r="E147" s="61">
        <v>13909</v>
      </c>
      <c r="F147" s="177"/>
      <c r="G147" s="61">
        <v>-942</v>
      </c>
      <c r="H147" s="177"/>
      <c r="I147" s="61">
        <v>12967</v>
      </c>
      <c r="J147" s="177"/>
      <c r="K147" s="61">
        <v>5386</v>
      </c>
      <c r="L147" s="177"/>
      <c r="M147" s="61">
        <v>7580</v>
      </c>
      <c r="N147" s="177"/>
      <c r="O147" s="61">
        <v>4121</v>
      </c>
      <c r="P147" s="177"/>
      <c r="Q147" s="61">
        <v>2348</v>
      </c>
      <c r="R147" s="177"/>
      <c r="S147" s="61">
        <v>6498</v>
      </c>
      <c r="T147" s="177"/>
      <c r="U147" s="61">
        <v>692</v>
      </c>
      <c r="V147" s="61"/>
      <c r="W147" s="61">
        <v>5550</v>
      </c>
      <c r="X147" s="61"/>
      <c r="Y147" s="61">
        <v>257</v>
      </c>
      <c r="Z147" s="61"/>
      <c r="AA147" s="61">
        <v>0</v>
      </c>
      <c r="AB147" s="177"/>
      <c r="AC147" s="61">
        <v>1081</v>
      </c>
      <c r="AD147" s="177"/>
      <c r="AE147" s="61">
        <v>7713</v>
      </c>
      <c r="AF147" s="177"/>
      <c r="AG147" s="61">
        <v>1646</v>
      </c>
      <c r="AH147" s="56"/>
      <c r="AI147" s="51"/>
      <c r="AJ147" s="293"/>
    </row>
    <row r="148" spans="2:36" s="36" customFormat="1" ht="12" customHeight="1" x14ac:dyDescent="0.2">
      <c r="B148" s="270" t="s">
        <v>304</v>
      </c>
      <c r="C148" s="274" t="s">
        <v>40</v>
      </c>
      <c r="D148" s="48"/>
      <c r="E148" s="61">
        <v>0</v>
      </c>
      <c r="F148" s="177"/>
      <c r="G148" s="61">
        <v>0</v>
      </c>
      <c r="H148" s="177"/>
      <c r="I148" s="61">
        <v>0</v>
      </c>
      <c r="J148" s="177"/>
      <c r="K148" s="61">
        <v>0</v>
      </c>
      <c r="L148" s="177"/>
      <c r="M148" s="61">
        <v>0</v>
      </c>
      <c r="N148" s="177"/>
      <c r="O148" s="61">
        <v>0</v>
      </c>
      <c r="P148" s="177"/>
      <c r="Q148" s="61">
        <v>0</v>
      </c>
      <c r="R148" s="177"/>
      <c r="S148" s="61">
        <v>0</v>
      </c>
      <c r="T148" s="177"/>
      <c r="U148" s="61">
        <v>0</v>
      </c>
      <c r="V148" s="61"/>
      <c r="W148" s="61">
        <v>0</v>
      </c>
      <c r="X148" s="61"/>
      <c r="Y148" s="61">
        <v>0</v>
      </c>
      <c r="Z148" s="61"/>
      <c r="AA148" s="61">
        <v>0</v>
      </c>
      <c r="AB148" s="177"/>
      <c r="AC148" s="61">
        <v>0</v>
      </c>
      <c r="AD148" s="177"/>
      <c r="AE148" s="61">
        <v>0</v>
      </c>
      <c r="AF148" s="177"/>
      <c r="AG148" s="61">
        <v>0</v>
      </c>
      <c r="AH148" s="56"/>
      <c r="AI148" s="51"/>
      <c r="AJ148" s="293"/>
    </row>
    <row r="149" spans="2:36" s="36" customFormat="1" ht="12" customHeight="1" x14ac:dyDescent="0.2">
      <c r="B149" s="270" t="s">
        <v>452</v>
      </c>
      <c r="C149" s="274" t="s">
        <v>702</v>
      </c>
      <c r="D149" s="48"/>
      <c r="E149" s="61">
        <v>9</v>
      </c>
      <c r="F149" s="177"/>
      <c r="G149" s="61">
        <v>3</v>
      </c>
      <c r="H149" s="177"/>
      <c r="I149" s="61">
        <v>12</v>
      </c>
      <c r="J149" s="177"/>
      <c r="K149" s="61">
        <v>12</v>
      </c>
      <c r="L149" s="177"/>
      <c r="M149" s="61">
        <v>0</v>
      </c>
      <c r="N149" s="177"/>
      <c r="O149" s="61">
        <v>3</v>
      </c>
      <c r="P149" s="177"/>
      <c r="Q149" s="61">
        <v>0</v>
      </c>
      <c r="R149" s="177"/>
      <c r="S149" s="61">
        <v>9</v>
      </c>
      <c r="T149" s="177"/>
      <c r="U149" s="61">
        <v>0</v>
      </c>
      <c r="V149" s="61"/>
      <c r="W149" s="61">
        <v>5</v>
      </c>
      <c r="X149" s="61"/>
      <c r="Y149" s="61">
        <v>4</v>
      </c>
      <c r="Z149" s="61"/>
      <c r="AA149" s="61">
        <v>0</v>
      </c>
      <c r="AB149" s="177"/>
      <c r="AC149" s="61">
        <v>0</v>
      </c>
      <c r="AD149" s="177"/>
      <c r="AE149" s="61">
        <v>0</v>
      </c>
      <c r="AF149" s="177"/>
      <c r="AG149" s="61">
        <v>0</v>
      </c>
      <c r="AH149" s="56"/>
      <c r="AI149" s="51"/>
      <c r="AJ149" s="293"/>
    </row>
    <row r="150" spans="2:36" s="36" customFormat="1" ht="12" customHeight="1" x14ac:dyDescent="0.2">
      <c r="B150" s="270" t="s">
        <v>305</v>
      </c>
      <c r="C150" s="274" t="s">
        <v>53</v>
      </c>
      <c r="D150" s="48"/>
      <c r="E150" s="61">
        <v>0</v>
      </c>
      <c r="F150" s="177"/>
      <c r="G150" s="61">
        <v>0</v>
      </c>
      <c r="H150" s="177"/>
      <c r="I150" s="61">
        <v>0</v>
      </c>
      <c r="J150" s="177"/>
      <c r="K150" s="61">
        <v>0</v>
      </c>
      <c r="L150" s="177"/>
      <c r="M150" s="61">
        <v>0</v>
      </c>
      <c r="N150" s="177"/>
      <c r="O150" s="61">
        <v>0</v>
      </c>
      <c r="P150" s="177"/>
      <c r="Q150" s="61">
        <v>0</v>
      </c>
      <c r="R150" s="177"/>
      <c r="S150" s="61">
        <v>0</v>
      </c>
      <c r="T150" s="177"/>
      <c r="U150" s="61">
        <v>0</v>
      </c>
      <c r="V150" s="61"/>
      <c r="W150" s="61">
        <v>0</v>
      </c>
      <c r="X150" s="61"/>
      <c r="Y150" s="61">
        <v>0</v>
      </c>
      <c r="Z150" s="61"/>
      <c r="AA150" s="61">
        <v>0</v>
      </c>
      <c r="AB150" s="177"/>
      <c r="AC150" s="61">
        <v>0</v>
      </c>
      <c r="AD150" s="177"/>
      <c r="AE150" s="61">
        <v>0</v>
      </c>
      <c r="AF150" s="177"/>
      <c r="AG150" s="61">
        <v>0</v>
      </c>
      <c r="AH150" s="56"/>
      <c r="AI150" s="51"/>
      <c r="AJ150" s="293"/>
    </row>
    <row r="151" spans="2:36" s="36" customFormat="1" ht="12" customHeight="1" x14ac:dyDescent="0.2">
      <c r="B151" s="270" t="s">
        <v>306</v>
      </c>
      <c r="C151" s="274" t="s">
        <v>60</v>
      </c>
      <c r="D151" s="48"/>
      <c r="E151" s="61">
        <v>1227</v>
      </c>
      <c r="F151" s="177"/>
      <c r="G151" s="61">
        <v>-222</v>
      </c>
      <c r="H151" s="177"/>
      <c r="I151" s="61">
        <v>1005</v>
      </c>
      <c r="J151" s="177"/>
      <c r="K151" s="61">
        <v>259</v>
      </c>
      <c r="L151" s="177"/>
      <c r="M151" s="61">
        <v>746</v>
      </c>
      <c r="N151" s="177"/>
      <c r="O151" s="61">
        <v>38</v>
      </c>
      <c r="P151" s="177"/>
      <c r="Q151" s="61">
        <v>342</v>
      </c>
      <c r="R151" s="177"/>
      <c r="S151" s="61">
        <v>626</v>
      </c>
      <c r="T151" s="177"/>
      <c r="U151" s="61">
        <v>3</v>
      </c>
      <c r="V151" s="61"/>
      <c r="W151" s="61">
        <v>580</v>
      </c>
      <c r="X151" s="61"/>
      <c r="Y151" s="61">
        <v>43</v>
      </c>
      <c r="Z151" s="61"/>
      <c r="AA151" s="61">
        <v>0</v>
      </c>
      <c r="AB151" s="177"/>
      <c r="AC151" s="61">
        <v>0</v>
      </c>
      <c r="AD151" s="177"/>
      <c r="AE151" s="61">
        <v>12</v>
      </c>
      <c r="AF151" s="177"/>
      <c r="AG151" s="61">
        <v>45</v>
      </c>
      <c r="AH151" s="56"/>
      <c r="AI151" s="51"/>
      <c r="AJ151" s="293"/>
    </row>
    <row r="152" spans="2:36" s="36" customFormat="1" ht="12" customHeight="1" x14ac:dyDescent="0.2">
      <c r="B152" s="270" t="s">
        <v>454</v>
      </c>
      <c r="C152" s="274" t="s">
        <v>706</v>
      </c>
      <c r="D152" s="48"/>
      <c r="E152" s="61">
        <v>0</v>
      </c>
      <c r="F152" s="177"/>
      <c r="G152" s="61">
        <v>0</v>
      </c>
      <c r="H152" s="177"/>
      <c r="I152" s="61">
        <v>0</v>
      </c>
      <c r="J152" s="177"/>
      <c r="K152" s="61">
        <v>0</v>
      </c>
      <c r="L152" s="177"/>
      <c r="M152" s="61">
        <v>0</v>
      </c>
      <c r="N152" s="177"/>
      <c r="O152" s="61">
        <v>0</v>
      </c>
      <c r="P152" s="177"/>
      <c r="Q152" s="61">
        <v>0</v>
      </c>
      <c r="R152" s="177"/>
      <c r="S152" s="61">
        <v>0</v>
      </c>
      <c r="T152" s="177"/>
      <c r="U152" s="61">
        <v>0</v>
      </c>
      <c r="V152" s="61"/>
      <c r="W152" s="61">
        <v>0</v>
      </c>
      <c r="X152" s="61"/>
      <c r="Y152" s="61">
        <v>0</v>
      </c>
      <c r="Z152" s="61"/>
      <c r="AA152" s="61">
        <v>0</v>
      </c>
      <c r="AB152" s="177"/>
      <c r="AC152" s="61">
        <v>0</v>
      </c>
      <c r="AD152" s="177"/>
      <c r="AE152" s="61">
        <v>1</v>
      </c>
      <c r="AF152" s="177"/>
      <c r="AG152" s="61">
        <v>0</v>
      </c>
      <c r="AH152" s="56"/>
      <c r="AI152" s="51"/>
      <c r="AJ152" s="293"/>
    </row>
    <row r="153" spans="2:36" s="36" customFormat="1" ht="12" customHeight="1" x14ac:dyDescent="0.2">
      <c r="B153" s="270" t="s">
        <v>307</v>
      </c>
      <c r="C153" s="274" t="s">
        <v>57</v>
      </c>
      <c r="D153" s="48"/>
      <c r="E153" s="61">
        <v>23</v>
      </c>
      <c r="F153" s="177"/>
      <c r="G153" s="61">
        <v>-3</v>
      </c>
      <c r="H153" s="177"/>
      <c r="I153" s="61">
        <v>20</v>
      </c>
      <c r="J153" s="177"/>
      <c r="K153" s="61">
        <v>20</v>
      </c>
      <c r="L153" s="177"/>
      <c r="M153" s="61">
        <v>0</v>
      </c>
      <c r="N153" s="177"/>
      <c r="O153" s="61">
        <v>1</v>
      </c>
      <c r="P153" s="177"/>
      <c r="Q153" s="61">
        <v>-1</v>
      </c>
      <c r="R153" s="177"/>
      <c r="S153" s="61">
        <v>20</v>
      </c>
      <c r="T153" s="177"/>
      <c r="U153" s="61">
        <v>0</v>
      </c>
      <c r="V153" s="61"/>
      <c r="W153" s="61">
        <v>16</v>
      </c>
      <c r="X153" s="61"/>
      <c r="Y153" s="61">
        <v>4</v>
      </c>
      <c r="Z153" s="61"/>
      <c r="AA153" s="61">
        <v>0</v>
      </c>
      <c r="AB153" s="177"/>
      <c r="AC153" s="61">
        <v>0</v>
      </c>
      <c r="AD153" s="177"/>
      <c r="AE153" s="61">
        <v>9</v>
      </c>
      <c r="AF153" s="177"/>
      <c r="AG153" s="61">
        <v>0</v>
      </c>
      <c r="AH153" s="56"/>
      <c r="AI153" s="51"/>
      <c r="AJ153" s="293"/>
    </row>
    <row r="154" spans="2:36" s="36" customFormat="1" ht="12" customHeight="1" x14ac:dyDescent="0.2">
      <c r="B154" s="270" t="s">
        <v>308</v>
      </c>
      <c r="C154" s="274" t="s">
        <v>62</v>
      </c>
      <c r="D154" s="48"/>
      <c r="E154" s="61">
        <v>978</v>
      </c>
      <c r="F154" s="177"/>
      <c r="G154" s="61">
        <v>-15</v>
      </c>
      <c r="H154" s="177"/>
      <c r="I154" s="61">
        <v>963</v>
      </c>
      <c r="J154" s="177"/>
      <c r="K154" s="61">
        <v>249</v>
      </c>
      <c r="L154" s="177"/>
      <c r="M154" s="61">
        <v>715</v>
      </c>
      <c r="N154" s="177"/>
      <c r="O154" s="61">
        <v>4</v>
      </c>
      <c r="P154" s="177"/>
      <c r="Q154" s="61">
        <v>242</v>
      </c>
      <c r="R154" s="177"/>
      <c r="S154" s="61">
        <v>717</v>
      </c>
      <c r="T154" s="177"/>
      <c r="U154" s="61">
        <v>1</v>
      </c>
      <c r="V154" s="61"/>
      <c r="W154" s="61">
        <v>576</v>
      </c>
      <c r="X154" s="61"/>
      <c r="Y154" s="61">
        <v>141</v>
      </c>
      <c r="Z154" s="61"/>
      <c r="AA154" s="61">
        <v>0</v>
      </c>
      <c r="AB154" s="177"/>
      <c r="AC154" s="61">
        <v>4</v>
      </c>
      <c r="AD154" s="177"/>
      <c r="AE154" s="61">
        <v>0</v>
      </c>
      <c r="AF154" s="177"/>
      <c r="AG154" s="61">
        <v>142</v>
      </c>
      <c r="AH154" s="56"/>
      <c r="AI154" s="51"/>
      <c r="AJ154" s="293"/>
    </row>
    <row r="155" spans="2:36" s="36" customFormat="1" ht="12" customHeight="1" x14ac:dyDescent="0.2">
      <c r="B155" s="270" t="s">
        <v>309</v>
      </c>
      <c r="C155" s="274" t="s">
        <v>319</v>
      </c>
      <c r="D155" s="48"/>
      <c r="E155" s="61">
        <v>54813</v>
      </c>
      <c r="F155" s="177"/>
      <c r="G155" s="61">
        <v>-5218</v>
      </c>
      <c r="H155" s="177"/>
      <c r="I155" s="61">
        <v>49595</v>
      </c>
      <c r="J155" s="177"/>
      <c r="K155" s="61">
        <v>14152</v>
      </c>
      <c r="L155" s="177"/>
      <c r="M155" s="61">
        <v>35443</v>
      </c>
      <c r="N155" s="177"/>
      <c r="O155" s="61">
        <v>6277</v>
      </c>
      <c r="P155" s="177"/>
      <c r="Q155" s="61">
        <v>9456</v>
      </c>
      <c r="R155" s="177"/>
      <c r="S155" s="61">
        <v>33863</v>
      </c>
      <c r="T155" s="177"/>
      <c r="U155" s="61">
        <v>2787</v>
      </c>
      <c r="V155" s="61"/>
      <c r="W155" s="61">
        <v>21589</v>
      </c>
      <c r="X155" s="61"/>
      <c r="Y155" s="61">
        <v>9498</v>
      </c>
      <c r="Z155" s="61"/>
      <c r="AA155" s="61">
        <v>-11</v>
      </c>
      <c r="AB155" s="177"/>
      <c r="AC155" s="61">
        <v>1492</v>
      </c>
      <c r="AD155" s="177"/>
      <c r="AE155" s="61">
        <v>6284</v>
      </c>
      <c r="AF155" s="177"/>
      <c r="AG155" s="61">
        <v>9745</v>
      </c>
      <c r="AH155" s="56"/>
      <c r="AI155" s="51"/>
      <c r="AJ155" s="293"/>
    </row>
    <row r="156" spans="2:36" s="36" customFormat="1" ht="12" customHeight="1" x14ac:dyDescent="0.2">
      <c r="B156" s="270" t="s">
        <v>310</v>
      </c>
      <c r="C156" s="274" t="s">
        <v>324</v>
      </c>
      <c r="D156" s="48"/>
      <c r="E156" s="61">
        <v>55</v>
      </c>
      <c r="F156" s="177"/>
      <c r="G156" s="61">
        <v>0</v>
      </c>
      <c r="H156" s="177"/>
      <c r="I156" s="61">
        <v>55</v>
      </c>
      <c r="J156" s="177"/>
      <c r="K156" s="61">
        <v>55</v>
      </c>
      <c r="L156" s="177"/>
      <c r="M156" s="61">
        <v>0</v>
      </c>
      <c r="N156" s="177"/>
      <c r="O156" s="61">
        <v>0</v>
      </c>
      <c r="P156" s="177"/>
      <c r="Q156" s="61">
        <v>0</v>
      </c>
      <c r="R156" s="177"/>
      <c r="S156" s="61">
        <v>55</v>
      </c>
      <c r="T156" s="177"/>
      <c r="U156" s="61">
        <v>7</v>
      </c>
      <c r="V156" s="61"/>
      <c r="W156" s="61">
        <v>46</v>
      </c>
      <c r="X156" s="61"/>
      <c r="Y156" s="61">
        <v>3</v>
      </c>
      <c r="Z156" s="61"/>
      <c r="AA156" s="61">
        <v>0</v>
      </c>
      <c r="AB156" s="177"/>
      <c r="AC156" s="61">
        <v>0</v>
      </c>
      <c r="AD156" s="177"/>
      <c r="AE156" s="61">
        <v>0</v>
      </c>
      <c r="AF156" s="177"/>
      <c r="AG156" s="61">
        <v>26</v>
      </c>
      <c r="AH156" s="56"/>
      <c r="AI156" s="51"/>
      <c r="AJ156" s="293"/>
    </row>
    <row r="157" spans="2:36" s="36" customFormat="1" ht="12" customHeight="1" x14ac:dyDescent="0.2">
      <c r="B157" s="270" t="s">
        <v>311</v>
      </c>
      <c r="C157" s="274" t="s">
        <v>55</v>
      </c>
      <c r="D157" s="48"/>
      <c r="E157" s="61">
        <v>1286</v>
      </c>
      <c r="F157" s="177"/>
      <c r="G157" s="61">
        <v>-242</v>
      </c>
      <c r="H157" s="177"/>
      <c r="I157" s="61">
        <v>1044</v>
      </c>
      <c r="J157" s="177"/>
      <c r="K157" s="61">
        <v>519</v>
      </c>
      <c r="L157" s="177"/>
      <c r="M157" s="61">
        <v>526</v>
      </c>
      <c r="N157" s="177"/>
      <c r="O157" s="61">
        <v>8</v>
      </c>
      <c r="P157" s="177"/>
      <c r="Q157" s="61">
        <v>347</v>
      </c>
      <c r="R157" s="177"/>
      <c r="S157" s="61">
        <v>689</v>
      </c>
      <c r="T157" s="177"/>
      <c r="U157" s="61">
        <v>9</v>
      </c>
      <c r="V157" s="61"/>
      <c r="W157" s="61">
        <v>511</v>
      </c>
      <c r="X157" s="61"/>
      <c r="Y157" s="61">
        <v>169</v>
      </c>
      <c r="Z157" s="61"/>
      <c r="AA157" s="61">
        <v>0</v>
      </c>
      <c r="AB157" s="177"/>
      <c r="AC157" s="61">
        <v>4</v>
      </c>
      <c r="AD157" s="177"/>
      <c r="AE157" s="61">
        <v>3</v>
      </c>
      <c r="AF157" s="177"/>
      <c r="AG157" s="61">
        <v>196</v>
      </c>
      <c r="AH157" s="56"/>
      <c r="AI157" s="51"/>
      <c r="AJ157" s="293"/>
    </row>
    <row r="158" spans="2:36" s="36" customFormat="1" ht="12" customHeight="1" x14ac:dyDescent="0.2">
      <c r="B158" s="270" t="s">
        <v>312</v>
      </c>
      <c r="C158" s="274" t="s">
        <v>56</v>
      </c>
      <c r="D158" s="48"/>
      <c r="E158" s="61">
        <v>825</v>
      </c>
      <c r="F158" s="177"/>
      <c r="G158" s="61">
        <v>-22</v>
      </c>
      <c r="H158" s="177"/>
      <c r="I158" s="61">
        <v>804</v>
      </c>
      <c r="J158" s="177"/>
      <c r="K158" s="61">
        <v>112</v>
      </c>
      <c r="L158" s="177"/>
      <c r="M158" s="61">
        <v>692</v>
      </c>
      <c r="N158" s="177"/>
      <c r="O158" s="61">
        <v>23</v>
      </c>
      <c r="P158" s="177"/>
      <c r="Q158" s="61">
        <v>527</v>
      </c>
      <c r="R158" s="177"/>
      <c r="S158" s="61">
        <v>254</v>
      </c>
      <c r="T158" s="177"/>
      <c r="U158" s="61">
        <v>0</v>
      </c>
      <c r="V158" s="61"/>
      <c r="W158" s="61">
        <v>180</v>
      </c>
      <c r="X158" s="61"/>
      <c r="Y158" s="61">
        <v>74</v>
      </c>
      <c r="Z158" s="61"/>
      <c r="AA158" s="61">
        <v>0</v>
      </c>
      <c r="AB158" s="177"/>
      <c r="AC158" s="61">
        <v>0</v>
      </c>
      <c r="AD158" s="177"/>
      <c r="AE158" s="61">
        <v>0</v>
      </c>
      <c r="AF158" s="177"/>
      <c r="AG158" s="61">
        <v>7</v>
      </c>
      <c r="AH158" s="56"/>
      <c r="AI158" s="51"/>
      <c r="AJ158" s="293"/>
    </row>
    <row r="159" spans="2:36" s="36" customFormat="1" ht="12" customHeight="1" x14ac:dyDescent="0.2">
      <c r="B159" s="270" t="s">
        <v>372</v>
      </c>
      <c r="C159" s="274" t="s">
        <v>116</v>
      </c>
      <c r="D159" s="48"/>
      <c r="E159" s="61">
        <v>34</v>
      </c>
      <c r="F159" s="177"/>
      <c r="G159" s="61">
        <v>0</v>
      </c>
      <c r="H159" s="177"/>
      <c r="I159" s="61">
        <v>34</v>
      </c>
      <c r="J159" s="177"/>
      <c r="K159" s="61">
        <v>34</v>
      </c>
      <c r="L159" s="177"/>
      <c r="M159" s="61">
        <v>0</v>
      </c>
      <c r="N159" s="177"/>
      <c r="O159" s="61">
        <v>0</v>
      </c>
      <c r="P159" s="177"/>
      <c r="Q159" s="61">
        <v>0</v>
      </c>
      <c r="R159" s="177"/>
      <c r="S159" s="61">
        <v>34</v>
      </c>
      <c r="T159" s="177"/>
      <c r="U159" s="61">
        <v>0</v>
      </c>
      <c r="V159" s="61"/>
      <c r="W159" s="61">
        <v>0</v>
      </c>
      <c r="X159" s="61"/>
      <c r="Y159" s="61">
        <v>34</v>
      </c>
      <c r="Z159" s="61"/>
      <c r="AA159" s="61">
        <v>0</v>
      </c>
      <c r="AB159" s="177"/>
      <c r="AC159" s="61">
        <v>0</v>
      </c>
      <c r="AD159" s="177"/>
      <c r="AE159" s="61">
        <v>0</v>
      </c>
      <c r="AF159" s="177"/>
      <c r="AG159" s="61">
        <v>3</v>
      </c>
      <c r="AH159" s="56"/>
      <c r="AI159" s="51"/>
      <c r="AJ159" s="293"/>
    </row>
    <row r="160" spans="2:36" s="36" customFormat="1" ht="12" customHeight="1" x14ac:dyDescent="0.2">
      <c r="B160" s="270" t="s">
        <v>313</v>
      </c>
      <c r="C160" s="274" t="s">
        <v>115</v>
      </c>
      <c r="D160" s="48"/>
      <c r="E160" s="61">
        <v>154411</v>
      </c>
      <c r="F160" s="177"/>
      <c r="G160" s="61">
        <v>-9974</v>
      </c>
      <c r="H160" s="177"/>
      <c r="I160" s="61">
        <v>144437</v>
      </c>
      <c r="J160" s="177"/>
      <c r="K160" s="61">
        <v>72299</v>
      </c>
      <c r="L160" s="177"/>
      <c r="M160" s="61">
        <v>72138</v>
      </c>
      <c r="N160" s="177"/>
      <c r="O160" s="61">
        <v>23028</v>
      </c>
      <c r="P160" s="177"/>
      <c r="Q160" s="61">
        <v>37193</v>
      </c>
      <c r="R160" s="177"/>
      <c r="S160" s="61">
        <v>84216</v>
      </c>
      <c r="T160" s="177"/>
      <c r="U160" s="61">
        <v>15615</v>
      </c>
      <c r="V160" s="61"/>
      <c r="W160" s="61">
        <v>51776</v>
      </c>
      <c r="X160" s="61"/>
      <c r="Y160" s="61">
        <v>16832</v>
      </c>
      <c r="Z160" s="61"/>
      <c r="AA160" s="61">
        <v>-7</v>
      </c>
      <c r="AB160" s="177"/>
      <c r="AC160" s="61">
        <v>5755</v>
      </c>
      <c r="AD160" s="177"/>
      <c r="AE160" s="61">
        <v>24641</v>
      </c>
      <c r="AF160" s="177"/>
      <c r="AG160" s="61">
        <v>21416</v>
      </c>
      <c r="AH160" s="56"/>
      <c r="AI160" s="51"/>
      <c r="AJ160" s="293"/>
    </row>
    <row r="161" spans="2:36" s="36" customFormat="1" ht="12" customHeight="1" x14ac:dyDescent="0.2">
      <c r="B161" s="276"/>
      <c r="C161" s="273"/>
      <c r="D161" s="48"/>
      <c r="E161" s="178">
        <f>E160-SUM(E101:E159)</f>
        <v>0</v>
      </c>
      <c r="F161" s="178"/>
      <c r="G161" s="178">
        <f>G160-SUM(G101:G159)</f>
        <v>1</v>
      </c>
      <c r="H161" s="178"/>
      <c r="I161" s="178">
        <f>I160-SUM(I101:I159)</f>
        <v>0</v>
      </c>
      <c r="J161" s="178"/>
      <c r="K161" s="178">
        <f>K160-SUM(K101:K159)</f>
        <v>1</v>
      </c>
      <c r="L161" s="178"/>
      <c r="M161" s="178">
        <f>M160-SUM(M101:M159)</f>
        <v>1</v>
      </c>
      <c r="N161" s="178"/>
      <c r="O161" s="178">
        <f>O160-SUM(O101:O159)</f>
        <v>-2</v>
      </c>
      <c r="P161" s="178"/>
      <c r="Q161" s="178">
        <f>Q160-SUM(Q101:Q159)</f>
        <v>0</v>
      </c>
      <c r="R161" s="178"/>
      <c r="S161" s="178">
        <f>S160-SUM(S101:S159)</f>
        <v>0</v>
      </c>
      <c r="T161" s="178"/>
      <c r="U161" s="178">
        <f>U160-SUM(U101:U159)</f>
        <v>1</v>
      </c>
      <c r="V161" s="178"/>
      <c r="W161" s="178">
        <f>W160-SUM(W101:W159)</f>
        <v>0</v>
      </c>
      <c r="X161" s="178"/>
      <c r="Y161" s="178">
        <f>Y160-SUM(Y101:Y159)</f>
        <v>1</v>
      </c>
      <c r="Z161" s="178"/>
      <c r="AA161" s="178">
        <f>AA160-SUM(AA101:AA159)</f>
        <v>0</v>
      </c>
      <c r="AB161" s="178"/>
      <c r="AC161" s="178">
        <f>AC160-SUM(AC101:AC159)</f>
        <v>0</v>
      </c>
      <c r="AD161" s="178"/>
      <c r="AE161" s="178">
        <f>AE160-SUM(AE101:AE159)</f>
        <v>1</v>
      </c>
      <c r="AF161" s="178"/>
      <c r="AG161" s="178">
        <f>AG160-SUM(AG101:AG159)</f>
        <v>0</v>
      </c>
      <c r="AH161" s="56"/>
      <c r="AI161" s="51"/>
      <c r="AJ161" s="293"/>
    </row>
    <row r="162" spans="2:36" s="36" customFormat="1" ht="12" customHeight="1" x14ac:dyDescent="0.2">
      <c r="B162" s="270"/>
      <c r="C162" s="273" t="s">
        <v>329</v>
      </c>
      <c r="D162" s="48"/>
      <c r="E162" s="61"/>
      <c r="F162" s="177"/>
      <c r="G162" s="61"/>
      <c r="H162" s="177"/>
      <c r="I162" s="61"/>
      <c r="J162" s="177"/>
      <c r="K162" s="61"/>
      <c r="L162" s="177"/>
      <c r="M162" s="61"/>
      <c r="N162" s="177"/>
      <c r="O162" s="61"/>
      <c r="P162" s="177"/>
      <c r="Q162" s="61"/>
      <c r="R162" s="177"/>
      <c r="S162" s="61"/>
      <c r="T162" s="177"/>
      <c r="U162" s="61"/>
      <c r="V162" s="61"/>
      <c r="W162" s="61"/>
      <c r="X162" s="61"/>
      <c r="Y162" s="61"/>
      <c r="Z162" s="61"/>
      <c r="AA162" s="61"/>
      <c r="AB162" s="177"/>
      <c r="AC162" s="61"/>
      <c r="AD162" s="177"/>
      <c r="AE162" s="61"/>
      <c r="AF162" s="177"/>
      <c r="AG162" s="61"/>
      <c r="AH162" s="56"/>
      <c r="AI162" s="51"/>
      <c r="AJ162" s="293"/>
    </row>
    <row r="163" spans="2:36" s="36" customFormat="1" ht="12" customHeight="1" x14ac:dyDescent="0.2">
      <c r="B163" s="270" t="s">
        <v>316</v>
      </c>
      <c r="C163" s="274" t="s">
        <v>206</v>
      </c>
      <c r="D163" s="48"/>
      <c r="E163" s="61">
        <v>0</v>
      </c>
      <c r="F163" s="177"/>
      <c r="G163" s="61">
        <v>0</v>
      </c>
      <c r="H163" s="177"/>
      <c r="I163" s="61">
        <v>0</v>
      </c>
      <c r="J163" s="177"/>
      <c r="K163" s="61">
        <v>0</v>
      </c>
      <c r="L163" s="177"/>
      <c r="M163" s="61">
        <v>0</v>
      </c>
      <c r="N163" s="177"/>
      <c r="O163" s="61">
        <v>0</v>
      </c>
      <c r="P163" s="177"/>
      <c r="Q163" s="61">
        <v>0</v>
      </c>
      <c r="R163" s="177"/>
      <c r="S163" s="61">
        <v>0</v>
      </c>
      <c r="T163" s="177"/>
      <c r="U163" s="61">
        <v>0</v>
      </c>
      <c r="V163" s="61"/>
      <c r="W163" s="61">
        <v>0</v>
      </c>
      <c r="X163" s="61"/>
      <c r="Y163" s="61">
        <v>0</v>
      </c>
      <c r="Z163" s="61"/>
      <c r="AA163" s="61">
        <v>0</v>
      </c>
      <c r="AB163" s="177"/>
      <c r="AC163" s="61">
        <v>0</v>
      </c>
      <c r="AD163" s="177"/>
      <c r="AE163" s="61">
        <v>0</v>
      </c>
      <c r="AF163" s="177"/>
      <c r="AG163" s="61">
        <v>0</v>
      </c>
      <c r="AH163" s="56"/>
      <c r="AI163" s="51"/>
      <c r="AJ163" s="293"/>
    </row>
    <row r="164" spans="2:36" s="36" customFormat="1" ht="12" customHeight="1" x14ac:dyDescent="0.2">
      <c r="B164" s="270" t="s">
        <v>334</v>
      </c>
      <c r="C164" s="274" t="s">
        <v>208</v>
      </c>
      <c r="D164" s="48"/>
      <c r="E164" s="61">
        <v>570</v>
      </c>
      <c r="F164" s="177"/>
      <c r="G164" s="61">
        <v>-1</v>
      </c>
      <c r="H164" s="177"/>
      <c r="I164" s="61">
        <v>569</v>
      </c>
      <c r="J164" s="177"/>
      <c r="K164" s="61">
        <v>219</v>
      </c>
      <c r="L164" s="177"/>
      <c r="M164" s="61">
        <v>350</v>
      </c>
      <c r="N164" s="177"/>
      <c r="O164" s="61">
        <v>4</v>
      </c>
      <c r="P164" s="177"/>
      <c r="Q164" s="61">
        <v>130</v>
      </c>
      <c r="R164" s="177"/>
      <c r="S164" s="61">
        <v>435</v>
      </c>
      <c r="T164" s="177"/>
      <c r="U164" s="61">
        <v>4</v>
      </c>
      <c r="V164" s="61"/>
      <c r="W164" s="61">
        <v>382</v>
      </c>
      <c r="X164" s="61"/>
      <c r="Y164" s="61">
        <v>49</v>
      </c>
      <c r="Z164" s="61"/>
      <c r="AA164" s="61">
        <v>0</v>
      </c>
      <c r="AB164" s="177"/>
      <c r="AC164" s="61">
        <v>0</v>
      </c>
      <c r="AD164" s="177"/>
      <c r="AE164" s="61">
        <v>4</v>
      </c>
      <c r="AF164" s="177"/>
      <c r="AG164" s="61">
        <v>53</v>
      </c>
      <c r="AH164" s="56"/>
      <c r="AI164" s="51"/>
      <c r="AJ164" s="293"/>
    </row>
    <row r="165" spans="2:36" s="36" customFormat="1" ht="12" customHeight="1" x14ac:dyDescent="0.2">
      <c r="B165" s="270" t="s">
        <v>335</v>
      </c>
      <c r="C165" s="274" t="s">
        <v>0</v>
      </c>
      <c r="D165" s="48"/>
      <c r="E165" s="61">
        <v>216</v>
      </c>
      <c r="F165" s="177"/>
      <c r="G165" s="61">
        <v>-80</v>
      </c>
      <c r="H165" s="177"/>
      <c r="I165" s="61">
        <v>136</v>
      </c>
      <c r="J165" s="177"/>
      <c r="K165" s="61">
        <v>136</v>
      </c>
      <c r="L165" s="177"/>
      <c r="M165" s="61">
        <v>0</v>
      </c>
      <c r="N165" s="177"/>
      <c r="O165" s="61">
        <v>0</v>
      </c>
      <c r="P165" s="177"/>
      <c r="Q165" s="61">
        <v>15</v>
      </c>
      <c r="R165" s="177"/>
      <c r="S165" s="61">
        <v>122</v>
      </c>
      <c r="T165" s="177"/>
      <c r="U165" s="61">
        <v>36</v>
      </c>
      <c r="V165" s="61"/>
      <c r="W165" s="61">
        <v>81</v>
      </c>
      <c r="X165" s="61"/>
      <c r="Y165" s="61">
        <v>4</v>
      </c>
      <c r="Z165" s="61"/>
      <c r="AA165" s="61">
        <v>0</v>
      </c>
      <c r="AB165" s="177"/>
      <c r="AC165" s="61">
        <v>0</v>
      </c>
      <c r="AD165" s="177"/>
      <c r="AE165" s="61">
        <v>0</v>
      </c>
      <c r="AF165" s="177"/>
      <c r="AG165" s="61">
        <v>80</v>
      </c>
      <c r="AH165" s="56"/>
      <c r="AI165" s="51"/>
      <c r="AJ165" s="293"/>
    </row>
    <row r="166" spans="2:36" s="36" customFormat="1" ht="12" customHeight="1" x14ac:dyDescent="0.2">
      <c r="B166" s="270" t="s">
        <v>317</v>
      </c>
      <c r="C166" s="274" t="s">
        <v>3</v>
      </c>
      <c r="D166" s="48"/>
      <c r="E166" s="61">
        <v>10112</v>
      </c>
      <c r="F166" s="177"/>
      <c r="G166" s="61">
        <v>-969</v>
      </c>
      <c r="H166" s="177"/>
      <c r="I166" s="61">
        <v>9144</v>
      </c>
      <c r="J166" s="177"/>
      <c r="K166" s="61">
        <v>1728</v>
      </c>
      <c r="L166" s="177"/>
      <c r="M166" s="61">
        <v>7416</v>
      </c>
      <c r="N166" s="177"/>
      <c r="O166" s="61">
        <v>1369</v>
      </c>
      <c r="P166" s="177"/>
      <c r="Q166" s="61">
        <v>1813</v>
      </c>
      <c r="R166" s="177"/>
      <c r="S166" s="61">
        <v>5962</v>
      </c>
      <c r="T166" s="177"/>
      <c r="U166" s="61">
        <v>81</v>
      </c>
      <c r="V166" s="61"/>
      <c r="W166" s="61">
        <v>5031</v>
      </c>
      <c r="X166" s="61"/>
      <c r="Y166" s="61">
        <v>850</v>
      </c>
      <c r="Z166" s="61"/>
      <c r="AA166" s="61">
        <v>0</v>
      </c>
      <c r="AB166" s="177"/>
      <c r="AC166" s="61">
        <v>19</v>
      </c>
      <c r="AD166" s="177"/>
      <c r="AE166" s="61">
        <v>127</v>
      </c>
      <c r="AF166" s="177"/>
      <c r="AG166" s="61">
        <v>974</v>
      </c>
      <c r="AH166" s="56"/>
      <c r="AI166" s="51"/>
      <c r="AJ166" s="293"/>
    </row>
    <row r="167" spans="2:36" s="36" customFormat="1" ht="12" customHeight="1" x14ac:dyDescent="0.2">
      <c r="B167" s="270" t="s">
        <v>318</v>
      </c>
      <c r="C167" s="274" t="s">
        <v>475</v>
      </c>
      <c r="D167" s="48"/>
      <c r="E167" s="61">
        <v>0</v>
      </c>
      <c r="F167" s="177"/>
      <c r="G167" s="61">
        <v>0</v>
      </c>
      <c r="H167" s="177"/>
      <c r="I167" s="61">
        <v>0</v>
      </c>
      <c r="J167" s="177"/>
      <c r="K167" s="61">
        <v>0</v>
      </c>
      <c r="L167" s="177"/>
      <c r="M167" s="61">
        <v>0</v>
      </c>
      <c r="N167" s="177"/>
      <c r="O167" s="61">
        <v>0</v>
      </c>
      <c r="P167" s="177"/>
      <c r="Q167" s="61">
        <v>0</v>
      </c>
      <c r="R167" s="177"/>
      <c r="S167" s="61">
        <v>0</v>
      </c>
      <c r="T167" s="177"/>
      <c r="U167" s="61">
        <v>0</v>
      </c>
      <c r="V167" s="61"/>
      <c r="W167" s="61">
        <v>0</v>
      </c>
      <c r="X167" s="61"/>
      <c r="Y167" s="61">
        <v>0</v>
      </c>
      <c r="Z167" s="61"/>
      <c r="AA167" s="61">
        <v>0</v>
      </c>
      <c r="AB167" s="177"/>
      <c r="AC167" s="61">
        <v>0</v>
      </c>
      <c r="AD167" s="177"/>
      <c r="AE167" s="61">
        <v>0</v>
      </c>
      <c r="AF167" s="177"/>
      <c r="AG167" s="61">
        <v>0</v>
      </c>
      <c r="AH167" s="56"/>
      <c r="AI167" s="51"/>
      <c r="AJ167" s="293"/>
    </row>
    <row r="168" spans="2:36" s="36" customFormat="1" ht="12" customHeight="1" x14ac:dyDescent="0.2">
      <c r="B168" s="270" t="s">
        <v>336</v>
      </c>
      <c r="C168" s="274" t="s">
        <v>7</v>
      </c>
      <c r="D168" s="48"/>
      <c r="E168" s="61">
        <v>492</v>
      </c>
      <c r="F168" s="177"/>
      <c r="G168" s="61">
        <v>-43</v>
      </c>
      <c r="H168" s="177"/>
      <c r="I168" s="61">
        <v>449</v>
      </c>
      <c r="J168" s="177"/>
      <c r="K168" s="61">
        <v>127</v>
      </c>
      <c r="L168" s="177"/>
      <c r="M168" s="61">
        <v>322</v>
      </c>
      <c r="N168" s="177"/>
      <c r="O168" s="61">
        <v>15</v>
      </c>
      <c r="P168" s="177"/>
      <c r="Q168" s="61">
        <v>26</v>
      </c>
      <c r="R168" s="177"/>
      <c r="S168" s="61">
        <v>408</v>
      </c>
      <c r="T168" s="177"/>
      <c r="U168" s="61">
        <v>0</v>
      </c>
      <c r="V168" s="61"/>
      <c r="W168" s="61">
        <v>92</v>
      </c>
      <c r="X168" s="61"/>
      <c r="Y168" s="61">
        <v>316</v>
      </c>
      <c r="Z168" s="61"/>
      <c r="AA168" s="61">
        <v>0</v>
      </c>
      <c r="AB168" s="177"/>
      <c r="AC168" s="61">
        <v>9</v>
      </c>
      <c r="AD168" s="177"/>
      <c r="AE168" s="61">
        <v>0</v>
      </c>
      <c r="AF168" s="177"/>
      <c r="AG168" s="61">
        <v>18</v>
      </c>
      <c r="AH168" s="56"/>
      <c r="AI168" s="51"/>
      <c r="AJ168" s="293"/>
    </row>
    <row r="169" spans="2:36" s="36" customFormat="1" ht="12" customHeight="1" x14ac:dyDescent="0.2">
      <c r="B169" s="270" t="s">
        <v>337</v>
      </c>
      <c r="C169" s="274" t="s">
        <v>23</v>
      </c>
      <c r="D169" s="48"/>
      <c r="E169" s="61">
        <v>20</v>
      </c>
      <c r="F169" s="177"/>
      <c r="G169" s="61">
        <v>-12</v>
      </c>
      <c r="H169" s="177"/>
      <c r="I169" s="61">
        <v>8</v>
      </c>
      <c r="J169" s="177"/>
      <c r="K169" s="61">
        <v>8</v>
      </c>
      <c r="L169" s="177"/>
      <c r="M169" s="61">
        <v>0</v>
      </c>
      <c r="N169" s="177"/>
      <c r="O169" s="61">
        <v>0</v>
      </c>
      <c r="P169" s="177"/>
      <c r="Q169" s="61">
        <v>0</v>
      </c>
      <c r="R169" s="177"/>
      <c r="S169" s="61">
        <v>8</v>
      </c>
      <c r="T169" s="177"/>
      <c r="U169" s="61">
        <v>0</v>
      </c>
      <c r="V169" s="61"/>
      <c r="W169" s="61">
        <v>4</v>
      </c>
      <c r="X169" s="61"/>
      <c r="Y169" s="61">
        <v>4</v>
      </c>
      <c r="Z169" s="61"/>
      <c r="AA169" s="61">
        <v>0</v>
      </c>
      <c r="AB169" s="177"/>
      <c r="AC169" s="61">
        <v>0</v>
      </c>
      <c r="AD169" s="177"/>
      <c r="AE169" s="61">
        <v>0</v>
      </c>
      <c r="AF169" s="177"/>
      <c r="AG169" s="61">
        <v>0</v>
      </c>
      <c r="AH169" s="56"/>
      <c r="AI169" s="51"/>
      <c r="AJ169" s="293"/>
    </row>
    <row r="170" spans="2:36" s="36" customFormat="1" ht="12" customHeight="1" x14ac:dyDescent="0.2">
      <c r="B170" s="270" t="s">
        <v>68</v>
      </c>
      <c r="C170" s="274" t="s">
        <v>723</v>
      </c>
      <c r="D170" s="48"/>
      <c r="E170" s="61">
        <v>201931</v>
      </c>
      <c r="F170" s="177"/>
      <c r="G170" s="61">
        <v>7368</v>
      </c>
      <c r="H170" s="177"/>
      <c r="I170" s="61">
        <v>209300</v>
      </c>
      <c r="J170" s="177"/>
      <c r="K170" s="61">
        <v>99317</v>
      </c>
      <c r="L170" s="177"/>
      <c r="M170" s="61">
        <v>109982</v>
      </c>
      <c r="N170" s="177"/>
      <c r="O170" s="61">
        <v>60306</v>
      </c>
      <c r="P170" s="177"/>
      <c r="Q170" s="61">
        <v>67138</v>
      </c>
      <c r="R170" s="177"/>
      <c r="S170" s="61">
        <v>81856</v>
      </c>
      <c r="T170" s="177"/>
      <c r="U170" s="61">
        <v>8214</v>
      </c>
      <c r="V170" s="61"/>
      <c r="W170" s="61">
        <v>54522</v>
      </c>
      <c r="X170" s="61"/>
      <c r="Y170" s="61">
        <v>19119</v>
      </c>
      <c r="Z170" s="61"/>
      <c r="AA170" s="61">
        <v>0</v>
      </c>
      <c r="AB170" s="177"/>
      <c r="AC170" s="61">
        <v>3536</v>
      </c>
      <c r="AD170" s="177"/>
      <c r="AE170" s="61">
        <v>16948</v>
      </c>
      <c r="AF170" s="177"/>
      <c r="AG170" s="61">
        <v>7037</v>
      </c>
      <c r="AH170" s="56"/>
      <c r="AI170" s="51"/>
      <c r="AJ170" s="293"/>
    </row>
    <row r="171" spans="2:36" s="36" customFormat="1" ht="12" customHeight="1" x14ac:dyDescent="0.2">
      <c r="B171" s="270" t="s">
        <v>456</v>
      </c>
      <c r="C171" s="274" t="s">
        <v>725</v>
      </c>
      <c r="D171" s="48"/>
      <c r="E171" s="61">
        <v>1</v>
      </c>
      <c r="F171" s="177"/>
      <c r="G171" s="61">
        <v>0</v>
      </c>
      <c r="H171" s="177"/>
      <c r="I171" s="61">
        <v>1</v>
      </c>
      <c r="J171" s="177"/>
      <c r="K171" s="61">
        <v>1</v>
      </c>
      <c r="L171" s="177"/>
      <c r="M171" s="61">
        <v>0</v>
      </c>
      <c r="N171" s="177"/>
      <c r="O171" s="61">
        <v>0</v>
      </c>
      <c r="P171" s="177"/>
      <c r="Q171" s="61">
        <v>0</v>
      </c>
      <c r="R171" s="177"/>
      <c r="S171" s="61">
        <v>1</v>
      </c>
      <c r="T171" s="177"/>
      <c r="U171" s="61">
        <v>0</v>
      </c>
      <c r="V171" s="61"/>
      <c r="W171" s="61">
        <v>0</v>
      </c>
      <c r="X171" s="61"/>
      <c r="Y171" s="61">
        <v>1</v>
      </c>
      <c r="Z171" s="61"/>
      <c r="AA171" s="61">
        <v>0</v>
      </c>
      <c r="AB171" s="177"/>
      <c r="AC171" s="61">
        <v>0</v>
      </c>
      <c r="AD171" s="177"/>
      <c r="AE171" s="61">
        <v>0</v>
      </c>
      <c r="AF171" s="177"/>
      <c r="AG171" s="61">
        <v>0</v>
      </c>
      <c r="AH171" s="56"/>
      <c r="AI171" s="51"/>
      <c r="AJ171" s="293"/>
    </row>
    <row r="172" spans="2:36" s="36" customFormat="1" ht="12" customHeight="1" x14ac:dyDescent="0.2">
      <c r="B172" s="270" t="s">
        <v>406</v>
      </c>
      <c r="C172" s="274" t="s">
        <v>727</v>
      </c>
      <c r="D172" s="48"/>
      <c r="E172" s="61">
        <v>14</v>
      </c>
      <c r="F172" s="177"/>
      <c r="G172" s="61">
        <v>-9</v>
      </c>
      <c r="H172" s="177"/>
      <c r="I172" s="61">
        <v>4</v>
      </c>
      <c r="J172" s="177"/>
      <c r="K172" s="61">
        <v>3</v>
      </c>
      <c r="L172" s="177"/>
      <c r="M172" s="61">
        <v>1</v>
      </c>
      <c r="N172" s="177"/>
      <c r="O172" s="61">
        <v>0</v>
      </c>
      <c r="P172" s="177"/>
      <c r="Q172" s="61">
        <v>0</v>
      </c>
      <c r="R172" s="177"/>
      <c r="S172" s="61">
        <v>4</v>
      </c>
      <c r="T172" s="177"/>
      <c r="U172" s="61">
        <v>0</v>
      </c>
      <c r="V172" s="61"/>
      <c r="W172" s="61">
        <v>0</v>
      </c>
      <c r="X172" s="61"/>
      <c r="Y172" s="61">
        <v>4</v>
      </c>
      <c r="Z172" s="61"/>
      <c r="AA172" s="61">
        <v>0</v>
      </c>
      <c r="AB172" s="177"/>
      <c r="AC172" s="61">
        <v>0</v>
      </c>
      <c r="AD172" s="177"/>
      <c r="AE172" s="61">
        <v>0</v>
      </c>
      <c r="AF172" s="177"/>
      <c r="AG172" s="61">
        <v>0</v>
      </c>
      <c r="AH172" s="56"/>
      <c r="AI172" s="51"/>
      <c r="AJ172" s="293"/>
    </row>
    <row r="173" spans="2:36" s="36" customFormat="1" ht="12" customHeight="1" x14ac:dyDescent="0.2">
      <c r="B173" s="270" t="s">
        <v>411</v>
      </c>
      <c r="C173" s="274" t="s">
        <v>729</v>
      </c>
      <c r="D173" s="48"/>
      <c r="E173" s="61">
        <v>15</v>
      </c>
      <c r="F173" s="177"/>
      <c r="G173" s="61">
        <v>0</v>
      </c>
      <c r="H173" s="177"/>
      <c r="I173" s="61">
        <v>15</v>
      </c>
      <c r="J173" s="177"/>
      <c r="K173" s="61">
        <v>15</v>
      </c>
      <c r="L173" s="177"/>
      <c r="M173" s="61">
        <v>0</v>
      </c>
      <c r="N173" s="177"/>
      <c r="O173" s="61">
        <v>0</v>
      </c>
      <c r="P173" s="177"/>
      <c r="Q173" s="61">
        <v>1</v>
      </c>
      <c r="R173" s="177"/>
      <c r="S173" s="61">
        <v>14</v>
      </c>
      <c r="T173" s="177"/>
      <c r="U173" s="61">
        <v>0</v>
      </c>
      <c r="V173" s="61"/>
      <c r="W173" s="61">
        <v>5</v>
      </c>
      <c r="X173" s="61"/>
      <c r="Y173" s="61">
        <v>8</v>
      </c>
      <c r="Z173" s="61"/>
      <c r="AA173" s="61">
        <v>0</v>
      </c>
      <c r="AB173" s="177"/>
      <c r="AC173" s="61">
        <v>0</v>
      </c>
      <c r="AD173" s="177"/>
      <c r="AE173" s="61">
        <v>0</v>
      </c>
      <c r="AF173" s="177"/>
      <c r="AG173" s="61">
        <v>3</v>
      </c>
      <c r="AH173" s="56"/>
      <c r="AI173" s="51"/>
      <c r="AJ173" s="293"/>
    </row>
    <row r="174" spans="2:36" s="36" customFormat="1" ht="12" customHeight="1" x14ac:dyDescent="0.2">
      <c r="B174" s="270" t="s">
        <v>69</v>
      </c>
      <c r="C174" s="274" t="s">
        <v>259</v>
      </c>
      <c r="D174" s="48"/>
      <c r="E174" s="61">
        <v>66254</v>
      </c>
      <c r="F174" s="177"/>
      <c r="G174" s="61">
        <v>676</v>
      </c>
      <c r="H174" s="177"/>
      <c r="I174" s="61">
        <v>66930</v>
      </c>
      <c r="J174" s="177"/>
      <c r="K174" s="61">
        <v>22486</v>
      </c>
      <c r="L174" s="177"/>
      <c r="M174" s="61">
        <v>44444</v>
      </c>
      <c r="N174" s="177"/>
      <c r="O174" s="61">
        <v>8378</v>
      </c>
      <c r="P174" s="177"/>
      <c r="Q174" s="61">
        <v>11007</v>
      </c>
      <c r="R174" s="177"/>
      <c r="S174" s="61">
        <v>47546</v>
      </c>
      <c r="T174" s="177"/>
      <c r="U174" s="61">
        <v>12445</v>
      </c>
      <c r="V174" s="61"/>
      <c r="W174" s="61">
        <v>27606</v>
      </c>
      <c r="X174" s="61"/>
      <c r="Y174" s="61">
        <v>7494</v>
      </c>
      <c r="Z174" s="61"/>
      <c r="AA174" s="61">
        <v>0</v>
      </c>
      <c r="AB174" s="177"/>
      <c r="AC174" s="61">
        <v>1827</v>
      </c>
      <c r="AD174" s="177"/>
      <c r="AE174" s="61">
        <v>4793</v>
      </c>
      <c r="AF174" s="177"/>
      <c r="AG174" s="61">
        <v>7310</v>
      </c>
      <c r="AH174" s="56"/>
      <c r="AI174" s="51"/>
      <c r="AJ174" s="293"/>
    </row>
    <row r="175" spans="2:36" s="36" customFormat="1" ht="12" customHeight="1" x14ac:dyDescent="0.2">
      <c r="B175" s="270" t="s">
        <v>70</v>
      </c>
      <c r="C175" s="274" t="s">
        <v>16</v>
      </c>
      <c r="D175" s="48"/>
      <c r="E175" s="61">
        <v>18449</v>
      </c>
      <c r="F175" s="177"/>
      <c r="G175" s="61">
        <v>-1822</v>
      </c>
      <c r="H175" s="177"/>
      <c r="I175" s="61">
        <v>16627</v>
      </c>
      <c r="J175" s="177"/>
      <c r="K175" s="61">
        <v>5069</v>
      </c>
      <c r="L175" s="177"/>
      <c r="M175" s="61">
        <v>11558</v>
      </c>
      <c r="N175" s="177"/>
      <c r="O175" s="61">
        <v>1431</v>
      </c>
      <c r="P175" s="177"/>
      <c r="Q175" s="61">
        <v>5055</v>
      </c>
      <c r="R175" s="177"/>
      <c r="S175" s="61">
        <v>10141</v>
      </c>
      <c r="T175" s="177"/>
      <c r="U175" s="61">
        <v>384</v>
      </c>
      <c r="V175" s="61"/>
      <c r="W175" s="61">
        <v>8095</v>
      </c>
      <c r="X175" s="61"/>
      <c r="Y175" s="61">
        <v>1605</v>
      </c>
      <c r="Z175" s="61"/>
      <c r="AA175" s="61">
        <v>57</v>
      </c>
      <c r="AB175" s="177"/>
      <c r="AC175" s="61">
        <v>82</v>
      </c>
      <c r="AD175" s="177"/>
      <c r="AE175" s="61">
        <v>6154</v>
      </c>
      <c r="AF175" s="177"/>
      <c r="AG175" s="61">
        <v>1108</v>
      </c>
      <c r="AH175" s="56"/>
      <c r="AI175" s="51"/>
      <c r="AJ175" s="293"/>
    </row>
    <row r="176" spans="2:36" s="36" customFormat="1" ht="12" customHeight="1" x14ac:dyDescent="0.2">
      <c r="B176" s="270" t="s">
        <v>273</v>
      </c>
      <c r="C176" s="274" t="s">
        <v>25</v>
      </c>
      <c r="D176" s="48"/>
      <c r="E176" s="61">
        <v>240</v>
      </c>
      <c r="F176" s="177"/>
      <c r="G176" s="61">
        <v>-26</v>
      </c>
      <c r="H176" s="177"/>
      <c r="I176" s="61">
        <v>215</v>
      </c>
      <c r="J176" s="177"/>
      <c r="K176" s="61">
        <v>215</v>
      </c>
      <c r="L176" s="177"/>
      <c r="M176" s="61">
        <v>0</v>
      </c>
      <c r="N176" s="177"/>
      <c r="O176" s="61">
        <v>16</v>
      </c>
      <c r="P176" s="177"/>
      <c r="Q176" s="61">
        <v>-35</v>
      </c>
      <c r="R176" s="177"/>
      <c r="S176" s="61">
        <v>234</v>
      </c>
      <c r="T176" s="177"/>
      <c r="U176" s="61">
        <v>81</v>
      </c>
      <c r="V176" s="61"/>
      <c r="W176" s="61">
        <v>139</v>
      </c>
      <c r="X176" s="61"/>
      <c r="Y176" s="61">
        <v>14</v>
      </c>
      <c r="Z176" s="61"/>
      <c r="AA176" s="61">
        <v>0</v>
      </c>
      <c r="AB176" s="177"/>
      <c r="AC176" s="61">
        <v>0</v>
      </c>
      <c r="AD176" s="177"/>
      <c r="AE176" s="61">
        <v>867</v>
      </c>
      <c r="AF176" s="177"/>
      <c r="AG176" s="61">
        <v>232</v>
      </c>
      <c r="AH176" s="56"/>
      <c r="AI176" s="51"/>
      <c r="AJ176" s="293"/>
    </row>
    <row r="177" spans="2:36" s="36" customFormat="1" ht="12" customHeight="1" x14ac:dyDescent="0.2">
      <c r="B177" s="270" t="s">
        <v>274</v>
      </c>
      <c r="C177" s="274" t="s">
        <v>526</v>
      </c>
      <c r="D177" s="48"/>
      <c r="E177" s="61">
        <v>76045</v>
      </c>
      <c r="F177" s="177"/>
      <c r="G177" s="61">
        <v>4812</v>
      </c>
      <c r="H177" s="177"/>
      <c r="I177" s="61">
        <v>80857</v>
      </c>
      <c r="J177" s="177"/>
      <c r="K177" s="61">
        <v>22901</v>
      </c>
      <c r="L177" s="177"/>
      <c r="M177" s="61">
        <v>57957</v>
      </c>
      <c r="N177" s="177"/>
      <c r="O177" s="61">
        <v>10572</v>
      </c>
      <c r="P177" s="177"/>
      <c r="Q177" s="61">
        <v>23420</v>
      </c>
      <c r="R177" s="177"/>
      <c r="S177" s="61">
        <v>46866</v>
      </c>
      <c r="T177" s="177"/>
      <c r="U177" s="61">
        <v>2720</v>
      </c>
      <c r="V177" s="61"/>
      <c r="W177" s="61">
        <v>18668</v>
      </c>
      <c r="X177" s="61"/>
      <c r="Y177" s="61">
        <v>25479</v>
      </c>
      <c r="Z177" s="61"/>
      <c r="AA177" s="61">
        <v>0</v>
      </c>
      <c r="AB177" s="177"/>
      <c r="AC177" s="61">
        <v>1536</v>
      </c>
      <c r="AD177" s="177"/>
      <c r="AE177" s="61">
        <v>13357</v>
      </c>
      <c r="AF177" s="177"/>
      <c r="AG177" s="61">
        <v>8255</v>
      </c>
      <c r="AH177" s="56"/>
      <c r="AI177" s="51"/>
      <c r="AJ177" s="293"/>
    </row>
    <row r="178" spans="2:36" s="36" customFormat="1" ht="12" customHeight="1" x14ac:dyDescent="0.2">
      <c r="B178" s="270" t="s">
        <v>419</v>
      </c>
      <c r="C178" s="274" t="s">
        <v>735</v>
      </c>
      <c r="D178" s="48"/>
      <c r="E178" s="61">
        <v>0</v>
      </c>
      <c r="F178" s="177"/>
      <c r="G178" s="61">
        <v>0</v>
      </c>
      <c r="H178" s="177"/>
      <c r="I178" s="61">
        <v>0</v>
      </c>
      <c r="J178" s="177"/>
      <c r="K178" s="61">
        <v>0</v>
      </c>
      <c r="L178" s="177"/>
      <c r="M178" s="61">
        <v>0</v>
      </c>
      <c r="N178" s="177"/>
      <c r="O178" s="61">
        <v>0</v>
      </c>
      <c r="P178" s="177"/>
      <c r="Q178" s="61">
        <v>0</v>
      </c>
      <c r="R178" s="177"/>
      <c r="S178" s="61">
        <v>0</v>
      </c>
      <c r="T178" s="177"/>
      <c r="U178" s="61">
        <v>0</v>
      </c>
      <c r="V178" s="61"/>
      <c r="W178" s="61">
        <v>0</v>
      </c>
      <c r="X178" s="61"/>
      <c r="Y178" s="61">
        <v>0</v>
      </c>
      <c r="Z178" s="61"/>
      <c r="AA178" s="61">
        <v>0</v>
      </c>
      <c r="AB178" s="177"/>
      <c r="AC178" s="61">
        <v>0</v>
      </c>
      <c r="AD178" s="177"/>
      <c r="AE178" s="61">
        <v>0</v>
      </c>
      <c r="AF178" s="177"/>
      <c r="AG178" s="61">
        <v>1</v>
      </c>
      <c r="AH178" s="56"/>
      <c r="AI178" s="51"/>
      <c r="AJ178" s="293"/>
    </row>
    <row r="179" spans="2:36" s="36" customFormat="1" ht="12" customHeight="1" x14ac:dyDescent="0.2">
      <c r="B179" s="270" t="s">
        <v>422</v>
      </c>
      <c r="C179" s="274" t="s">
        <v>737</v>
      </c>
      <c r="D179" s="48"/>
      <c r="E179" s="61">
        <v>92</v>
      </c>
      <c r="F179" s="177"/>
      <c r="G179" s="61">
        <v>-26</v>
      </c>
      <c r="H179" s="177"/>
      <c r="I179" s="61">
        <v>66</v>
      </c>
      <c r="J179" s="177"/>
      <c r="K179" s="61">
        <v>66</v>
      </c>
      <c r="L179" s="177"/>
      <c r="M179" s="61">
        <v>0</v>
      </c>
      <c r="N179" s="177"/>
      <c r="O179" s="61">
        <v>1</v>
      </c>
      <c r="P179" s="177"/>
      <c r="Q179" s="61">
        <v>28</v>
      </c>
      <c r="R179" s="177"/>
      <c r="S179" s="61">
        <v>36</v>
      </c>
      <c r="T179" s="177"/>
      <c r="U179" s="61">
        <v>0</v>
      </c>
      <c r="V179" s="61"/>
      <c r="W179" s="61">
        <v>35</v>
      </c>
      <c r="X179" s="61"/>
      <c r="Y179" s="61">
        <v>1</v>
      </c>
      <c r="Z179" s="61"/>
      <c r="AA179" s="61">
        <v>0</v>
      </c>
      <c r="AB179" s="177"/>
      <c r="AC179" s="61">
        <v>1</v>
      </c>
      <c r="AD179" s="177"/>
      <c r="AE179" s="61">
        <v>0</v>
      </c>
      <c r="AF179" s="177"/>
      <c r="AG179" s="61">
        <v>4</v>
      </c>
      <c r="AH179" s="56"/>
      <c r="AI179" s="51"/>
      <c r="AJ179" s="293"/>
    </row>
    <row r="180" spans="2:36" s="36" customFormat="1" ht="12" customHeight="1" x14ac:dyDescent="0.2">
      <c r="B180" s="270" t="s">
        <v>275</v>
      </c>
      <c r="C180" s="274" t="s">
        <v>47</v>
      </c>
      <c r="D180" s="48"/>
      <c r="E180" s="61">
        <v>35185</v>
      </c>
      <c r="F180" s="177"/>
      <c r="G180" s="61">
        <v>211</v>
      </c>
      <c r="H180" s="177"/>
      <c r="I180" s="61">
        <v>35396</v>
      </c>
      <c r="J180" s="177"/>
      <c r="K180" s="61">
        <v>5193</v>
      </c>
      <c r="L180" s="177"/>
      <c r="M180" s="61">
        <v>30203</v>
      </c>
      <c r="N180" s="177"/>
      <c r="O180" s="61">
        <v>3029</v>
      </c>
      <c r="P180" s="177"/>
      <c r="Q180" s="61">
        <v>9137</v>
      </c>
      <c r="R180" s="177"/>
      <c r="S180" s="61">
        <v>23230</v>
      </c>
      <c r="T180" s="177"/>
      <c r="U180" s="61">
        <v>847</v>
      </c>
      <c r="V180" s="61"/>
      <c r="W180" s="61">
        <v>11385</v>
      </c>
      <c r="X180" s="61"/>
      <c r="Y180" s="61">
        <v>10998</v>
      </c>
      <c r="Z180" s="61"/>
      <c r="AA180" s="61">
        <v>0</v>
      </c>
      <c r="AB180" s="177"/>
      <c r="AC180" s="61">
        <v>320</v>
      </c>
      <c r="AD180" s="177"/>
      <c r="AE180" s="61">
        <v>6943</v>
      </c>
      <c r="AF180" s="177"/>
      <c r="AG180" s="61">
        <v>4987</v>
      </c>
      <c r="AH180" s="56"/>
      <c r="AI180" s="51"/>
      <c r="AJ180" s="293"/>
    </row>
    <row r="181" spans="2:36" s="36" customFormat="1" ht="12" customHeight="1" x14ac:dyDescent="0.2">
      <c r="B181" s="270" t="s">
        <v>433</v>
      </c>
      <c r="C181" s="274" t="s">
        <v>740</v>
      </c>
      <c r="D181" s="48"/>
      <c r="E181" s="61">
        <v>295</v>
      </c>
      <c r="F181" s="177"/>
      <c r="G181" s="61">
        <v>-3</v>
      </c>
      <c r="H181" s="177"/>
      <c r="I181" s="61">
        <v>292</v>
      </c>
      <c r="J181" s="177"/>
      <c r="K181" s="61">
        <v>99</v>
      </c>
      <c r="L181" s="177"/>
      <c r="M181" s="61">
        <v>193</v>
      </c>
      <c r="N181" s="177"/>
      <c r="O181" s="61">
        <v>0</v>
      </c>
      <c r="P181" s="177"/>
      <c r="Q181" s="61">
        <v>74</v>
      </c>
      <c r="R181" s="177"/>
      <c r="S181" s="61">
        <v>218</v>
      </c>
      <c r="T181" s="177"/>
      <c r="U181" s="61">
        <v>3</v>
      </c>
      <c r="V181" s="61"/>
      <c r="W181" s="61">
        <v>209</v>
      </c>
      <c r="X181" s="61"/>
      <c r="Y181" s="61">
        <v>5</v>
      </c>
      <c r="Z181" s="61"/>
      <c r="AA181" s="61">
        <v>0</v>
      </c>
      <c r="AB181" s="177"/>
      <c r="AC181" s="61">
        <v>0</v>
      </c>
      <c r="AD181" s="177"/>
      <c r="AE181" s="61">
        <v>3</v>
      </c>
      <c r="AF181" s="177"/>
      <c r="AG181" s="61">
        <v>19</v>
      </c>
      <c r="AH181" s="56"/>
      <c r="AI181" s="51"/>
      <c r="AJ181" s="293"/>
    </row>
    <row r="182" spans="2:36" s="36" customFormat="1" ht="12" customHeight="1" x14ac:dyDescent="0.2">
      <c r="B182" s="270" t="s">
        <v>428</v>
      </c>
      <c r="C182" s="274" t="s">
        <v>530</v>
      </c>
      <c r="D182" s="48"/>
      <c r="E182" s="61">
        <v>1183</v>
      </c>
      <c r="F182" s="177"/>
      <c r="G182" s="61">
        <v>1250</v>
      </c>
      <c r="H182" s="177"/>
      <c r="I182" s="61">
        <v>2433</v>
      </c>
      <c r="J182" s="177"/>
      <c r="K182" s="61">
        <v>2433</v>
      </c>
      <c r="L182" s="177"/>
      <c r="M182" s="61">
        <v>0</v>
      </c>
      <c r="N182" s="177"/>
      <c r="O182" s="61">
        <v>0</v>
      </c>
      <c r="P182" s="177"/>
      <c r="Q182" s="61">
        <v>9</v>
      </c>
      <c r="R182" s="177"/>
      <c r="S182" s="61">
        <v>2424</v>
      </c>
      <c r="T182" s="177"/>
      <c r="U182" s="61">
        <v>146</v>
      </c>
      <c r="V182" s="61"/>
      <c r="W182" s="61">
        <v>2278</v>
      </c>
      <c r="X182" s="61"/>
      <c r="Y182" s="61">
        <v>0</v>
      </c>
      <c r="Z182" s="61"/>
      <c r="AA182" s="61">
        <v>0</v>
      </c>
      <c r="AB182" s="177"/>
      <c r="AC182" s="61">
        <v>68</v>
      </c>
      <c r="AD182" s="177"/>
      <c r="AE182" s="61">
        <v>3</v>
      </c>
      <c r="AF182" s="177"/>
      <c r="AG182" s="61">
        <v>134</v>
      </c>
      <c r="AH182" s="56"/>
      <c r="AI182" s="51"/>
      <c r="AJ182" s="293"/>
    </row>
    <row r="183" spans="2:36" s="36" customFormat="1" ht="12" customHeight="1" x14ac:dyDescent="0.2">
      <c r="B183" s="270" t="s">
        <v>431</v>
      </c>
      <c r="C183" s="274" t="s">
        <v>743</v>
      </c>
      <c r="D183" s="48"/>
      <c r="E183" s="61">
        <v>251</v>
      </c>
      <c r="F183" s="177"/>
      <c r="G183" s="61">
        <v>-26</v>
      </c>
      <c r="H183" s="177"/>
      <c r="I183" s="61">
        <v>226</v>
      </c>
      <c r="J183" s="177"/>
      <c r="K183" s="61">
        <v>226</v>
      </c>
      <c r="L183" s="177"/>
      <c r="M183" s="61">
        <v>0</v>
      </c>
      <c r="N183" s="177"/>
      <c r="O183" s="61">
        <v>0</v>
      </c>
      <c r="P183" s="177"/>
      <c r="Q183" s="61">
        <v>19</v>
      </c>
      <c r="R183" s="177"/>
      <c r="S183" s="61">
        <v>207</v>
      </c>
      <c r="T183" s="177"/>
      <c r="U183" s="61">
        <v>0</v>
      </c>
      <c r="V183" s="61"/>
      <c r="W183" s="61">
        <v>203</v>
      </c>
      <c r="X183" s="61"/>
      <c r="Y183" s="61">
        <v>4</v>
      </c>
      <c r="Z183" s="61"/>
      <c r="AA183" s="61">
        <v>0</v>
      </c>
      <c r="AB183" s="177"/>
      <c r="AC183" s="61">
        <v>0</v>
      </c>
      <c r="AD183" s="177"/>
      <c r="AE183" s="61">
        <v>0</v>
      </c>
      <c r="AF183" s="177"/>
      <c r="AG183" s="61">
        <v>0</v>
      </c>
      <c r="AH183" s="56"/>
      <c r="AI183" s="51"/>
      <c r="AJ183" s="293"/>
    </row>
    <row r="184" spans="2:36" s="36" customFormat="1" ht="12" customHeight="1" x14ac:dyDescent="0.2">
      <c r="B184" s="270" t="s">
        <v>276</v>
      </c>
      <c r="C184" s="274" t="s">
        <v>51</v>
      </c>
      <c r="D184" s="48"/>
      <c r="E184" s="61">
        <v>713</v>
      </c>
      <c r="F184" s="177"/>
      <c r="G184" s="61">
        <v>-14</v>
      </c>
      <c r="H184" s="177"/>
      <c r="I184" s="61">
        <v>700</v>
      </c>
      <c r="J184" s="177"/>
      <c r="K184" s="61">
        <v>84</v>
      </c>
      <c r="L184" s="177"/>
      <c r="M184" s="61">
        <v>616</v>
      </c>
      <c r="N184" s="177"/>
      <c r="O184" s="61">
        <v>96</v>
      </c>
      <c r="P184" s="177"/>
      <c r="Q184" s="61">
        <v>177</v>
      </c>
      <c r="R184" s="177"/>
      <c r="S184" s="61">
        <v>427</v>
      </c>
      <c r="T184" s="177"/>
      <c r="U184" s="61">
        <v>0</v>
      </c>
      <c r="V184" s="61"/>
      <c r="W184" s="61">
        <v>199</v>
      </c>
      <c r="X184" s="61"/>
      <c r="Y184" s="61">
        <v>228</v>
      </c>
      <c r="Z184" s="61"/>
      <c r="AA184" s="61">
        <v>0</v>
      </c>
      <c r="AB184" s="177"/>
      <c r="AC184" s="61">
        <v>0</v>
      </c>
      <c r="AD184" s="177"/>
      <c r="AE184" s="61">
        <v>3</v>
      </c>
      <c r="AF184" s="177"/>
      <c r="AG184" s="61">
        <v>15</v>
      </c>
      <c r="AH184" s="56"/>
      <c r="AI184" s="51"/>
      <c r="AJ184" s="293"/>
    </row>
    <row r="185" spans="2:36" s="36" customFormat="1" ht="12" customHeight="1" x14ac:dyDescent="0.2">
      <c r="B185" s="270" t="s">
        <v>277</v>
      </c>
      <c r="C185" s="274" t="s">
        <v>31</v>
      </c>
      <c r="D185" s="48"/>
      <c r="E185" s="61">
        <v>6751</v>
      </c>
      <c r="F185" s="177"/>
      <c r="G185" s="61">
        <v>-1088</v>
      </c>
      <c r="H185" s="177"/>
      <c r="I185" s="61">
        <v>5663</v>
      </c>
      <c r="J185" s="177"/>
      <c r="K185" s="61">
        <v>1112</v>
      </c>
      <c r="L185" s="177"/>
      <c r="M185" s="61">
        <v>4552</v>
      </c>
      <c r="N185" s="177"/>
      <c r="O185" s="61">
        <v>677</v>
      </c>
      <c r="P185" s="177"/>
      <c r="Q185" s="61">
        <v>2824</v>
      </c>
      <c r="R185" s="177"/>
      <c r="S185" s="61">
        <v>2163</v>
      </c>
      <c r="T185" s="177"/>
      <c r="U185" s="61">
        <v>8</v>
      </c>
      <c r="V185" s="61"/>
      <c r="W185" s="61">
        <v>1929</v>
      </c>
      <c r="X185" s="61"/>
      <c r="Y185" s="61">
        <v>226</v>
      </c>
      <c r="Z185" s="61"/>
      <c r="AA185" s="61">
        <v>0</v>
      </c>
      <c r="AB185" s="177"/>
      <c r="AC185" s="61">
        <v>5</v>
      </c>
      <c r="AD185" s="177"/>
      <c r="AE185" s="61">
        <v>203</v>
      </c>
      <c r="AF185" s="177"/>
      <c r="AG185" s="61">
        <v>320</v>
      </c>
      <c r="AH185" s="56"/>
      <c r="AI185" s="51"/>
      <c r="AJ185" s="293"/>
    </row>
    <row r="186" spans="2:36" s="36" customFormat="1" ht="12" customHeight="1" x14ac:dyDescent="0.2">
      <c r="B186" s="270" t="s">
        <v>440</v>
      </c>
      <c r="C186" s="274" t="s">
        <v>747</v>
      </c>
      <c r="D186" s="48"/>
      <c r="E186" s="61">
        <v>200</v>
      </c>
      <c r="F186" s="177"/>
      <c r="G186" s="61">
        <v>-126</v>
      </c>
      <c r="H186" s="177"/>
      <c r="I186" s="61">
        <v>74</v>
      </c>
      <c r="J186" s="177"/>
      <c r="K186" s="61">
        <v>74</v>
      </c>
      <c r="L186" s="177"/>
      <c r="M186" s="61">
        <v>0</v>
      </c>
      <c r="N186" s="177"/>
      <c r="O186" s="61">
        <v>0</v>
      </c>
      <c r="P186" s="177"/>
      <c r="Q186" s="61">
        <v>0</v>
      </c>
      <c r="R186" s="177"/>
      <c r="S186" s="61">
        <v>74</v>
      </c>
      <c r="T186" s="177"/>
      <c r="U186" s="61">
        <v>0</v>
      </c>
      <c r="V186" s="61"/>
      <c r="W186" s="61">
        <v>74</v>
      </c>
      <c r="X186" s="61"/>
      <c r="Y186" s="61">
        <v>0</v>
      </c>
      <c r="Z186" s="61"/>
      <c r="AA186" s="61">
        <v>0</v>
      </c>
      <c r="AB186" s="177"/>
      <c r="AC186" s="61">
        <v>0</v>
      </c>
      <c r="AD186" s="177"/>
      <c r="AE186" s="61">
        <v>0</v>
      </c>
      <c r="AF186" s="177"/>
      <c r="AG186" s="61">
        <v>0</v>
      </c>
      <c r="AH186" s="56"/>
      <c r="AI186" s="51"/>
      <c r="AJ186" s="293"/>
    </row>
    <row r="187" spans="2:36" s="36" customFormat="1" ht="12" customHeight="1" x14ac:dyDescent="0.2">
      <c r="B187" s="270" t="s">
        <v>278</v>
      </c>
      <c r="C187" s="274" t="s">
        <v>30</v>
      </c>
      <c r="D187" s="48"/>
      <c r="E187" s="61">
        <v>7410</v>
      </c>
      <c r="F187" s="177"/>
      <c r="G187" s="61">
        <v>-492</v>
      </c>
      <c r="H187" s="177"/>
      <c r="I187" s="61">
        <v>6918</v>
      </c>
      <c r="J187" s="177"/>
      <c r="K187" s="61">
        <v>3559</v>
      </c>
      <c r="L187" s="177"/>
      <c r="M187" s="61">
        <v>3360</v>
      </c>
      <c r="N187" s="177"/>
      <c r="O187" s="61">
        <v>1806</v>
      </c>
      <c r="P187" s="177"/>
      <c r="Q187" s="61">
        <v>2385</v>
      </c>
      <c r="R187" s="177"/>
      <c r="S187" s="61">
        <v>2728</v>
      </c>
      <c r="T187" s="177"/>
      <c r="U187" s="61">
        <v>138</v>
      </c>
      <c r="V187" s="61"/>
      <c r="W187" s="61">
        <v>1933</v>
      </c>
      <c r="X187" s="61"/>
      <c r="Y187" s="61">
        <v>657</v>
      </c>
      <c r="Z187" s="61"/>
      <c r="AA187" s="61">
        <v>0</v>
      </c>
      <c r="AB187" s="177"/>
      <c r="AC187" s="61">
        <v>105</v>
      </c>
      <c r="AD187" s="177"/>
      <c r="AE187" s="61">
        <v>2741</v>
      </c>
      <c r="AF187" s="177"/>
      <c r="AG187" s="61">
        <v>658</v>
      </c>
      <c r="AH187" s="56"/>
      <c r="AI187" s="51"/>
      <c r="AJ187" s="293"/>
    </row>
    <row r="188" spans="2:36" s="36" customFormat="1" ht="12" customHeight="1" x14ac:dyDescent="0.2">
      <c r="B188" s="270" t="s">
        <v>444</v>
      </c>
      <c r="C188" s="274" t="s">
        <v>750</v>
      </c>
      <c r="D188" s="48"/>
      <c r="E188" s="61">
        <v>16</v>
      </c>
      <c r="F188" s="177"/>
      <c r="G188" s="61">
        <v>-1</v>
      </c>
      <c r="H188" s="177"/>
      <c r="I188" s="61">
        <v>15</v>
      </c>
      <c r="J188" s="177"/>
      <c r="K188" s="61">
        <v>15</v>
      </c>
      <c r="L188" s="177"/>
      <c r="M188" s="61">
        <v>0</v>
      </c>
      <c r="N188" s="177"/>
      <c r="O188" s="61">
        <v>15</v>
      </c>
      <c r="P188" s="177"/>
      <c r="Q188" s="61">
        <v>0</v>
      </c>
      <c r="R188" s="177"/>
      <c r="S188" s="61">
        <v>0</v>
      </c>
      <c r="T188" s="177"/>
      <c r="U188" s="61">
        <v>0</v>
      </c>
      <c r="V188" s="61"/>
      <c r="W188" s="61">
        <v>0</v>
      </c>
      <c r="X188" s="61"/>
      <c r="Y188" s="61">
        <v>0</v>
      </c>
      <c r="Z188" s="61"/>
      <c r="AA188" s="61">
        <v>0</v>
      </c>
      <c r="AB188" s="177"/>
      <c r="AC188" s="61">
        <v>0</v>
      </c>
      <c r="AD188" s="177"/>
      <c r="AE188" s="61">
        <v>0</v>
      </c>
      <c r="AF188" s="177"/>
      <c r="AG188" s="61">
        <v>0</v>
      </c>
      <c r="AH188" s="56"/>
      <c r="AI188" s="51"/>
      <c r="AJ188" s="293"/>
    </row>
    <row r="189" spans="2:36" s="36" customFormat="1" ht="12" customHeight="1" x14ac:dyDescent="0.2">
      <c r="B189" s="270" t="s">
        <v>279</v>
      </c>
      <c r="C189" s="274" t="s">
        <v>233</v>
      </c>
      <c r="D189" s="48"/>
      <c r="E189" s="61">
        <v>4723</v>
      </c>
      <c r="F189" s="177"/>
      <c r="G189" s="61">
        <v>-465</v>
      </c>
      <c r="H189" s="177"/>
      <c r="I189" s="61">
        <v>4258</v>
      </c>
      <c r="J189" s="177"/>
      <c r="K189" s="61">
        <v>1032</v>
      </c>
      <c r="L189" s="177"/>
      <c r="M189" s="61">
        <v>3226</v>
      </c>
      <c r="N189" s="177"/>
      <c r="O189" s="61">
        <v>458</v>
      </c>
      <c r="P189" s="177"/>
      <c r="Q189" s="61">
        <v>1639</v>
      </c>
      <c r="R189" s="177"/>
      <c r="S189" s="61">
        <v>2162</v>
      </c>
      <c r="T189" s="177"/>
      <c r="U189" s="61">
        <v>9</v>
      </c>
      <c r="V189" s="61"/>
      <c r="W189" s="61">
        <v>1714</v>
      </c>
      <c r="X189" s="61"/>
      <c r="Y189" s="61">
        <v>438</v>
      </c>
      <c r="Z189" s="61"/>
      <c r="AA189" s="61">
        <v>0</v>
      </c>
      <c r="AB189" s="177"/>
      <c r="AC189" s="61">
        <v>5</v>
      </c>
      <c r="AD189" s="177"/>
      <c r="AE189" s="61">
        <v>147</v>
      </c>
      <c r="AF189" s="177"/>
      <c r="AG189" s="61">
        <v>449</v>
      </c>
      <c r="AH189" s="56"/>
      <c r="AI189" s="51"/>
      <c r="AJ189" s="293"/>
    </row>
    <row r="190" spans="2:36" s="36" customFormat="1" ht="12" customHeight="1" x14ac:dyDescent="0.2">
      <c r="B190" s="270" t="s">
        <v>280</v>
      </c>
      <c r="C190" s="274" t="s">
        <v>250</v>
      </c>
      <c r="D190" s="48"/>
      <c r="E190" s="61">
        <v>53127</v>
      </c>
      <c r="F190" s="177"/>
      <c r="G190" s="61">
        <v>844</v>
      </c>
      <c r="H190" s="177"/>
      <c r="I190" s="61">
        <v>53971</v>
      </c>
      <c r="J190" s="177"/>
      <c r="K190" s="61">
        <v>14820</v>
      </c>
      <c r="L190" s="177"/>
      <c r="M190" s="61">
        <v>39151</v>
      </c>
      <c r="N190" s="177"/>
      <c r="O190" s="61">
        <v>7797</v>
      </c>
      <c r="P190" s="177"/>
      <c r="Q190" s="61">
        <v>22029</v>
      </c>
      <c r="R190" s="177"/>
      <c r="S190" s="61">
        <v>24145</v>
      </c>
      <c r="T190" s="177"/>
      <c r="U190" s="61">
        <v>2282</v>
      </c>
      <c r="V190" s="61"/>
      <c r="W190" s="61">
        <v>9121</v>
      </c>
      <c r="X190" s="61"/>
      <c r="Y190" s="61">
        <v>12743</v>
      </c>
      <c r="Z190" s="61"/>
      <c r="AA190" s="61">
        <v>0</v>
      </c>
      <c r="AB190" s="177"/>
      <c r="AC190" s="61">
        <v>330</v>
      </c>
      <c r="AD190" s="177"/>
      <c r="AE190" s="61">
        <v>304</v>
      </c>
      <c r="AF190" s="177"/>
      <c r="AG190" s="61">
        <v>424</v>
      </c>
      <c r="AH190" s="56"/>
      <c r="AI190" s="51"/>
      <c r="AJ190" s="293"/>
    </row>
    <row r="191" spans="2:36" s="36" customFormat="1" ht="12" customHeight="1" x14ac:dyDescent="0.2">
      <c r="B191" s="270" t="s">
        <v>281</v>
      </c>
      <c r="C191" s="274" t="s">
        <v>256</v>
      </c>
      <c r="D191" s="48"/>
      <c r="E191" s="61">
        <v>11874</v>
      </c>
      <c r="F191" s="177"/>
      <c r="G191" s="61">
        <v>251</v>
      </c>
      <c r="H191" s="177"/>
      <c r="I191" s="61">
        <v>12125</v>
      </c>
      <c r="J191" s="177"/>
      <c r="K191" s="61">
        <v>2884</v>
      </c>
      <c r="L191" s="177"/>
      <c r="M191" s="61">
        <v>9241</v>
      </c>
      <c r="N191" s="177"/>
      <c r="O191" s="61">
        <v>2679</v>
      </c>
      <c r="P191" s="177"/>
      <c r="Q191" s="61">
        <v>4514</v>
      </c>
      <c r="R191" s="177"/>
      <c r="S191" s="61">
        <v>4933</v>
      </c>
      <c r="T191" s="177"/>
      <c r="U191" s="61">
        <v>399</v>
      </c>
      <c r="V191" s="61"/>
      <c r="W191" s="61">
        <v>4091</v>
      </c>
      <c r="X191" s="61"/>
      <c r="Y191" s="61">
        <v>443</v>
      </c>
      <c r="Z191" s="61"/>
      <c r="AA191" s="61">
        <v>0</v>
      </c>
      <c r="AB191" s="177"/>
      <c r="AC191" s="61">
        <v>634</v>
      </c>
      <c r="AD191" s="177"/>
      <c r="AE191" s="61">
        <v>1569</v>
      </c>
      <c r="AF191" s="177"/>
      <c r="AG191" s="61">
        <v>549</v>
      </c>
      <c r="AH191" s="56"/>
      <c r="AI191" s="51"/>
      <c r="AJ191" s="293"/>
    </row>
    <row r="192" spans="2:36" s="36" customFormat="1" ht="12" customHeight="1" x14ac:dyDescent="0.2">
      <c r="B192" s="270" t="s">
        <v>71</v>
      </c>
      <c r="C192" s="274" t="s">
        <v>103</v>
      </c>
      <c r="D192" s="48"/>
      <c r="E192" s="61">
        <v>0</v>
      </c>
      <c r="F192" s="177"/>
      <c r="G192" s="61">
        <v>0</v>
      </c>
      <c r="H192" s="177"/>
      <c r="I192" s="61">
        <v>0</v>
      </c>
      <c r="J192" s="177"/>
      <c r="K192" s="61">
        <v>0</v>
      </c>
      <c r="L192" s="177"/>
      <c r="M192" s="61">
        <v>0</v>
      </c>
      <c r="N192" s="177"/>
      <c r="O192" s="61">
        <v>0</v>
      </c>
      <c r="P192" s="177"/>
      <c r="Q192" s="61">
        <v>0</v>
      </c>
      <c r="R192" s="177"/>
      <c r="S192" s="61">
        <v>0</v>
      </c>
      <c r="T192" s="177"/>
      <c r="U192" s="61">
        <v>0</v>
      </c>
      <c r="V192" s="61"/>
      <c r="W192" s="61">
        <v>0</v>
      </c>
      <c r="X192" s="61"/>
      <c r="Y192" s="61">
        <v>0</v>
      </c>
      <c r="Z192" s="61"/>
      <c r="AA192" s="61">
        <v>0</v>
      </c>
      <c r="AB192" s="177"/>
      <c r="AC192" s="61">
        <v>0</v>
      </c>
      <c r="AD192" s="177"/>
      <c r="AE192" s="61">
        <v>0</v>
      </c>
      <c r="AF192" s="177"/>
      <c r="AG192" s="61">
        <v>0</v>
      </c>
      <c r="AH192" s="56"/>
      <c r="AI192" s="51"/>
      <c r="AJ192" s="293"/>
    </row>
    <row r="193" spans="2:36" s="36" customFormat="1" ht="12" customHeight="1" x14ac:dyDescent="0.2">
      <c r="B193" s="270" t="s">
        <v>441</v>
      </c>
      <c r="C193" s="274" t="s">
        <v>756</v>
      </c>
      <c r="D193" s="48"/>
      <c r="E193" s="61">
        <v>4</v>
      </c>
      <c r="F193" s="177"/>
      <c r="G193" s="61">
        <v>0</v>
      </c>
      <c r="H193" s="177"/>
      <c r="I193" s="61">
        <v>4</v>
      </c>
      <c r="J193" s="177"/>
      <c r="K193" s="61">
        <v>4</v>
      </c>
      <c r="L193" s="177"/>
      <c r="M193" s="61">
        <v>0</v>
      </c>
      <c r="N193" s="177"/>
      <c r="O193" s="61">
        <v>0</v>
      </c>
      <c r="P193" s="177"/>
      <c r="Q193" s="61">
        <v>0</v>
      </c>
      <c r="R193" s="177"/>
      <c r="S193" s="61">
        <v>4</v>
      </c>
      <c r="T193" s="177"/>
      <c r="U193" s="61">
        <v>0</v>
      </c>
      <c r="V193" s="61"/>
      <c r="W193" s="61">
        <v>0</v>
      </c>
      <c r="X193" s="61"/>
      <c r="Y193" s="61">
        <v>4</v>
      </c>
      <c r="Z193" s="61"/>
      <c r="AA193" s="61">
        <v>0</v>
      </c>
      <c r="AB193" s="177"/>
      <c r="AC193" s="61">
        <v>0</v>
      </c>
      <c r="AD193" s="177"/>
      <c r="AE193" s="61">
        <v>0</v>
      </c>
      <c r="AF193" s="177"/>
      <c r="AG193" s="61">
        <v>0</v>
      </c>
      <c r="AH193" s="56"/>
      <c r="AI193" s="51"/>
      <c r="AJ193" s="293"/>
    </row>
    <row r="194" spans="2:36" s="36" customFormat="1" ht="12" customHeight="1" x14ac:dyDescent="0.2">
      <c r="B194" s="270" t="s">
        <v>72</v>
      </c>
      <c r="C194" s="274" t="s">
        <v>65</v>
      </c>
      <c r="D194" s="48"/>
      <c r="E194" s="61">
        <v>4</v>
      </c>
      <c r="F194" s="177"/>
      <c r="G194" s="61">
        <v>0</v>
      </c>
      <c r="H194" s="177"/>
      <c r="I194" s="61">
        <v>4</v>
      </c>
      <c r="J194" s="177"/>
      <c r="K194" s="61">
        <v>4</v>
      </c>
      <c r="L194" s="177"/>
      <c r="M194" s="61">
        <v>0</v>
      </c>
      <c r="N194" s="177"/>
      <c r="O194" s="61">
        <v>0</v>
      </c>
      <c r="P194" s="177"/>
      <c r="Q194" s="61">
        <v>0</v>
      </c>
      <c r="R194" s="177"/>
      <c r="S194" s="61">
        <v>4</v>
      </c>
      <c r="T194" s="177"/>
      <c r="U194" s="61">
        <v>0</v>
      </c>
      <c r="V194" s="61"/>
      <c r="W194" s="61">
        <v>1</v>
      </c>
      <c r="X194" s="61"/>
      <c r="Y194" s="61">
        <v>3</v>
      </c>
      <c r="Z194" s="61"/>
      <c r="AA194" s="61">
        <v>0</v>
      </c>
      <c r="AB194" s="177"/>
      <c r="AC194" s="61">
        <v>0</v>
      </c>
      <c r="AD194" s="177"/>
      <c r="AE194" s="61">
        <v>0</v>
      </c>
      <c r="AF194" s="177"/>
      <c r="AG194" s="61">
        <v>0</v>
      </c>
      <c r="AH194" s="56"/>
      <c r="AI194" s="51"/>
      <c r="AJ194" s="293"/>
    </row>
    <row r="195" spans="2:36" s="36" customFormat="1" ht="12" customHeight="1" x14ac:dyDescent="0.2">
      <c r="B195" s="270" t="s">
        <v>73</v>
      </c>
      <c r="C195" s="274" t="s">
        <v>527</v>
      </c>
      <c r="D195" s="48"/>
      <c r="E195" s="61">
        <v>7160</v>
      </c>
      <c r="F195" s="177"/>
      <c r="G195" s="61">
        <v>-924</v>
      </c>
      <c r="H195" s="177"/>
      <c r="I195" s="61">
        <v>6236</v>
      </c>
      <c r="J195" s="177"/>
      <c r="K195" s="61">
        <v>2271</v>
      </c>
      <c r="L195" s="177"/>
      <c r="M195" s="61">
        <v>3965</v>
      </c>
      <c r="N195" s="177"/>
      <c r="O195" s="61">
        <v>1119</v>
      </c>
      <c r="P195" s="177"/>
      <c r="Q195" s="61">
        <v>998</v>
      </c>
      <c r="R195" s="177"/>
      <c r="S195" s="61">
        <v>4119</v>
      </c>
      <c r="T195" s="177"/>
      <c r="U195" s="61">
        <v>123</v>
      </c>
      <c r="V195" s="61"/>
      <c r="W195" s="61">
        <v>3361</v>
      </c>
      <c r="X195" s="61"/>
      <c r="Y195" s="61">
        <v>635</v>
      </c>
      <c r="Z195" s="61"/>
      <c r="AA195" s="61">
        <v>0</v>
      </c>
      <c r="AB195" s="177"/>
      <c r="AC195" s="61">
        <v>16</v>
      </c>
      <c r="AD195" s="177"/>
      <c r="AE195" s="61">
        <v>484</v>
      </c>
      <c r="AF195" s="177"/>
      <c r="AG195" s="61">
        <v>484</v>
      </c>
      <c r="AH195" s="56"/>
      <c r="AI195" s="51"/>
      <c r="AJ195" s="293"/>
    </row>
    <row r="196" spans="2:36" s="36" customFormat="1" ht="12" customHeight="1" x14ac:dyDescent="0.2">
      <c r="B196" s="270" t="s">
        <v>374</v>
      </c>
      <c r="C196" s="274" t="s">
        <v>116</v>
      </c>
      <c r="D196" s="48"/>
      <c r="E196" s="61">
        <v>51</v>
      </c>
      <c r="F196" s="177"/>
      <c r="G196" s="61">
        <v>-3</v>
      </c>
      <c r="H196" s="177"/>
      <c r="I196" s="61">
        <v>49</v>
      </c>
      <c r="J196" s="177"/>
      <c r="K196" s="61">
        <v>0</v>
      </c>
      <c r="L196" s="177"/>
      <c r="M196" s="61">
        <v>49</v>
      </c>
      <c r="N196" s="177"/>
      <c r="O196" s="61">
        <v>3</v>
      </c>
      <c r="P196" s="177"/>
      <c r="Q196" s="61">
        <v>-8</v>
      </c>
      <c r="R196" s="177"/>
      <c r="S196" s="61">
        <v>54</v>
      </c>
      <c r="T196" s="177"/>
      <c r="U196" s="61">
        <v>49</v>
      </c>
      <c r="V196" s="61"/>
      <c r="W196" s="61">
        <v>-5</v>
      </c>
      <c r="X196" s="61"/>
      <c r="Y196" s="61">
        <v>11</v>
      </c>
      <c r="Z196" s="61"/>
      <c r="AA196" s="61">
        <v>0</v>
      </c>
      <c r="AB196" s="177"/>
      <c r="AC196" s="61">
        <v>0</v>
      </c>
      <c r="AD196" s="177"/>
      <c r="AE196" s="61">
        <v>0</v>
      </c>
      <c r="AF196" s="177"/>
      <c r="AG196" s="61">
        <v>0</v>
      </c>
      <c r="AH196" s="56"/>
      <c r="AI196" s="51"/>
      <c r="AJ196" s="293"/>
    </row>
    <row r="197" spans="2:36" s="36" customFormat="1" ht="12" customHeight="1" x14ac:dyDescent="0.2">
      <c r="B197" s="270" t="s">
        <v>74</v>
      </c>
      <c r="C197" s="274" t="s">
        <v>115</v>
      </c>
      <c r="D197" s="48"/>
      <c r="E197" s="61">
        <v>503402</v>
      </c>
      <c r="F197" s="177"/>
      <c r="G197" s="61">
        <v>9284</v>
      </c>
      <c r="H197" s="177"/>
      <c r="I197" s="61">
        <v>512686</v>
      </c>
      <c r="J197" s="177"/>
      <c r="K197" s="61">
        <v>186102</v>
      </c>
      <c r="L197" s="177"/>
      <c r="M197" s="61">
        <v>326584</v>
      </c>
      <c r="N197" s="177"/>
      <c r="O197" s="61">
        <v>99769</v>
      </c>
      <c r="P197" s="177"/>
      <c r="Q197" s="61">
        <v>152394</v>
      </c>
      <c r="R197" s="177"/>
      <c r="S197" s="61">
        <v>260523</v>
      </c>
      <c r="T197" s="177"/>
      <c r="U197" s="61">
        <v>27968</v>
      </c>
      <c r="V197" s="61"/>
      <c r="W197" s="61">
        <v>151155</v>
      </c>
      <c r="X197" s="61"/>
      <c r="Y197" s="61">
        <v>81342</v>
      </c>
      <c r="Z197" s="61"/>
      <c r="AA197" s="61">
        <v>57</v>
      </c>
      <c r="AB197" s="177"/>
      <c r="AC197" s="61">
        <v>8494</v>
      </c>
      <c r="AD197" s="177"/>
      <c r="AE197" s="61">
        <v>54649</v>
      </c>
      <c r="AF197" s="177"/>
      <c r="AG197" s="61">
        <v>33112</v>
      </c>
      <c r="AH197" s="56"/>
      <c r="AI197" s="51"/>
      <c r="AJ197" s="293"/>
    </row>
    <row r="198" spans="2:36" s="36" customFormat="1" ht="12" customHeight="1" x14ac:dyDescent="0.2">
      <c r="B198" s="270"/>
      <c r="C198" s="274"/>
      <c r="D198" s="48"/>
      <c r="E198" s="178">
        <f>E197-SUM(E163:E196)</f>
        <v>4</v>
      </c>
      <c r="F198" s="178"/>
      <c r="G198" s="178">
        <f>G197-SUM(G163:G196)</f>
        <v>2</v>
      </c>
      <c r="H198" s="178"/>
      <c r="I198" s="178">
        <f>I197-SUM(I163:I196)</f>
        <v>1</v>
      </c>
      <c r="J198" s="178"/>
      <c r="K198" s="178">
        <f>K197-SUM(K163:K196)</f>
        <v>1</v>
      </c>
      <c r="L198" s="178"/>
      <c r="M198" s="178">
        <f>M197-SUM(M163:M196)</f>
        <v>-2</v>
      </c>
      <c r="N198" s="178"/>
      <c r="O198" s="178">
        <f>O197-SUM(O163:O196)</f>
        <v>-2</v>
      </c>
      <c r="P198" s="178"/>
      <c r="Q198" s="178">
        <f>Q197-SUM(Q163:Q196)</f>
        <v>-1</v>
      </c>
      <c r="R198" s="178"/>
      <c r="S198" s="178">
        <f>S197-SUM(S163:S196)</f>
        <v>-2</v>
      </c>
      <c r="T198" s="178"/>
      <c r="U198" s="178">
        <f>U197-SUM(U163:U196)</f>
        <v>-1</v>
      </c>
      <c r="V198" s="178"/>
      <c r="W198" s="178">
        <f>W197-SUM(W163:W196)</f>
        <v>2</v>
      </c>
      <c r="X198" s="178"/>
      <c r="Y198" s="178">
        <f>Y197-SUM(Y163:Y196)</f>
        <v>-1</v>
      </c>
      <c r="Z198" s="178"/>
      <c r="AA198" s="178">
        <f>AA197-SUM(AA163:AA196)</f>
        <v>0</v>
      </c>
      <c r="AB198" s="178"/>
      <c r="AC198" s="178">
        <f>AC197-SUM(AC163:AC196)</f>
        <v>1</v>
      </c>
      <c r="AD198" s="178"/>
      <c r="AE198" s="178">
        <f>AE197-SUM(AE163:AE196)</f>
        <v>-1</v>
      </c>
      <c r="AF198" s="178"/>
      <c r="AG198" s="178">
        <f>AG197-SUM(AG163:AG196)</f>
        <v>-2</v>
      </c>
      <c r="AH198" s="56"/>
      <c r="AI198" s="51"/>
      <c r="AJ198" s="293"/>
    </row>
    <row r="199" spans="2:36" s="36" customFormat="1" ht="12" customHeight="1" x14ac:dyDescent="0.2">
      <c r="B199" s="270"/>
      <c r="C199" s="273" t="s">
        <v>327</v>
      </c>
      <c r="D199" s="48"/>
      <c r="E199" s="61"/>
      <c r="F199" s="177"/>
      <c r="G199" s="61"/>
      <c r="H199" s="177"/>
      <c r="I199" s="61"/>
      <c r="J199" s="177"/>
      <c r="K199" s="61"/>
      <c r="L199" s="177"/>
      <c r="M199" s="61"/>
      <c r="N199" s="177"/>
      <c r="O199" s="61"/>
      <c r="P199" s="177"/>
      <c r="Q199" s="61"/>
      <c r="R199" s="177"/>
      <c r="S199" s="61"/>
      <c r="T199" s="177"/>
      <c r="U199" s="61"/>
      <c r="V199" s="61"/>
      <c r="W199" s="61"/>
      <c r="X199" s="61"/>
      <c r="Y199" s="61"/>
      <c r="Z199" s="61"/>
      <c r="AA199" s="61"/>
      <c r="AB199" s="177"/>
      <c r="AC199" s="61"/>
      <c r="AD199" s="177"/>
      <c r="AE199" s="61"/>
      <c r="AF199" s="177"/>
      <c r="AG199" s="61"/>
      <c r="AH199" s="56"/>
      <c r="AI199" s="51"/>
      <c r="AJ199" s="293"/>
    </row>
    <row r="200" spans="2:36" s="36" customFormat="1" ht="12" customHeight="1" x14ac:dyDescent="0.2">
      <c r="B200" s="270" t="s">
        <v>75</v>
      </c>
      <c r="C200" s="274" t="s">
        <v>210</v>
      </c>
      <c r="D200" s="48"/>
      <c r="E200" s="61">
        <v>6735</v>
      </c>
      <c r="F200" s="177"/>
      <c r="G200" s="61">
        <v>-180</v>
      </c>
      <c r="H200" s="177"/>
      <c r="I200" s="61">
        <v>6555</v>
      </c>
      <c r="J200" s="177"/>
      <c r="K200" s="61">
        <v>935</v>
      </c>
      <c r="L200" s="177"/>
      <c r="M200" s="61">
        <v>5620</v>
      </c>
      <c r="N200" s="177"/>
      <c r="O200" s="61">
        <v>265</v>
      </c>
      <c r="P200" s="177"/>
      <c r="Q200" s="61">
        <v>2564</v>
      </c>
      <c r="R200" s="177"/>
      <c r="S200" s="61">
        <v>3726</v>
      </c>
      <c r="T200" s="177"/>
      <c r="U200" s="61">
        <v>20</v>
      </c>
      <c r="V200" s="61"/>
      <c r="W200" s="61">
        <v>2433</v>
      </c>
      <c r="X200" s="61"/>
      <c r="Y200" s="61">
        <v>1273</v>
      </c>
      <c r="Z200" s="61"/>
      <c r="AA200" s="61">
        <v>0</v>
      </c>
      <c r="AB200" s="177"/>
      <c r="AC200" s="61">
        <v>4</v>
      </c>
      <c r="AD200" s="177"/>
      <c r="AE200" s="61">
        <v>908</v>
      </c>
      <c r="AF200" s="177"/>
      <c r="AG200" s="61">
        <v>118</v>
      </c>
      <c r="AH200" s="56"/>
      <c r="AI200" s="51"/>
      <c r="AJ200" s="293"/>
    </row>
    <row r="201" spans="2:36" s="36" customFormat="1" ht="12" customHeight="1" x14ac:dyDescent="0.2">
      <c r="B201" s="270" t="s">
        <v>76</v>
      </c>
      <c r="C201" s="274" t="s">
        <v>213</v>
      </c>
      <c r="D201" s="48"/>
      <c r="E201" s="61">
        <v>20</v>
      </c>
      <c r="F201" s="177"/>
      <c r="G201" s="61">
        <v>1</v>
      </c>
      <c r="H201" s="177"/>
      <c r="I201" s="61">
        <v>22</v>
      </c>
      <c r="J201" s="177"/>
      <c r="K201" s="61">
        <v>22</v>
      </c>
      <c r="L201" s="177"/>
      <c r="M201" s="61">
        <v>0</v>
      </c>
      <c r="N201" s="177"/>
      <c r="O201" s="61">
        <v>0</v>
      </c>
      <c r="P201" s="177"/>
      <c r="Q201" s="61">
        <v>1</v>
      </c>
      <c r="R201" s="177"/>
      <c r="S201" s="61">
        <v>20</v>
      </c>
      <c r="T201" s="177"/>
      <c r="U201" s="61">
        <v>0</v>
      </c>
      <c r="V201" s="61"/>
      <c r="W201" s="61">
        <v>15</v>
      </c>
      <c r="X201" s="61"/>
      <c r="Y201" s="61">
        <v>5</v>
      </c>
      <c r="Z201" s="61"/>
      <c r="AA201" s="61">
        <v>0</v>
      </c>
      <c r="AB201" s="177"/>
      <c r="AC201" s="61">
        <v>0</v>
      </c>
      <c r="AD201" s="177"/>
      <c r="AE201" s="61">
        <v>1</v>
      </c>
      <c r="AF201" s="177"/>
      <c r="AG201" s="61">
        <v>0</v>
      </c>
      <c r="AH201" s="56"/>
      <c r="AI201" s="51"/>
      <c r="AJ201" s="293"/>
    </row>
    <row r="202" spans="2:36" s="36" customFormat="1" ht="12" customHeight="1" x14ac:dyDescent="0.2">
      <c r="B202" s="270" t="s">
        <v>77</v>
      </c>
      <c r="C202" s="274" t="s">
        <v>8</v>
      </c>
      <c r="D202" s="48"/>
      <c r="E202" s="61">
        <v>8</v>
      </c>
      <c r="F202" s="177"/>
      <c r="G202" s="61">
        <v>0</v>
      </c>
      <c r="H202" s="177"/>
      <c r="I202" s="61">
        <v>8</v>
      </c>
      <c r="J202" s="177"/>
      <c r="K202" s="61">
        <v>8</v>
      </c>
      <c r="L202" s="177"/>
      <c r="M202" s="61">
        <v>0</v>
      </c>
      <c r="N202" s="177"/>
      <c r="O202" s="61">
        <v>4</v>
      </c>
      <c r="P202" s="177"/>
      <c r="Q202" s="61">
        <v>0</v>
      </c>
      <c r="R202" s="177"/>
      <c r="S202" s="61">
        <v>4</v>
      </c>
      <c r="T202" s="177"/>
      <c r="U202" s="61">
        <v>0</v>
      </c>
      <c r="V202" s="61"/>
      <c r="W202" s="61">
        <v>3</v>
      </c>
      <c r="X202" s="61"/>
      <c r="Y202" s="61">
        <v>1</v>
      </c>
      <c r="Z202" s="61"/>
      <c r="AA202" s="61">
        <v>0</v>
      </c>
      <c r="AB202" s="177"/>
      <c r="AC202" s="61">
        <v>0</v>
      </c>
      <c r="AD202" s="177"/>
      <c r="AE202" s="61">
        <v>0</v>
      </c>
      <c r="AF202" s="177"/>
      <c r="AG202" s="61">
        <v>0</v>
      </c>
      <c r="AH202" s="56"/>
      <c r="AI202" s="51"/>
      <c r="AJ202" s="293"/>
    </row>
    <row r="203" spans="2:36" s="36" customFormat="1" ht="12" customHeight="1" x14ac:dyDescent="0.2">
      <c r="B203" s="270" t="s">
        <v>78</v>
      </c>
      <c r="C203" s="274" t="s">
        <v>253</v>
      </c>
      <c r="D203" s="48"/>
      <c r="E203" s="61">
        <v>11655</v>
      </c>
      <c r="F203" s="177"/>
      <c r="G203" s="61">
        <v>2086</v>
      </c>
      <c r="H203" s="177"/>
      <c r="I203" s="61">
        <v>13741</v>
      </c>
      <c r="J203" s="177"/>
      <c r="K203" s="61">
        <v>12752</v>
      </c>
      <c r="L203" s="177"/>
      <c r="M203" s="61">
        <v>989</v>
      </c>
      <c r="N203" s="177"/>
      <c r="O203" s="61">
        <v>6135</v>
      </c>
      <c r="P203" s="177"/>
      <c r="Q203" s="61">
        <v>2725</v>
      </c>
      <c r="R203" s="177"/>
      <c r="S203" s="61">
        <v>4881</v>
      </c>
      <c r="T203" s="177"/>
      <c r="U203" s="61">
        <v>1070</v>
      </c>
      <c r="V203" s="61"/>
      <c r="W203" s="61">
        <v>3729</v>
      </c>
      <c r="X203" s="61"/>
      <c r="Y203" s="61">
        <v>82</v>
      </c>
      <c r="Z203" s="61"/>
      <c r="AA203" s="61">
        <v>0</v>
      </c>
      <c r="AB203" s="177"/>
      <c r="AC203" s="61">
        <v>100</v>
      </c>
      <c r="AD203" s="177"/>
      <c r="AE203" s="61">
        <v>19199</v>
      </c>
      <c r="AF203" s="177"/>
      <c r="AG203" s="61">
        <v>1238</v>
      </c>
      <c r="AH203" s="56"/>
      <c r="AI203" s="51"/>
      <c r="AJ203" s="293"/>
    </row>
    <row r="204" spans="2:36" s="36" customFormat="1" ht="12" customHeight="1" x14ac:dyDescent="0.2">
      <c r="B204" s="270" t="s">
        <v>79</v>
      </c>
      <c r="C204" s="274" t="s">
        <v>217</v>
      </c>
      <c r="D204" s="48"/>
      <c r="E204" s="61">
        <v>3609</v>
      </c>
      <c r="F204" s="177"/>
      <c r="G204" s="61">
        <v>-177</v>
      </c>
      <c r="H204" s="177"/>
      <c r="I204" s="61">
        <v>3432</v>
      </c>
      <c r="J204" s="177"/>
      <c r="K204" s="61">
        <v>2351</v>
      </c>
      <c r="L204" s="177"/>
      <c r="M204" s="61">
        <v>1081</v>
      </c>
      <c r="N204" s="177"/>
      <c r="O204" s="61">
        <v>1767</v>
      </c>
      <c r="P204" s="177"/>
      <c r="Q204" s="61">
        <v>774</v>
      </c>
      <c r="R204" s="177"/>
      <c r="S204" s="61">
        <v>890</v>
      </c>
      <c r="T204" s="177"/>
      <c r="U204" s="61">
        <v>42</v>
      </c>
      <c r="V204" s="61"/>
      <c r="W204" s="61">
        <v>840</v>
      </c>
      <c r="X204" s="61"/>
      <c r="Y204" s="61">
        <v>8</v>
      </c>
      <c r="Z204" s="61"/>
      <c r="AA204" s="61">
        <v>0</v>
      </c>
      <c r="AB204" s="177"/>
      <c r="AC204" s="61">
        <v>434</v>
      </c>
      <c r="AD204" s="177"/>
      <c r="AE204" s="61">
        <v>1552</v>
      </c>
      <c r="AF204" s="177"/>
      <c r="AG204" s="61">
        <v>231</v>
      </c>
      <c r="AH204" s="56"/>
      <c r="AI204" s="51"/>
      <c r="AJ204" s="293"/>
    </row>
    <row r="205" spans="2:36" s="36" customFormat="1" ht="12" customHeight="1" x14ac:dyDescent="0.2">
      <c r="B205" s="270" t="s">
        <v>80</v>
      </c>
      <c r="C205" s="274" t="s">
        <v>219</v>
      </c>
      <c r="D205" s="48"/>
      <c r="E205" s="61">
        <v>1070</v>
      </c>
      <c r="F205" s="177"/>
      <c r="G205" s="61">
        <v>-138</v>
      </c>
      <c r="H205" s="177"/>
      <c r="I205" s="61">
        <v>932</v>
      </c>
      <c r="J205" s="177"/>
      <c r="K205" s="61">
        <v>917</v>
      </c>
      <c r="L205" s="177"/>
      <c r="M205" s="61">
        <v>15</v>
      </c>
      <c r="N205" s="177"/>
      <c r="O205" s="61">
        <v>353</v>
      </c>
      <c r="P205" s="177"/>
      <c r="Q205" s="61">
        <v>88</v>
      </c>
      <c r="R205" s="177"/>
      <c r="S205" s="61">
        <v>492</v>
      </c>
      <c r="T205" s="177"/>
      <c r="U205" s="61">
        <v>28</v>
      </c>
      <c r="V205" s="61"/>
      <c r="W205" s="61">
        <v>457</v>
      </c>
      <c r="X205" s="61"/>
      <c r="Y205" s="61">
        <v>7</v>
      </c>
      <c r="Z205" s="61"/>
      <c r="AA205" s="61">
        <v>0</v>
      </c>
      <c r="AB205" s="177"/>
      <c r="AC205" s="61">
        <v>145</v>
      </c>
      <c r="AD205" s="177"/>
      <c r="AE205" s="61">
        <v>3918</v>
      </c>
      <c r="AF205" s="177"/>
      <c r="AG205" s="61">
        <v>199</v>
      </c>
      <c r="AH205" s="56"/>
      <c r="AI205" s="51"/>
      <c r="AJ205" s="293"/>
    </row>
    <row r="206" spans="2:36" s="36" customFormat="1" ht="12" customHeight="1" x14ac:dyDescent="0.2">
      <c r="B206" s="270" t="s">
        <v>81</v>
      </c>
      <c r="C206" s="274" t="s">
        <v>220</v>
      </c>
      <c r="D206" s="48"/>
      <c r="E206" s="61">
        <v>119</v>
      </c>
      <c r="F206" s="177"/>
      <c r="G206" s="61">
        <v>-73</v>
      </c>
      <c r="H206" s="177"/>
      <c r="I206" s="61">
        <v>46</v>
      </c>
      <c r="J206" s="177"/>
      <c r="K206" s="61">
        <v>46</v>
      </c>
      <c r="L206" s="177"/>
      <c r="M206" s="61">
        <v>0</v>
      </c>
      <c r="N206" s="177"/>
      <c r="O206" s="61">
        <v>24</v>
      </c>
      <c r="P206" s="177"/>
      <c r="Q206" s="61">
        <v>14</v>
      </c>
      <c r="R206" s="177"/>
      <c r="S206" s="61">
        <v>8</v>
      </c>
      <c r="T206" s="177"/>
      <c r="U206" s="61">
        <v>0</v>
      </c>
      <c r="V206" s="61"/>
      <c r="W206" s="61">
        <v>7</v>
      </c>
      <c r="X206" s="61"/>
      <c r="Y206" s="61">
        <v>1</v>
      </c>
      <c r="Z206" s="61"/>
      <c r="AA206" s="61">
        <v>0</v>
      </c>
      <c r="AB206" s="177"/>
      <c r="AC206" s="61">
        <v>0</v>
      </c>
      <c r="AD206" s="177"/>
      <c r="AE206" s="61">
        <v>32</v>
      </c>
      <c r="AF206" s="177"/>
      <c r="AG206" s="61">
        <v>0</v>
      </c>
      <c r="AH206" s="56"/>
      <c r="AI206" s="51"/>
      <c r="AJ206" s="293"/>
    </row>
    <row r="207" spans="2:36" s="36" customFormat="1" ht="12" customHeight="1" x14ac:dyDescent="0.2">
      <c r="B207" s="270" t="s">
        <v>82</v>
      </c>
      <c r="C207" s="274" t="s">
        <v>221</v>
      </c>
      <c r="D207" s="48"/>
      <c r="E207" s="61">
        <v>0</v>
      </c>
      <c r="F207" s="177"/>
      <c r="G207" s="61">
        <v>0</v>
      </c>
      <c r="H207" s="177"/>
      <c r="I207" s="61">
        <v>0</v>
      </c>
      <c r="J207" s="177"/>
      <c r="K207" s="61">
        <v>0</v>
      </c>
      <c r="L207" s="177"/>
      <c r="M207" s="61">
        <v>0</v>
      </c>
      <c r="N207" s="177"/>
      <c r="O207" s="61">
        <v>0</v>
      </c>
      <c r="P207" s="177"/>
      <c r="Q207" s="61">
        <v>0</v>
      </c>
      <c r="R207" s="177"/>
      <c r="S207" s="61">
        <v>0</v>
      </c>
      <c r="T207" s="177"/>
      <c r="U207" s="61">
        <v>0</v>
      </c>
      <c r="V207" s="61"/>
      <c r="W207" s="61">
        <v>0</v>
      </c>
      <c r="X207" s="61"/>
      <c r="Y207" s="61">
        <v>0</v>
      </c>
      <c r="Z207" s="61"/>
      <c r="AA207" s="61">
        <v>0</v>
      </c>
      <c r="AB207" s="177"/>
      <c r="AC207" s="61">
        <v>0</v>
      </c>
      <c r="AD207" s="177"/>
      <c r="AE207" s="61">
        <v>0</v>
      </c>
      <c r="AF207" s="177"/>
      <c r="AG207" s="61">
        <v>0</v>
      </c>
      <c r="AH207" s="56"/>
      <c r="AI207" s="51"/>
      <c r="AJ207" s="293"/>
    </row>
    <row r="208" spans="2:36" s="36" customFormat="1" ht="12" customHeight="1" x14ac:dyDescent="0.2">
      <c r="B208" s="270" t="s">
        <v>403</v>
      </c>
      <c r="C208" s="274" t="s">
        <v>770</v>
      </c>
      <c r="D208" s="48"/>
      <c r="E208" s="61">
        <v>0</v>
      </c>
      <c r="F208" s="177"/>
      <c r="G208" s="61">
        <v>0</v>
      </c>
      <c r="H208" s="177"/>
      <c r="I208" s="61">
        <v>0</v>
      </c>
      <c r="J208" s="177"/>
      <c r="K208" s="61">
        <v>0</v>
      </c>
      <c r="L208" s="177"/>
      <c r="M208" s="61">
        <v>0</v>
      </c>
      <c r="N208" s="177"/>
      <c r="O208" s="61">
        <v>0</v>
      </c>
      <c r="P208" s="177"/>
      <c r="Q208" s="61">
        <v>0</v>
      </c>
      <c r="R208" s="177"/>
      <c r="S208" s="61">
        <v>0</v>
      </c>
      <c r="T208" s="177"/>
      <c r="U208" s="61">
        <v>0</v>
      </c>
      <c r="V208" s="61"/>
      <c r="W208" s="61">
        <v>0</v>
      </c>
      <c r="X208" s="61"/>
      <c r="Y208" s="61">
        <v>0</v>
      </c>
      <c r="Z208" s="61"/>
      <c r="AA208" s="61">
        <v>0</v>
      </c>
      <c r="AB208" s="177"/>
      <c r="AC208" s="61">
        <v>0</v>
      </c>
      <c r="AD208" s="177"/>
      <c r="AE208" s="61">
        <v>0</v>
      </c>
      <c r="AF208" s="177"/>
      <c r="AG208" s="61">
        <v>0</v>
      </c>
      <c r="AH208" s="56"/>
      <c r="AI208" s="51"/>
      <c r="AJ208" s="293"/>
    </row>
    <row r="209" spans="2:36" s="36" customFormat="1" ht="12" customHeight="1" x14ac:dyDescent="0.2">
      <c r="B209" s="275" t="s">
        <v>83</v>
      </c>
      <c r="C209" s="274" t="s">
        <v>225</v>
      </c>
      <c r="D209" s="48"/>
      <c r="E209" s="61">
        <v>45</v>
      </c>
      <c r="F209" s="177"/>
      <c r="G209" s="61">
        <v>-7</v>
      </c>
      <c r="H209" s="177"/>
      <c r="I209" s="61">
        <v>38</v>
      </c>
      <c r="J209" s="177"/>
      <c r="K209" s="61">
        <v>38</v>
      </c>
      <c r="L209" s="177"/>
      <c r="M209" s="61">
        <v>0</v>
      </c>
      <c r="N209" s="177"/>
      <c r="O209" s="61">
        <v>3</v>
      </c>
      <c r="P209" s="177"/>
      <c r="Q209" s="61">
        <v>4</v>
      </c>
      <c r="R209" s="177"/>
      <c r="S209" s="61">
        <v>31</v>
      </c>
      <c r="T209" s="177"/>
      <c r="U209" s="61">
        <v>0</v>
      </c>
      <c r="V209" s="61"/>
      <c r="W209" s="61">
        <v>20</v>
      </c>
      <c r="X209" s="61"/>
      <c r="Y209" s="61">
        <v>11</v>
      </c>
      <c r="Z209" s="61"/>
      <c r="AA209" s="61">
        <v>0</v>
      </c>
      <c r="AB209" s="177"/>
      <c r="AC209" s="61">
        <v>0</v>
      </c>
      <c r="AD209" s="177"/>
      <c r="AE209" s="61">
        <v>0</v>
      </c>
      <c r="AF209" s="177"/>
      <c r="AG209" s="61">
        <v>5</v>
      </c>
      <c r="AH209" s="56"/>
      <c r="AI209" s="51"/>
      <c r="AJ209" s="293"/>
    </row>
    <row r="210" spans="2:36" s="36" customFormat="1" ht="12" customHeight="1" x14ac:dyDescent="0.2">
      <c r="B210" s="270" t="s">
        <v>84</v>
      </c>
      <c r="C210" s="274" t="s">
        <v>227</v>
      </c>
      <c r="D210" s="48"/>
      <c r="E210" s="61">
        <v>66</v>
      </c>
      <c r="F210" s="177"/>
      <c r="G210" s="61">
        <v>-9</v>
      </c>
      <c r="H210" s="177"/>
      <c r="I210" s="61">
        <v>57</v>
      </c>
      <c r="J210" s="177"/>
      <c r="K210" s="61">
        <v>57</v>
      </c>
      <c r="L210" s="177"/>
      <c r="M210" s="61">
        <v>0</v>
      </c>
      <c r="N210" s="177"/>
      <c r="O210" s="61">
        <v>-7</v>
      </c>
      <c r="P210" s="177"/>
      <c r="Q210" s="61">
        <v>-8</v>
      </c>
      <c r="R210" s="177"/>
      <c r="S210" s="61">
        <v>72</v>
      </c>
      <c r="T210" s="177"/>
      <c r="U210" s="61">
        <v>0</v>
      </c>
      <c r="V210" s="61"/>
      <c r="W210" s="61">
        <v>68</v>
      </c>
      <c r="X210" s="61"/>
      <c r="Y210" s="61">
        <v>4</v>
      </c>
      <c r="Z210" s="61"/>
      <c r="AA210" s="61">
        <v>0</v>
      </c>
      <c r="AB210" s="177"/>
      <c r="AC210" s="61">
        <v>0</v>
      </c>
      <c r="AD210" s="177"/>
      <c r="AE210" s="61">
        <v>0</v>
      </c>
      <c r="AF210" s="177"/>
      <c r="AG210" s="61">
        <v>4</v>
      </c>
      <c r="AH210" s="56"/>
      <c r="AI210" s="51"/>
      <c r="AJ210" s="293"/>
    </row>
    <row r="211" spans="2:36" s="36" customFormat="1" ht="12" customHeight="1" x14ac:dyDescent="0.2">
      <c r="B211" s="270" t="s">
        <v>85</v>
      </c>
      <c r="C211" s="274" t="s">
        <v>52</v>
      </c>
      <c r="D211" s="48"/>
      <c r="E211" s="61">
        <v>41</v>
      </c>
      <c r="F211" s="177"/>
      <c r="G211" s="61">
        <v>-30</v>
      </c>
      <c r="H211" s="177"/>
      <c r="I211" s="61">
        <v>11</v>
      </c>
      <c r="J211" s="177"/>
      <c r="K211" s="61">
        <v>11</v>
      </c>
      <c r="L211" s="177"/>
      <c r="M211" s="61">
        <v>0</v>
      </c>
      <c r="N211" s="177"/>
      <c r="O211" s="61">
        <v>5</v>
      </c>
      <c r="P211" s="177"/>
      <c r="Q211" s="61">
        <v>-14</v>
      </c>
      <c r="R211" s="177"/>
      <c r="S211" s="61">
        <v>19</v>
      </c>
      <c r="T211" s="177"/>
      <c r="U211" s="61">
        <v>0</v>
      </c>
      <c r="V211" s="61"/>
      <c r="W211" s="61">
        <v>7</v>
      </c>
      <c r="X211" s="61"/>
      <c r="Y211" s="61">
        <v>12</v>
      </c>
      <c r="Z211" s="61"/>
      <c r="AA211" s="61">
        <v>0</v>
      </c>
      <c r="AB211" s="177"/>
      <c r="AC211" s="61">
        <v>0</v>
      </c>
      <c r="AD211" s="177"/>
      <c r="AE211" s="61">
        <v>1</v>
      </c>
      <c r="AF211" s="177"/>
      <c r="AG211" s="61">
        <v>3</v>
      </c>
      <c r="AH211" s="56"/>
      <c r="AI211" s="51"/>
      <c r="AJ211" s="293"/>
    </row>
    <row r="212" spans="2:36" s="36" customFormat="1" ht="12" customHeight="1" x14ac:dyDescent="0.2">
      <c r="B212" s="270" t="s">
        <v>407</v>
      </c>
      <c r="C212" s="274" t="s">
        <v>775</v>
      </c>
      <c r="D212" s="48"/>
      <c r="E212" s="61">
        <v>0</v>
      </c>
      <c r="F212" s="177"/>
      <c r="G212" s="61">
        <v>0</v>
      </c>
      <c r="H212" s="177"/>
      <c r="I212" s="61">
        <v>0</v>
      </c>
      <c r="J212" s="177"/>
      <c r="K212" s="61">
        <v>0</v>
      </c>
      <c r="L212" s="177"/>
      <c r="M212" s="61">
        <v>0</v>
      </c>
      <c r="N212" s="177"/>
      <c r="O212" s="61">
        <v>0</v>
      </c>
      <c r="P212" s="177"/>
      <c r="Q212" s="61">
        <v>0</v>
      </c>
      <c r="R212" s="177"/>
      <c r="S212" s="61">
        <v>0</v>
      </c>
      <c r="T212" s="177"/>
      <c r="U212" s="61">
        <v>0</v>
      </c>
      <c r="V212" s="61"/>
      <c r="W212" s="61">
        <v>0</v>
      </c>
      <c r="X212" s="61"/>
      <c r="Y212" s="61">
        <v>0</v>
      </c>
      <c r="Z212" s="61"/>
      <c r="AA212" s="61">
        <v>0</v>
      </c>
      <c r="AB212" s="177"/>
      <c r="AC212" s="61">
        <v>0</v>
      </c>
      <c r="AD212" s="177"/>
      <c r="AE212" s="61">
        <v>0</v>
      </c>
      <c r="AF212" s="177"/>
      <c r="AG212" s="61">
        <v>0</v>
      </c>
      <c r="AH212" s="56"/>
      <c r="AI212" s="51"/>
      <c r="AJ212" s="293"/>
    </row>
    <row r="213" spans="2:36" s="36" customFormat="1" ht="12" customHeight="1" x14ac:dyDescent="0.2">
      <c r="B213" s="270" t="s">
        <v>410</v>
      </c>
      <c r="C213" s="274" t="s">
        <v>777</v>
      </c>
      <c r="D213" s="48"/>
      <c r="E213" s="61">
        <v>4</v>
      </c>
      <c r="F213" s="177"/>
      <c r="G213" s="61">
        <v>0</v>
      </c>
      <c r="H213" s="177"/>
      <c r="I213" s="61">
        <v>4</v>
      </c>
      <c r="J213" s="177"/>
      <c r="K213" s="61">
        <v>4</v>
      </c>
      <c r="L213" s="177"/>
      <c r="M213" s="61">
        <v>0</v>
      </c>
      <c r="N213" s="177"/>
      <c r="O213" s="61">
        <v>0</v>
      </c>
      <c r="P213" s="177"/>
      <c r="Q213" s="61">
        <v>0</v>
      </c>
      <c r="R213" s="177"/>
      <c r="S213" s="61">
        <v>4</v>
      </c>
      <c r="T213" s="177"/>
      <c r="U213" s="61">
        <v>0</v>
      </c>
      <c r="V213" s="61"/>
      <c r="W213" s="61">
        <v>1</v>
      </c>
      <c r="X213" s="61"/>
      <c r="Y213" s="61">
        <v>3</v>
      </c>
      <c r="Z213" s="61"/>
      <c r="AA213" s="61">
        <v>0</v>
      </c>
      <c r="AB213" s="177"/>
      <c r="AC213" s="61">
        <v>0</v>
      </c>
      <c r="AD213" s="177"/>
      <c r="AE213" s="61">
        <v>0</v>
      </c>
      <c r="AF213" s="177"/>
      <c r="AG213" s="61">
        <v>0</v>
      </c>
      <c r="AH213" s="56"/>
      <c r="AI213" s="51"/>
      <c r="AJ213" s="293"/>
    </row>
    <row r="214" spans="2:36" s="36" customFormat="1" ht="12" customHeight="1" x14ac:dyDescent="0.2">
      <c r="B214" s="270" t="s">
        <v>86</v>
      </c>
      <c r="C214" s="274" t="s">
        <v>12</v>
      </c>
      <c r="D214" s="48"/>
      <c r="E214" s="61">
        <v>88</v>
      </c>
      <c r="F214" s="177"/>
      <c r="G214" s="61">
        <v>-47</v>
      </c>
      <c r="H214" s="177"/>
      <c r="I214" s="61">
        <v>41</v>
      </c>
      <c r="J214" s="177"/>
      <c r="K214" s="61">
        <v>41</v>
      </c>
      <c r="L214" s="177"/>
      <c r="M214" s="61">
        <v>0</v>
      </c>
      <c r="N214" s="177"/>
      <c r="O214" s="61">
        <v>30</v>
      </c>
      <c r="P214" s="177"/>
      <c r="Q214" s="61">
        <v>-8</v>
      </c>
      <c r="R214" s="177"/>
      <c r="S214" s="61">
        <v>19</v>
      </c>
      <c r="T214" s="177"/>
      <c r="U214" s="61">
        <v>1</v>
      </c>
      <c r="V214" s="61"/>
      <c r="W214" s="61">
        <v>8</v>
      </c>
      <c r="X214" s="61"/>
      <c r="Y214" s="61">
        <v>9</v>
      </c>
      <c r="Z214" s="61"/>
      <c r="AA214" s="61">
        <v>0</v>
      </c>
      <c r="AB214" s="177"/>
      <c r="AC214" s="61">
        <v>0</v>
      </c>
      <c r="AD214" s="177"/>
      <c r="AE214" s="61">
        <v>0</v>
      </c>
      <c r="AF214" s="177"/>
      <c r="AG214" s="61">
        <v>5</v>
      </c>
      <c r="AH214" s="56"/>
      <c r="AI214" s="51"/>
      <c r="AJ214" s="293"/>
    </row>
    <row r="215" spans="2:36" s="36" customFormat="1" ht="12" customHeight="1" x14ac:dyDescent="0.2">
      <c r="B215" s="270" t="s">
        <v>417</v>
      </c>
      <c r="C215" s="274" t="s">
        <v>780</v>
      </c>
      <c r="D215" s="48"/>
      <c r="E215" s="61">
        <v>1</v>
      </c>
      <c r="F215" s="177"/>
      <c r="G215" s="61">
        <v>0</v>
      </c>
      <c r="H215" s="177"/>
      <c r="I215" s="61">
        <v>1</v>
      </c>
      <c r="J215" s="177"/>
      <c r="K215" s="61">
        <v>1</v>
      </c>
      <c r="L215" s="177"/>
      <c r="M215" s="61">
        <v>0</v>
      </c>
      <c r="N215" s="177"/>
      <c r="O215" s="61">
        <v>0</v>
      </c>
      <c r="P215" s="177"/>
      <c r="Q215" s="61">
        <v>0</v>
      </c>
      <c r="R215" s="177"/>
      <c r="S215" s="61">
        <v>1</v>
      </c>
      <c r="T215" s="177"/>
      <c r="U215" s="61">
        <v>0</v>
      </c>
      <c r="V215" s="61"/>
      <c r="W215" s="61">
        <v>1</v>
      </c>
      <c r="X215" s="61"/>
      <c r="Y215" s="61">
        <v>0</v>
      </c>
      <c r="Z215" s="61"/>
      <c r="AA215" s="61">
        <v>0</v>
      </c>
      <c r="AB215" s="177"/>
      <c r="AC215" s="61">
        <v>0</v>
      </c>
      <c r="AD215" s="177"/>
      <c r="AE215" s="61">
        <v>0</v>
      </c>
      <c r="AF215" s="177"/>
      <c r="AG215" s="61">
        <v>0</v>
      </c>
      <c r="AH215" s="56"/>
      <c r="AI215" s="51"/>
      <c r="AJ215" s="293"/>
    </row>
    <row r="216" spans="2:36" s="36" customFormat="1" ht="12" customHeight="1" x14ac:dyDescent="0.2">
      <c r="B216" s="270" t="s">
        <v>87</v>
      </c>
      <c r="C216" s="274" t="s">
        <v>13</v>
      </c>
      <c r="D216" s="48"/>
      <c r="E216" s="61">
        <v>51</v>
      </c>
      <c r="F216" s="177"/>
      <c r="G216" s="61">
        <v>-15</v>
      </c>
      <c r="H216" s="177"/>
      <c r="I216" s="61">
        <v>36</v>
      </c>
      <c r="J216" s="177"/>
      <c r="K216" s="61">
        <v>36</v>
      </c>
      <c r="L216" s="177"/>
      <c r="M216" s="61">
        <v>0</v>
      </c>
      <c r="N216" s="177"/>
      <c r="O216" s="61">
        <v>1</v>
      </c>
      <c r="P216" s="177"/>
      <c r="Q216" s="61">
        <v>30</v>
      </c>
      <c r="R216" s="177"/>
      <c r="S216" s="61">
        <v>5</v>
      </c>
      <c r="T216" s="177"/>
      <c r="U216" s="61">
        <v>0</v>
      </c>
      <c r="V216" s="61"/>
      <c r="W216" s="61">
        <v>3</v>
      </c>
      <c r="X216" s="61"/>
      <c r="Y216" s="61">
        <v>3</v>
      </c>
      <c r="Z216" s="61"/>
      <c r="AA216" s="61">
        <v>0</v>
      </c>
      <c r="AB216" s="177"/>
      <c r="AC216" s="61">
        <v>0</v>
      </c>
      <c r="AD216" s="177"/>
      <c r="AE216" s="61">
        <v>0</v>
      </c>
      <c r="AF216" s="177"/>
      <c r="AG216" s="61">
        <v>0</v>
      </c>
      <c r="AH216" s="56"/>
      <c r="AI216" s="51"/>
      <c r="AJ216" s="293"/>
    </row>
    <row r="217" spans="2:36" s="36" customFormat="1" ht="12" customHeight="1" x14ac:dyDescent="0.2">
      <c r="B217" s="270" t="s">
        <v>88</v>
      </c>
      <c r="C217" s="274" t="s">
        <v>265</v>
      </c>
      <c r="D217" s="48"/>
      <c r="E217" s="61">
        <v>62</v>
      </c>
      <c r="F217" s="177"/>
      <c r="G217" s="61">
        <v>-3</v>
      </c>
      <c r="H217" s="177"/>
      <c r="I217" s="61">
        <v>59</v>
      </c>
      <c r="J217" s="177"/>
      <c r="K217" s="61">
        <v>59</v>
      </c>
      <c r="L217" s="177"/>
      <c r="M217" s="61">
        <v>0</v>
      </c>
      <c r="N217" s="177"/>
      <c r="O217" s="61">
        <v>50</v>
      </c>
      <c r="P217" s="177"/>
      <c r="Q217" s="61">
        <v>-1</v>
      </c>
      <c r="R217" s="177"/>
      <c r="S217" s="61">
        <v>11</v>
      </c>
      <c r="T217" s="177"/>
      <c r="U217" s="61">
        <v>0</v>
      </c>
      <c r="V217" s="61"/>
      <c r="W217" s="61">
        <v>4</v>
      </c>
      <c r="X217" s="61"/>
      <c r="Y217" s="61">
        <v>7</v>
      </c>
      <c r="Z217" s="61"/>
      <c r="AA217" s="61">
        <v>0</v>
      </c>
      <c r="AB217" s="177"/>
      <c r="AC217" s="61">
        <v>0</v>
      </c>
      <c r="AD217" s="177"/>
      <c r="AE217" s="61">
        <v>0</v>
      </c>
      <c r="AF217" s="177"/>
      <c r="AG217" s="61">
        <v>0</v>
      </c>
      <c r="AH217" s="56"/>
      <c r="AI217" s="51"/>
      <c r="AJ217" s="293"/>
    </row>
    <row r="218" spans="2:36" s="36" customFormat="1" ht="12" customHeight="1" x14ac:dyDescent="0.2">
      <c r="B218" s="270" t="s">
        <v>89</v>
      </c>
      <c r="C218" s="274" t="s">
        <v>46</v>
      </c>
      <c r="D218" s="48"/>
      <c r="E218" s="61">
        <v>31792</v>
      </c>
      <c r="F218" s="177"/>
      <c r="G218" s="61">
        <v>-769</v>
      </c>
      <c r="H218" s="177"/>
      <c r="I218" s="61">
        <v>31023</v>
      </c>
      <c r="J218" s="177"/>
      <c r="K218" s="61">
        <v>3124</v>
      </c>
      <c r="L218" s="177"/>
      <c r="M218" s="61">
        <v>27900</v>
      </c>
      <c r="N218" s="177"/>
      <c r="O218" s="61">
        <v>1693</v>
      </c>
      <c r="P218" s="177"/>
      <c r="Q218" s="61">
        <v>11554</v>
      </c>
      <c r="R218" s="177"/>
      <c r="S218" s="61">
        <v>17776</v>
      </c>
      <c r="T218" s="177"/>
      <c r="U218" s="61">
        <v>1432</v>
      </c>
      <c r="V218" s="61"/>
      <c r="W218" s="61">
        <v>11100</v>
      </c>
      <c r="X218" s="61"/>
      <c r="Y218" s="61">
        <v>5245</v>
      </c>
      <c r="Z218" s="61"/>
      <c r="AA218" s="61">
        <v>0</v>
      </c>
      <c r="AB218" s="177"/>
      <c r="AC218" s="61">
        <v>2068</v>
      </c>
      <c r="AD218" s="177"/>
      <c r="AE218" s="61">
        <v>15366</v>
      </c>
      <c r="AF218" s="177"/>
      <c r="AG218" s="61">
        <v>2602</v>
      </c>
      <c r="AH218" s="56"/>
      <c r="AI218" s="51"/>
      <c r="AJ218" s="293"/>
    </row>
    <row r="219" spans="2:36" s="36" customFormat="1" ht="12" customHeight="1" x14ac:dyDescent="0.2">
      <c r="B219" s="270" t="s">
        <v>90</v>
      </c>
      <c r="C219" s="274" t="s">
        <v>34</v>
      </c>
      <c r="D219" s="48"/>
      <c r="E219" s="61">
        <v>19</v>
      </c>
      <c r="F219" s="177"/>
      <c r="G219" s="61">
        <v>-3</v>
      </c>
      <c r="H219" s="177"/>
      <c r="I219" s="61">
        <v>16</v>
      </c>
      <c r="J219" s="177"/>
      <c r="K219" s="61">
        <v>16</v>
      </c>
      <c r="L219" s="177"/>
      <c r="M219" s="61">
        <v>0</v>
      </c>
      <c r="N219" s="177"/>
      <c r="O219" s="61">
        <v>4</v>
      </c>
      <c r="P219" s="177"/>
      <c r="Q219" s="61">
        <v>1</v>
      </c>
      <c r="R219" s="177"/>
      <c r="S219" s="61">
        <v>11</v>
      </c>
      <c r="T219" s="177"/>
      <c r="U219" s="61">
        <v>0</v>
      </c>
      <c r="V219" s="61"/>
      <c r="W219" s="61">
        <v>11</v>
      </c>
      <c r="X219" s="61"/>
      <c r="Y219" s="61">
        <v>0</v>
      </c>
      <c r="Z219" s="61"/>
      <c r="AA219" s="61">
        <v>0</v>
      </c>
      <c r="AB219" s="177"/>
      <c r="AC219" s="61">
        <v>0</v>
      </c>
      <c r="AD219" s="177"/>
      <c r="AE219" s="61">
        <v>0</v>
      </c>
      <c r="AF219" s="177"/>
      <c r="AG219" s="61">
        <v>0</v>
      </c>
      <c r="AH219" s="56"/>
      <c r="AI219" s="51"/>
      <c r="AJ219" s="293"/>
    </row>
    <row r="220" spans="2:36" s="36" customFormat="1" ht="12" customHeight="1" x14ac:dyDescent="0.2">
      <c r="B220" s="270" t="s">
        <v>91</v>
      </c>
      <c r="C220" s="274" t="s">
        <v>29</v>
      </c>
      <c r="D220" s="48"/>
      <c r="E220" s="61">
        <v>928</v>
      </c>
      <c r="F220" s="177"/>
      <c r="G220" s="61">
        <v>-39</v>
      </c>
      <c r="H220" s="177"/>
      <c r="I220" s="61">
        <v>889</v>
      </c>
      <c r="J220" s="177"/>
      <c r="K220" s="61">
        <v>889</v>
      </c>
      <c r="L220" s="177"/>
      <c r="M220" s="61">
        <v>0</v>
      </c>
      <c r="N220" s="177"/>
      <c r="O220" s="61">
        <v>322</v>
      </c>
      <c r="P220" s="177"/>
      <c r="Q220" s="61">
        <v>61</v>
      </c>
      <c r="R220" s="177"/>
      <c r="S220" s="61">
        <v>507</v>
      </c>
      <c r="T220" s="177"/>
      <c r="U220" s="61">
        <v>49</v>
      </c>
      <c r="V220" s="61"/>
      <c r="W220" s="61">
        <v>455</v>
      </c>
      <c r="X220" s="61"/>
      <c r="Y220" s="61">
        <v>3</v>
      </c>
      <c r="Z220" s="61"/>
      <c r="AA220" s="61">
        <v>0</v>
      </c>
      <c r="AB220" s="177"/>
      <c r="AC220" s="61">
        <v>19</v>
      </c>
      <c r="AD220" s="177"/>
      <c r="AE220" s="61">
        <v>1864</v>
      </c>
      <c r="AF220" s="177"/>
      <c r="AG220" s="61">
        <v>238</v>
      </c>
      <c r="AH220" s="56"/>
      <c r="AI220" s="51"/>
      <c r="AJ220" s="293"/>
    </row>
    <row r="221" spans="2:36" s="36" customFormat="1" ht="12" customHeight="1" x14ac:dyDescent="0.2">
      <c r="B221" s="270" t="s">
        <v>423</v>
      </c>
      <c r="C221" s="274" t="s">
        <v>787</v>
      </c>
      <c r="D221" s="48"/>
      <c r="E221" s="61">
        <v>32</v>
      </c>
      <c r="F221" s="177"/>
      <c r="G221" s="61">
        <v>0</v>
      </c>
      <c r="H221" s="177"/>
      <c r="I221" s="61">
        <v>32</v>
      </c>
      <c r="J221" s="177"/>
      <c r="K221" s="61">
        <v>32</v>
      </c>
      <c r="L221" s="177"/>
      <c r="M221" s="61">
        <v>0</v>
      </c>
      <c r="N221" s="177"/>
      <c r="O221" s="61">
        <v>0</v>
      </c>
      <c r="P221" s="177"/>
      <c r="Q221" s="61">
        <v>0</v>
      </c>
      <c r="R221" s="177"/>
      <c r="S221" s="61">
        <v>32</v>
      </c>
      <c r="T221" s="177"/>
      <c r="U221" s="61">
        <v>0</v>
      </c>
      <c r="V221" s="61"/>
      <c r="W221" s="61">
        <v>32</v>
      </c>
      <c r="X221" s="61"/>
      <c r="Y221" s="61">
        <v>0</v>
      </c>
      <c r="Z221" s="61"/>
      <c r="AA221" s="61">
        <v>0</v>
      </c>
      <c r="AB221" s="177"/>
      <c r="AC221" s="61">
        <v>0</v>
      </c>
      <c r="AD221" s="177"/>
      <c r="AE221" s="61">
        <v>1</v>
      </c>
      <c r="AF221" s="177"/>
      <c r="AG221" s="61">
        <v>0</v>
      </c>
      <c r="AH221" s="56"/>
      <c r="AI221" s="51"/>
      <c r="AJ221" s="293"/>
    </row>
    <row r="222" spans="2:36" s="36" customFormat="1" ht="12" customHeight="1" x14ac:dyDescent="0.2">
      <c r="B222" s="270" t="s">
        <v>459</v>
      </c>
      <c r="C222" s="274" t="s">
        <v>789</v>
      </c>
      <c r="D222" s="48"/>
      <c r="E222" s="61">
        <v>27</v>
      </c>
      <c r="F222" s="177"/>
      <c r="G222" s="61">
        <v>-7</v>
      </c>
      <c r="H222" s="177"/>
      <c r="I222" s="61">
        <v>20</v>
      </c>
      <c r="J222" s="177"/>
      <c r="K222" s="61">
        <v>20</v>
      </c>
      <c r="L222" s="177"/>
      <c r="M222" s="61">
        <v>0</v>
      </c>
      <c r="N222" s="177"/>
      <c r="O222" s="61">
        <v>0</v>
      </c>
      <c r="P222" s="177"/>
      <c r="Q222" s="61">
        <v>0</v>
      </c>
      <c r="R222" s="177"/>
      <c r="S222" s="61">
        <v>20</v>
      </c>
      <c r="T222" s="177"/>
      <c r="U222" s="61">
        <v>0</v>
      </c>
      <c r="V222" s="61"/>
      <c r="W222" s="61">
        <v>3</v>
      </c>
      <c r="X222" s="61"/>
      <c r="Y222" s="61">
        <v>18</v>
      </c>
      <c r="Z222" s="61"/>
      <c r="AA222" s="61">
        <v>0</v>
      </c>
      <c r="AB222" s="177"/>
      <c r="AC222" s="61">
        <v>0</v>
      </c>
      <c r="AD222" s="177"/>
      <c r="AE222" s="61">
        <v>0</v>
      </c>
      <c r="AF222" s="177"/>
      <c r="AG222" s="61">
        <v>0</v>
      </c>
      <c r="AH222" s="56"/>
      <c r="AI222" s="51"/>
      <c r="AJ222" s="293"/>
    </row>
    <row r="223" spans="2:36" s="36" customFormat="1" ht="12" customHeight="1" x14ac:dyDescent="0.2">
      <c r="B223" s="270" t="s">
        <v>450</v>
      </c>
      <c r="C223" s="274" t="s">
        <v>791</v>
      </c>
      <c r="D223" s="48"/>
      <c r="E223" s="61">
        <v>4</v>
      </c>
      <c r="F223" s="177"/>
      <c r="G223" s="61">
        <v>0</v>
      </c>
      <c r="H223" s="177"/>
      <c r="I223" s="61">
        <v>4</v>
      </c>
      <c r="J223" s="177"/>
      <c r="K223" s="61">
        <v>4</v>
      </c>
      <c r="L223" s="177"/>
      <c r="M223" s="61">
        <v>0</v>
      </c>
      <c r="N223" s="177"/>
      <c r="O223" s="61">
        <v>4</v>
      </c>
      <c r="P223" s="177"/>
      <c r="Q223" s="61">
        <v>0</v>
      </c>
      <c r="R223" s="177"/>
      <c r="S223" s="61">
        <v>0</v>
      </c>
      <c r="T223" s="177"/>
      <c r="U223" s="61">
        <v>0</v>
      </c>
      <c r="V223" s="61"/>
      <c r="W223" s="61">
        <v>0</v>
      </c>
      <c r="X223" s="61"/>
      <c r="Y223" s="61">
        <v>0</v>
      </c>
      <c r="Z223" s="61"/>
      <c r="AA223" s="61">
        <v>0</v>
      </c>
      <c r="AB223" s="177"/>
      <c r="AC223" s="61">
        <v>0</v>
      </c>
      <c r="AD223" s="177"/>
      <c r="AE223" s="61">
        <v>0</v>
      </c>
      <c r="AF223" s="177"/>
      <c r="AG223" s="61">
        <v>0</v>
      </c>
      <c r="AH223" s="56"/>
      <c r="AI223" s="51"/>
      <c r="AJ223" s="293"/>
    </row>
    <row r="224" spans="2:36" s="36" customFormat="1" ht="12" customHeight="1" x14ac:dyDescent="0.2">
      <c r="B224" s="270" t="s">
        <v>92</v>
      </c>
      <c r="C224" s="274" t="s">
        <v>325</v>
      </c>
      <c r="D224" s="48"/>
      <c r="E224" s="61">
        <v>61</v>
      </c>
      <c r="F224" s="177"/>
      <c r="G224" s="61">
        <v>-4</v>
      </c>
      <c r="H224" s="177"/>
      <c r="I224" s="61">
        <v>57</v>
      </c>
      <c r="J224" s="177"/>
      <c r="K224" s="61">
        <v>57</v>
      </c>
      <c r="L224" s="177"/>
      <c r="M224" s="61">
        <v>0</v>
      </c>
      <c r="N224" s="177"/>
      <c r="O224" s="61">
        <v>1</v>
      </c>
      <c r="P224" s="177"/>
      <c r="Q224" s="61">
        <v>0</v>
      </c>
      <c r="R224" s="177"/>
      <c r="S224" s="61">
        <v>55</v>
      </c>
      <c r="T224" s="177"/>
      <c r="U224" s="61">
        <v>53</v>
      </c>
      <c r="V224" s="61"/>
      <c r="W224" s="61">
        <v>0</v>
      </c>
      <c r="X224" s="61"/>
      <c r="Y224" s="61">
        <v>3</v>
      </c>
      <c r="Z224" s="61"/>
      <c r="AA224" s="61">
        <v>0</v>
      </c>
      <c r="AB224" s="177"/>
      <c r="AC224" s="61">
        <v>1</v>
      </c>
      <c r="AD224" s="177"/>
      <c r="AE224" s="61">
        <v>0</v>
      </c>
      <c r="AF224" s="177"/>
      <c r="AG224" s="61">
        <v>1</v>
      </c>
      <c r="AH224" s="56"/>
      <c r="AI224" s="51"/>
      <c r="AJ224" s="293"/>
    </row>
    <row r="225" spans="1:36" s="36" customFormat="1" ht="12" customHeight="1" x14ac:dyDescent="0.2">
      <c r="B225" s="270" t="s">
        <v>93</v>
      </c>
      <c r="C225" s="274" t="s">
        <v>323</v>
      </c>
      <c r="D225" s="48"/>
      <c r="E225" s="61">
        <v>35</v>
      </c>
      <c r="F225" s="177"/>
      <c r="G225" s="61">
        <v>0</v>
      </c>
      <c r="H225" s="177"/>
      <c r="I225" s="61">
        <v>35</v>
      </c>
      <c r="J225" s="177"/>
      <c r="K225" s="61">
        <v>35</v>
      </c>
      <c r="L225" s="177"/>
      <c r="M225" s="61">
        <v>0</v>
      </c>
      <c r="N225" s="177"/>
      <c r="O225" s="61">
        <v>0</v>
      </c>
      <c r="P225" s="177"/>
      <c r="Q225" s="61">
        <v>0</v>
      </c>
      <c r="R225" s="177"/>
      <c r="S225" s="61">
        <v>35</v>
      </c>
      <c r="T225" s="177"/>
      <c r="U225" s="61">
        <v>0</v>
      </c>
      <c r="V225" s="61"/>
      <c r="W225" s="61">
        <v>34</v>
      </c>
      <c r="X225" s="61"/>
      <c r="Y225" s="61">
        <v>1</v>
      </c>
      <c r="Z225" s="61"/>
      <c r="AA225" s="61">
        <v>0</v>
      </c>
      <c r="AB225" s="177"/>
      <c r="AC225" s="61">
        <v>8</v>
      </c>
      <c r="AD225" s="177"/>
      <c r="AE225" s="61">
        <v>1</v>
      </c>
      <c r="AF225" s="177"/>
      <c r="AG225" s="61">
        <v>0</v>
      </c>
      <c r="AH225" s="56"/>
      <c r="AI225" s="51"/>
      <c r="AJ225" s="293"/>
    </row>
    <row r="226" spans="1:36" s="36" customFormat="1" ht="12" customHeight="1" x14ac:dyDescent="0.2">
      <c r="B226" s="270" t="s">
        <v>94</v>
      </c>
      <c r="C226" s="274" t="s">
        <v>64</v>
      </c>
      <c r="D226" s="48"/>
      <c r="E226" s="61">
        <v>1247</v>
      </c>
      <c r="F226" s="177"/>
      <c r="G226" s="61">
        <v>-12</v>
      </c>
      <c r="H226" s="177"/>
      <c r="I226" s="61">
        <v>1235</v>
      </c>
      <c r="J226" s="177"/>
      <c r="K226" s="61">
        <v>82</v>
      </c>
      <c r="L226" s="177"/>
      <c r="M226" s="61">
        <v>1152</v>
      </c>
      <c r="N226" s="177"/>
      <c r="O226" s="61">
        <v>104</v>
      </c>
      <c r="P226" s="177"/>
      <c r="Q226" s="61">
        <v>238</v>
      </c>
      <c r="R226" s="177"/>
      <c r="S226" s="61">
        <v>893</v>
      </c>
      <c r="T226" s="177"/>
      <c r="U226" s="61">
        <v>3</v>
      </c>
      <c r="V226" s="61"/>
      <c r="W226" s="61">
        <v>658</v>
      </c>
      <c r="X226" s="61"/>
      <c r="Y226" s="61">
        <v>232</v>
      </c>
      <c r="Z226" s="61"/>
      <c r="AA226" s="61">
        <v>0</v>
      </c>
      <c r="AB226" s="177"/>
      <c r="AC226" s="61">
        <v>20</v>
      </c>
      <c r="AD226" s="177"/>
      <c r="AE226" s="61">
        <v>89</v>
      </c>
      <c r="AF226" s="177"/>
      <c r="AG226" s="61">
        <v>18</v>
      </c>
      <c r="AH226" s="56"/>
      <c r="AI226" s="51"/>
      <c r="AJ226" s="293"/>
    </row>
    <row r="227" spans="1:36" s="36" customFormat="1" ht="12" customHeight="1" x14ac:dyDescent="0.2">
      <c r="B227" s="270" t="s">
        <v>95</v>
      </c>
      <c r="C227" s="274" t="s">
        <v>67</v>
      </c>
      <c r="D227" s="48"/>
      <c r="E227" s="61">
        <v>151</v>
      </c>
      <c r="F227" s="177"/>
      <c r="G227" s="61">
        <v>-12</v>
      </c>
      <c r="H227" s="177"/>
      <c r="I227" s="61">
        <v>139</v>
      </c>
      <c r="J227" s="177"/>
      <c r="K227" s="61">
        <v>139</v>
      </c>
      <c r="L227" s="177"/>
      <c r="M227" s="61">
        <v>0</v>
      </c>
      <c r="N227" s="177"/>
      <c r="O227" s="61">
        <v>32</v>
      </c>
      <c r="P227" s="177"/>
      <c r="Q227" s="61">
        <v>61</v>
      </c>
      <c r="R227" s="177"/>
      <c r="S227" s="61">
        <v>46</v>
      </c>
      <c r="T227" s="177"/>
      <c r="U227" s="61">
        <v>1</v>
      </c>
      <c r="V227" s="61"/>
      <c r="W227" s="61">
        <v>12</v>
      </c>
      <c r="X227" s="61"/>
      <c r="Y227" s="61">
        <v>32</v>
      </c>
      <c r="Z227" s="61"/>
      <c r="AA227" s="61">
        <v>0</v>
      </c>
      <c r="AB227" s="177"/>
      <c r="AC227" s="61">
        <v>0</v>
      </c>
      <c r="AD227" s="177"/>
      <c r="AE227" s="61">
        <v>1148</v>
      </c>
      <c r="AF227" s="177"/>
      <c r="AG227" s="61">
        <v>0</v>
      </c>
      <c r="AH227" s="56"/>
      <c r="AI227" s="51"/>
      <c r="AJ227" s="293"/>
    </row>
    <row r="228" spans="1:36" s="36" customFormat="1" ht="12" customHeight="1" x14ac:dyDescent="0.2">
      <c r="B228" s="270" t="s">
        <v>376</v>
      </c>
      <c r="C228" s="274" t="s">
        <v>116</v>
      </c>
      <c r="D228" s="48"/>
      <c r="E228" s="61">
        <v>4</v>
      </c>
      <c r="F228" s="177"/>
      <c r="G228" s="61">
        <v>0</v>
      </c>
      <c r="H228" s="177"/>
      <c r="I228" s="61">
        <v>4</v>
      </c>
      <c r="J228" s="177"/>
      <c r="K228" s="61">
        <v>4</v>
      </c>
      <c r="L228" s="177"/>
      <c r="M228" s="61">
        <v>0</v>
      </c>
      <c r="N228" s="177"/>
      <c r="O228" s="61">
        <v>0</v>
      </c>
      <c r="P228" s="177"/>
      <c r="Q228" s="61">
        <v>0</v>
      </c>
      <c r="R228" s="177"/>
      <c r="S228" s="61">
        <v>4</v>
      </c>
      <c r="T228" s="177"/>
      <c r="U228" s="61">
        <v>0</v>
      </c>
      <c r="V228" s="61"/>
      <c r="W228" s="61">
        <v>0</v>
      </c>
      <c r="X228" s="61"/>
      <c r="Y228" s="61">
        <v>4</v>
      </c>
      <c r="Z228" s="61"/>
      <c r="AA228" s="61">
        <v>0</v>
      </c>
      <c r="AB228" s="177"/>
      <c r="AC228" s="61">
        <v>0</v>
      </c>
      <c r="AD228" s="177"/>
      <c r="AE228" s="61">
        <v>0</v>
      </c>
      <c r="AF228" s="177"/>
      <c r="AG228" s="61">
        <v>0</v>
      </c>
      <c r="AH228" s="56"/>
      <c r="AI228" s="51"/>
      <c r="AJ228" s="293"/>
    </row>
    <row r="229" spans="1:36" s="36" customFormat="1" ht="12" customHeight="1" x14ac:dyDescent="0.2">
      <c r="B229" s="270" t="s">
        <v>96</v>
      </c>
      <c r="C229" s="274" t="s">
        <v>115</v>
      </c>
      <c r="D229" s="48"/>
      <c r="E229" s="61">
        <v>57874</v>
      </c>
      <c r="F229" s="177"/>
      <c r="G229" s="61">
        <v>563</v>
      </c>
      <c r="H229" s="177"/>
      <c r="I229" s="61">
        <v>58438</v>
      </c>
      <c r="J229" s="177"/>
      <c r="K229" s="61">
        <v>21681</v>
      </c>
      <c r="L229" s="177"/>
      <c r="M229" s="61">
        <v>36757</v>
      </c>
      <c r="N229" s="177"/>
      <c r="O229" s="61">
        <v>10790</v>
      </c>
      <c r="P229" s="177"/>
      <c r="Q229" s="61">
        <v>18083</v>
      </c>
      <c r="R229" s="177"/>
      <c r="S229" s="61">
        <v>29564</v>
      </c>
      <c r="T229" s="177"/>
      <c r="U229" s="61">
        <v>2699</v>
      </c>
      <c r="V229" s="61"/>
      <c r="W229" s="61">
        <v>19900</v>
      </c>
      <c r="X229" s="61"/>
      <c r="Y229" s="61">
        <v>6964</v>
      </c>
      <c r="Z229" s="61"/>
      <c r="AA229" s="61">
        <v>0</v>
      </c>
      <c r="AB229" s="177"/>
      <c r="AC229" s="61">
        <v>2799</v>
      </c>
      <c r="AD229" s="177"/>
      <c r="AE229" s="61">
        <v>44083</v>
      </c>
      <c r="AF229" s="177"/>
      <c r="AG229" s="61">
        <v>4661</v>
      </c>
      <c r="AH229" s="56"/>
      <c r="AI229" s="51"/>
      <c r="AJ229" s="293"/>
    </row>
    <row r="230" spans="1:36" s="36" customFormat="1" ht="12" customHeight="1" x14ac:dyDescent="0.2">
      <c r="B230" s="270"/>
      <c r="C230" s="274"/>
      <c r="D230" s="48"/>
      <c r="E230" s="178">
        <f>E229-SUM(E200:E228)</f>
        <v>0</v>
      </c>
      <c r="F230" s="178"/>
      <c r="G230" s="178">
        <f>G229-SUM(G200:G228)</f>
        <v>1</v>
      </c>
      <c r="H230" s="178"/>
      <c r="I230" s="178">
        <f>I229-SUM(I200:I228)</f>
        <v>1</v>
      </c>
      <c r="J230" s="178"/>
      <c r="K230" s="178">
        <f>K229-SUM(K200:K228)</f>
        <v>1</v>
      </c>
      <c r="L230" s="178"/>
      <c r="M230" s="178">
        <f>M229-SUM(M200:M228)</f>
        <v>0</v>
      </c>
      <c r="N230" s="178"/>
      <c r="O230" s="178">
        <f>O229-SUM(O200:O228)</f>
        <v>0</v>
      </c>
      <c r="P230" s="178"/>
      <c r="Q230" s="178">
        <f>Q229-SUM(Q200:Q228)</f>
        <v>-1</v>
      </c>
      <c r="R230" s="178"/>
      <c r="S230" s="178">
        <f>S229-SUM(S200:S228)</f>
        <v>2</v>
      </c>
      <c r="T230" s="178"/>
      <c r="U230" s="178">
        <f>U229-SUM(U200:U228)</f>
        <v>0</v>
      </c>
      <c r="V230" s="178"/>
      <c r="W230" s="178">
        <f>W229-SUM(W200:W228)</f>
        <v>-1</v>
      </c>
      <c r="X230" s="178"/>
      <c r="Y230" s="178">
        <f>Y229-SUM(Y200:Y228)</f>
        <v>0</v>
      </c>
      <c r="Z230" s="178"/>
      <c r="AA230" s="178">
        <f>AA229-SUM(AA200:AA228)</f>
        <v>0</v>
      </c>
      <c r="AB230" s="178"/>
      <c r="AC230" s="178">
        <f>AC229-SUM(AC200:AC228)</f>
        <v>0</v>
      </c>
      <c r="AD230" s="178"/>
      <c r="AE230" s="178">
        <f>AE229-SUM(AE200:AE228)</f>
        <v>3</v>
      </c>
      <c r="AF230" s="178"/>
      <c r="AG230" s="178">
        <f>AG229-SUM(AG200:AG228)</f>
        <v>-1</v>
      </c>
      <c r="AH230" s="56"/>
      <c r="AI230" s="51"/>
      <c r="AJ230" s="293"/>
    </row>
    <row r="231" spans="1:36" s="36" customFormat="1" ht="12" customHeight="1" x14ac:dyDescent="0.2">
      <c r="B231" s="270" t="s">
        <v>97</v>
      </c>
      <c r="C231" s="274" t="s">
        <v>519</v>
      </c>
      <c r="D231" s="48"/>
      <c r="E231" s="61">
        <v>753089</v>
      </c>
      <c r="F231" s="177"/>
      <c r="G231" s="61">
        <v>-2548</v>
      </c>
      <c r="H231" s="177"/>
      <c r="I231" s="61">
        <v>750541</v>
      </c>
      <c r="J231" s="177"/>
      <c r="K231" s="61">
        <v>303402</v>
      </c>
      <c r="L231" s="177"/>
      <c r="M231" s="61">
        <v>447139</v>
      </c>
      <c r="N231" s="177"/>
      <c r="O231" s="61">
        <v>140975</v>
      </c>
      <c r="P231" s="177"/>
      <c r="Q231" s="61">
        <v>221482</v>
      </c>
      <c r="R231" s="177"/>
      <c r="S231" s="61">
        <v>388084</v>
      </c>
      <c r="T231" s="177"/>
      <c r="U231" s="61">
        <v>46970</v>
      </c>
      <c r="V231" s="61"/>
      <c r="W231" s="61">
        <v>234276</v>
      </c>
      <c r="X231" s="61"/>
      <c r="Y231" s="61">
        <v>106788</v>
      </c>
      <c r="Z231" s="61"/>
      <c r="AA231" s="61">
        <v>50</v>
      </c>
      <c r="AB231" s="177"/>
      <c r="AC231" s="61">
        <v>18796</v>
      </c>
      <c r="AD231" s="177"/>
      <c r="AE231" s="61">
        <v>159829</v>
      </c>
      <c r="AF231" s="177"/>
      <c r="AG231" s="61">
        <v>61796</v>
      </c>
      <c r="AH231" s="56"/>
      <c r="AI231" s="51"/>
      <c r="AJ231" s="293"/>
    </row>
    <row r="232" spans="1:36" s="36" customFormat="1" ht="12" customHeight="1" x14ac:dyDescent="0.2">
      <c r="B232" s="270"/>
      <c r="C232" s="274"/>
      <c r="D232" s="48"/>
      <c r="E232" s="61"/>
      <c r="F232" s="177"/>
      <c r="G232" s="61"/>
      <c r="H232" s="177"/>
      <c r="I232" s="61"/>
      <c r="J232" s="177"/>
      <c r="K232" s="61"/>
      <c r="L232" s="177"/>
      <c r="M232" s="61"/>
      <c r="N232" s="177"/>
      <c r="O232" s="61"/>
      <c r="P232" s="177"/>
      <c r="Q232" s="61"/>
      <c r="R232" s="177"/>
      <c r="S232" s="61"/>
      <c r="T232" s="177"/>
      <c r="U232" s="61"/>
      <c r="V232" s="61"/>
      <c r="W232" s="61"/>
      <c r="X232" s="61"/>
      <c r="Y232" s="61"/>
      <c r="Z232" s="61"/>
      <c r="AA232" s="61"/>
      <c r="AB232" s="177"/>
      <c r="AC232" s="61"/>
      <c r="AD232" s="177"/>
      <c r="AE232" s="61"/>
      <c r="AF232" s="177"/>
      <c r="AG232" s="61"/>
      <c r="AH232" s="56"/>
      <c r="AI232" s="51"/>
      <c r="AJ232" s="293"/>
    </row>
    <row r="233" spans="1:36" s="36" customFormat="1" ht="12" customHeight="1" x14ac:dyDescent="0.2">
      <c r="B233" s="270" t="s">
        <v>98</v>
      </c>
      <c r="C233" s="274" t="s">
        <v>99</v>
      </c>
      <c r="D233" s="48"/>
      <c r="E233" s="61">
        <v>39</v>
      </c>
      <c r="F233" s="177"/>
      <c r="G233" s="61">
        <v>20</v>
      </c>
      <c r="H233" s="177"/>
      <c r="I233" s="61">
        <v>59</v>
      </c>
      <c r="J233" s="177"/>
      <c r="K233" s="61">
        <v>59</v>
      </c>
      <c r="L233" s="177"/>
      <c r="M233" s="61">
        <v>0</v>
      </c>
      <c r="N233" s="177"/>
      <c r="O233" s="61">
        <v>0</v>
      </c>
      <c r="P233" s="177"/>
      <c r="Q233" s="61">
        <v>8</v>
      </c>
      <c r="R233" s="177"/>
      <c r="S233" s="61">
        <v>51</v>
      </c>
      <c r="T233" s="177"/>
      <c r="U233" s="61">
        <v>22</v>
      </c>
      <c r="V233" s="61"/>
      <c r="W233" s="61">
        <v>0</v>
      </c>
      <c r="X233" s="61"/>
      <c r="Y233" s="61">
        <v>30</v>
      </c>
      <c r="Z233" s="61"/>
      <c r="AA233" s="61">
        <v>0</v>
      </c>
      <c r="AB233" s="177"/>
      <c r="AC233" s="61">
        <v>0</v>
      </c>
      <c r="AD233" s="177"/>
      <c r="AE233" s="61">
        <v>78089</v>
      </c>
      <c r="AF233" s="177"/>
      <c r="AG233" s="61">
        <v>24399</v>
      </c>
      <c r="AH233" s="56"/>
      <c r="AI233" s="51"/>
      <c r="AJ233" s="293"/>
    </row>
    <row r="234" spans="1:36" s="36" customFormat="1" ht="12" customHeight="1" x14ac:dyDescent="0.2">
      <c r="B234" s="270"/>
      <c r="C234" s="274"/>
      <c r="D234" s="48"/>
      <c r="E234" s="61"/>
      <c r="F234" s="177"/>
      <c r="G234" s="61"/>
      <c r="H234" s="177"/>
      <c r="I234" s="61"/>
      <c r="J234" s="177"/>
      <c r="K234" s="61"/>
      <c r="L234" s="177"/>
      <c r="M234" s="61"/>
      <c r="N234" s="177"/>
      <c r="O234" s="61"/>
      <c r="P234" s="177"/>
      <c r="Q234" s="61"/>
      <c r="R234" s="177"/>
      <c r="S234" s="61"/>
      <c r="T234" s="177"/>
      <c r="U234" s="61"/>
      <c r="V234" s="61"/>
      <c r="W234" s="61"/>
      <c r="X234" s="61"/>
      <c r="Y234" s="61"/>
      <c r="Z234" s="61"/>
      <c r="AA234" s="61"/>
      <c r="AB234" s="177"/>
      <c r="AC234" s="61"/>
      <c r="AD234" s="177"/>
      <c r="AE234" s="61"/>
      <c r="AF234" s="177"/>
      <c r="AG234" s="61"/>
      <c r="AH234" s="56"/>
      <c r="AI234" s="51"/>
      <c r="AJ234" s="293"/>
    </row>
    <row r="235" spans="1:36" s="36" customFormat="1" ht="12" customHeight="1" x14ac:dyDescent="0.2">
      <c r="B235" s="270" t="s">
        <v>100</v>
      </c>
      <c r="C235" s="274" t="s">
        <v>502</v>
      </c>
      <c r="D235" s="48"/>
      <c r="E235" s="61">
        <v>43135</v>
      </c>
      <c r="F235" s="177"/>
      <c r="G235" s="61">
        <v>771</v>
      </c>
      <c r="H235" s="177"/>
      <c r="I235" s="61">
        <v>43906</v>
      </c>
      <c r="J235" s="177"/>
      <c r="K235" s="61">
        <v>43906</v>
      </c>
      <c r="L235" s="177"/>
      <c r="M235" s="61">
        <v>0</v>
      </c>
      <c r="N235" s="177"/>
      <c r="O235" s="61">
        <v>0</v>
      </c>
      <c r="P235" s="177"/>
      <c r="Q235" s="61">
        <v>43906</v>
      </c>
      <c r="R235" s="177"/>
      <c r="S235" s="61">
        <v>0</v>
      </c>
      <c r="T235" s="177"/>
      <c r="U235" s="61">
        <v>0</v>
      </c>
      <c r="V235" s="61"/>
      <c r="W235" s="61">
        <v>0</v>
      </c>
      <c r="X235" s="61"/>
      <c r="Y235" s="61">
        <v>0</v>
      </c>
      <c r="Z235" s="61"/>
      <c r="AA235" s="61">
        <v>0</v>
      </c>
      <c r="AB235" s="177"/>
      <c r="AC235" s="61">
        <v>8709</v>
      </c>
      <c r="AD235" s="177"/>
      <c r="AE235" s="61">
        <v>57</v>
      </c>
      <c r="AF235" s="177"/>
      <c r="AG235" s="61">
        <v>0</v>
      </c>
      <c r="AH235" s="56"/>
      <c r="AI235" s="51"/>
      <c r="AJ235" s="293"/>
    </row>
    <row r="236" spans="1:36" s="36" customFormat="1" ht="12" customHeight="1" x14ac:dyDescent="0.2">
      <c r="B236" s="270"/>
      <c r="C236" s="274"/>
      <c r="D236" s="48"/>
      <c r="E236" s="61"/>
      <c r="F236" s="177"/>
      <c r="G236" s="61"/>
      <c r="H236" s="177"/>
      <c r="I236" s="61"/>
      <c r="J236" s="177"/>
      <c r="K236" s="61"/>
      <c r="L236" s="177"/>
      <c r="M236" s="61"/>
      <c r="N236" s="177"/>
      <c r="O236" s="61"/>
      <c r="P236" s="177"/>
      <c r="Q236" s="61"/>
      <c r="R236" s="177"/>
      <c r="S236" s="61"/>
      <c r="T236" s="177"/>
      <c r="U236" s="61"/>
      <c r="V236" s="61"/>
      <c r="W236" s="61"/>
      <c r="X236" s="61"/>
      <c r="Y236" s="61"/>
      <c r="Z236" s="61"/>
      <c r="AA236" s="61"/>
      <c r="AB236" s="177"/>
      <c r="AC236" s="61"/>
      <c r="AD236" s="177"/>
      <c r="AE236" s="61"/>
      <c r="AF236" s="177"/>
      <c r="AG236" s="61"/>
      <c r="AH236" s="56"/>
      <c r="AI236" s="51"/>
      <c r="AJ236" s="293"/>
    </row>
    <row r="237" spans="1:36" s="71" customFormat="1" ht="12" customHeight="1" x14ac:dyDescent="0.2">
      <c r="A237" s="36" t="s">
        <v>520</v>
      </c>
      <c r="B237" s="277" t="s">
        <v>101</v>
      </c>
      <c r="C237" s="278" t="s">
        <v>521</v>
      </c>
      <c r="D237" s="57"/>
      <c r="E237" s="61">
        <v>3457425</v>
      </c>
      <c r="F237" s="177"/>
      <c r="G237" s="61">
        <v>22133</v>
      </c>
      <c r="H237" s="177"/>
      <c r="I237" s="61">
        <v>3479559</v>
      </c>
      <c r="J237" s="177"/>
      <c r="K237" s="61">
        <v>1463737</v>
      </c>
      <c r="L237" s="177"/>
      <c r="M237" s="61">
        <v>2015822</v>
      </c>
      <c r="N237" s="177"/>
      <c r="O237" s="61">
        <v>466826</v>
      </c>
      <c r="P237" s="177"/>
      <c r="Q237" s="61">
        <v>1066073</v>
      </c>
      <c r="R237" s="177"/>
      <c r="S237" s="61">
        <v>1946660</v>
      </c>
      <c r="T237" s="177"/>
      <c r="U237" s="61">
        <v>710421</v>
      </c>
      <c r="V237" s="61"/>
      <c r="W237" s="61">
        <v>799115</v>
      </c>
      <c r="X237" s="61"/>
      <c r="Y237" s="61">
        <v>437026</v>
      </c>
      <c r="Z237" s="61"/>
      <c r="AA237" s="61">
        <v>100</v>
      </c>
      <c r="AB237" s="177"/>
      <c r="AC237" s="61">
        <v>379207</v>
      </c>
      <c r="AD237" s="177"/>
      <c r="AE237" s="61">
        <v>599510</v>
      </c>
      <c r="AF237" s="177"/>
      <c r="AG237" s="61">
        <v>676151</v>
      </c>
      <c r="AH237" s="47"/>
      <c r="AI237" s="87"/>
      <c r="AJ237" s="294"/>
    </row>
    <row r="238" spans="1:36" s="71" customFormat="1" ht="12" customHeight="1" x14ac:dyDescent="0.2">
      <c r="B238" s="277"/>
      <c r="C238" s="278"/>
      <c r="D238" s="57"/>
      <c r="E238" s="62"/>
      <c r="F238" s="179"/>
      <c r="G238" s="62"/>
      <c r="H238" s="179"/>
      <c r="I238" s="62"/>
      <c r="J238" s="179"/>
      <c r="K238" s="62"/>
      <c r="L238" s="179"/>
      <c r="M238" s="62"/>
      <c r="N238" s="179"/>
      <c r="O238" s="62"/>
      <c r="P238" s="179"/>
      <c r="Q238" s="62"/>
      <c r="R238" s="179"/>
      <c r="S238" s="62"/>
      <c r="T238" s="179"/>
      <c r="U238" s="62"/>
      <c r="V238" s="62"/>
      <c r="W238" s="62"/>
      <c r="X238" s="62"/>
      <c r="Y238" s="62"/>
      <c r="Z238" s="62"/>
      <c r="AA238" s="62"/>
      <c r="AB238" s="177"/>
      <c r="AC238" s="62"/>
      <c r="AD238" s="179"/>
      <c r="AE238" s="62"/>
      <c r="AF238" s="179"/>
      <c r="AG238" s="62"/>
      <c r="AH238" s="47"/>
      <c r="AI238" s="87"/>
      <c r="AJ238" s="294"/>
    </row>
    <row r="239" spans="1:36" s="71" customFormat="1" ht="12" customHeight="1" x14ac:dyDescent="0.2">
      <c r="B239" s="277"/>
      <c r="C239" s="278"/>
      <c r="D239" s="57"/>
      <c r="E239" s="62"/>
      <c r="F239" s="179"/>
      <c r="G239" s="62"/>
      <c r="H239" s="179"/>
      <c r="I239" s="62"/>
      <c r="J239" s="179"/>
      <c r="K239" s="62"/>
      <c r="L239" s="179"/>
      <c r="M239" s="62"/>
      <c r="N239" s="179"/>
      <c r="O239" s="62"/>
      <c r="P239" s="179"/>
      <c r="Q239" s="62"/>
      <c r="R239" s="179"/>
      <c r="S239" s="62"/>
      <c r="T239" s="179"/>
      <c r="U239" s="62"/>
      <c r="V239" s="62"/>
      <c r="W239" s="62"/>
      <c r="X239" s="62"/>
      <c r="Y239" s="62"/>
      <c r="Z239" s="62"/>
      <c r="AA239" s="62"/>
      <c r="AB239" s="177"/>
      <c r="AC239" s="62"/>
      <c r="AD239" s="179"/>
      <c r="AE239" s="62"/>
      <c r="AF239" s="179"/>
      <c r="AG239" s="62"/>
      <c r="AH239" s="47"/>
      <c r="AI239" s="87"/>
      <c r="AJ239" s="294"/>
    </row>
    <row r="240" spans="1:36" s="71" customFormat="1" ht="12" customHeight="1" x14ac:dyDescent="0.2">
      <c r="B240" s="279" t="s">
        <v>522</v>
      </c>
      <c r="C240" s="277"/>
      <c r="D240" s="57"/>
      <c r="E240" s="62"/>
      <c r="F240" s="179"/>
      <c r="G240" s="62"/>
      <c r="H240" s="179"/>
      <c r="I240" s="62"/>
      <c r="J240" s="179"/>
      <c r="K240" s="62"/>
      <c r="L240" s="179"/>
      <c r="M240" s="62"/>
      <c r="N240" s="179"/>
      <c r="O240" s="62"/>
      <c r="P240" s="179"/>
      <c r="Q240" s="62"/>
      <c r="R240" s="179"/>
      <c r="S240" s="62"/>
      <c r="T240" s="179"/>
      <c r="U240" s="62"/>
      <c r="V240" s="62"/>
      <c r="W240" s="62"/>
      <c r="X240" s="62"/>
      <c r="Y240" s="62"/>
      <c r="Z240" s="62"/>
      <c r="AA240" s="62"/>
      <c r="AB240" s="177"/>
      <c r="AC240" s="62"/>
      <c r="AD240" s="179"/>
      <c r="AE240" s="62"/>
      <c r="AF240" s="179"/>
      <c r="AG240" s="62"/>
      <c r="AH240" s="47"/>
      <c r="AI240" s="87"/>
      <c r="AJ240" s="294"/>
    </row>
    <row r="241" spans="1:36" s="71" customFormat="1" ht="12" customHeight="1" x14ac:dyDescent="0.2">
      <c r="B241" s="277"/>
      <c r="C241" s="278"/>
      <c r="D241" s="57"/>
      <c r="E241" s="62"/>
      <c r="F241" s="179"/>
      <c r="G241" s="62"/>
      <c r="H241" s="179"/>
      <c r="I241" s="62"/>
      <c r="J241" s="179"/>
      <c r="K241" s="62"/>
      <c r="L241" s="179"/>
      <c r="M241" s="62"/>
      <c r="N241" s="179"/>
      <c r="O241" s="62"/>
      <c r="P241" s="179"/>
      <c r="Q241" s="62"/>
      <c r="R241" s="179"/>
      <c r="S241" s="62"/>
      <c r="T241" s="179"/>
      <c r="U241" s="62"/>
      <c r="V241" s="62"/>
      <c r="W241" s="62"/>
      <c r="X241" s="62"/>
      <c r="Y241" s="62"/>
      <c r="Z241" s="62"/>
      <c r="AA241" s="62"/>
      <c r="AB241" s="177"/>
      <c r="AC241" s="62"/>
      <c r="AD241" s="179"/>
      <c r="AE241" s="62"/>
      <c r="AF241" s="179"/>
      <c r="AG241" s="62"/>
      <c r="AH241" s="47"/>
      <c r="AI241" s="87"/>
      <c r="AJ241" s="294"/>
    </row>
    <row r="242" spans="1:36" s="71" customFormat="1" ht="12" customHeight="1" x14ac:dyDescent="0.2">
      <c r="B242" s="280" t="s">
        <v>464</v>
      </c>
      <c r="C242" s="281" t="s">
        <v>523</v>
      </c>
      <c r="D242" s="282"/>
      <c r="E242" s="61">
        <v>2674917</v>
      </c>
      <c r="F242" s="177"/>
      <c r="G242" s="61">
        <v>-22128</v>
      </c>
      <c r="H242" s="177"/>
      <c r="I242" s="61">
        <v>2652788</v>
      </c>
      <c r="J242" s="177"/>
      <c r="K242" s="61">
        <v>46477</v>
      </c>
      <c r="L242" s="177"/>
      <c r="M242" s="61">
        <v>2606311</v>
      </c>
      <c r="N242" s="177"/>
      <c r="O242" s="61">
        <v>67636</v>
      </c>
      <c r="P242" s="177"/>
      <c r="Q242" s="61">
        <v>463221</v>
      </c>
      <c r="R242" s="177"/>
      <c r="S242" s="61">
        <v>2121931</v>
      </c>
      <c r="T242" s="177"/>
      <c r="U242" s="61">
        <v>340325</v>
      </c>
      <c r="V242" s="61"/>
      <c r="W242" s="61">
        <v>385981</v>
      </c>
      <c r="X242" s="61"/>
      <c r="Y242" s="61">
        <v>1395622</v>
      </c>
      <c r="Z242" s="61"/>
      <c r="AA242" s="61">
        <v>3</v>
      </c>
      <c r="AB242" s="177"/>
      <c r="AC242" s="61">
        <v>286274</v>
      </c>
      <c r="AD242" s="177"/>
      <c r="AE242" s="61">
        <v>55542</v>
      </c>
      <c r="AF242" s="177"/>
      <c r="AG242" s="61">
        <v>385062</v>
      </c>
      <c r="AH242" s="47"/>
      <c r="AI242" s="87"/>
      <c r="AJ242" s="294"/>
    </row>
    <row r="243" spans="1:36" s="71" customFormat="1" ht="12" customHeight="1" x14ac:dyDescent="0.2">
      <c r="B243" s="283" t="s">
        <v>524</v>
      </c>
      <c r="C243" s="279" t="s">
        <v>525</v>
      </c>
      <c r="D243" s="57"/>
      <c r="E243" s="61">
        <v>6132342</v>
      </c>
      <c r="F243" s="177"/>
      <c r="G243" s="61">
        <v>5</v>
      </c>
      <c r="H243" s="177"/>
      <c r="I243" s="61">
        <v>6132347</v>
      </c>
      <c r="J243" s="177"/>
      <c r="K243" s="61">
        <v>1510214</v>
      </c>
      <c r="L243" s="177"/>
      <c r="M243" s="61">
        <v>4622133</v>
      </c>
      <c r="N243" s="177"/>
      <c r="O243" s="61">
        <v>534462</v>
      </c>
      <c r="P243" s="177"/>
      <c r="Q243" s="61">
        <v>1529294</v>
      </c>
      <c r="R243" s="177"/>
      <c r="S243" s="61">
        <v>4068591</v>
      </c>
      <c r="T243" s="61"/>
      <c r="U243" s="61">
        <v>1050746</v>
      </c>
      <c r="V243" s="61"/>
      <c r="W243" s="61">
        <v>1185096</v>
      </c>
      <c r="X243" s="61"/>
      <c r="Y243" s="61">
        <v>1832648</v>
      </c>
      <c r="Z243" s="61"/>
      <c r="AA243" s="61">
        <v>103</v>
      </c>
      <c r="AB243" s="177"/>
      <c r="AC243" s="61">
        <v>665481</v>
      </c>
      <c r="AD243" s="177"/>
      <c r="AE243" s="61">
        <v>655053</v>
      </c>
      <c r="AF243" s="177"/>
      <c r="AG243" s="61">
        <v>1061213</v>
      </c>
      <c r="AH243" s="47"/>
      <c r="AI243" s="87"/>
      <c r="AJ243" s="294"/>
    </row>
    <row r="244" spans="1:36" s="36" customFormat="1" ht="12" customHeight="1" x14ac:dyDescent="0.2">
      <c r="A244" s="181"/>
      <c r="B244" s="181"/>
      <c r="C244" s="181"/>
      <c r="D244" s="284"/>
      <c r="E244" s="178">
        <f>E243-SUM(E237:E242)</f>
        <v>0</v>
      </c>
      <c r="F244" s="178"/>
      <c r="G244" s="178">
        <f>G243-SUM(G237:G242)</f>
        <v>0</v>
      </c>
      <c r="H244" s="178"/>
      <c r="I244" s="178">
        <f>I243-SUM(I237:I242)</f>
        <v>0</v>
      </c>
      <c r="J244" s="178"/>
      <c r="K244" s="178">
        <f>K243-SUM(K237:K242)</f>
        <v>0</v>
      </c>
      <c r="L244" s="178"/>
      <c r="M244" s="178">
        <f>M243-SUM(M237:M242)</f>
        <v>0</v>
      </c>
      <c r="N244" s="178"/>
      <c r="O244" s="178">
        <f>O243-SUM(O237:O242)</f>
        <v>0</v>
      </c>
      <c r="P244" s="178"/>
      <c r="Q244" s="178">
        <f>Q243-SUM(Q237:Q242)</f>
        <v>0</v>
      </c>
      <c r="R244" s="178"/>
      <c r="S244" s="178">
        <f>S243-SUM(S237:S242)</f>
        <v>0</v>
      </c>
      <c r="T244" s="178"/>
      <c r="U244" s="178">
        <f>U243-SUM(U237:U242)</f>
        <v>0</v>
      </c>
      <c r="V244" s="178"/>
      <c r="W244" s="178">
        <f>W243-SUM(W237:W242)</f>
        <v>0</v>
      </c>
      <c r="X244" s="178"/>
      <c r="Y244" s="178">
        <f>Y243-SUM(Y237:Y242)</f>
        <v>0</v>
      </c>
      <c r="Z244" s="178"/>
      <c r="AA244" s="178">
        <f>AA243-SUM(AA237:AA242)</f>
        <v>0</v>
      </c>
      <c r="AB244" s="178"/>
      <c r="AC244" s="178">
        <f>AC243-SUM(AC237:AC242)</f>
        <v>0</v>
      </c>
      <c r="AD244" s="178"/>
      <c r="AE244" s="178">
        <f>AE243-SUM(AE237:AE242)</f>
        <v>1</v>
      </c>
      <c r="AF244" s="178"/>
      <c r="AG244" s="178">
        <f>AG243-SUM(AG237:AG242)</f>
        <v>0</v>
      </c>
      <c r="AH244" s="182"/>
      <c r="AI244" s="59"/>
      <c r="AJ244" s="293"/>
    </row>
    <row r="245" spans="1:36" s="94" customFormat="1" ht="12" customHeight="1" x14ac:dyDescent="0.25">
      <c r="A245" s="91" t="s">
        <v>378</v>
      </c>
      <c r="B245" s="183"/>
      <c r="C245" s="183"/>
      <c r="D245" s="184"/>
      <c r="E245" s="114"/>
      <c r="F245" s="114"/>
      <c r="G245" s="114"/>
      <c r="H245" s="114"/>
      <c r="I245" s="114"/>
      <c r="AJ245" s="295"/>
    </row>
    <row r="246" spans="1:36" s="94" customFormat="1" ht="12" customHeight="1" x14ac:dyDescent="0.25">
      <c r="A246" s="95"/>
      <c r="B246" s="185"/>
      <c r="C246" s="185"/>
      <c r="D246" s="186"/>
      <c r="E246" s="137"/>
      <c r="F246" s="137"/>
      <c r="G246" s="137"/>
      <c r="H246" s="137"/>
      <c r="I246" s="137"/>
      <c r="AJ246" s="295"/>
    </row>
    <row r="247" spans="1:36" s="94" customFormat="1" ht="12" customHeight="1" x14ac:dyDescent="0.25">
      <c r="A247" s="451" t="s">
        <v>379</v>
      </c>
      <c r="B247" s="451"/>
      <c r="C247" s="451"/>
      <c r="D247" s="451"/>
      <c r="E247" s="137"/>
      <c r="F247" s="137"/>
      <c r="G247" s="137"/>
      <c r="H247" s="137"/>
      <c r="I247" s="137"/>
      <c r="AJ247" s="295"/>
    </row>
    <row r="248" spans="1:36" s="94" customFormat="1" ht="12" customHeight="1" x14ac:dyDescent="0.25">
      <c r="A248" s="183"/>
      <c r="B248" s="451"/>
      <c r="C248" s="451"/>
      <c r="D248" s="451"/>
      <c r="E248" s="451"/>
      <c r="F248" s="114"/>
      <c r="G248" s="114"/>
      <c r="H248" s="114"/>
      <c r="I248" s="114"/>
      <c r="AJ248" s="295"/>
    </row>
    <row r="249" spans="1:36" s="94" customFormat="1" ht="12" customHeight="1" x14ac:dyDescent="0.25">
      <c r="A249" s="91" t="s">
        <v>387</v>
      </c>
      <c r="B249" s="183"/>
      <c r="C249" s="183"/>
      <c r="D249" s="186"/>
      <c r="E249" s="114"/>
      <c r="F249" s="114"/>
      <c r="G249" s="114"/>
      <c r="H249" s="114"/>
      <c r="I249" s="114"/>
      <c r="AJ249" s="295"/>
    </row>
    <row r="250" spans="1:36" ht="12" customHeight="1" x14ac:dyDescent="0.25">
      <c r="C250" s="285"/>
      <c r="D250" s="99"/>
      <c r="E250" s="99"/>
      <c r="F250" s="99"/>
      <c r="G250" s="99"/>
      <c r="H250" s="99"/>
      <c r="I250" s="100"/>
      <c r="J250" s="99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</row>
    <row r="251" spans="1:36" ht="12" customHeight="1" x14ac:dyDescent="0.25">
      <c r="C251" s="285"/>
      <c r="D251" s="99"/>
      <c r="E251" s="99"/>
      <c r="F251" s="99"/>
      <c r="G251" s="99"/>
      <c r="H251" s="99"/>
      <c r="I251" s="102"/>
      <c r="J251" s="103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131"/>
      <c r="AI251" s="131"/>
    </row>
    <row r="252" spans="1:36" ht="12" customHeight="1" x14ac:dyDescent="0.25">
      <c r="C252" s="286"/>
      <c r="D252" s="103"/>
      <c r="E252" s="103"/>
      <c r="F252" s="103"/>
      <c r="G252" s="103"/>
      <c r="H252" s="103"/>
      <c r="I252" s="102"/>
      <c r="J252" s="103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</row>
    <row r="253" spans="1:36" ht="12" customHeight="1" x14ac:dyDescent="0.25">
      <c r="C253" s="286"/>
      <c r="D253" s="103"/>
      <c r="E253" s="103"/>
      <c r="F253" s="103"/>
      <c r="G253" s="103"/>
      <c r="H253" s="103"/>
      <c r="I253" s="102"/>
      <c r="J253" s="103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</row>
    <row r="254" spans="1:36" ht="12" customHeight="1" x14ac:dyDescent="0.25">
      <c r="C254" s="286"/>
      <c r="D254" s="103"/>
      <c r="E254" s="103"/>
      <c r="F254" s="103"/>
      <c r="G254" s="103"/>
      <c r="H254" s="103"/>
      <c r="I254" s="102"/>
      <c r="J254" s="103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31"/>
      <c r="AI254" s="131"/>
    </row>
    <row r="255" spans="1:36" ht="12" customHeight="1" x14ac:dyDescent="0.25">
      <c r="C255" s="286"/>
      <c r="D255" s="103"/>
      <c r="E255" s="103"/>
      <c r="F255" s="103"/>
      <c r="G255" s="103"/>
      <c r="H255" s="103"/>
      <c r="I255" s="102"/>
      <c r="J255" s="103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31"/>
      <c r="AI255" s="131"/>
    </row>
    <row r="256" spans="1:36" s="132" customFormat="1" ht="12" customHeight="1" x14ac:dyDescent="0.25">
      <c r="B256" s="127"/>
      <c r="C256" s="287"/>
      <c r="D256" s="104"/>
      <c r="E256" s="104"/>
      <c r="F256" s="104"/>
      <c r="G256" s="104"/>
      <c r="H256" s="104"/>
      <c r="I256" s="105"/>
      <c r="J256" s="104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J256" s="297"/>
    </row>
    <row r="257" spans="2:36" s="107" customFormat="1" ht="12" customHeight="1" x14ac:dyDescent="0.25">
      <c r="B257" s="127"/>
      <c r="C257" s="287"/>
      <c r="D257" s="104"/>
      <c r="E257" s="104"/>
      <c r="F257" s="104"/>
      <c r="G257" s="104"/>
      <c r="H257" s="104"/>
      <c r="I257" s="105"/>
      <c r="J257" s="104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J257" s="298"/>
    </row>
    <row r="258" spans="2:36" s="107" customFormat="1" ht="12" customHeight="1" x14ac:dyDescent="0.25">
      <c r="B258" s="127"/>
      <c r="C258" s="287"/>
      <c r="D258" s="104"/>
      <c r="E258" s="104"/>
      <c r="F258" s="104"/>
      <c r="G258" s="104"/>
      <c r="H258" s="104"/>
      <c r="I258" s="105"/>
      <c r="J258" s="104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J258" s="298"/>
    </row>
    <row r="259" spans="2:36" s="107" customFormat="1" ht="12" customHeight="1" x14ac:dyDescent="0.25">
      <c r="B259" s="127"/>
      <c r="C259" s="287"/>
      <c r="D259" s="104"/>
      <c r="E259" s="104"/>
      <c r="F259" s="104"/>
      <c r="G259" s="104"/>
      <c r="H259" s="104"/>
      <c r="I259" s="105"/>
      <c r="J259" s="104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J259" s="298"/>
    </row>
    <row r="260" spans="2:36" s="107" customFormat="1" ht="12" customHeight="1" x14ac:dyDescent="0.25">
      <c r="B260" s="127"/>
      <c r="C260" s="287"/>
      <c r="D260" s="104"/>
      <c r="E260" s="104"/>
      <c r="F260" s="104"/>
      <c r="G260" s="104"/>
      <c r="H260" s="104"/>
      <c r="I260" s="105"/>
      <c r="J260" s="104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J260" s="298"/>
    </row>
    <row r="261" spans="2:36" s="107" customFormat="1" ht="12" customHeight="1" x14ac:dyDescent="0.25">
      <c r="B261" s="127"/>
      <c r="C261" s="287"/>
      <c r="D261" s="104"/>
      <c r="E261" s="104"/>
      <c r="F261" s="104"/>
      <c r="G261" s="104"/>
      <c r="H261" s="104"/>
      <c r="I261" s="105"/>
      <c r="J261" s="104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J261" s="298"/>
    </row>
    <row r="262" spans="2:36" s="107" customFormat="1" ht="12" customHeight="1" x14ac:dyDescent="0.25">
      <c r="B262" s="127"/>
      <c r="C262" s="287"/>
      <c r="D262" s="104"/>
      <c r="E262" s="104"/>
      <c r="F262" s="104"/>
      <c r="G262" s="104"/>
      <c r="H262" s="104"/>
      <c r="I262" s="105"/>
      <c r="J262" s="104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J262" s="298"/>
    </row>
    <row r="263" spans="2:36" ht="12" customHeight="1" x14ac:dyDescent="0.25">
      <c r="C263" s="287"/>
      <c r="D263" s="104"/>
      <c r="E263" s="104"/>
      <c r="F263" s="104"/>
      <c r="G263" s="104"/>
      <c r="H263" s="104"/>
      <c r="I263" s="105"/>
      <c r="J263" s="104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</row>
    <row r="264" spans="2:36" ht="12" customHeight="1" x14ac:dyDescent="0.25">
      <c r="C264" s="287"/>
      <c r="D264" s="104"/>
      <c r="E264" s="104"/>
      <c r="F264" s="104"/>
      <c r="G264" s="104"/>
      <c r="H264" s="104"/>
      <c r="I264" s="105"/>
      <c r="J264" s="104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</row>
    <row r="265" spans="2:36" s="108" customFormat="1" ht="12" customHeight="1" x14ac:dyDescent="0.25">
      <c r="B265" s="127"/>
      <c r="C265" s="287"/>
      <c r="D265" s="104"/>
      <c r="E265" s="104"/>
      <c r="F265" s="104"/>
      <c r="G265" s="104"/>
      <c r="H265" s="104"/>
      <c r="I265" s="105"/>
      <c r="J265" s="104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J265" s="299"/>
    </row>
    <row r="266" spans="2:36" ht="12" customHeight="1" x14ac:dyDescent="0.25">
      <c r="C266" s="287"/>
      <c r="D266" s="104"/>
      <c r="E266" s="104"/>
      <c r="F266" s="104"/>
      <c r="G266" s="104"/>
      <c r="H266" s="104"/>
      <c r="I266" s="105"/>
      <c r="J266" s="104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</row>
    <row r="267" spans="2:36" ht="12" customHeight="1" x14ac:dyDescent="0.25">
      <c r="C267" s="287"/>
      <c r="D267" s="104"/>
      <c r="E267" s="104"/>
      <c r="F267" s="104"/>
      <c r="G267" s="104"/>
      <c r="H267" s="104"/>
      <c r="I267" s="105"/>
      <c r="J267" s="104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</row>
    <row r="268" spans="2:36" ht="12" customHeight="1" x14ac:dyDescent="0.25">
      <c r="C268" s="287"/>
      <c r="D268" s="104"/>
      <c r="E268" s="104"/>
      <c r="F268" s="104"/>
      <c r="G268" s="104"/>
      <c r="H268" s="104"/>
      <c r="I268" s="105"/>
      <c r="J268" s="104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</row>
    <row r="269" spans="2:36" ht="12" customHeight="1" x14ac:dyDescent="0.25">
      <c r="C269" s="287"/>
      <c r="D269" s="104"/>
      <c r="E269" s="104"/>
      <c r="F269" s="104"/>
      <c r="G269" s="104"/>
      <c r="H269" s="104"/>
      <c r="I269" s="105"/>
      <c r="J269" s="104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</row>
    <row r="270" spans="2:36" ht="12" customHeight="1" x14ac:dyDescent="0.25">
      <c r="C270" s="287"/>
      <c r="D270" s="104"/>
      <c r="E270" s="104"/>
      <c r="F270" s="104"/>
      <c r="G270" s="104"/>
      <c r="H270" s="104"/>
      <c r="I270" s="105"/>
      <c r="J270" s="104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</row>
    <row r="271" spans="2:36" ht="12" customHeight="1" x14ac:dyDescent="0.25">
      <c r="C271" s="287"/>
      <c r="D271" s="104"/>
      <c r="E271" s="104"/>
      <c r="F271" s="104"/>
      <c r="G271" s="104"/>
      <c r="H271" s="104"/>
      <c r="I271" s="105"/>
      <c r="J271" s="104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</row>
    <row r="272" spans="2:36" ht="12" customHeight="1" x14ac:dyDescent="0.25">
      <c r="C272" s="287"/>
      <c r="D272" s="104"/>
      <c r="E272" s="104"/>
      <c r="F272" s="104"/>
      <c r="G272" s="104"/>
      <c r="H272" s="104"/>
      <c r="I272" s="105"/>
      <c r="J272" s="104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</row>
    <row r="273" spans="3:36" s="114" customFormat="1" ht="12" customHeight="1" x14ac:dyDescent="0.25">
      <c r="C273" s="287"/>
      <c r="D273" s="104"/>
      <c r="E273" s="104"/>
      <c r="F273" s="104"/>
      <c r="G273" s="104"/>
      <c r="H273" s="104"/>
      <c r="I273" s="105"/>
      <c r="J273" s="104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J273" s="296"/>
    </row>
    <row r="274" spans="3:36" s="114" customFormat="1" ht="12" customHeight="1" x14ac:dyDescent="0.25">
      <c r="C274" s="287"/>
      <c r="D274" s="104"/>
      <c r="E274" s="104"/>
      <c r="F274" s="104"/>
      <c r="G274" s="104"/>
      <c r="H274" s="104"/>
      <c r="I274" s="105"/>
      <c r="J274" s="104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J274" s="296"/>
    </row>
    <row r="275" spans="3:36" s="114" customFormat="1" ht="12" customHeight="1" x14ac:dyDescent="0.25">
      <c r="C275" s="287"/>
      <c r="D275" s="104"/>
      <c r="E275" s="104"/>
      <c r="F275" s="104"/>
      <c r="G275" s="104"/>
      <c r="H275" s="104"/>
      <c r="I275" s="105"/>
      <c r="J275" s="104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J275" s="296"/>
    </row>
    <row r="276" spans="3:36" s="114" customFormat="1" ht="12" customHeight="1" x14ac:dyDescent="0.25">
      <c r="C276" s="287"/>
      <c r="D276" s="104"/>
      <c r="E276" s="104"/>
      <c r="F276" s="104"/>
      <c r="G276" s="104"/>
      <c r="H276" s="104"/>
      <c r="I276" s="105"/>
      <c r="J276" s="104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J276" s="296"/>
    </row>
    <row r="277" spans="3:36" s="114" customFormat="1" ht="12" customHeight="1" x14ac:dyDescent="0.25">
      <c r="C277" s="288"/>
      <c r="D277" s="109"/>
      <c r="E277" s="109"/>
      <c r="F277" s="109"/>
      <c r="G277" s="109"/>
      <c r="H277" s="109"/>
      <c r="I277" s="110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J277" s="296"/>
    </row>
    <row r="278" spans="3:36" s="114" customFormat="1" ht="12" customHeight="1" x14ac:dyDescent="0.25">
      <c r="C278" s="288"/>
      <c r="D278" s="109"/>
      <c r="E278" s="109"/>
      <c r="F278" s="109"/>
      <c r="G278" s="109"/>
      <c r="H278" s="109"/>
      <c r="I278" s="105"/>
      <c r="J278" s="104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J278" s="296"/>
    </row>
    <row r="279" spans="3:36" s="114" customFormat="1" ht="12" customHeight="1" x14ac:dyDescent="0.25">
      <c r="C279" s="287"/>
      <c r="D279" s="104"/>
      <c r="E279" s="104"/>
      <c r="F279" s="104"/>
      <c r="G279" s="104"/>
      <c r="H279" s="104"/>
      <c r="I279" s="105"/>
      <c r="J279" s="104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J279" s="296"/>
    </row>
    <row r="280" spans="3:36" s="114" customFormat="1" ht="12" customHeight="1" x14ac:dyDescent="0.25">
      <c r="C280" s="287"/>
      <c r="D280" s="104"/>
      <c r="E280" s="104"/>
      <c r="F280" s="104"/>
      <c r="G280" s="104"/>
      <c r="H280" s="104"/>
      <c r="I280" s="105"/>
      <c r="J280" s="104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J280" s="296"/>
    </row>
    <row r="281" spans="3:36" s="114" customFormat="1" ht="12" customHeight="1" x14ac:dyDescent="0.25">
      <c r="C281" s="287"/>
      <c r="D281" s="104"/>
      <c r="E281" s="104"/>
      <c r="F281" s="104"/>
      <c r="G281" s="104"/>
      <c r="H281" s="104"/>
      <c r="I281" s="105"/>
      <c r="J281" s="104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J281" s="296"/>
    </row>
    <row r="282" spans="3:36" s="114" customFormat="1" ht="12" customHeight="1" x14ac:dyDescent="0.25">
      <c r="C282" s="287"/>
      <c r="D282" s="104"/>
      <c r="E282" s="104"/>
      <c r="F282" s="104"/>
      <c r="G282" s="104"/>
      <c r="H282" s="104"/>
      <c r="I282" s="105"/>
      <c r="J282" s="104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J282" s="296"/>
    </row>
    <row r="283" spans="3:36" s="114" customFormat="1" ht="12" customHeight="1" x14ac:dyDescent="0.25">
      <c r="C283" s="287"/>
      <c r="D283" s="104"/>
      <c r="E283" s="104"/>
      <c r="F283" s="104"/>
      <c r="G283" s="104"/>
      <c r="H283" s="104"/>
      <c r="I283" s="105"/>
      <c r="J283" s="104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J283" s="296"/>
    </row>
    <row r="284" spans="3:36" s="114" customFormat="1" ht="12" customHeight="1" x14ac:dyDescent="0.25">
      <c r="C284" s="287"/>
      <c r="D284" s="104"/>
      <c r="E284" s="104"/>
      <c r="F284" s="104"/>
      <c r="G284" s="104"/>
      <c r="H284" s="104"/>
      <c r="I284" s="105"/>
      <c r="J284" s="104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J284" s="296"/>
    </row>
    <row r="285" spans="3:36" s="114" customFormat="1" ht="12" customHeight="1" x14ac:dyDescent="0.25">
      <c r="C285" s="287"/>
      <c r="D285" s="104"/>
      <c r="E285" s="104"/>
      <c r="F285" s="104"/>
      <c r="G285" s="104"/>
      <c r="H285" s="104"/>
      <c r="I285" s="105"/>
      <c r="J285" s="104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J285" s="296"/>
    </row>
    <row r="286" spans="3:36" s="114" customFormat="1" ht="12" customHeight="1" x14ac:dyDescent="0.25">
      <c r="C286" s="287"/>
      <c r="D286" s="104"/>
      <c r="E286" s="104"/>
      <c r="F286" s="104"/>
      <c r="G286" s="104"/>
      <c r="H286" s="104"/>
      <c r="I286" s="105"/>
      <c r="J286" s="104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J286" s="296"/>
    </row>
    <row r="287" spans="3:36" s="114" customFormat="1" ht="12" customHeight="1" x14ac:dyDescent="0.25">
      <c r="C287" s="287"/>
      <c r="D287" s="104"/>
      <c r="E287" s="104"/>
      <c r="F287" s="104"/>
      <c r="G287" s="104"/>
      <c r="H287" s="104"/>
      <c r="I287" s="105"/>
      <c r="J287" s="104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J287" s="296"/>
    </row>
    <row r="288" spans="3:36" s="114" customFormat="1" ht="12" customHeight="1" x14ac:dyDescent="0.25">
      <c r="C288" s="287"/>
      <c r="D288" s="104"/>
      <c r="E288" s="104"/>
      <c r="F288" s="104"/>
      <c r="G288" s="104"/>
      <c r="H288" s="104"/>
      <c r="I288" s="105"/>
      <c r="J288" s="104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J288" s="296"/>
    </row>
    <row r="289" spans="3:36" s="114" customFormat="1" ht="12" customHeight="1" x14ac:dyDescent="0.25">
      <c r="C289" s="287"/>
      <c r="D289" s="104"/>
      <c r="E289" s="104"/>
      <c r="F289" s="104"/>
      <c r="G289" s="104"/>
      <c r="H289" s="104"/>
      <c r="I289" s="105"/>
      <c r="J289" s="104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J289" s="296"/>
    </row>
    <row r="290" spans="3:36" s="114" customFormat="1" ht="12" customHeight="1" x14ac:dyDescent="0.25">
      <c r="C290" s="287"/>
      <c r="D290" s="104"/>
      <c r="E290" s="104"/>
      <c r="F290" s="104"/>
      <c r="G290" s="104"/>
      <c r="H290" s="104"/>
      <c r="I290" s="105"/>
      <c r="J290" s="104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J290" s="296"/>
    </row>
    <row r="291" spans="3:36" s="114" customFormat="1" ht="12" customHeight="1" x14ac:dyDescent="0.25">
      <c r="C291" s="287"/>
      <c r="D291" s="104"/>
      <c r="E291" s="104"/>
      <c r="F291" s="104"/>
      <c r="G291" s="104"/>
      <c r="H291" s="104"/>
      <c r="I291" s="105"/>
      <c r="J291" s="104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J291" s="296"/>
    </row>
    <row r="292" spans="3:36" s="114" customFormat="1" ht="12" customHeight="1" x14ac:dyDescent="0.25">
      <c r="C292" s="287"/>
      <c r="D292" s="104"/>
      <c r="E292" s="104"/>
      <c r="F292" s="104"/>
      <c r="G292" s="104"/>
      <c r="H292" s="104"/>
      <c r="I292" s="105"/>
      <c r="J292" s="104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J292" s="296"/>
    </row>
    <row r="293" spans="3:36" s="114" customFormat="1" ht="12" customHeight="1" x14ac:dyDescent="0.25">
      <c r="C293" s="287"/>
      <c r="D293" s="104"/>
      <c r="E293" s="104"/>
      <c r="F293" s="104"/>
      <c r="G293" s="104"/>
      <c r="H293" s="104"/>
      <c r="I293" s="105"/>
      <c r="J293" s="104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J293" s="296"/>
    </row>
    <row r="294" spans="3:36" s="114" customFormat="1" ht="12" customHeight="1" x14ac:dyDescent="0.25">
      <c r="C294" s="287"/>
      <c r="D294" s="104"/>
      <c r="E294" s="104"/>
      <c r="F294" s="104"/>
      <c r="G294" s="104"/>
      <c r="H294" s="104"/>
      <c r="I294" s="105"/>
      <c r="J294" s="104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J294" s="296"/>
    </row>
    <row r="295" spans="3:36" s="114" customFormat="1" ht="12" customHeight="1" x14ac:dyDescent="0.25">
      <c r="C295" s="287"/>
      <c r="D295" s="104"/>
      <c r="E295" s="104"/>
      <c r="F295" s="104"/>
      <c r="G295" s="104"/>
      <c r="H295" s="104"/>
      <c r="I295" s="105"/>
      <c r="J295" s="104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J295" s="296"/>
    </row>
    <row r="296" spans="3:36" s="114" customFormat="1" ht="12" customHeight="1" x14ac:dyDescent="0.25">
      <c r="C296" s="288"/>
      <c r="D296" s="109"/>
      <c r="E296" s="109"/>
      <c r="F296" s="109"/>
      <c r="G296" s="109"/>
      <c r="H296" s="109"/>
      <c r="I296" s="110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J296" s="296"/>
    </row>
    <row r="297" spans="3:36" s="114" customFormat="1" ht="12" customHeight="1" x14ac:dyDescent="0.25">
      <c r="C297" s="287"/>
      <c r="D297" s="104"/>
      <c r="E297" s="104"/>
      <c r="F297" s="104"/>
      <c r="G297" s="104"/>
      <c r="H297" s="104"/>
      <c r="I297" s="105"/>
      <c r="J297" s="104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J297" s="296"/>
    </row>
    <row r="298" spans="3:36" s="114" customFormat="1" ht="12" customHeight="1" x14ac:dyDescent="0.25">
      <c r="C298" s="288"/>
      <c r="D298" s="109"/>
      <c r="E298" s="109"/>
      <c r="F298" s="109"/>
      <c r="G298" s="109"/>
      <c r="H298" s="109"/>
      <c r="I298" s="110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J298" s="296"/>
    </row>
    <row r="299" spans="3:36" s="114" customFormat="1" ht="12" customHeight="1" x14ac:dyDescent="0.25">
      <c r="C299" s="287"/>
      <c r="D299" s="104"/>
      <c r="E299" s="104"/>
      <c r="F299" s="104"/>
      <c r="G299" s="104"/>
      <c r="H299" s="104"/>
      <c r="I299" s="105"/>
      <c r="J299" s="104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J299" s="296"/>
    </row>
    <row r="300" spans="3:36" s="114" customFormat="1" ht="12" customHeight="1" x14ac:dyDescent="0.25">
      <c r="C300" s="288"/>
      <c r="D300" s="109"/>
      <c r="E300" s="109"/>
      <c r="F300" s="109"/>
      <c r="G300" s="109"/>
      <c r="H300" s="109"/>
      <c r="I300" s="110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J300" s="296"/>
    </row>
    <row r="301" spans="3:36" s="114" customFormat="1" ht="12" customHeight="1" x14ac:dyDescent="0.25">
      <c r="C301" s="287"/>
      <c r="D301" s="104"/>
      <c r="E301" s="104"/>
      <c r="F301" s="104"/>
      <c r="G301" s="104"/>
      <c r="H301" s="104"/>
      <c r="I301" s="105"/>
      <c r="J301" s="104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J301" s="296"/>
    </row>
    <row r="302" spans="3:36" s="114" customFormat="1" ht="12" customHeight="1" x14ac:dyDescent="0.25">
      <c r="C302" s="288"/>
      <c r="D302" s="109"/>
      <c r="E302" s="109"/>
      <c r="F302" s="109"/>
      <c r="G302" s="109"/>
      <c r="H302" s="109"/>
      <c r="I302" s="110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J302" s="296"/>
    </row>
    <row r="303" spans="3:36" s="114" customFormat="1" ht="12" customHeight="1" x14ac:dyDescent="0.25">
      <c r="C303" s="289"/>
      <c r="D303" s="105"/>
      <c r="E303" s="105"/>
      <c r="F303" s="105"/>
      <c r="G303" s="105"/>
      <c r="H303" s="105"/>
      <c r="I303" s="105"/>
      <c r="J303" s="105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J303" s="296"/>
    </row>
    <row r="304" spans="3:36" s="114" customFormat="1" ht="12" customHeight="1" x14ac:dyDescent="0.25">
      <c r="C304" s="288"/>
      <c r="D304" s="109"/>
      <c r="E304" s="109"/>
      <c r="F304" s="109"/>
      <c r="G304" s="109"/>
      <c r="H304" s="109"/>
      <c r="I304" s="110"/>
      <c r="J304" s="109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J304" s="296"/>
    </row>
    <row r="305" spans="3:36" s="114" customFormat="1" ht="12" customHeight="1" x14ac:dyDescent="0.25">
      <c r="C305" s="287"/>
      <c r="D305" s="104"/>
      <c r="E305" s="104"/>
      <c r="F305" s="104"/>
      <c r="G305" s="104"/>
      <c r="H305" s="104"/>
      <c r="I305" s="110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6"/>
      <c r="AD305" s="106"/>
      <c r="AE305" s="109"/>
      <c r="AF305" s="109"/>
      <c r="AG305" s="109"/>
      <c r="AJ305" s="296"/>
    </row>
    <row r="306" spans="3:36" s="114" customFormat="1" ht="12" customHeight="1" x14ac:dyDescent="0.25">
      <c r="C306" s="287"/>
      <c r="D306" s="104"/>
      <c r="E306" s="104"/>
      <c r="F306" s="104"/>
      <c r="G306" s="104"/>
      <c r="H306" s="104"/>
      <c r="I306" s="110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J306" s="296"/>
    </row>
    <row r="307" spans="3:36" s="114" customFormat="1" ht="12" customHeight="1" x14ac:dyDescent="0.25">
      <c r="C307" s="287"/>
      <c r="D307" s="104"/>
      <c r="E307" s="104"/>
      <c r="F307" s="104"/>
      <c r="G307" s="104"/>
      <c r="H307" s="104"/>
      <c r="I307" s="110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J307" s="296"/>
    </row>
    <row r="308" spans="3:36" s="114" customFormat="1" ht="12" customHeight="1" x14ac:dyDescent="0.25">
      <c r="C308" s="287"/>
      <c r="D308" s="104"/>
      <c r="E308" s="104"/>
      <c r="F308" s="104"/>
      <c r="G308" s="104"/>
      <c r="H308" s="104"/>
      <c r="I308" s="110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J308" s="296"/>
    </row>
    <row r="309" spans="3:36" s="114" customFormat="1" ht="12" customHeight="1" x14ac:dyDescent="0.25">
      <c r="C309" s="288"/>
      <c r="D309" s="109"/>
      <c r="E309" s="109"/>
      <c r="F309" s="109"/>
      <c r="G309" s="109"/>
      <c r="H309" s="109"/>
      <c r="I309" s="110"/>
      <c r="J309" s="109"/>
      <c r="K309" s="109"/>
      <c r="L309" s="109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9"/>
      <c r="AD309" s="109"/>
      <c r="AE309" s="109"/>
      <c r="AF309" s="109"/>
      <c r="AG309" s="104"/>
      <c r="AJ309" s="296"/>
    </row>
    <row r="310" spans="3:36" s="114" customFormat="1" ht="12" customHeight="1" x14ac:dyDescent="0.25">
      <c r="C310" s="288"/>
      <c r="D310" s="109"/>
      <c r="E310" s="109"/>
      <c r="F310" s="109"/>
      <c r="G310" s="109"/>
      <c r="H310" s="109"/>
      <c r="I310" s="110"/>
      <c r="J310" s="109"/>
      <c r="K310" s="109"/>
      <c r="L310" s="109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9"/>
      <c r="AD310" s="109"/>
      <c r="AE310" s="109"/>
      <c r="AF310" s="109"/>
      <c r="AG310" s="104"/>
      <c r="AJ310" s="296"/>
    </row>
    <row r="311" spans="3:36" s="114" customFormat="1" ht="12" customHeight="1" x14ac:dyDescent="0.25">
      <c r="C311" s="288"/>
      <c r="D311" s="109"/>
      <c r="E311" s="109"/>
      <c r="F311" s="109"/>
      <c r="G311" s="109"/>
      <c r="H311" s="109"/>
      <c r="I311" s="110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J311" s="296"/>
    </row>
    <row r="312" spans="3:36" s="114" customFormat="1" ht="12" customHeight="1" x14ac:dyDescent="0.25">
      <c r="C312" s="287"/>
      <c r="D312" s="104"/>
      <c r="E312" s="104"/>
      <c r="F312" s="104"/>
      <c r="G312" s="104"/>
      <c r="H312" s="104"/>
      <c r="I312" s="110"/>
      <c r="J312" s="109"/>
      <c r="K312" s="109"/>
      <c r="L312" s="109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9"/>
      <c r="AD312" s="109"/>
      <c r="AE312" s="109"/>
      <c r="AF312" s="109"/>
      <c r="AG312" s="106"/>
      <c r="AJ312" s="296"/>
    </row>
    <row r="313" spans="3:36" s="114" customFormat="1" ht="12" customHeight="1" x14ac:dyDescent="0.25">
      <c r="C313" s="287"/>
      <c r="D313" s="104"/>
      <c r="E313" s="104"/>
      <c r="F313" s="104"/>
      <c r="G313" s="104"/>
      <c r="H313" s="104"/>
      <c r="I313" s="110"/>
      <c r="J313" s="109"/>
      <c r="K313" s="109"/>
      <c r="L313" s="109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9"/>
      <c r="AD313" s="109"/>
      <c r="AE313" s="109"/>
      <c r="AF313" s="109"/>
      <c r="AG313" s="106"/>
      <c r="AJ313" s="296"/>
    </row>
    <row r="314" spans="3:36" s="114" customFormat="1" ht="12" customHeight="1" x14ac:dyDescent="0.25">
      <c r="C314" s="287"/>
      <c r="D314" s="104"/>
      <c r="E314" s="104"/>
      <c r="F314" s="104"/>
      <c r="G314" s="104"/>
      <c r="H314" s="104"/>
      <c r="I314" s="110"/>
      <c r="J314" s="109"/>
      <c r="K314" s="109"/>
      <c r="L314" s="109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9"/>
      <c r="AD314" s="109"/>
      <c r="AE314" s="109"/>
      <c r="AF314" s="109"/>
      <c r="AG314" s="106"/>
      <c r="AJ314" s="296"/>
    </row>
    <row r="315" spans="3:36" s="114" customFormat="1" ht="12" customHeight="1" x14ac:dyDescent="0.25">
      <c r="C315" s="288"/>
      <c r="D315" s="109"/>
      <c r="E315" s="109"/>
      <c r="F315" s="109"/>
      <c r="G315" s="109"/>
      <c r="H315" s="109"/>
      <c r="I315" s="110"/>
      <c r="J315" s="109"/>
      <c r="K315" s="109"/>
      <c r="L315" s="109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9"/>
      <c r="AD315" s="109"/>
      <c r="AE315" s="109"/>
      <c r="AF315" s="109"/>
      <c r="AG315" s="106"/>
      <c r="AJ315" s="296"/>
    </row>
    <row r="316" spans="3:36" s="114" customFormat="1" ht="12" customHeight="1" x14ac:dyDescent="0.25">
      <c r="C316" s="287"/>
      <c r="D316" s="104"/>
      <c r="E316" s="104"/>
      <c r="F316" s="104"/>
      <c r="G316" s="104"/>
      <c r="H316" s="104"/>
      <c r="I316" s="110"/>
      <c r="J316" s="109"/>
      <c r="K316" s="109"/>
      <c r="L316" s="109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9"/>
      <c r="AD316" s="109"/>
      <c r="AE316" s="109"/>
      <c r="AF316" s="109"/>
      <c r="AG316" s="106"/>
      <c r="AJ316" s="296"/>
    </row>
    <row r="317" spans="3:36" s="114" customFormat="1" ht="12" customHeight="1" x14ac:dyDescent="0.25">
      <c r="C317" s="288"/>
      <c r="D317" s="109"/>
      <c r="E317" s="109"/>
      <c r="F317" s="109"/>
      <c r="G317" s="109"/>
      <c r="H317" s="109"/>
      <c r="I317" s="110"/>
      <c r="J317" s="109"/>
      <c r="K317" s="109"/>
      <c r="L317" s="109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9"/>
      <c r="AD317" s="109"/>
      <c r="AE317" s="109"/>
      <c r="AF317" s="109"/>
      <c r="AG317" s="106"/>
      <c r="AJ317" s="296"/>
    </row>
    <row r="318" spans="3:36" s="114" customFormat="1" ht="12" customHeight="1" x14ac:dyDescent="0.25">
      <c r="C318" s="287"/>
      <c r="D318" s="104"/>
      <c r="E318" s="104"/>
      <c r="F318" s="104"/>
      <c r="G318" s="104"/>
      <c r="H318" s="104"/>
      <c r="I318" s="110"/>
      <c r="J318" s="109"/>
      <c r="K318" s="109"/>
      <c r="L318" s="109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9"/>
      <c r="AD318" s="109"/>
      <c r="AE318" s="109"/>
      <c r="AF318" s="109"/>
      <c r="AG318" s="106"/>
      <c r="AJ318" s="296"/>
    </row>
    <row r="319" spans="3:36" s="114" customFormat="1" ht="12" customHeight="1" x14ac:dyDescent="0.25">
      <c r="C319" s="288"/>
      <c r="D319" s="109"/>
      <c r="E319" s="109"/>
      <c r="F319" s="109"/>
      <c r="G319" s="109"/>
      <c r="H319" s="109"/>
      <c r="I319" s="110"/>
      <c r="J319" s="109"/>
      <c r="K319" s="109"/>
      <c r="L319" s="109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9"/>
      <c r="AD319" s="109"/>
      <c r="AE319" s="109"/>
      <c r="AF319" s="109"/>
      <c r="AG319" s="106"/>
      <c r="AJ319" s="296"/>
    </row>
    <row r="320" spans="3:36" s="114" customFormat="1" ht="12" customHeight="1" x14ac:dyDescent="0.25">
      <c r="C320" s="288"/>
      <c r="D320" s="109"/>
      <c r="E320" s="109"/>
      <c r="F320" s="109"/>
      <c r="G320" s="109"/>
      <c r="H320" s="109"/>
      <c r="I320" s="110"/>
      <c r="J320" s="109"/>
      <c r="K320" s="109"/>
      <c r="L320" s="109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9"/>
      <c r="AD320" s="109"/>
      <c r="AE320" s="109"/>
      <c r="AF320" s="109"/>
      <c r="AG320" s="106"/>
      <c r="AJ320" s="296"/>
    </row>
    <row r="321" spans="3:36" s="114" customFormat="1" ht="12" customHeight="1" x14ac:dyDescent="0.25">
      <c r="C321" s="287"/>
      <c r="D321" s="104"/>
      <c r="E321" s="104"/>
      <c r="F321" s="104"/>
      <c r="G321" s="104"/>
      <c r="H321" s="104"/>
      <c r="I321" s="110"/>
      <c r="J321" s="109"/>
      <c r="K321" s="109"/>
      <c r="L321" s="109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9"/>
      <c r="AD321" s="109"/>
      <c r="AE321" s="109"/>
      <c r="AF321" s="109"/>
      <c r="AG321" s="106"/>
      <c r="AJ321" s="296"/>
    </row>
    <row r="322" spans="3:36" s="114" customFormat="1" ht="12" customHeight="1" x14ac:dyDescent="0.25">
      <c r="C322" s="287"/>
      <c r="D322" s="104"/>
      <c r="E322" s="104"/>
      <c r="F322" s="104"/>
      <c r="G322" s="104"/>
      <c r="H322" s="104"/>
      <c r="I322" s="110"/>
      <c r="J322" s="109"/>
      <c r="K322" s="109"/>
      <c r="L322" s="109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9"/>
      <c r="AD322" s="109"/>
      <c r="AE322" s="109"/>
      <c r="AF322" s="109"/>
      <c r="AG322" s="106"/>
      <c r="AJ322" s="296"/>
    </row>
    <row r="323" spans="3:36" s="114" customFormat="1" ht="12" customHeight="1" x14ac:dyDescent="0.25">
      <c r="C323" s="287"/>
      <c r="D323" s="104"/>
      <c r="E323" s="104"/>
      <c r="F323" s="104"/>
      <c r="G323" s="104"/>
      <c r="H323" s="104"/>
      <c r="I323" s="110"/>
      <c r="J323" s="109"/>
      <c r="K323" s="109"/>
      <c r="L323" s="109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9"/>
      <c r="AD323" s="109"/>
      <c r="AE323" s="109"/>
      <c r="AF323" s="109"/>
      <c r="AG323" s="106"/>
      <c r="AJ323" s="296"/>
    </row>
    <row r="324" spans="3:36" s="114" customFormat="1" ht="12" customHeight="1" x14ac:dyDescent="0.25">
      <c r="C324" s="288"/>
      <c r="D324" s="109"/>
      <c r="E324" s="109"/>
      <c r="F324" s="109"/>
      <c r="G324" s="109"/>
      <c r="H324" s="109"/>
      <c r="I324" s="110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J324" s="296"/>
    </row>
    <row r="325" spans="3:36" s="114" customFormat="1" ht="12" customHeight="1" x14ac:dyDescent="0.25">
      <c r="C325" s="288"/>
      <c r="D325" s="109"/>
      <c r="E325" s="109"/>
      <c r="F325" s="109"/>
      <c r="G325" s="109"/>
      <c r="H325" s="109"/>
      <c r="I325" s="110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J325" s="296"/>
    </row>
    <row r="326" spans="3:36" s="114" customFormat="1" ht="12" customHeight="1" x14ac:dyDescent="0.25">
      <c r="C326" s="127"/>
      <c r="I326" s="112"/>
      <c r="J326" s="133"/>
      <c r="AC326" s="133"/>
      <c r="AD326" s="133"/>
      <c r="AJ326" s="296"/>
    </row>
    <row r="327" spans="3:36" s="114" customFormat="1" ht="12" customHeight="1" x14ac:dyDescent="0.25">
      <c r="C327" s="127"/>
      <c r="I327" s="112"/>
      <c r="J327" s="133"/>
      <c r="AC327" s="133"/>
      <c r="AD327" s="133"/>
      <c r="AJ327" s="296"/>
    </row>
    <row r="328" spans="3:36" s="114" customFormat="1" ht="12" customHeight="1" x14ac:dyDescent="0.25">
      <c r="C328" s="127"/>
      <c r="I328" s="112"/>
      <c r="J328" s="133"/>
      <c r="AC328" s="133"/>
      <c r="AD328" s="133"/>
      <c r="AJ328" s="296"/>
    </row>
    <row r="329" spans="3:36" s="114" customFormat="1" ht="12" customHeight="1" x14ac:dyDescent="0.25">
      <c r="C329" s="127"/>
      <c r="I329" s="112"/>
      <c r="J329" s="133"/>
      <c r="AC329" s="133"/>
      <c r="AD329" s="133"/>
      <c r="AJ329" s="296"/>
    </row>
    <row r="330" spans="3:36" s="114" customFormat="1" ht="12" customHeight="1" x14ac:dyDescent="0.25">
      <c r="C330" s="127"/>
      <c r="I330" s="112"/>
      <c r="J330" s="133"/>
      <c r="AC330" s="133"/>
      <c r="AD330" s="133"/>
      <c r="AJ330" s="296"/>
    </row>
    <row r="331" spans="3:36" s="114" customFormat="1" ht="12" customHeight="1" x14ac:dyDescent="0.25">
      <c r="C331" s="127"/>
      <c r="I331" s="112"/>
      <c r="J331" s="133"/>
      <c r="AC331" s="133"/>
      <c r="AD331" s="133"/>
      <c r="AJ331" s="296"/>
    </row>
    <row r="332" spans="3:36" s="114" customFormat="1" ht="12" customHeight="1" x14ac:dyDescent="0.25">
      <c r="C332" s="127"/>
      <c r="I332" s="112"/>
      <c r="J332" s="133"/>
      <c r="AC332" s="133"/>
      <c r="AD332" s="133"/>
      <c r="AJ332" s="296"/>
    </row>
    <row r="333" spans="3:36" s="114" customFormat="1" ht="12" customHeight="1" x14ac:dyDescent="0.25">
      <c r="C333" s="127"/>
      <c r="I333" s="112"/>
      <c r="J333" s="133"/>
      <c r="AC333" s="133"/>
      <c r="AD333" s="133"/>
      <c r="AJ333" s="296"/>
    </row>
    <row r="334" spans="3:36" s="114" customFormat="1" ht="12" customHeight="1" x14ac:dyDescent="0.25">
      <c r="C334" s="127"/>
      <c r="I334" s="112"/>
      <c r="J334" s="133"/>
      <c r="AC334" s="133"/>
      <c r="AD334" s="133"/>
      <c r="AJ334" s="296"/>
    </row>
    <row r="335" spans="3:36" s="114" customFormat="1" ht="12" customHeight="1" x14ac:dyDescent="0.25">
      <c r="C335" s="127"/>
      <c r="I335" s="112"/>
      <c r="J335" s="133"/>
      <c r="AC335" s="133"/>
      <c r="AD335" s="133"/>
      <c r="AJ335" s="296"/>
    </row>
    <row r="336" spans="3:36" s="114" customFormat="1" ht="12" customHeight="1" x14ac:dyDescent="0.25">
      <c r="C336" s="127"/>
      <c r="I336" s="112"/>
      <c r="J336" s="133"/>
      <c r="AC336" s="133"/>
      <c r="AD336" s="133"/>
      <c r="AJ336" s="296"/>
    </row>
    <row r="337" spans="9:36" s="114" customFormat="1" ht="12" customHeight="1" x14ac:dyDescent="0.25">
      <c r="I337" s="112"/>
      <c r="J337" s="133"/>
      <c r="AC337" s="133"/>
      <c r="AD337" s="133"/>
      <c r="AJ337" s="296"/>
    </row>
    <row r="338" spans="9:36" s="114" customFormat="1" ht="12" customHeight="1" x14ac:dyDescent="0.25">
      <c r="I338" s="112"/>
      <c r="J338" s="133"/>
      <c r="AC338" s="133"/>
      <c r="AD338" s="133"/>
      <c r="AJ338" s="296"/>
    </row>
    <row r="339" spans="9:36" s="114" customFormat="1" ht="12" customHeight="1" x14ac:dyDescent="0.25">
      <c r="I339" s="112"/>
      <c r="J339" s="133"/>
      <c r="AC339" s="133"/>
      <c r="AD339" s="133"/>
      <c r="AJ339" s="296"/>
    </row>
    <row r="340" spans="9:36" s="114" customFormat="1" ht="12" customHeight="1" x14ac:dyDescent="0.25">
      <c r="I340" s="112"/>
      <c r="J340" s="133"/>
      <c r="AC340" s="133"/>
      <c r="AD340" s="133"/>
      <c r="AJ340" s="296"/>
    </row>
    <row r="341" spans="9:36" s="114" customFormat="1" ht="12" customHeight="1" x14ac:dyDescent="0.25">
      <c r="I341" s="112"/>
      <c r="J341" s="133"/>
      <c r="AC341" s="133"/>
      <c r="AD341" s="133"/>
      <c r="AJ341" s="296"/>
    </row>
    <row r="342" spans="9:36" s="114" customFormat="1" ht="12" customHeight="1" x14ac:dyDescent="0.25">
      <c r="I342" s="112"/>
      <c r="J342" s="133"/>
      <c r="AC342" s="133"/>
      <c r="AD342" s="133"/>
      <c r="AJ342" s="296"/>
    </row>
    <row r="343" spans="9:36" s="114" customFormat="1" ht="12" customHeight="1" x14ac:dyDescent="0.25">
      <c r="I343" s="112"/>
      <c r="J343" s="133"/>
      <c r="AC343" s="133"/>
      <c r="AD343" s="133"/>
      <c r="AJ343" s="296"/>
    </row>
    <row r="344" spans="9:36" s="114" customFormat="1" ht="12" customHeight="1" x14ac:dyDescent="0.25">
      <c r="I344" s="112"/>
      <c r="J344" s="133"/>
      <c r="AC344" s="133"/>
      <c r="AD344" s="133"/>
      <c r="AJ344" s="296"/>
    </row>
    <row r="345" spans="9:36" s="114" customFormat="1" ht="12" customHeight="1" x14ac:dyDescent="0.25">
      <c r="I345" s="112"/>
      <c r="J345" s="133"/>
      <c r="AC345" s="133"/>
      <c r="AD345" s="133"/>
      <c r="AJ345" s="296"/>
    </row>
    <row r="346" spans="9:36" s="114" customFormat="1" ht="12" customHeight="1" x14ac:dyDescent="0.25">
      <c r="I346" s="112"/>
      <c r="J346" s="133"/>
      <c r="AC346" s="133"/>
      <c r="AD346" s="133"/>
      <c r="AJ346" s="296"/>
    </row>
    <row r="347" spans="9:36" s="114" customFormat="1" ht="12" customHeight="1" x14ac:dyDescent="0.25">
      <c r="I347" s="112"/>
      <c r="J347" s="133"/>
      <c r="AC347" s="133"/>
      <c r="AD347" s="133"/>
      <c r="AJ347" s="296"/>
    </row>
    <row r="348" spans="9:36" s="114" customFormat="1" ht="12" customHeight="1" x14ac:dyDescent="0.25">
      <c r="I348" s="112"/>
      <c r="J348" s="133"/>
      <c r="AC348" s="133"/>
      <c r="AD348" s="133"/>
      <c r="AJ348" s="296"/>
    </row>
    <row r="349" spans="9:36" s="114" customFormat="1" ht="12" customHeight="1" x14ac:dyDescent="0.25">
      <c r="I349" s="112"/>
      <c r="J349" s="133"/>
      <c r="AC349" s="133"/>
      <c r="AD349" s="133"/>
      <c r="AJ349" s="296"/>
    </row>
    <row r="350" spans="9:36" s="114" customFormat="1" ht="12" customHeight="1" x14ac:dyDescent="0.25">
      <c r="I350" s="112"/>
      <c r="J350" s="133"/>
      <c r="AC350" s="133"/>
      <c r="AD350" s="133"/>
      <c r="AJ350" s="296"/>
    </row>
    <row r="351" spans="9:36" s="114" customFormat="1" ht="12" customHeight="1" x14ac:dyDescent="0.25">
      <c r="I351" s="112"/>
      <c r="J351" s="133"/>
      <c r="AC351" s="133"/>
      <c r="AD351" s="133"/>
      <c r="AJ351" s="296"/>
    </row>
    <row r="352" spans="9:36" s="114" customFormat="1" ht="12" customHeight="1" x14ac:dyDescent="0.25">
      <c r="I352" s="112"/>
      <c r="J352" s="133"/>
      <c r="AC352" s="133"/>
      <c r="AD352" s="133"/>
      <c r="AJ352" s="296"/>
    </row>
    <row r="353" spans="9:36" s="114" customFormat="1" ht="12" customHeight="1" x14ac:dyDescent="0.25">
      <c r="I353" s="112"/>
      <c r="J353" s="133"/>
      <c r="AC353" s="133"/>
      <c r="AD353" s="133"/>
      <c r="AJ353" s="296"/>
    </row>
    <row r="354" spans="9:36" s="114" customFormat="1" ht="12" customHeight="1" x14ac:dyDescent="0.25">
      <c r="I354" s="112"/>
      <c r="J354" s="133"/>
      <c r="AC354" s="133"/>
      <c r="AD354" s="133"/>
      <c r="AJ354" s="296"/>
    </row>
    <row r="355" spans="9:36" s="114" customFormat="1" ht="12" customHeight="1" x14ac:dyDescent="0.25">
      <c r="I355" s="112"/>
      <c r="J355" s="133"/>
      <c r="AC355" s="133"/>
      <c r="AD355" s="133"/>
      <c r="AJ355" s="296"/>
    </row>
    <row r="356" spans="9:36" s="114" customFormat="1" ht="12" customHeight="1" x14ac:dyDescent="0.25">
      <c r="I356" s="112"/>
      <c r="J356" s="133"/>
      <c r="AC356" s="133"/>
      <c r="AD356" s="133"/>
      <c r="AJ356" s="296"/>
    </row>
    <row r="357" spans="9:36" s="114" customFormat="1" ht="12" customHeight="1" x14ac:dyDescent="0.25">
      <c r="I357" s="112"/>
      <c r="J357" s="133"/>
      <c r="AC357" s="133"/>
      <c r="AD357" s="133"/>
      <c r="AJ357" s="296"/>
    </row>
    <row r="358" spans="9:36" s="114" customFormat="1" ht="12" customHeight="1" x14ac:dyDescent="0.25">
      <c r="I358" s="112"/>
      <c r="J358" s="133"/>
      <c r="AC358" s="133"/>
      <c r="AD358" s="133"/>
      <c r="AJ358" s="296"/>
    </row>
    <row r="359" spans="9:36" s="114" customFormat="1" ht="12" customHeight="1" x14ac:dyDescent="0.25">
      <c r="I359" s="112"/>
      <c r="J359" s="133"/>
      <c r="AC359" s="133"/>
      <c r="AD359" s="133"/>
      <c r="AJ359" s="296"/>
    </row>
    <row r="360" spans="9:36" s="114" customFormat="1" ht="12" customHeight="1" x14ac:dyDescent="0.25">
      <c r="I360" s="112"/>
      <c r="J360" s="133"/>
      <c r="AC360" s="133"/>
      <c r="AD360" s="133"/>
      <c r="AJ360" s="296"/>
    </row>
    <row r="361" spans="9:36" s="114" customFormat="1" ht="12" customHeight="1" x14ac:dyDescent="0.25">
      <c r="I361" s="112"/>
      <c r="J361" s="133"/>
      <c r="AC361" s="133"/>
      <c r="AD361" s="133"/>
      <c r="AJ361" s="296"/>
    </row>
    <row r="362" spans="9:36" s="114" customFormat="1" ht="12" customHeight="1" x14ac:dyDescent="0.25">
      <c r="I362" s="112"/>
      <c r="J362" s="133"/>
      <c r="AC362" s="133"/>
      <c r="AD362" s="133"/>
      <c r="AJ362" s="296"/>
    </row>
    <row r="363" spans="9:36" s="114" customFormat="1" ht="12" customHeight="1" x14ac:dyDescent="0.25">
      <c r="I363" s="112"/>
      <c r="J363" s="133"/>
      <c r="AC363" s="133"/>
      <c r="AD363" s="133"/>
      <c r="AJ363" s="296"/>
    </row>
    <row r="364" spans="9:36" s="114" customFormat="1" ht="12" customHeight="1" x14ac:dyDescent="0.25">
      <c r="I364" s="112"/>
      <c r="J364" s="133"/>
      <c r="AC364" s="133"/>
      <c r="AD364" s="133"/>
      <c r="AJ364" s="296"/>
    </row>
    <row r="365" spans="9:36" s="114" customFormat="1" ht="12" customHeight="1" x14ac:dyDescent="0.25">
      <c r="I365" s="112"/>
      <c r="J365" s="133"/>
      <c r="AC365" s="133"/>
      <c r="AD365" s="133"/>
      <c r="AJ365" s="296"/>
    </row>
    <row r="366" spans="9:36" s="114" customFormat="1" ht="12" customHeight="1" x14ac:dyDescent="0.25">
      <c r="I366" s="112"/>
      <c r="J366" s="133"/>
      <c r="AC366" s="133"/>
      <c r="AD366" s="133"/>
      <c r="AJ366" s="296"/>
    </row>
    <row r="367" spans="9:36" s="114" customFormat="1" ht="12" customHeight="1" x14ac:dyDescent="0.25">
      <c r="I367" s="112"/>
      <c r="J367" s="133"/>
      <c r="AC367" s="133"/>
      <c r="AD367" s="133"/>
      <c r="AJ367" s="296"/>
    </row>
    <row r="368" spans="9:36" s="114" customFormat="1" ht="12" customHeight="1" x14ac:dyDescent="0.25">
      <c r="I368" s="112"/>
      <c r="J368" s="133"/>
      <c r="AC368" s="133"/>
      <c r="AD368" s="133"/>
      <c r="AJ368" s="296"/>
    </row>
    <row r="369" spans="9:36" s="114" customFormat="1" ht="12" customHeight="1" x14ac:dyDescent="0.25">
      <c r="I369" s="112"/>
      <c r="J369" s="133"/>
      <c r="AC369" s="133"/>
      <c r="AD369" s="133"/>
      <c r="AJ369" s="296"/>
    </row>
    <row r="370" spans="9:36" s="114" customFormat="1" ht="12" customHeight="1" x14ac:dyDescent="0.25">
      <c r="I370" s="112"/>
      <c r="J370" s="133"/>
      <c r="AC370" s="133"/>
      <c r="AD370" s="133"/>
      <c r="AJ370" s="296"/>
    </row>
    <row r="371" spans="9:36" s="114" customFormat="1" ht="12" customHeight="1" x14ac:dyDescent="0.25">
      <c r="I371" s="112"/>
      <c r="J371" s="133"/>
      <c r="AC371" s="133"/>
      <c r="AD371" s="133"/>
      <c r="AJ371" s="296"/>
    </row>
    <row r="372" spans="9:36" s="114" customFormat="1" ht="12" customHeight="1" x14ac:dyDescent="0.25">
      <c r="I372" s="112"/>
      <c r="J372" s="133"/>
      <c r="AC372" s="133"/>
      <c r="AD372" s="133"/>
      <c r="AJ372" s="296"/>
    </row>
    <row r="374" spans="9:36" s="114" customFormat="1" ht="12" customHeight="1" x14ac:dyDescent="0.25">
      <c r="I374" s="112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J374" s="296"/>
    </row>
    <row r="375" spans="9:36" s="114" customFormat="1" ht="12" customHeight="1" x14ac:dyDescent="0.25">
      <c r="I375" s="112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J375" s="296"/>
    </row>
    <row r="376" spans="9:36" s="114" customFormat="1" ht="12" customHeight="1" x14ac:dyDescent="0.25">
      <c r="I376" s="112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J376" s="296"/>
    </row>
    <row r="377" spans="9:36" s="114" customFormat="1" ht="12" customHeight="1" x14ac:dyDescent="0.25">
      <c r="I377" s="112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J377" s="296"/>
    </row>
    <row r="378" spans="9:36" s="114" customFormat="1" ht="12" customHeight="1" x14ac:dyDescent="0.25">
      <c r="I378" s="112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J378" s="296"/>
    </row>
    <row r="379" spans="9:36" s="114" customFormat="1" ht="12" customHeight="1" x14ac:dyDescent="0.25">
      <c r="I379" s="112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  <c r="AJ379" s="296"/>
    </row>
    <row r="380" spans="9:36" s="114" customFormat="1" ht="12" customHeight="1" x14ac:dyDescent="0.25">
      <c r="I380" s="112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  <c r="AJ380" s="296"/>
    </row>
    <row r="381" spans="9:36" s="114" customFormat="1" ht="12" customHeight="1" x14ac:dyDescent="0.25">
      <c r="I381" s="112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J381" s="296"/>
    </row>
    <row r="382" spans="9:36" s="114" customFormat="1" ht="12" customHeight="1" x14ac:dyDescent="0.25">
      <c r="I382" s="112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3"/>
      <c r="AF382" s="133"/>
      <c r="AG382" s="133"/>
      <c r="AJ382" s="296"/>
    </row>
    <row r="383" spans="9:36" s="114" customFormat="1" ht="12" customHeight="1" x14ac:dyDescent="0.25">
      <c r="I383" s="112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  <c r="AE383" s="133"/>
      <c r="AF383" s="133"/>
      <c r="AG383" s="133"/>
      <c r="AJ383" s="296"/>
    </row>
    <row r="384" spans="9:36" s="114" customFormat="1" ht="12" customHeight="1" x14ac:dyDescent="0.25">
      <c r="I384" s="112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  <c r="AE384" s="133"/>
      <c r="AF384" s="133"/>
      <c r="AG384" s="133"/>
      <c r="AJ384" s="296"/>
    </row>
    <row r="385" spans="9:36" s="114" customFormat="1" ht="12" customHeight="1" x14ac:dyDescent="0.25">
      <c r="I385" s="112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  <c r="AE385" s="133"/>
      <c r="AF385" s="133"/>
      <c r="AG385" s="133"/>
      <c r="AJ385" s="296"/>
    </row>
    <row r="386" spans="9:36" s="114" customFormat="1" ht="12" customHeight="1" x14ac:dyDescent="0.25">
      <c r="I386" s="112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/>
      <c r="AG386" s="133"/>
      <c r="AJ386" s="296"/>
    </row>
    <row r="387" spans="9:36" s="114" customFormat="1" ht="12" customHeight="1" x14ac:dyDescent="0.25">
      <c r="I387" s="112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J387" s="296"/>
    </row>
    <row r="388" spans="9:36" s="114" customFormat="1" ht="12" customHeight="1" x14ac:dyDescent="0.25">
      <c r="I388" s="112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3"/>
      <c r="AF388" s="133"/>
      <c r="AG388" s="133"/>
      <c r="AJ388" s="296"/>
    </row>
    <row r="389" spans="9:36" s="114" customFormat="1" ht="12" customHeight="1" x14ac:dyDescent="0.25">
      <c r="I389" s="112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3"/>
      <c r="AF389" s="133"/>
      <c r="AG389" s="133"/>
      <c r="AJ389" s="296"/>
    </row>
    <row r="390" spans="9:36" s="114" customFormat="1" ht="12" customHeight="1" x14ac:dyDescent="0.25">
      <c r="I390" s="112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3"/>
      <c r="AF390" s="133"/>
      <c r="AG390" s="133"/>
      <c r="AJ390" s="296"/>
    </row>
    <row r="391" spans="9:36" s="114" customFormat="1" ht="12" customHeight="1" x14ac:dyDescent="0.25">
      <c r="I391" s="112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3"/>
      <c r="AF391" s="133"/>
      <c r="AG391" s="133"/>
      <c r="AJ391" s="296"/>
    </row>
    <row r="392" spans="9:36" s="114" customFormat="1" ht="12" customHeight="1" x14ac:dyDescent="0.25">
      <c r="I392" s="112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  <c r="AE392" s="133"/>
      <c r="AF392" s="133"/>
      <c r="AG392" s="133"/>
      <c r="AJ392" s="296"/>
    </row>
    <row r="393" spans="9:36" s="114" customFormat="1" ht="12" customHeight="1" x14ac:dyDescent="0.25">
      <c r="I393" s="112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  <c r="AE393" s="133"/>
      <c r="AF393" s="133"/>
      <c r="AG393" s="133"/>
      <c r="AJ393" s="296"/>
    </row>
    <row r="394" spans="9:36" s="114" customFormat="1" ht="12" customHeight="1" x14ac:dyDescent="0.25">
      <c r="I394" s="112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J394" s="296"/>
    </row>
    <row r="395" spans="9:36" s="114" customFormat="1" ht="12" customHeight="1" x14ac:dyDescent="0.25">
      <c r="I395" s="112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  <c r="AE395" s="133"/>
      <c r="AF395" s="133"/>
      <c r="AG395" s="133"/>
      <c r="AJ395" s="296"/>
    </row>
    <row r="396" spans="9:36" s="114" customFormat="1" ht="12" customHeight="1" x14ac:dyDescent="0.25">
      <c r="I396" s="112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  <c r="AE396" s="133"/>
      <c r="AF396" s="133"/>
      <c r="AG396" s="133"/>
      <c r="AJ396" s="296"/>
    </row>
    <row r="397" spans="9:36" s="114" customFormat="1" ht="12" customHeight="1" x14ac:dyDescent="0.25">
      <c r="I397" s="112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  <c r="AE397" s="133"/>
      <c r="AF397" s="133"/>
      <c r="AG397" s="133"/>
      <c r="AJ397" s="296"/>
    </row>
    <row r="398" spans="9:36" s="114" customFormat="1" ht="12" customHeight="1" x14ac:dyDescent="0.25">
      <c r="I398" s="112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  <c r="AE398" s="133"/>
      <c r="AF398" s="133"/>
      <c r="AG398" s="133"/>
      <c r="AJ398" s="296"/>
    </row>
    <row r="399" spans="9:36" s="114" customFormat="1" ht="12" customHeight="1" x14ac:dyDescent="0.25">
      <c r="I399" s="112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3"/>
      <c r="AF399" s="133"/>
      <c r="AG399" s="133"/>
      <c r="AJ399" s="296"/>
    </row>
    <row r="400" spans="9:36" s="114" customFormat="1" ht="12" customHeight="1" x14ac:dyDescent="0.25">
      <c r="I400" s="112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  <c r="AE400" s="133"/>
      <c r="AF400" s="133"/>
      <c r="AG400" s="133"/>
      <c r="AJ400" s="296"/>
    </row>
    <row r="401" spans="9:36" s="114" customFormat="1" ht="12" customHeight="1" x14ac:dyDescent="0.25">
      <c r="I401" s="112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  <c r="AE401" s="133"/>
      <c r="AF401" s="133"/>
      <c r="AG401" s="133"/>
      <c r="AJ401" s="296"/>
    </row>
    <row r="402" spans="9:36" s="114" customFormat="1" ht="12" customHeight="1" x14ac:dyDescent="0.25">
      <c r="I402" s="112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  <c r="AE402" s="133"/>
      <c r="AF402" s="133"/>
      <c r="AG402" s="133"/>
      <c r="AJ402" s="296"/>
    </row>
    <row r="403" spans="9:36" s="114" customFormat="1" ht="12" customHeight="1" x14ac:dyDescent="0.25">
      <c r="I403" s="112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  <c r="AE403" s="133"/>
      <c r="AF403" s="133"/>
      <c r="AG403" s="133"/>
      <c r="AJ403" s="296"/>
    </row>
    <row r="404" spans="9:36" s="114" customFormat="1" ht="12" customHeight="1" x14ac:dyDescent="0.25">
      <c r="I404" s="112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  <c r="AE404" s="133"/>
      <c r="AF404" s="133"/>
      <c r="AG404" s="133"/>
      <c r="AJ404" s="296"/>
    </row>
    <row r="405" spans="9:36" s="114" customFormat="1" ht="12" customHeight="1" x14ac:dyDescent="0.25">
      <c r="I405" s="112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  <c r="AE405" s="133"/>
      <c r="AF405" s="133"/>
      <c r="AG405" s="133"/>
      <c r="AJ405" s="296"/>
    </row>
    <row r="406" spans="9:36" s="114" customFormat="1" ht="12" customHeight="1" x14ac:dyDescent="0.25">
      <c r="I406" s="112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  <c r="AE406" s="133"/>
      <c r="AF406" s="133"/>
      <c r="AG406" s="133"/>
      <c r="AJ406" s="296"/>
    </row>
    <row r="407" spans="9:36" s="114" customFormat="1" ht="12" customHeight="1" x14ac:dyDescent="0.25">
      <c r="I407" s="112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J407" s="296"/>
    </row>
    <row r="408" spans="9:36" s="114" customFormat="1" ht="12" customHeight="1" x14ac:dyDescent="0.25">
      <c r="I408" s="112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  <c r="AE408" s="133"/>
      <c r="AF408" s="133"/>
      <c r="AG408" s="133"/>
      <c r="AJ408" s="296"/>
    </row>
    <row r="409" spans="9:36" s="114" customFormat="1" ht="12" customHeight="1" x14ac:dyDescent="0.25">
      <c r="I409" s="112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  <c r="AE409" s="133"/>
      <c r="AF409" s="133"/>
      <c r="AG409" s="133"/>
      <c r="AJ409" s="296"/>
    </row>
    <row r="410" spans="9:36" s="114" customFormat="1" ht="12" customHeight="1" x14ac:dyDescent="0.25">
      <c r="I410" s="112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  <c r="AE410" s="133"/>
      <c r="AF410" s="133"/>
      <c r="AG410" s="133"/>
      <c r="AJ410" s="296"/>
    </row>
    <row r="411" spans="9:36" s="114" customFormat="1" ht="12" customHeight="1" x14ac:dyDescent="0.25">
      <c r="I411" s="112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  <c r="AE411" s="133"/>
      <c r="AF411" s="133"/>
      <c r="AG411" s="133"/>
      <c r="AJ411" s="296"/>
    </row>
    <row r="412" spans="9:36" s="114" customFormat="1" ht="12" customHeight="1" x14ac:dyDescent="0.25">
      <c r="I412" s="112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  <c r="AE412" s="133"/>
      <c r="AF412" s="133"/>
      <c r="AG412" s="133"/>
      <c r="AJ412" s="296"/>
    </row>
    <row r="413" spans="9:36" s="114" customFormat="1" ht="12" customHeight="1" x14ac:dyDescent="0.25">
      <c r="I413" s="112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  <c r="AE413" s="133"/>
      <c r="AF413" s="133"/>
      <c r="AG413" s="133"/>
      <c r="AJ413" s="296"/>
    </row>
    <row r="414" spans="9:36" s="114" customFormat="1" ht="12" customHeight="1" x14ac:dyDescent="0.25">
      <c r="I414" s="112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3"/>
      <c r="AF414" s="133"/>
      <c r="AG414" s="133"/>
      <c r="AJ414" s="296"/>
    </row>
    <row r="415" spans="9:36" s="114" customFormat="1" ht="12" customHeight="1" x14ac:dyDescent="0.25">
      <c r="I415" s="112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J415" s="296"/>
    </row>
    <row r="416" spans="9:36" s="114" customFormat="1" ht="12" customHeight="1" x14ac:dyDescent="0.25">
      <c r="I416" s="112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3"/>
      <c r="AF416" s="133"/>
      <c r="AG416" s="133"/>
      <c r="AJ416" s="296"/>
    </row>
    <row r="417" spans="9:36" s="114" customFormat="1" ht="12" customHeight="1" x14ac:dyDescent="0.25">
      <c r="I417" s="112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J417" s="296"/>
    </row>
    <row r="418" spans="9:36" s="114" customFormat="1" ht="12" customHeight="1" x14ac:dyDescent="0.25">
      <c r="I418" s="112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J418" s="296"/>
    </row>
    <row r="419" spans="9:36" s="114" customFormat="1" ht="12" customHeight="1" x14ac:dyDescent="0.25">
      <c r="I419" s="112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J419" s="296"/>
    </row>
    <row r="420" spans="9:36" s="114" customFormat="1" ht="12" customHeight="1" x14ac:dyDescent="0.25">
      <c r="I420" s="112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J420" s="296"/>
    </row>
    <row r="421" spans="9:36" s="114" customFormat="1" ht="12" customHeight="1" x14ac:dyDescent="0.25">
      <c r="I421" s="112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3"/>
      <c r="AF421" s="133"/>
      <c r="AG421" s="133"/>
      <c r="AJ421" s="296"/>
    </row>
    <row r="422" spans="9:36" s="114" customFormat="1" ht="12" customHeight="1" x14ac:dyDescent="0.25">
      <c r="I422" s="112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3"/>
      <c r="AF422" s="133"/>
      <c r="AG422" s="133"/>
      <c r="AJ422" s="296"/>
    </row>
    <row r="423" spans="9:36" s="114" customFormat="1" ht="12" customHeight="1" x14ac:dyDescent="0.25">
      <c r="I423" s="112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3"/>
      <c r="AF423" s="133"/>
      <c r="AG423" s="133"/>
      <c r="AJ423" s="296"/>
    </row>
    <row r="424" spans="9:36" s="114" customFormat="1" ht="12" customHeight="1" x14ac:dyDescent="0.25">
      <c r="I424" s="112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3"/>
      <c r="AF424" s="133"/>
      <c r="AG424" s="133"/>
      <c r="AJ424" s="296"/>
    </row>
    <row r="425" spans="9:36" s="114" customFormat="1" ht="12" customHeight="1" x14ac:dyDescent="0.25">
      <c r="I425" s="112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3"/>
      <c r="AF425" s="133"/>
      <c r="AG425" s="133"/>
      <c r="AJ425" s="296"/>
    </row>
    <row r="426" spans="9:36" s="114" customFormat="1" ht="12" customHeight="1" x14ac:dyDescent="0.25">
      <c r="I426" s="112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3"/>
      <c r="AF426" s="133"/>
      <c r="AG426" s="133"/>
      <c r="AJ426" s="296"/>
    </row>
    <row r="427" spans="9:36" s="114" customFormat="1" ht="12" customHeight="1" x14ac:dyDescent="0.25">
      <c r="I427" s="112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3"/>
      <c r="AF427" s="133"/>
      <c r="AG427" s="133"/>
      <c r="AJ427" s="296"/>
    </row>
    <row r="428" spans="9:36" s="114" customFormat="1" ht="12" customHeight="1" x14ac:dyDescent="0.25">
      <c r="I428" s="112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  <c r="AE428" s="133"/>
      <c r="AF428" s="133"/>
      <c r="AG428" s="133"/>
      <c r="AJ428" s="296"/>
    </row>
    <row r="429" spans="9:36" s="114" customFormat="1" ht="12" customHeight="1" x14ac:dyDescent="0.25">
      <c r="I429" s="112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  <c r="AE429" s="133"/>
      <c r="AF429" s="133"/>
      <c r="AG429" s="133"/>
      <c r="AJ429" s="296"/>
    </row>
    <row r="430" spans="9:36" s="114" customFormat="1" ht="12" customHeight="1" x14ac:dyDescent="0.25">
      <c r="I430" s="112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  <c r="AE430" s="133"/>
      <c r="AF430" s="133"/>
      <c r="AG430" s="133"/>
      <c r="AJ430" s="296"/>
    </row>
    <row r="431" spans="9:36" s="114" customFormat="1" ht="12" customHeight="1" x14ac:dyDescent="0.25">
      <c r="I431" s="112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  <c r="AE431" s="133"/>
      <c r="AF431" s="133"/>
      <c r="AG431" s="133"/>
      <c r="AJ431" s="296"/>
    </row>
    <row r="432" spans="9:36" s="114" customFormat="1" ht="12" customHeight="1" x14ac:dyDescent="0.25">
      <c r="I432" s="112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J432" s="296"/>
    </row>
    <row r="434" spans="9:36" s="114" customFormat="1" ht="12" customHeight="1" x14ac:dyDescent="0.25">
      <c r="I434" s="112"/>
      <c r="J434" s="133"/>
      <c r="AC434" s="133"/>
      <c r="AD434" s="133"/>
      <c r="AJ434" s="296"/>
    </row>
    <row r="435" spans="9:36" s="114" customFormat="1" ht="12" customHeight="1" x14ac:dyDescent="0.25">
      <c r="I435" s="112"/>
      <c r="J435" s="133"/>
      <c r="AC435" s="133"/>
      <c r="AD435" s="133"/>
      <c r="AJ435" s="296"/>
    </row>
    <row r="436" spans="9:36" s="114" customFormat="1" ht="12" customHeight="1" x14ac:dyDescent="0.25">
      <c r="I436" s="112"/>
      <c r="J436" s="133"/>
      <c r="AC436" s="133"/>
      <c r="AD436" s="133"/>
      <c r="AJ436" s="296"/>
    </row>
    <row r="437" spans="9:36" s="114" customFormat="1" ht="12" customHeight="1" x14ac:dyDescent="0.25">
      <c r="I437" s="112"/>
      <c r="J437" s="133"/>
      <c r="AC437" s="133"/>
      <c r="AD437" s="133"/>
      <c r="AJ437" s="296"/>
    </row>
    <row r="438" spans="9:36" s="114" customFormat="1" ht="12" customHeight="1" x14ac:dyDescent="0.25">
      <c r="I438" s="112"/>
      <c r="J438" s="133"/>
      <c r="AC438" s="133"/>
      <c r="AD438" s="133"/>
      <c r="AJ438" s="296"/>
    </row>
    <row r="439" spans="9:36" s="114" customFormat="1" ht="12" customHeight="1" x14ac:dyDescent="0.25">
      <c r="I439" s="112"/>
      <c r="J439" s="133"/>
      <c r="AC439" s="133"/>
      <c r="AD439" s="133"/>
      <c r="AJ439" s="296"/>
    </row>
    <row r="440" spans="9:36" s="114" customFormat="1" ht="12" customHeight="1" x14ac:dyDescent="0.25">
      <c r="I440" s="112"/>
      <c r="J440" s="133"/>
      <c r="AC440" s="133"/>
      <c r="AD440" s="133"/>
      <c r="AJ440" s="296"/>
    </row>
    <row r="441" spans="9:36" s="114" customFormat="1" ht="12" customHeight="1" x14ac:dyDescent="0.25">
      <c r="I441" s="112"/>
      <c r="J441" s="133"/>
      <c r="AC441" s="133"/>
      <c r="AD441" s="133"/>
      <c r="AJ441" s="296"/>
    </row>
    <row r="442" spans="9:36" s="114" customFormat="1" ht="12" customHeight="1" x14ac:dyDescent="0.25">
      <c r="I442" s="112"/>
      <c r="J442" s="133"/>
      <c r="AC442" s="133"/>
      <c r="AD442" s="133"/>
      <c r="AJ442" s="296"/>
    </row>
    <row r="443" spans="9:36" s="114" customFormat="1" ht="12" customHeight="1" x14ac:dyDescent="0.25">
      <c r="I443" s="112"/>
      <c r="J443" s="133"/>
      <c r="AC443" s="133"/>
      <c r="AD443" s="133"/>
      <c r="AJ443" s="296"/>
    </row>
    <row r="444" spans="9:36" s="114" customFormat="1" ht="12" customHeight="1" x14ac:dyDescent="0.25">
      <c r="I444" s="112"/>
      <c r="J444" s="133"/>
      <c r="AC444" s="133"/>
      <c r="AD444" s="133"/>
      <c r="AJ444" s="296"/>
    </row>
    <row r="445" spans="9:36" s="114" customFormat="1" ht="12" customHeight="1" x14ac:dyDescent="0.25">
      <c r="I445" s="112"/>
      <c r="J445" s="133"/>
      <c r="AC445" s="133"/>
      <c r="AD445" s="133"/>
      <c r="AJ445" s="296"/>
    </row>
    <row r="446" spans="9:36" s="114" customFormat="1" ht="12" customHeight="1" x14ac:dyDescent="0.25">
      <c r="I446" s="112"/>
      <c r="J446" s="133"/>
      <c r="AC446" s="133"/>
      <c r="AD446" s="133"/>
      <c r="AJ446" s="296"/>
    </row>
    <row r="447" spans="9:36" s="114" customFormat="1" ht="12" customHeight="1" x14ac:dyDescent="0.25">
      <c r="I447" s="112"/>
      <c r="J447" s="133"/>
      <c r="AC447" s="133"/>
      <c r="AD447" s="133"/>
      <c r="AJ447" s="296"/>
    </row>
    <row r="448" spans="9:36" s="114" customFormat="1" ht="12" customHeight="1" x14ac:dyDescent="0.25">
      <c r="I448" s="112"/>
      <c r="J448" s="133"/>
      <c r="AC448" s="133"/>
      <c r="AD448" s="133"/>
      <c r="AJ448" s="296"/>
    </row>
    <row r="449" spans="9:36" s="114" customFormat="1" ht="12" customHeight="1" x14ac:dyDescent="0.25">
      <c r="I449" s="112"/>
      <c r="J449" s="133"/>
      <c r="AC449" s="133"/>
      <c r="AD449" s="133"/>
      <c r="AJ449" s="296"/>
    </row>
    <row r="450" spans="9:36" s="114" customFormat="1" ht="12" customHeight="1" x14ac:dyDescent="0.25">
      <c r="I450" s="112"/>
      <c r="J450" s="133"/>
      <c r="AC450" s="133"/>
      <c r="AD450" s="133"/>
      <c r="AJ450" s="296"/>
    </row>
    <row r="451" spans="9:36" s="114" customFormat="1" ht="12" customHeight="1" x14ac:dyDescent="0.25">
      <c r="I451" s="112"/>
      <c r="J451" s="133"/>
      <c r="AC451" s="133"/>
      <c r="AD451" s="133"/>
      <c r="AJ451" s="296"/>
    </row>
    <row r="452" spans="9:36" s="114" customFormat="1" ht="12" customHeight="1" x14ac:dyDescent="0.25">
      <c r="I452" s="112"/>
      <c r="J452" s="133"/>
      <c r="AC452" s="133"/>
      <c r="AD452" s="133"/>
      <c r="AJ452" s="296"/>
    </row>
    <row r="453" spans="9:36" s="114" customFormat="1" ht="12" customHeight="1" x14ac:dyDescent="0.25">
      <c r="I453" s="112"/>
      <c r="J453" s="133"/>
      <c r="AC453" s="133"/>
      <c r="AD453" s="133"/>
      <c r="AJ453" s="296"/>
    </row>
    <row r="454" spans="9:36" s="114" customFormat="1" ht="12" customHeight="1" x14ac:dyDescent="0.25">
      <c r="I454" s="112"/>
      <c r="J454" s="133"/>
      <c r="AC454" s="133"/>
      <c r="AD454" s="133"/>
      <c r="AJ454" s="296"/>
    </row>
    <row r="455" spans="9:36" s="114" customFormat="1" ht="12" customHeight="1" x14ac:dyDescent="0.25">
      <c r="I455" s="112"/>
      <c r="J455" s="133"/>
      <c r="AC455" s="133"/>
      <c r="AD455" s="133"/>
      <c r="AJ455" s="296"/>
    </row>
    <row r="456" spans="9:36" s="114" customFormat="1" ht="12" customHeight="1" x14ac:dyDescent="0.25">
      <c r="I456" s="112"/>
      <c r="J456" s="133"/>
      <c r="AC456" s="133"/>
      <c r="AD456" s="133"/>
      <c r="AJ456" s="296"/>
    </row>
    <row r="457" spans="9:36" s="114" customFormat="1" ht="12" customHeight="1" x14ac:dyDescent="0.25">
      <c r="I457" s="112"/>
      <c r="J457" s="133"/>
      <c r="AC457" s="133"/>
      <c r="AD457" s="133"/>
      <c r="AJ457" s="296"/>
    </row>
    <row r="458" spans="9:36" s="114" customFormat="1" ht="12" customHeight="1" x14ac:dyDescent="0.25">
      <c r="I458" s="112"/>
      <c r="J458" s="133"/>
      <c r="AC458" s="133"/>
      <c r="AD458" s="133"/>
      <c r="AJ458" s="296"/>
    </row>
    <row r="459" spans="9:36" s="114" customFormat="1" ht="12" customHeight="1" x14ac:dyDescent="0.25">
      <c r="I459" s="112"/>
      <c r="J459" s="133"/>
      <c r="AC459" s="133"/>
      <c r="AD459" s="133"/>
      <c r="AJ459" s="296"/>
    </row>
    <row r="460" spans="9:36" s="114" customFormat="1" ht="12" customHeight="1" x14ac:dyDescent="0.25">
      <c r="I460" s="112"/>
      <c r="J460" s="133"/>
      <c r="AC460" s="133"/>
      <c r="AD460" s="133"/>
      <c r="AJ460" s="296"/>
    </row>
    <row r="461" spans="9:36" s="114" customFormat="1" ht="12" customHeight="1" x14ac:dyDescent="0.25">
      <c r="I461" s="112"/>
      <c r="J461" s="133"/>
      <c r="AC461" s="133"/>
      <c r="AD461" s="133"/>
      <c r="AJ461" s="296"/>
    </row>
    <row r="462" spans="9:36" s="114" customFormat="1" ht="12" customHeight="1" x14ac:dyDescent="0.25">
      <c r="I462" s="112"/>
      <c r="J462" s="133"/>
      <c r="AC462" s="133"/>
      <c r="AD462" s="133"/>
      <c r="AJ462" s="296"/>
    </row>
    <row r="463" spans="9:36" s="114" customFormat="1" ht="12" customHeight="1" x14ac:dyDescent="0.25">
      <c r="I463" s="112"/>
      <c r="J463" s="133"/>
      <c r="AC463" s="133"/>
      <c r="AD463" s="133"/>
      <c r="AJ463" s="296"/>
    </row>
    <row r="464" spans="9:36" s="114" customFormat="1" ht="12" customHeight="1" x14ac:dyDescent="0.25">
      <c r="I464" s="112"/>
      <c r="J464" s="133"/>
      <c r="AC464" s="133"/>
      <c r="AD464" s="133"/>
      <c r="AJ464" s="296"/>
    </row>
    <row r="465" spans="9:36" s="114" customFormat="1" ht="12" customHeight="1" x14ac:dyDescent="0.25">
      <c r="I465" s="112"/>
      <c r="J465" s="133"/>
      <c r="AC465" s="133"/>
      <c r="AD465" s="133"/>
      <c r="AJ465" s="296"/>
    </row>
    <row r="466" spans="9:36" s="114" customFormat="1" ht="12" customHeight="1" x14ac:dyDescent="0.25">
      <c r="I466" s="112"/>
      <c r="J466" s="133"/>
      <c r="AC466" s="133"/>
      <c r="AD466" s="133"/>
      <c r="AJ466" s="296"/>
    </row>
    <row r="467" spans="9:36" s="114" customFormat="1" ht="12" customHeight="1" x14ac:dyDescent="0.25">
      <c r="I467" s="112"/>
      <c r="J467" s="133"/>
      <c r="AC467" s="133"/>
      <c r="AD467" s="133"/>
      <c r="AJ467" s="296"/>
    </row>
    <row r="468" spans="9:36" s="114" customFormat="1" ht="12" customHeight="1" x14ac:dyDescent="0.25">
      <c r="I468" s="112"/>
      <c r="J468" s="133"/>
      <c r="AC468" s="133"/>
      <c r="AD468" s="133"/>
      <c r="AJ468" s="296"/>
    </row>
    <row r="469" spans="9:36" s="114" customFormat="1" ht="12" customHeight="1" x14ac:dyDescent="0.25">
      <c r="I469" s="112"/>
      <c r="J469" s="133"/>
      <c r="AC469" s="133"/>
      <c r="AD469" s="133"/>
      <c r="AJ469" s="296"/>
    </row>
    <row r="470" spans="9:36" s="114" customFormat="1" ht="12" customHeight="1" x14ac:dyDescent="0.25">
      <c r="I470" s="112"/>
      <c r="J470" s="133"/>
      <c r="AC470" s="133"/>
      <c r="AD470" s="133"/>
      <c r="AJ470" s="296"/>
    </row>
    <row r="471" spans="9:36" s="114" customFormat="1" ht="12" customHeight="1" x14ac:dyDescent="0.25">
      <c r="I471" s="112"/>
      <c r="J471" s="133"/>
      <c r="AC471" s="133"/>
      <c r="AD471" s="133"/>
      <c r="AJ471" s="296"/>
    </row>
    <row r="472" spans="9:36" s="114" customFormat="1" ht="12" customHeight="1" x14ac:dyDescent="0.25">
      <c r="I472" s="112"/>
      <c r="J472" s="133"/>
      <c r="AC472" s="133"/>
      <c r="AD472" s="133"/>
      <c r="AJ472" s="296"/>
    </row>
    <row r="473" spans="9:36" s="114" customFormat="1" ht="12" customHeight="1" x14ac:dyDescent="0.25">
      <c r="I473" s="112"/>
      <c r="J473" s="133"/>
      <c r="AC473" s="133"/>
      <c r="AD473" s="133"/>
      <c r="AJ473" s="296"/>
    </row>
    <row r="474" spans="9:36" s="114" customFormat="1" ht="12" customHeight="1" x14ac:dyDescent="0.25">
      <c r="I474" s="112"/>
      <c r="J474" s="133"/>
      <c r="AC474" s="133"/>
      <c r="AD474" s="133"/>
      <c r="AJ474" s="296"/>
    </row>
    <row r="475" spans="9:36" s="114" customFormat="1" ht="12" customHeight="1" x14ac:dyDescent="0.25">
      <c r="I475" s="112"/>
      <c r="J475" s="133"/>
      <c r="AC475" s="133"/>
      <c r="AD475" s="133"/>
      <c r="AJ475" s="296"/>
    </row>
    <row r="476" spans="9:36" s="114" customFormat="1" ht="12" customHeight="1" x14ac:dyDescent="0.25">
      <c r="I476" s="112"/>
      <c r="J476" s="133"/>
      <c r="AC476" s="133"/>
      <c r="AD476" s="133"/>
      <c r="AJ476" s="296"/>
    </row>
    <row r="477" spans="9:36" s="114" customFormat="1" ht="12" customHeight="1" x14ac:dyDescent="0.25">
      <c r="I477" s="112"/>
      <c r="J477" s="133"/>
      <c r="AC477" s="133"/>
      <c r="AD477" s="133"/>
      <c r="AJ477" s="296"/>
    </row>
    <row r="478" spans="9:36" s="114" customFormat="1" ht="12" customHeight="1" x14ac:dyDescent="0.25">
      <c r="I478" s="112"/>
      <c r="J478" s="133"/>
      <c r="AC478" s="133"/>
      <c r="AD478" s="133"/>
      <c r="AJ478" s="296"/>
    </row>
    <row r="479" spans="9:36" s="114" customFormat="1" ht="12" customHeight="1" x14ac:dyDescent="0.25">
      <c r="I479" s="112"/>
      <c r="J479" s="133"/>
      <c r="AC479" s="133"/>
      <c r="AD479" s="133"/>
      <c r="AJ479" s="296"/>
    </row>
    <row r="480" spans="9:36" s="114" customFormat="1" ht="12" customHeight="1" x14ac:dyDescent="0.25">
      <c r="I480" s="112"/>
      <c r="J480" s="133"/>
      <c r="AC480" s="133"/>
      <c r="AD480" s="133"/>
      <c r="AJ480" s="296"/>
    </row>
    <row r="481" spans="9:36" s="114" customFormat="1" ht="12" customHeight="1" x14ac:dyDescent="0.25">
      <c r="I481" s="112"/>
      <c r="J481" s="133"/>
      <c r="AC481" s="133"/>
      <c r="AD481" s="133"/>
      <c r="AJ481" s="296"/>
    </row>
    <row r="482" spans="9:36" s="114" customFormat="1" ht="12" customHeight="1" x14ac:dyDescent="0.25">
      <c r="I482" s="112"/>
      <c r="J482" s="133"/>
      <c r="AC482" s="133"/>
      <c r="AD482" s="133"/>
      <c r="AJ482" s="296"/>
    </row>
    <row r="483" spans="9:36" s="114" customFormat="1" ht="12" customHeight="1" x14ac:dyDescent="0.25">
      <c r="I483" s="112"/>
      <c r="J483" s="133"/>
      <c r="AC483" s="133"/>
      <c r="AD483" s="133"/>
      <c r="AJ483" s="296"/>
    </row>
    <row r="484" spans="9:36" s="114" customFormat="1" ht="12" customHeight="1" x14ac:dyDescent="0.25">
      <c r="I484" s="112"/>
      <c r="J484" s="133"/>
      <c r="AC484" s="133"/>
      <c r="AD484" s="133"/>
      <c r="AJ484" s="296"/>
    </row>
    <row r="485" spans="9:36" s="114" customFormat="1" ht="12" customHeight="1" x14ac:dyDescent="0.25">
      <c r="I485" s="112"/>
      <c r="J485" s="133"/>
      <c r="AC485" s="133"/>
      <c r="AD485" s="133"/>
      <c r="AJ485" s="296"/>
    </row>
    <row r="486" spans="9:36" s="114" customFormat="1" ht="12" customHeight="1" x14ac:dyDescent="0.25">
      <c r="I486" s="112"/>
      <c r="J486" s="133"/>
      <c r="AC486" s="133"/>
      <c r="AD486" s="133"/>
      <c r="AJ486" s="296"/>
    </row>
    <row r="487" spans="9:36" s="114" customFormat="1" ht="12" customHeight="1" x14ac:dyDescent="0.25">
      <c r="I487" s="112"/>
      <c r="J487" s="133"/>
      <c r="AC487" s="133"/>
      <c r="AD487" s="133"/>
      <c r="AJ487" s="296"/>
    </row>
    <row r="488" spans="9:36" s="114" customFormat="1" ht="12" customHeight="1" x14ac:dyDescent="0.25">
      <c r="I488" s="112"/>
      <c r="J488" s="133"/>
      <c r="AC488" s="133"/>
      <c r="AD488" s="133"/>
      <c r="AJ488" s="296"/>
    </row>
    <row r="489" spans="9:36" s="114" customFormat="1" ht="12" customHeight="1" x14ac:dyDescent="0.25">
      <c r="I489" s="112"/>
      <c r="J489" s="133"/>
      <c r="AC489" s="133"/>
      <c r="AD489" s="133"/>
      <c r="AJ489" s="296"/>
    </row>
    <row r="490" spans="9:36" s="114" customFormat="1" ht="12" customHeight="1" x14ac:dyDescent="0.25">
      <c r="I490" s="112"/>
      <c r="J490" s="133"/>
      <c r="AC490" s="133"/>
      <c r="AD490" s="133"/>
      <c r="AJ490" s="296"/>
    </row>
    <row r="491" spans="9:36" s="114" customFormat="1" ht="12" customHeight="1" x14ac:dyDescent="0.25">
      <c r="I491" s="112"/>
      <c r="J491" s="133"/>
      <c r="AC491" s="133"/>
      <c r="AD491" s="133"/>
      <c r="AJ491" s="296"/>
    </row>
    <row r="492" spans="9:36" s="114" customFormat="1" ht="12" customHeight="1" x14ac:dyDescent="0.25">
      <c r="I492" s="112"/>
      <c r="J492" s="133"/>
      <c r="AC492" s="133"/>
      <c r="AD492" s="133"/>
      <c r="AJ492" s="296"/>
    </row>
    <row r="494" spans="9:36" s="114" customFormat="1" ht="12" customHeight="1" x14ac:dyDescent="0.25">
      <c r="I494" s="112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  <c r="AE494" s="133"/>
      <c r="AF494" s="133"/>
      <c r="AG494" s="133"/>
      <c r="AJ494" s="296"/>
    </row>
    <row r="495" spans="9:36" s="114" customFormat="1" ht="12" customHeight="1" x14ac:dyDescent="0.25">
      <c r="I495" s="112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3"/>
      <c r="AF495" s="133"/>
      <c r="AG495" s="133"/>
      <c r="AJ495" s="296"/>
    </row>
    <row r="496" spans="9:36" s="114" customFormat="1" ht="12" customHeight="1" x14ac:dyDescent="0.25">
      <c r="I496" s="112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  <c r="AG496" s="133"/>
      <c r="AJ496" s="296"/>
    </row>
    <row r="497" spans="9:36" s="114" customFormat="1" ht="12" customHeight="1" x14ac:dyDescent="0.25">
      <c r="I497" s="112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  <c r="AG497" s="133"/>
      <c r="AJ497" s="296"/>
    </row>
    <row r="498" spans="9:36" s="114" customFormat="1" ht="12" customHeight="1" x14ac:dyDescent="0.25">
      <c r="I498" s="112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J498" s="296"/>
    </row>
    <row r="499" spans="9:36" s="114" customFormat="1" ht="12" customHeight="1" x14ac:dyDescent="0.25">
      <c r="I499" s="112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3"/>
      <c r="AF499" s="133"/>
      <c r="AG499" s="133"/>
      <c r="AJ499" s="296"/>
    </row>
    <row r="500" spans="9:36" s="114" customFormat="1" ht="12" customHeight="1" x14ac:dyDescent="0.25">
      <c r="I500" s="112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  <c r="AE500" s="133"/>
      <c r="AF500" s="133"/>
      <c r="AG500" s="133"/>
      <c r="AJ500" s="296"/>
    </row>
    <row r="501" spans="9:36" s="114" customFormat="1" ht="12" customHeight="1" x14ac:dyDescent="0.25">
      <c r="I501" s="112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  <c r="AE501" s="133"/>
      <c r="AF501" s="133"/>
      <c r="AG501" s="133"/>
      <c r="AJ501" s="296"/>
    </row>
    <row r="502" spans="9:36" s="114" customFormat="1" ht="12" customHeight="1" x14ac:dyDescent="0.25">
      <c r="I502" s="112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  <c r="AE502" s="133"/>
      <c r="AF502" s="133"/>
      <c r="AG502" s="133"/>
      <c r="AJ502" s="296"/>
    </row>
    <row r="503" spans="9:36" s="114" customFormat="1" ht="12" customHeight="1" x14ac:dyDescent="0.25">
      <c r="I503" s="112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  <c r="AE503" s="133"/>
      <c r="AF503" s="133"/>
      <c r="AG503" s="133"/>
      <c r="AJ503" s="296"/>
    </row>
    <row r="504" spans="9:36" s="114" customFormat="1" ht="12" customHeight="1" x14ac:dyDescent="0.25">
      <c r="I504" s="112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  <c r="AE504" s="133"/>
      <c r="AF504" s="133"/>
      <c r="AG504" s="133"/>
      <c r="AJ504" s="296"/>
    </row>
    <row r="505" spans="9:36" s="114" customFormat="1" ht="12" customHeight="1" x14ac:dyDescent="0.25">
      <c r="I505" s="112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3"/>
      <c r="AF505" s="133"/>
      <c r="AG505" s="133"/>
      <c r="AJ505" s="296"/>
    </row>
    <row r="506" spans="9:36" s="114" customFormat="1" ht="12" customHeight="1" x14ac:dyDescent="0.25">
      <c r="I506" s="112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  <c r="AE506" s="133"/>
      <c r="AF506" s="133"/>
      <c r="AG506" s="133"/>
      <c r="AJ506" s="296"/>
    </row>
    <row r="507" spans="9:36" s="114" customFormat="1" ht="12" customHeight="1" x14ac:dyDescent="0.25">
      <c r="I507" s="112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  <c r="AE507" s="133"/>
      <c r="AF507" s="133"/>
      <c r="AG507" s="133"/>
      <c r="AJ507" s="296"/>
    </row>
    <row r="508" spans="9:36" s="114" customFormat="1" ht="12" customHeight="1" x14ac:dyDescent="0.25">
      <c r="I508" s="112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  <c r="AE508" s="133"/>
      <c r="AF508" s="133"/>
      <c r="AG508" s="133"/>
      <c r="AJ508" s="296"/>
    </row>
    <row r="509" spans="9:36" s="114" customFormat="1" ht="12" customHeight="1" x14ac:dyDescent="0.25">
      <c r="I509" s="112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  <c r="AE509" s="133"/>
      <c r="AF509" s="133"/>
      <c r="AG509" s="133"/>
      <c r="AJ509" s="296"/>
    </row>
    <row r="510" spans="9:36" s="114" customFormat="1" ht="12" customHeight="1" x14ac:dyDescent="0.25">
      <c r="I510" s="112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  <c r="AE510" s="133"/>
      <c r="AF510" s="133"/>
      <c r="AG510" s="133"/>
      <c r="AJ510" s="296"/>
    </row>
    <row r="511" spans="9:36" s="114" customFormat="1" ht="12" customHeight="1" x14ac:dyDescent="0.25">
      <c r="I511" s="112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  <c r="AE511" s="133"/>
      <c r="AF511" s="133"/>
      <c r="AG511" s="133"/>
      <c r="AJ511" s="296"/>
    </row>
    <row r="512" spans="9:36" s="114" customFormat="1" ht="12" customHeight="1" x14ac:dyDescent="0.25">
      <c r="I512" s="112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3"/>
      <c r="AF512" s="133"/>
      <c r="AG512" s="133"/>
      <c r="AJ512" s="296"/>
    </row>
    <row r="513" spans="9:36" s="114" customFormat="1" ht="12" customHeight="1" x14ac:dyDescent="0.25">
      <c r="I513" s="112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  <c r="AE513" s="133"/>
      <c r="AF513" s="133"/>
      <c r="AG513" s="133"/>
      <c r="AJ513" s="296"/>
    </row>
    <row r="514" spans="9:36" s="114" customFormat="1" ht="12" customHeight="1" x14ac:dyDescent="0.25">
      <c r="I514" s="112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  <c r="AE514" s="133"/>
      <c r="AF514" s="133"/>
      <c r="AG514" s="133"/>
      <c r="AJ514" s="296"/>
    </row>
    <row r="515" spans="9:36" s="114" customFormat="1" ht="12" customHeight="1" x14ac:dyDescent="0.25">
      <c r="I515" s="112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  <c r="AE515" s="133"/>
      <c r="AF515" s="133"/>
      <c r="AG515" s="133"/>
      <c r="AJ515" s="296"/>
    </row>
    <row r="516" spans="9:36" s="114" customFormat="1" ht="12" customHeight="1" x14ac:dyDescent="0.25">
      <c r="I516" s="112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  <c r="AE516" s="133"/>
      <c r="AF516" s="133"/>
      <c r="AG516" s="133"/>
      <c r="AJ516" s="296"/>
    </row>
    <row r="518" spans="9:36" s="114" customFormat="1" ht="12" customHeight="1" x14ac:dyDescent="0.25">
      <c r="I518" s="112"/>
      <c r="J518" s="133"/>
      <c r="AC518" s="133"/>
      <c r="AD518" s="133"/>
      <c r="AJ518" s="296"/>
    </row>
    <row r="519" spans="9:36" s="114" customFormat="1" ht="12" customHeight="1" x14ac:dyDescent="0.25">
      <c r="I519" s="112"/>
      <c r="J519" s="133"/>
      <c r="AC519" s="133"/>
      <c r="AD519" s="133"/>
      <c r="AJ519" s="296"/>
    </row>
    <row r="520" spans="9:36" s="114" customFormat="1" ht="12" customHeight="1" x14ac:dyDescent="0.25">
      <c r="I520" s="112"/>
      <c r="J520" s="133"/>
      <c r="AC520" s="133"/>
      <c r="AD520" s="133"/>
      <c r="AJ520" s="296"/>
    </row>
    <row r="521" spans="9:36" s="114" customFormat="1" ht="12" customHeight="1" x14ac:dyDescent="0.25">
      <c r="I521" s="112"/>
      <c r="J521" s="133"/>
      <c r="AC521" s="133"/>
      <c r="AD521" s="133"/>
      <c r="AJ521" s="296"/>
    </row>
    <row r="522" spans="9:36" s="114" customFormat="1" ht="12" customHeight="1" x14ac:dyDescent="0.25">
      <c r="I522" s="112"/>
      <c r="J522" s="133"/>
      <c r="AC522" s="133"/>
      <c r="AD522" s="133"/>
      <c r="AJ522" s="296"/>
    </row>
    <row r="523" spans="9:36" s="114" customFormat="1" ht="12" customHeight="1" x14ac:dyDescent="0.25">
      <c r="I523" s="112"/>
      <c r="J523" s="133"/>
      <c r="AC523" s="133"/>
      <c r="AD523" s="133"/>
      <c r="AJ523" s="296"/>
    </row>
    <row r="524" spans="9:36" s="114" customFormat="1" ht="12" customHeight="1" x14ac:dyDescent="0.25">
      <c r="I524" s="112"/>
      <c r="J524" s="133"/>
      <c r="AC524" s="133"/>
      <c r="AD524" s="133"/>
      <c r="AJ524" s="296"/>
    </row>
    <row r="525" spans="9:36" s="114" customFormat="1" ht="12" customHeight="1" x14ac:dyDescent="0.25">
      <c r="I525" s="112"/>
      <c r="J525" s="133"/>
      <c r="AC525" s="133"/>
      <c r="AD525" s="133"/>
      <c r="AJ525" s="296"/>
    </row>
    <row r="526" spans="9:36" s="114" customFormat="1" ht="12" customHeight="1" x14ac:dyDescent="0.25">
      <c r="I526" s="112"/>
      <c r="J526" s="133"/>
      <c r="AC526" s="133"/>
      <c r="AD526" s="133"/>
      <c r="AJ526" s="296"/>
    </row>
    <row r="527" spans="9:36" s="114" customFormat="1" ht="12" customHeight="1" x14ac:dyDescent="0.25">
      <c r="I527" s="112"/>
      <c r="J527" s="133"/>
      <c r="AC527" s="133"/>
      <c r="AD527" s="133"/>
      <c r="AJ527" s="296"/>
    </row>
    <row r="528" spans="9:36" s="114" customFormat="1" ht="12" customHeight="1" x14ac:dyDescent="0.25">
      <c r="I528" s="112"/>
      <c r="J528" s="133"/>
      <c r="AC528" s="133"/>
      <c r="AD528" s="133"/>
      <c r="AJ528" s="296"/>
    </row>
    <row r="529" spans="9:36" s="114" customFormat="1" ht="12" customHeight="1" x14ac:dyDescent="0.25">
      <c r="I529" s="112"/>
      <c r="J529" s="133"/>
      <c r="AC529" s="133"/>
      <c r="AD529" s="133"/>
      <c r="AJ529" s="296"/>
    </row>
    <row r="530" spans="9:36" s="114" customFormat="1" ht="12" customHeight="1" x14ac:dyDescent="0.25">
      <c r="I530" s="112"/>
      <c r="J530" s="133"/>
      <c r="AC530" s="133"/>
      <c r="AD530" s="133"/>
      <c r="AJ530" s="296"/>
    </row>
    <row r="531" spans="9:36" s="114" customFormat="1" ht="12" customHeight="1" x14ac:dyDescent="0.25">
      <c r="I531" s="112"/>
      <c r="J531" s="133"/>
      <c r="AC531" s="133"/>
      <c r="AD531" s="133"/>
      <c r="AJ531" s="296"/>
    </row>
    <row r="532" spans="9:36" s="114" customFormat="1" ht="12" customHeight="1" x14ac:dyDescent="0.25">
      <c r="I532" s="112"/>
      <c r="J532" s="133"/>
      <c r="AC532" s="133"/>
      <c r="AD532" s="133"/>
      <c r="AJ532" s="296"/>
    </row>
    <row r="533" spans="9:36" s="114" customFormat="1" ht="12" customHeight="1" x14ac:dyDescent="0.25">
      <c r="I533" s="112"/>
      <c r="J533" s="133"/>
      <c r="AC533" s="133"/>
      <c r="AD533" s="133"/>
      <c r="AJ533" s="296"/>
    </row>
    <row r="534" spans="9:36" s="114" customFormat="1" ht="12" customHeight="1" x14ac:dyDescent="0.25">
      <c r="I534" s="112"/>
      <c r="J534" s="133"/>
      <c r="AC534" s="133"/>
      <c r="AD534" s="133"/>
      <c r="AJ534" s="296"/>
    </row>
    <row r="535" spans="9:36" s="114" customFormat="1" ht="12" customHeight="1" x14ac:dyDescent="0.25">
      <c r="I535" s="112"/>
      <c r="J535" s="133"/>
      <c r="AC535" s="133"/>
      <c r="AD535" s="133"/>
      <c r="AJ535" s="296"/>
    </row>
    <row r="536" spans="9:36" s="114" customFormat="1" ht="12" customHeight="1" x14ac:dyDescent="0.25">
      <c r="I536" s="112"/>
      <c r="J536" s="133"/>
      <c r="AC536" s="133"/>
      <c r="AD536" s="133"/>
      <c r="AJ536" s="296"/>
    </row>
    <row r="537" spans="9:36" s="114" customFormat="1" ht="12" customHeight="1" x14ac:dyDescent="0.25">
      <c r="I537" s="112"/>
      <c r="J537" s="133"/>
      <c r="AC537" s="133"/>
      <c r="AD537" s="133"/>
      <c r="AJ537" s="296"/>
    </row>
    <row r="538" spans="9:36" s="114" customFormat="1" ht="12" customHeight="1" x14ac:dyDescent="0.25">
      <c r="I538" s="112"/>
      <c r="J538" s="133"/>
      <c r="AC538" s="133"/>
      <c r="AD538" s="133"/>
      <c r="AJ538" s="296"/>
    </row>
    <row r="539" spans="9:36" s="114" customFormat="1" ht="12" customHeight="1" x14ac:dyDescent="0.25">
      <c r="I539" s="112"/>
      <c r="J539" s="133"/>
      <c r="AC539" s="133"/>
      <c r="AD539" s="133"/>
      <c r="AJ539" s="296"/>
    </row>
    <row r="540" spans="9:36" s="114" customFormat="1" ht="12" customHeight="1" x14ac:dyDescent="0.25">
      <c r="I540" s="112"/>
      <c r="J540" s="133"/>
      <c r="AC540" s="133"/>
      <c r="AD540" s="133"/>
      <c r="AJ540" s="296"/>
    </row>
  </sheetData>
  <mergeCells count="10">
    <mergeCell ref="U9:AA9"/>
    <mergeCell ref="A247:D247"/>
    <mergeCell ref="B248:E248"/>
    <mergeCell ref="A1:C1"/>
    <mergeCell ref="A2:X2"/>
    <mergeCell ref="A6:C6"/>
    <mergeCell ref="E7:I7"/>
    <mergeCell ref="K8:M8"/>
    <mergeCell ref="O8:S8"/>
    <mergeCell ref="U8:AA8"/>
  </mergeCells>
  <conditionalFormatting sqref="E45:AG45">
    <cfRule type="cellIs" dxfId="23" priority="22" stopIfTrue="1" operator="lessThan">
      <formula>-6000</formula>
    </cfRule>
    <cfRule type="cellIs" dxfId="22" priority="23" stopIfTrue="1" operator="lessThan">
      <formula>-3000</formula>
    </cfRule>
    <cfRule type="cellIs" dxfId="21" priority="24" stopIfTrue="1" operator="lessThan">
      <formula>-1000</formula>
    </cfRule>
  </conditionalFormatting>
  <conditionalFormatting sqref="E53:AG53">
    <cfRule type="cellIs" dxfId="20" priority="19" stopIfTrue="1" operator="lessThan">
      <formula>-6000</formula>
    </cfRule>
    <cfRule type="cellIs" dxfId="19" priority="20" stopIfTrue="1" operator="lessThan">
      <formula>-3000</formula>
    </cfRule>
    <cfRule type="cellIs" dxfId="18" priority="21" stopIfTrue="1" operator="lessThan">
      <formula>-1000</formula>
    </cfRule>
  </conditionalFormatting>
  <conditionalFormatting sqref="E78:AG78">
    <cfRule type="cellIs" dxfId="17" priority="16" stopIfTrue="1" operator="lessThan">
      <formula>-6000</formula>
    </cfRule>
    <cfRule type="cellIs" dxfId="16" priority="17" stopIfTrue="1" operator="lessThan">
      <formula>-3000</formula>
    </cfRule>
    <cfRule type="cellIs" dxfId="15" priority="18" stopIfTrue="1" operator="lessThan">
      <formula>-1000</formula>
    </cfRule>
  </conditionalFormatting>
  <conditionalFormatting sqref="E99:AG99">
    <cfRule type="cellIs" dxfId="14" priority="13" stopIfTrue="1" operator="lessThan">
      <formula>-6000</formula>
    </cfRule>
    <cfRule type="cellIs" dxfId="13" priority="14" stopIfTrue="1" operator="lessThan">
      <formula>-3000</formula>
    </cfRule>
    <cfRule type="cellIs" dxfId="12" priority="15" stopIfTrue="1" operator="lessThan">
      <formula>-1000</formula>
    </cfRule>
  </conditionalFormatting>
  <conditionalFormatting sqref="E161:AG161">
    <cfRule type="cellIs" dxfId="11" priority="10" stopIfTrue="1" operator="lessThan">
      <formula>-6000</formula>
    </cfRule>
    <cfRule type="cellIs" dxfId="10" priority="11" stopIfTrue="1" operator="lessThan">
      <formula>-3000</formula>
    </cfRule>
    <cfRule type="cellIs" dxfId="9" priority="12" stopIfTrue="1" operator="lessThan">
      <formula>-1000</formula>
    </cfRule>
  </conditionalFormatting>
  <conditionalFormatting sqref="E198:AG198">
    <cfRule type="cellIs" dxfId="8" priority="7" stopIfTrue="1" operator="lessThan">
      <formula>-6000</formula>
    </cfRule>
    <cfRule type="cellIs" dxfId="7" priority="8" stopIfTrue="1" operator="lessThan">
      <formula>-3000</formula>
    </cfRule>
    <cfRule type="cellIs" dxfId="6" priority="9" stopIfTrue="1" operator="lessThan">
      <formula>-1000</formula>
    </cfRule>
  </conditionalFormatting>
  <conditionalFormatting sqref="E230:AG230">
    <cfRule type="cellIs" dxfId="5" priority="4" stopIfTrue="1" operator="lessThan">
      <formula>-6000</formula>
    </cfRule>
    <cfRule type="cellIs" dxfId="4" priority="5" stopIfTrue="1" operator="lessThan">
      <formula>-3000</formula>
    </cfRule>
    <cfRule type="cellIs" dxfId="3" priority="6" stopIfTrue="1" operator="lessThan">
      <formula>-1000</formula>
    </cfRule>
  </conditionalFormatting>
  <conditionalFormatting sqref="E244:AG244">
    <cfRule type="cellIs" dxfId="2" priority="1" stopIfTrue="1" operator="lessThan">
      <formula>-6000</formula>
    </cfRule>
    <cfRule type="cellIs" dxfId="1" priority="2" stopIfTrue="1" operator="lessThan">
      <formula>-3000</formula>
    </cfRule>
    <cfRule type="cellIs" dxfId="0" priority="3" stopIfTrue="1" operator="lessThan">
      <formula>-1000</formula>
    </cfRule>
  </conditionalFormatting>
  <hyperlinks>
    <hyperlink ref="A1" r:id="rId1" display="http://www.bankofengland.co.uk/mfsd/iadb/index.asp?Travel=NIxSUx&amp;From=Template&amp;GUID=5858FC8E8290490EAE1134221AFFF38E&amp;G0Xtop.x=1&amp;G0Xtop.y=1"/>
    <hyperlink ref="A247" r:id="rId2" display="http://www.bankofengland.co.uk/statistics/Pages/iadb/notesiadb/consolidated_foreign_claims.aspx"/>
  </hyperlinks>
  <pageMargins left="0.39370078740157483" right="0.39370078740157483" top="0.39370078740157483" bottom="0.39370078740157483" header="0.31496062992125984" footer="0.19685039370078741"/>
  <pageSetup paperSize="9" scale="52" fitToHeight="3" orientation="landscape" r:id="rId3"/>
  <headerFooter>
    <oddFooter>&amp;C&amp;"Times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40"/>
  <sheetViews>
    <sheetView showGridLines="0" tabSelected="1" workbookViewId="0"/>
  </sheetViews>
  <sheetFormatPr defaultColWidth="8" defaultRowHeight="13.2" x14ac:dyDescent="0.25"/>
  <cols>
    <col min="1" max="1" width="8" style="4" customWidth="1"/>
    <col min="2" max="2" width="9.44140625" style="4" customWidth="1"/>
    <col min="3" max="3" width="8.44140625" style="4" customWidth="1"/>
    <col min="4" max="4" width="1.88671875" style="5" customWidth="1"/>
    <col min="5" max="5" width="8.44140625" style="4" customWidth="1"/>
    <col min="6" max="6" width="1.77734375" style="5" customWidth="1"/>
    <col min="7" max="7" width="8.44140625" style="4" customWidth="1"/>
    <col min="8" max="8" width="1.33203125" style="5" customWidth="1"/>
    <col min="9" max="9" width="8.44140625" style="4" customWidth="1"/>
    <col min="10" max="10" width="1.33203125" style="5" customWidth="1"/>
    <col min="11" max="11" width="8.44140625" style="4" customWidth="1"/>
    <col min="12" max="12" width="1.33203125" style="5" customWidth="1"/>
    <col min="13" max="13" width="8.44140625" style="4" customWidth="1"/>
    <col min="14" max="14" width="13.21875" style="4" customWidth="1"/>
    <col min="15" max="15" width="1.21875" style="5" customWidth="1"/>
    <col min="16" max="16" width="2.44140625" style="4" customWidth="1"/>
    <col min="17" max="17" width="14.6640625" style="4" bestFit="1" customWidth="1"/>
    <col min="18" max="16384" width="8" style="4"/>
  </cols>
  <sheetData>
    <row r="1" spans="1:17" x14ac:dyDescent="0.25">
      <c r="A1" s="398" t="s">
        <v>1863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16"/>
    </row>
    <row r="2" spans="1:17" x14ac:dyDescent="0.25">
      <c r="A2" s="375" t="s">
        <v>124</v>
      </c>
      <c r="B2" s="366"/>
      <c r="C2" s="366"/>
      <c r="D2" s="367"/>
      <c r="E2" s="366"/>
      <c r="F2" s="367"/>
      <c r="G2" s="366"/>
      <c r="H2" s="367"/>
      <c r="I2" s="366"/>
      <c r="J2" s="367"/>
      <c r="K2" s="366"/>
      <c r="L2" s="367"/>
      <c r="M2" s="366"/>
      <c r="N2" s="366"/>
    </row>
    <row r="3" spans="1:17" x14ac:dyDescent="0.25">
      <c r="A3" s="375" t="s">
        <v>125</v>
      </c>
      <c r="B3" s="366"/>
      <c r="C3" s="366"/>
      <c r="D3" s="367"/>
      <c r="E3" s="366"/>
      <c r="F3" s="367"/>
      <c r="G3" s="366"/>
      <c r="H3" s="367"/>
      <c r="I3" s="366"/>
      <c r="J3" s="367"/>
      <c r="K3" s="366"/>
      <c r="L3" s="367"/>
      <c r="M3" s="366"/>
      <c r="N3" s="366"/>
    </row>
    <row r="4" spans="1:17" s="8" customFormat="1" ht="14.25" customHeight="1" x14ac:dyDescent="0.2">
      <c r="A4" s="365"/>
      <c r="B4" s="376"/>
      <c r="C4" s="416" t="s">
        <v>503</v>
      </c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377"/>
      <c r="O4" s="7"/>
    </row>
    <row r="5" spans="1:17" s="8" customFormat="1" ht="14.25" hidden="1" customHeight="1" x14ac:dyDescent="0.2">
      <c r="A5" s="365"/>
      <c r="B5" s="376"/>
      <c r="C5" s="378" t="s">
        <v>164</v>
      </c>
      <c r="D5" s="403"/>
      <c r="E5" s="403" t="s">
        <v>181</v>
      </c>
      <c r="F5" s="403"/>
      <c r="G5" s="403" t="s">
        <v>200</v>
      </c>
      <c r="H5" s="403"/>
      <c r="I5" s="403" t="s">
        <v>96</v>
      </c>
      <c r="J5" s="403"/>
      <c r="K5" s="403" t="s">
        <v>313</v>
      </c>
      <c r="L5" s="403"/>
      <c r="M5" s="403" t="s">
        <v>74</v>
      </c>
      <c r="N5" s="403" t="s">
        <v>101</v>
      </c>
      <c r="O5" s="7"/>
    </row>
    <row r="6" spans="1:17" ht="13.5" customHeight="1" x14ac:dyDescent="0.25">
      <c r="A6" s="363"/>
      <c r="B6" s="379" t="s">
        <v>117</v>
      </c>
      <c r="C6" s="417" t="s">
        <v>119</v>
      </c>
      <c r="D6" s="380"/>
      <c r="E6" s="417" t="s">
        <v>126</v>
      </c>
      <c r="F6" s="380"/>
      <c r="G6" s="419" t="s">
        <v>120</v>
      </c>
      <c r="H6" s="419"/>
      <c r="I6" s="419"/>
      <c r="J6" s="419"/>
      <c r="K6" s="419"/>
      <c r="L6" s="419"/>
      <c r="M6" s="419"/>
      <c r="N6" s="418" t="s">
        <v>115</v>
      </c>
      <c r="O6" s="9"/>
    </row>
    <row r="7" spans="1:17" ht="34.200000000000003" customHeight="1" x14ac:dyDescent="0.25">
      <c r="A7" s="363"/>
      <c r="B7" s="379"/>
      <c r="C7" s="417"/>
      <c r="D7" s="381"/>
      <c r="E7" s="417"/>
      <c r="F7" s="381"/>
      <c r="G7" s="404" t="s">
        <v>121</v>
      </c>
      <c r="H7" s="382"/>
      <c r="I7" s="404" t="s">
        <v>327</v>
      </c>
      <c r="J7" s="382"/>
      <c r="K7" s="404" t="s">
        <v>328</v>
      </c>
      <c r="L7" s="382"/>
      <c r="M7" s="404" t="s">
        <v>329</v>
      </c>
      <c r="N7" s="418"/>
      <c r="O7" s="9"/>
    </row>
    <row r="8" spans="1:17" s="8" customFormat="1" ht="4.5" customHeight="1" x14ac:dyDescent="0.2">
      <c r="A8" s="383"/>
      <c r="B8" s="368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10"/>
    </row>
    <row r="9" spans="1:17" ht="8.25" customHeight="1" x14ac:dyDescent="0.25">
      <c r="A9" s="385"/>
      <c r="B9" s="367"/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86"/>
      <c r="O9" s="11"/>
    </row>
    <row r="10" spans="1:17" s="8" customFormat="1" ht="15" customHeight="1" x14ac:dyDescent="0.2">
      <c r="A10" s="368" t="s">
        <v>122</v>
      </c>
      <c r="B10" s="364"/>
      <c r="C10" s="387">
        <v>1973.817</v>
      </c>
      <c r="D10" s="387"/>
      <c r="E10" s="387">
        <v>688.95699999999999</v>
      </c>
      <c r="F10" s="387"/>
      <c r="G10" s="387">
        <v>28.137</v>
      </c>
      <c r="H10" s="387"/>
      <c r="I10" s="387">
        <v>61.238999999999997</v>
      </c>
      <c r="J10" s="387"/>
      <c r="K10" s="387">
        <v>147.041</v>
      </c>
      <c r="L10" s="387"/>
      <c r="M10" s="387">
        <v>481.94499999999999</v>
      </c>
      <c r="N10" s="388">
        <v>3424.4920000000002</v>
      </c>
      <c r="O10" s="115"/>
      <c r="P10" s="14"/>
      <c r="Q10" s="15"/>
    </row>
    <row r="11" spans="1:17" s="8" customFormat="1" ht="15" customHeight="1" x14ac:dyDescent="0.2">
      <c r="A11" s="368" t="s">
        <v>113</v>
      </c>
      <c r="B11" s="364"/>
      <c r="C11" s="387">
        <v>30.228000000000002</v>
      </c>
      <c r="D11" s="387"/>
      <c r="E11" s="387">
        <v>-24.437999999999999</v>
      </c>
      <c r="F11" s="387"/>
      <c r="G11" s="387">
        <v>-2.556</v>
      </c>
      <c r="H11" s="387"/>
      <c r="I11" s="387">
        <v>2.0070000000000001</v>
      </c>
      <c r="J11" s="387"/>
      <c r="K11" s="387">
        <v>-8.4570000000000007</v>
      </c>
      <c r="L11" s="387"/>
      <c r="M11" s="387">
        <v>14.263</v>
      </c>
      <c r="N11" s="388">
        <v>12.164999999999999</v>
      </c>
      <c r="O11" s="115"/>
      <c r="P11" s="14"/>
      <c r="Q11" s="15"/>
    </row>
    <row r="12" spans="1:17" s="8" customFormat="1" ht="15" customHeight="1" x14ac:dyDescent="0.2">
      <c r="A12" s="368" t="s">
        <v>123</v>
      </c>
      <c r="B12" s="364"/>
      <c r="C12" s="387">
        <v>2004.0440000000001</v>
      </c>
      <c r="D12" s="389"/>
      <c r="E12" s="387">
        <v>664.52</v>
      </c>
      <c r="F12" s="390"/>
      <c r="G12" s="387">
        <v>25.581</v>
      </c>
      <c r="H12" s="387"/>
      <c r="I12" s="387">
        <v>63.246000000000002</v>
      </c>
      <c r="J12" s="387"/>
      <c r="K12" s="387">
        <v>138.584</v>
      </c>
      <c r="L12" s="387"/>
      <c r="M12" s="387">
        <v>496.20699999999999</v>
      </c>
      <c r="N12" s="388">
        <v>3436.6570000000002</v>
      </c>
      <c r="O12" s="115"/>
      <c r="P12" s="14"/>
      <c r="Q12" s="15"/>
    </row>
    <row r="13" spans="1:17" x14ac:dyDescent="0.25">
      <c r="A13" s="6"/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21.6" customHeight="1" x14ac:dyDescent="0.25">
      <c r="A14" s="414" t="s">
        <v>1864</v>
      </c>
      <c r="B14" s="414"/>
      <c r="C14" s="414"/>
      <c r="D14" s="414"/>
      <c r="E14" s="414"/>
      <c r="F14" s="414"/>
      <c r="G14" s="414"/>
      <c r="H14" s="414"/>
      <c r="I14" s="414"/>
      <c r="J14" s="414"/>
      <c r="K14" s="414"/>
      <c r="L14" s="414"/>
      <c r="M14" s="414"/>
      <c r="N14" s="414"/>
    </row>
    <row r="15" spans="1:17" ht="21.6" customHeight="1" x14ac:dyDescent="0.25">
      <c r="A15" s="414"/>
      <c r="B15" s="414"/>
      <c r="C15" s="414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</row>
    <row r="16" spans="1:17" x14ac:dyDescent="0.25">
      <c r="A16" s="400"/>
      <c r="B16" s="400"/>
      <c r="C16" s="400"/>
      <c r="D16" s="400"/>
      <c r="E16" s="400"/>
      <c r="F16" s="400"/>
      <c r="G16" s="400"/>
      <c r="H16" s="400"/>
      <c r="I16" s="400"/>
      <c r="J16" s="400"/>
      <c r="K16" s="400"/>
      <c r="L16" s="400"/>
      <c r="M16" s="400"/>
      <c r="N16" s="400"/>
    </row>
    <row r="17" spans="1:15" x14ac:dyDescent="0.25">
      <c r="A17" s="408" t="s">
        <v>1865</v>
      </c>
      <c r="B17" s="402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</row>
    <row r="18" spans="1:15" x14ac:dyDescent="0.25">
      <c r="A18" s="402"/>
      <c r="B18" s="402"/>
      <c r="C18" s="402"/>
      <c r="D18" s="402"/>
      <c r="E18" s="402"/>
      <c r="F18" s="402"/>
      <c r="G18" s="402"/>
      <c r="H18" s="402"/>
      <c r="I18" s="402"/>
      <c r="J18" s="402"/>
      <c r="K18" s="402"/>
      <c r="L18" s="402"/>
      <c r="M18" s="402"/>
      <c r="N18" s="402"/>
    </row>
    <row r="19" spans="1:15" ht="12.75" customHeight="1" x14ac:dyDescent="0.25">
      <c r="A19" s="408" t="s">
        <v>1868</v>
      </c>
      <c r="B19" s="401"/>
      <c r="C19" s="401"/>
      <c r="D19" s="401"/>
      <c r="E19" s="401"/>
      <c r="F19" s="401"/>
      <c r="G19" s="401"/>
      <c r="H19" s="401"/>
      <c r="I19" s="401"/>
      <c r="J19" s="401"/>
      <c r="K19" s="401"/>
      <c r="L19" s="401"/>
      <c r="M19" s="401"/>
      <c r="N19" s="401"/>
    </row>
    <row r="20" spans="1:15" x14ac:dyDescent="0.25">
      <c r="A20" s="401"/>
      <c r="B20" s="401"/>
      <c r="C20" s="401"/>
      <c r="D20" s="401"/>
      <c r="E20" s="401"/>
      <c r="F20" s="401"/>
      <c r="G20" s="401"/>
      <c r="H20" s="401"/>
      <c r="I20" s="401"/>
      <c r="J20" s="401"/>
      <c r="K20" s="401"/>
      <c r="L20" s="401"/>
      <c r="M20" s="401"/>
      <c r="N20" s="401"/>
    </row>
    <row r="21" spans="1:15" x14ac:dyDescent="0.25">
      <c r="C21" s="399"/>
      <c r="D21" s="399"/>
      <c r="E21" s="399"/>
      <c r="F21" s="399"/>
      <c r="G21" s="399"/>
      <c r="H21" s="399"/>
      <c r="I21" s="399"/>
      <c r="J21" s="399"/>
      <c r="K21" s="399"/>
      <c r="L21" s="399"/>
      <c r="M21" s="399"/>
      <c r="N21" s="399"/>
    </row>
    <row r="22" spans="1:15" x14ac:dyDescent="0.25">
      <c r="C22" s="399"/>
      <c r="D22" s="399"/>
      <c r="E22" s="399"/>
      <c r="F22" s="399"/>
      <c r="G22" s="399"/>
      <c r="H22" s="399"/>
      <c r="I22" s="399"/>
      <c r="J22" s="399"/>
      <c r="K22" s="399"/>
      <c r="L22" s="399"/>
      <c r="M22" s="399"/>
      <c r="N22" s="399"/>
    </row>
    <row r="23" spans="1:15" x14ac:dyDescent="0.25">
      <c r="C23" s="399"/>
      <c r="D23" s="399"/>
      <c r="E23" s="399"/>
      <c r="F23" s="399"/>
      <c r="G23" s="399"/>
      <c r="H23" s="399"/>
      <c r="I23" s="399"/>
      <c r="J23" s="399"/>
      <c r="K23" s="399"/>
      <c r="L23" s="399"/>
      <c r="M23" s="399"/>
      <c r="N23" s="399"/>
    </row>
    <row r="24" spans="1:15" ht="15" customHeight="1" x14ac:dyDescent="0.25">
      <c r="A24" s="409"/>
      <c r="B24" s="409"/>
      <c r="C24" s="409"/>
      <c r="D24" s="409"/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</row>
    <row r="25" spans="1:15" ht="13.5" customHeight="1" x14ac:dyDescent="0.25">
      <c r="A25" s="409"/>
      <c r="B25" s="409"/>
      <c r="C25" s="409"/>
      <c r="D25" s="409"/>
      <c r="E25" s="409"/>
      <c r="F25" s="409"/>
      <c r="G25" s="409"/>
      <c r="H25" s="409"/>
      <c r="I25" s="409"/>
      <c r="J25" s="409"/>
      <c r="K25" s="409"/>
      <c r="L25" s="409"/>
      <c r="M25" s="409"/>
      <c r="N25" s="409"/>
      <c r="O25" s="409"/>
    </row>
    <row r="26" spans="1:15" ht="12.75" customHeight="1" x14ac:dyDescent="0.25">
      <c r="A26" s="409"/>
      <c r="B26" s="409"/>
      <c r="C26" s="409"/>
      <c r="D26" s="409"/>
      <c r="E26" s="409"/>
      <c r="F26" s="409"/>
      <c r="G26" s="409"/>
      <c r="H26" s="409"/>
      <c r="I26" s="409"/>
      <c r="J26" s="409"/>
      <c r="K26" s="409"/>
      <c r="L26" s="409"/>
      <c r="M26" s="409"/>
      <c r="N26" s="409"/>
      <c r="O26" s="409"/>
    </row>
    <row r="29" spans="1:15" x14ac:dyDescent="0.25">
      <c r="G29" s="412"/>
    </row>
    <row r="30" spans="1:15" ht="15" customHeight="1" x14ac:dyDescent="0.25">
      <c r="G30" s="411"/>
    </row>
    <row r="31" spans="1:15" ht="13.5" customHeight="1" x14ac:dyDescent="0.25">
      <c r="B31" s="407"/>
      <c r="G31" s="406"/>
    </row>
    <row r="32" spans="1:15" ht="13.8" x14ac:dyDescent="0.25">
      <c r="B32" s="406"/>
      <c r="C32" s="13"/>
      <c r="G32" s="410"/>
    </row>
    <row r="33" spans="2:15" x14ac:dyDescent="0.25">
      <c r="G33" s="406"/>
    </row>
    <row r="34" spans="2:15" ht="13.8" x14ac:dyDescent="0.25">
      <c r="B34" s="406"/>
      <c r="G34" s="410"/>
    </row>
    <row r="39" spans="2:15" x14ac:dyDescent="0.25">
      <c r="B39" s="415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</row>
    <row r="40" spans="2:15" x14ac:dyDescent="0.25">
      <c r="B40" s="415"/>
      <c r="C40" s="415"/>
      <c r="D40" s="415"/>
      <c r="E40" s="415"/>
      <c r="F40" s="415"/>
      <c r="G40" s="415"/>
      <c r="H40" s="415"/>
      <c r="I40" s="415"/>
      <c r="J40" s="415"/>
      <c r="K40" s="415"/>
      <c r="L40" s="415"/>
      <c r="M40" s="415"/>
      <c r="N40" s="415"/>
      <c r="O40" s="415"/>
    </row>
  </sheetData>
  <mergeCells count="7">
    <mergeCell ref="A14:N15"/>
    <mergeCell ref="B39:O40"/>
    <mergeCell ref="C4:M4"/>
    <mergeCell ref="C6:C7"/>
    <mergeCell ref="E6:E7"/>
    <mergeCell ref="N6:N7"/>
    <mergeCell ref="G6:M6"/>
  </mergeCells>
  <phoneticPr fontId="12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5"/>
  <sheetViews>
    <sheetView topLeftCell="B1" zoomScaleNormal="100" workbookViewId="0">
      <selection activeCell="B1" sqref="B1"/>
    </sheetView>
  </sheetViews>
  <sheetFormatPr defaultColWidth="9" defaultRowHeight="13.2" x14ac:dyDescent="0.25"/>
  <cols>
    <col min="1" max="1" width="0" style="341" hidden="1" customWidth="1"/>
    <col min="2" max="2" width="12.88671875" style="311" customWidth="1"/>
    <col min="3" max="3" width="11.33203125" style="306" customWidth="1"/>
    <col min="4" max="4" width="9.2187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1875" style="311" customWidth="1"/>
    <col min="10" max="10" width="5.77734375" style="311" customWidth="1"/>
    <col min="11" max="11" width="1.77734375" style="311" customWidth="1"/>
    <col min="12" max="12" width="9" style="311"/>
    <col min="13" max="13" width="7.33203125" style="311" customWidth="1"/>
    <col min="14" max="14" width="1.6640625" style="311" customWidth="1"/>
    <col min="15" max="15" width="6.44140625" style="311" customWidth="1"/>
    <col min="16" max="16" width="2.21875" style="311" customWidth="1"/>
    <col min="17" max="17" width="6.109375" style="311" customWidth="1"/>
    <col min="18" max="18" width="1.33203125" style="311" customWidth="1"/>
    <col min="19" max="16384" width="9" style="311"/>
  </cols>
  <sheetData>
    <row r="1" spans="1:18" ht="17.399999999999999" x14ac:dyDescent="0.3">
      <c r="B1" s="360" t="s">
        <v>365</v>
      </c>
    </row>
    <row r="2" spans="1:18" ht="12" x14ac:dyDescent="0.2"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x14ac:dyDescent="0.2">
      <c r="B3" s="350" t="s">
        <v>1852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</row>
    <row r="4" spans="1:18" x14ac:dyDescent="0.2">
      <c r="B4" s="350" t="s">
        <v>1867</v>
      </c>
      <c r="C4" s="307"/>
      <c r="D4" s="405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.75" customHeight="1" x14ac:dyDescent="0.2">
      <c r="B5" s="307"/>
      <c r="C5" s="307"/>
      <c r="D5" s="319"/>
      <c r="E5" s="302"/>
      <c r="F5" s="423" t="s">
        <v>1838</v>
      </c>
      <c r="G5" s="423"/>
      <c r="H5" s="423"/>
      <c r="I5" s="302"/>
      <c r="J5" s="423" t="s">
        <v>357</v>
      </c>
      <c r="K5" s="423"/>
      <c r="L5" s="423"/>
      <c r="M5" s="423"/>
      <c r="N5" s="423"/>
      <c r="O5" s="423"/>
      <c r="P5" s="423"/>
      <c r="Q5" s="423"/>
      <c r="R5" s="423"/>
    </row>
    <row r="6" spans="1:18" ht="12" x14ac:dyDescent="0.2">
      <c r="B6" s="321"/>
      <c r="C6" s="321"/>
      <c r="D6" s="316" t="s">
        <v>115</v>
      </c>
      <c r="E6" s="313"/>
      <c r="F6" s="314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2">
      <c r="A7" s="341">
        <v>1</v>
      </c>
      <c r="B7" s="420" t="s">
        <v>244</v>
      </c>
      <c r="C7" s="342" t="s">
        <v>254</v>
      </c>
      <c r="D7" s="391">
        <v>30.15</v>
      </c>
      <c r="E7" s="391"/>
      <c r="F7" s="391">
        <v>2.0640000000000001</v>
      </c>
      <c r="G7" s="391"/>
      <c r="H7" s="391">
        <v>28.085999999999999</v>
      </c>
      <c r="I7" s="391"/>
      <c r="J7" s="391">
        <v>-2.4980000000000002</v>
      </c>
      <c r="K7" s="391"/>
      <c r="L7" s="391">
        <v>27.434000000000001</v>
      </c>
      <c r="M7" s="391">
        <v>2.9580000000000002</v>
      </c>
      <c r="N7" s="391"/>
      <c r="O7" s="391">
        <v>1.9950000000000001</v>
      </c>
      <c r="P7" s="391"/>
      <c r="Q7" s="391">
        <v>0.26</v>
      </c>
      <c r="R7" s="334"/>
    </row>
    <row r="8" spans="1:18" ht="12" x14ac:dyDescent="0.2">
      <c r="A8" s="341">
        <v>2</v>
      </c>
      <c r="B8" s="421"/>
      <c r="C8" s="342" t="s">
        <v>263</v>
      </c>
      <c r="D8" s="391">
        <v>13.5</v>
      </c>
      <c r="E8" s="391"/>
      <c r="F8" s="391">
        <v>0.08</v>
      </c>
      <c r="G8" s="391"/>
      <c r="H8" s="391">
        <v>13.42</v>
      </c>
      <c r="I8" s="391"/>
      <c r="J8" s="391">
        <v>2.7229999999999999</v>
      </c>
      <c r="K8" s="391"/>
      <c r="L8" s="391">
        <v>0.55500000000000005</v>
      </c>
      <c r="M8" s="391">
        <v>5.6269999999999998</v>
      </c>
      <c r="N8" s="391"/>
      <c r="O8" s="391">
        <v>4.6879999999999997</v>
      </c>
      <c r="P8" s="391"/>
      <c r="Q8" s="391">
        <v>-9.4E-2</v>
      </c>
      <c r="R8" s="334"/>
    </row>
    <row r="9" spans="1:18" ht="12" x14ac:dyDescent="0.2">
      <c r="A9" s="341">
        <v>3</v>
      </c>
      <c r="B9" s="421"/>
      <c r="C9" s="342" t="s">
        <v>212</v>
      </c>
      <c r="D9" s="391">
        <v>3.8359999999999999</v>
      </c>
      <c r="E9" s="391"/>
      <c r="F9" s="391">
        <v>3.1520000000000001</v>
      </c>
      <c r="G9" s="391"/>
      <c r="H9" s="391">
        <v>0.68400000000000005</v>
      </c>
      <c r="I9" s="391"/>
      <c r="J9" s="391">
        <v>0.186</v>
      </c>
      <c r="K9" s="391"/>
      <c r="L9" s="391">
        <v>0.32800000000000001</v>
      </c>
      <c r="M9" s="391">
        <v>0.248</v>
      </c>
      <c r="N9" s="391"/>
      <c r="O9" s="391">
        <v>2.875</v>
      </c>
      <c r="P9" s="391"/>
      <c r="Q9" s="391">
        <v>0.2</v>
      </c>
      <c r="R9" s="334"/>
    </row>
    <row r="10" spans="1:18" ht="12" x14ac:dyDescent="0.2">
      <c r="A10" s="341">
        <v>4</v>
      </c>
      <c r="B10" s="421"/>
      <c r="C10" s="342" t="s">
        <v>248</v>
      </c>
      <c r="D10" s="391">
        <v>3.758</v>
      </c>
      <c r="E10" s="391"/>
      <c r="F10" s="391">
        <v>3.738</v>
      </c>
      <c r="G10" s="391"/>
      <c r="H10" s="391">
        <v>1.7999999999999999E-2</v>
      </c>
      <c r="I10" s="391"/>
      <c r="J10" s="391">
        <v>1.9470000000000001</v>
      </c>
      <c r="K10" s="391"/>
      <c r="L10" s="391">
        <v>1.649</v>
      </c>
      <c r="M10" s="391">
        <v>0.219</v>
      </c>
      <c r="N10" s="391"/>
      <c r="O10" s="391">
        <v>-6.0000000000000001E-3</v>
      </c>
      <c r="P10" s="391"/>
      <c r="Q10" s="391">
        <v>-2.1999999999999999E-2</v>
      </c>
      <c r="R10" s="334"/>
    </row>
    <row r="11" spans="1:18" ht="12" x14ac:dyDescent="0.2">
      <c r="A11" s="341">
        <v>5</v>
      </c>
      <c r="B11" s="422"/>
      <c r="C11" s="343" t="s">
        <v>214</v>
      </c>
      <c r="D11" s="392">
        <v>3.0779999999999998</v>
      </c>
      <c r="E11" s="392"/>
      <c r="F11" s="392">
        <v>-0.14199999999999999</v>
      </c>
      <c r="G11" s="392"/>
      <c r="H11" s="392">
        <v>3.22</v>
      </c>
      <c r="I11" s="392"/>
      <c r="J11" s="392">
        <v>-0.52700000000000002</v>
      </c>
      <c r="K11" s="392"/>
      <c r="L11" s="392">
        <v>1.964</v>
      </c>
      <c r="M11" s="392">
        <v>0.11700000000000001</v>
      </c>
      <c r="N11" s="392"/>
      <c r="O11" s="392">
        <v>0.69599999999999995</v>
      </c>
      <c r="P11" s="392"/>
      <c r="Q11" s="392">
        <v>0.82699999999999996</v>
      </c>
      <c r="R11" s="334"/>
    </row>
    <row r="12" spans="1:18" ht="12" x14ac:dyDescent="0.2">
      <c r="A12" s="341">
        <v>1</v>
      </c>
      <c r="B12" s="424" t="s">
        <v>257</v>
      </c>
      <c r="C12" s="342" t="s">
        <v>63</v>
      </c>
      <c r="D12" s="391">
        <v>-24.358000000000001</v>
      </c>
      <c r="E12" s="391"/>
      <c r="F12" s="391">
        <v>1.51</v>
      </c>
      <c r="G12" s="391"/>
      <c r="H12" s="391">
        <v>-25.867999999999999</v>
      </c>
      <c r="I12" s="391"/>
      <c r="J12" s="391">
        <v>-6.335</v>
      </c>
      <c r="K12" s="391"/>
      <c r="L12" s="391">
        <v>1.389</v>
      </c>
      <c r="M12" s="391">
        <v>-33.122</v>
      </c>
      <c r="N12" s="391"/>
      <c r="O12" s="391">
        <v>13.798999999999999</v>
      </c>
      <c r="P12" s="391"/>
      <c r="Q12" s="391">
        <v>7.0999999999999994E-2</v>
      </c>
      <c r="R12" s="334"/>
    </row>
    <row r="13" spans="1:18" ht="12" x14ac:dyDescent="0.2">
      <c r="A13" s="341">
        <v>2</v>
      </c>
      <c r="B13" s="421"/>
      <c r="C13" s="342" t="s">
        <v>246</v>
      </c>
      <c r="D13" s="391">
        <v>-13.906000000000001</v>
      </c>
      <c r="E13" s="391"/>
      <c r="F13" s="391">
        <v>-30.32</v>
      </c>
      <c r="G13" s="391"/>
      <c r="H13" s="391">
        <v>16.414000000000001</v>
      </c>
      <c r="I13" s="391"/>
      <c r="J13" s="391">
        <v>0.68200000000000005</v>
      </c>
      <c r="K13" s="391"/>
      <c r="L13" s="391">
        <v>-12.32</v>
      </c>
      <c r="M13" s="391">
        <v>0.89500000000000002</v>
      </c>
      <c r="N13" s="391"/>
      <c r="O13" s="391">
        <v>-3.266</v>
      </c>
      <c r="P13" s="391"/>
      <c r="Q13" s="391">
        <v>0.104</v>
      </c>
      <c r="R13" s="334"/>
    </row>
    <row r="14" spans="1:18" ht="12" x14ac:dyDescent="0.2">
      <c r="A14" s="341">
        <v>3</v>
      </c>
      <c r="B14" s="421"/>
      <c r="C14" s="342" t="s">
        <v>260</v>
      </c>
      <c r="D14" s="391">
        <v>-11.048999999999999</v>
      </c>
      <c r="E14" s="391"/>
      <c r="F14" s="391">
        <v>1.234</v>
      </c>
      <c r="G14" s="391"/>
      <c r="H14" s="391">
        <v>-12.282999999999999</v>
      </c>
      <c r="I14" s="391"/>
      <c r="J14" s="391">
        <v>3.7999999999999999E-2</v>
      </c>
      <c r="K14" s="391"/>
      <c r="L14" s="391">
        <v>-12.757</v>
      </c>
      <c r="M14" s="391">
        <v>-0.17199999999999999</v>
      </c>
      <c r="N14" s="391"/>
      <c r="O14" s="391">
        <v>1.849</v>
      </c>
      <c r="P14" s="391"/>
      <c r="Q14" s="391">
        <v>1E-3</v>
      </c>
      <c r="R14" s="334"/>
    </row>
    <row r="15" spans="1:18" ht="12" x14ac:dyDescent="0.2">
      <c r="A15" s="341">
        <v>4</v>
      </c>
      <c r="B15" s="421"/>
      <c r="C15" s="342" t="s">
        <v>251</v>
      </c>
      <c r="D15" s="391">
        <v>-4.7220000000000004</v>
      </c>
      <c r="E15" s="391"/>
      <c r="F15" s="391">
        <v>-4.7930000000000001</v>
      </c>
      <c r="G15" s="391"/>
      <c r="H15" s="391">
        <v>7.0999999999999994E-2</v>
      </c>
      <c r="I15" s="391"/>
      <c r="J15" s="391">
        <v>0.16300000000000001</v>
      </c>
      <c r="K15" s="391"/>
      <c r="L15" s="391">
        <v>0.58399999999999996</v>
      </c>
      <c r="M15" s="391">
        <v>-0.183</v>
      </c>
      <c r="N15" s="391"/>
      <c r="O15" s="391">
        <v>0.56299999999999994</v>
      </c>
      <c r="P15" s="391"/>
      <c r="Q15" s="391">
        <v>-5.8490000000000002</v>
      </c>
      <c r="R15" s="334"/>
    </row>
    <row r="16" spans="1:18" ht="12" x14ac:dyDescent="0.2">
      <c r="A16" s="341">
        <v>5</v>
      </c>
      <c r="B16" s="421"/>
      <c r="C16" s="342" t="s">
        <v>224</v>
      </c>
      <c r="D16" s="391">
        <v>-4.0709999999999997</v>
      </c>
      <c r="E16" s="391"/>
      <c r="F16" s="391">
        <v>-4.069</v>
      </c>
      <c r="G16" s="391"/>
      <c r="H16" s="391">
        <v>-2E-3</v>
      </c>
      <c r="I16" s="391"/>
      <c r="J16" s="391">
        <v>9.9000000000000005E-2</v>
      </c>
      <c r="K16" s="391"/>
      <c r="L16" s="391">
        <v>-3.2000000000000001E-2</v>
      </c>
      <c r="M16" s="391">
        <v>-0.35499999999999998</v>
      </c>
      <c r="N16" s="391"/>
      <c r="O16" s="391">
        <v>-3.794</v>
      </c>
      <c r="P16" s="391"/>
      <c r="Q16" s="391">
        <v>1.0999999999999999E-2</v>
      </c>
      <c r="R16" s="334"/>
    </row>
    <row r="17" spans="1:18" ht="12" x14ac:dyDescent="0.2">
      <c r="B17" s="307"/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97"/>
      <c r="R17" s="307"/>
    </row>
    <row r="18" spans="1:18" ht="12" x14ac:dyDescent="0.2">
      <c r="B18" s="307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07"/>
    </row>
    <row r="19" spans="1:18" ht="14.25" customHeight="1" x14ac:dyDescent="0.2">
      <c r="B19" s="350" t="s">
        <v>1853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2">
      <c r="B20" s="350" t="s">
        <v>1866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ht="12" x14ac:dyDescent="0.2">
      <c r="C21" s="307"/>
      <c r="D21" s="319"/>
      <c r="E21" s="302"/>
      <c r="F21" s="423" t="s">
        <v>1838</v>
      </c>
      <c r="G21" s="423"/>
      <c r="H21" s="423"/>
      <c r="I21" s="302"/>
      <c r="J21" s="423" t="s">
        <v>357</v>
      </c>
      <c r="K21" s="423"/>
      <c r="L21" s="423"/>
      <c r="M21" s="423"/>
      <c r="N21" s="423"/>
      <c r="O21" s="423"/>
      <c r="P21" s="423"/>
      <c r="Q21" s="423"/>
      <c r="R21" s="423"/>
    </row>
    <row r="22" spans="1:18" ht="12" x14ac:dyDescent="0.2">
      <c r="B22" s="321"/>
      <c r="C22" s="321"/>
      <c r="D22" s="316" t="s">
        <v>115</v>
      </c>
      <c r="E22" s="313"/>
      <c r="F22" s="314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ht="12" x14ac:dyDescent="0.2">
      <c r="A23" s="341">
        <v>1</v>
      </c>
      <c r="B23" s="420" t="s">
        <v>244</v>
      </c>
      <c r="C23" s="342" t="s">
        <v>254</v>
      </c>
      <c r="D23" s="391">
        <v>218.446</v>
      </c>
      <c r="E23" s="391"/>
      <c r="F23" s="391">
        <v>115.91</v>
      </c>
      <c r="G23" s="391"/>
      <c r="H23" s="391">
        <v>102.536</v>
      </c>
      <c r="I23" s="391"/>
      <c r="J23" s="391">
        <v>75.802000000000007</v>
      </c>
      <c r="K23" s="391"/>
      <c r="L23" s="391">
        <v>56.444000000000003</v>
      </c>
      <c r="M23" s="391">
        <v>24.277999999999999</v>
      </c>
      <c r="N23" s="391"/>
      <c r="O23" s="391">
        <v>43.890999999999998</v>
      </c>
      <c r="P23" s="391"/>
      <c r="Q23" s="391">
        <v>18.03</v>
      </c>
      <c r="R23" s="397"/>
    </row>
    <row r="24" spans="1:18" ht="12" x14ac:dyDescent="0.2">
      <c r="A24" s="341">
        <v>2</v>
      </c>
      <c r="B24" s="421"/>
      <c r="C24" s="342" t="s">
        <v>263</v>
      </c>
      <c r="D24" s="391">
        <v>190.02799999999999</v>
      </c>
      <c r="E24" s="391"/>
      <c r="F24" s="391">
        <v>80.396000000000001</v>
      </c>
      <c r="G24" s="391"/>
      <c r="H24" s="391">
        <v>109.63200000000001</v>
      </c>
      <c r="I24" s="391"/>
      <c r="J24" s="391">
        <v>62.598999999999997</v>
      </c>
      <c r="K24" s="391"/>
      <c r="L24" s="391">
        <v>74.697999999999993</v>
      </c>
      <c r="M24" s="391">
        <v>37.497999999999998</v>
      </c>
      <c r="N24" s="391"/>
      <c r="O24" s="391">
        <v>14.551</v>
      </c>
      <c r="P24" s="391"/>
      <c r="Q24" s="391">
        <v>0.68200000000000005</v>
      </c>
      <c r="R24" s="397"/>
    </row>
    <row r="25" spans="1:18" ht="12" x14ac:dyDescent="0.2">
      <c r="A25" s="341">
        <v>3</v>
      </c>
      <c r="B25" s="421"/>
      <c r="C25" s="342" t="s">
        <v>212</v>
      </c>
      <c r="D25" s="391">
        <v>62.084000000000003</v>
      </c>
      <c r="E25" s="391"/>
      <c r="F25" s="391">
        <v>28.414999999999999</v>
      </c>
      <c r="G25" s="391"/>
      <c r="H25" s="391">
        <v>33.668999999999997</v>
      </c>
      <c r="I25" s="391"/>
      <c r="J25" s="391">
        <v>11.597</v>
      </c>
      <c r="K25" s="391"/>
      <c r="L25" s="391">
        <v>10.39</v>
      </c>
      <c r="M25" s="391">
        <v>7.532</v>
      </c>
      <c r="N25" s="391"/>
      <c r="O25" s="391">
        <v>17.899999999999999</v>
      </c>
      <c r="P25" s="391"/>
      <c r="Q25" s="391">
        <v>14.664999999999999</v>
      </c>
      <c r="R25" s="397"/>
    </row>
    <row r="26" spans="1:18" ht="12" x14ac:dyDescent="0.2">
      <c r="A26" s="341">
        <v>4</v>
      </c>
      <c r="B26" s="421"/>
      <c r="C26" s="342" t="s">
        <v>248</v>
      </c>
      <c r="D26" s="391">
        <v>26.064</v>
      </c>
      <c r="E26" s="391"/>
      <c r="F26" s="391">
        <v>24.282</v>
      </c>
      <c r="G26" s="391"/>
      <c r="H26" s="391">
        <v>1.7809999999999999</v>
      </c>
      <c r="I26" s="391"/>
      <c r="J26" s="391">
        <v>14.065</v>
      </c>
      <c r="K26" s="391"/>
      <c r="L26" s="391">
        <v>3.4820000000000002</v>
      </c>
      <c r="M26" s="391">
        <v>1.44</v>
      </c>
      <c r="N26" s="391"/>
      <c r="O26" s="391">
        <v>6.827</v>
      </c>
      <c r="P26" s="391"/>
      <c r="Q26" s="391">
        <v>0.25</v>
      </c>
      <c r="R26" s="397"/>
    </row>
    <row r="27" spans="1:18" ht="12" x14ac:dyDescent="0.2">
      <c r="A27" s="341">
        <v>5</v>
      </c>
      <c r="B27" s="422"/>
      <c r="C27" s="343" t="s">
        <v>214</v>
      </c>
      <c r="D27" s="392">
        <v>104.271</v>
      </c>
      <c r="E27" s="392"/>
      <c r="F27" s="392">
        <v>38.462000000000003</v>
      </c>
      <c r="G27" s="392"/>
      <c r="H27" s="392">
        <v>65.808999999999997</v>
      </c>
      <c r="I27" s="392"/>
      <c r="J27" s="392">
        <v>14.802</v>
      </c>
      <c r="K27" s="392"/>
      <c r="L27" s="392">
        <v>25.869</v>
      </c>
      <c r="M27" s="392">
        <v>16.838999999999999</v>
      </c>
      <c r="N27" s="392"/>
      <c r="O27" s="392">
        <v>24.55</v>
      </c>
      <c r="P27" s="392"/>
      <c r="Q27" s="392">
        <v>22.210999999999999</v>
      </c>
      <c r="R27" s="397"/>
    </row>
    <row r="28" spans="1:18" ht="12" x14ac:dyDescent="0.2">
      <c r="A28" s="341">
        <v>1</v>
      </c>
      <c r="B28" s="424" t="s">
        <v>257</v>
      </c>
      <c r="C28" s="342" t="s">
        <v>63</v>
      </c>
      <c r="D28" s="391">
        <v>848.11199999999997</v>
      </c>
      <c r="E28" s="391"/>
      <c r="F28" s="391">
        <v>407.613</v>
      </c>
      <c r="G28" s="391"/>
      <c r="H28" s="391">
        <v>440.49900000000002</v>
      </c>
      <c r="I28" s="391"/>
      <c r="J28" s="391">
        <v>48.418999999999997</v>
      </c>
      <c r="K28" s="391"/>
      <c r="L28" s="391">
        <v>258.27300000000002</v>
      </c>
      <c r="M28" s="391">
        <v>377.66199999999998</v>
      </c>
      <c r="N28" s="391"/>
      <c r="O28" s="391">
        <v>118.06</v>
      </c>
      <c r="P28" s="391"/>
      <c r="Q28" s="391">
        <v>45.694000000000003</v>
      </c>
      <c r="R28" s="397"/>
    </row>
    <row r="29" spans="1:18" ht="12" x14ac:dyDescent="0.2">
      <c r="A29" s="341">
        <v>2</v>
      </c>
      <c r="B29" s="421"/>
      <c r="C29" s="342" t="s">
        <v>246</v>
      </c>
      <c r="D29" s="391">
        <v>207.614</v>
      </c>
      <c r="E29" s="391"/>
      <c r="F29" s="391">
        <v>109.782</v>
      </c>
      <c r="G29" s="391"/>
      <c r="H29" s="391">
        <v>97.831999999999994</v>
      </c>
      <c r="I29" s="391"/>
      <c r="J29" s="391">
        <v>39.529000000000003</v>
      </c>
      <c r="K29" s="391"/>
      <c r="L29" s="391">
        <v>134.45500000000001</v>
      </c>
      <c r="M29" s="391">
        <v>9.4909999999999997</v>
      </c>
      <c r="N29" s="391"/>
      <c r="O29" s="391">
        <v>19.074999999999999</v>
      </c>
      <c r="P29" s="391"/>
      <c r="Q29" s="391">
        <v>5.0640000000000001</v>
      </c>
      <c r="R29" s="397"/>
    </row>
    <row r="30" spans="1:18" ht="12" x14ac:dyDescent="0.2">
      <c r="A30" s="341">
        <v>3</v>
      </c>
      <c r="B30" s="421"/>
      <c r="C30" s="342" t="s">
        <v>260</v>
      </c>
      <c r="D30" s="391">
        <v>94.093000000000004</v>
      </c>
      <c r="E30" s="391"/>
      <c r="F30" s="391">
        <v>40.814</v>
      </c>
      <c r="G30" s="391"/>
      <c r="H30" s="391">
        <v>53.279000000000003</v>
      </c>
      <c r="I30" s="391"/>
      <c r="J30" s="391">
        <v>14.242000000000001</v>
      </c>
      <c r="K30" s="391"/>
      <c r="L30" s="391">
        <v>48.701999999999998</v>
      </c>
      <c r="M30" s="391">
        <v>14.099</v>
      </c>
      <c r="N30" s="391"/>
      <c r="O30" s="391">
        <v>15.448</v>
      </c>
      <c r="P30" s="391"/>
      <c r="Q30" s="391">
        <v>1.6040000000000001</v>
      </c>
      <c r="R30" s="397"/>
    </row>
    <row r="31" spans="1:18" ht="12" x14ac:dyDescent="0.2">
      <c r="A31" s="341">
        <v>4</v>
      </c>
      <c r="B31" s="421"/>
      <c r="C31" s="342" t="s">
        <v>251</v>
      </c>
      <c r="D31" s="391">
        <v>71.977999999999994</v>
      </c>
      <c r="E31" s="391"/>
      <c r="F31" s="391">
        <v>39.137</v>
      </c>
      <c r="G31" s="391"/>
      <c r="H31" s="391">
        <v>32.841000000000001</v>
      </c>
      <c r="I31" s="391"/>
      <c r="J31" s="391">
        <v>1.1930000000000001</v>
      </c>
      <c r="K31" s="391"/>
      <c r="L31" s="391">
        <v>7.5720000000000001</v>
      </c>
      <c r="M31" s="391">
        <v>25.542999999999999</v>
      </c>
      <c r="N31" s="391"/>
      <c r="O31" s="391">
        <v>15.547000000000001</v>
      </c>
      <c r="P31" s="391"/>
      <c r="Q31" s="391">
        <v>22.123000000000001</v>
      </c>
      <c r="R31" s="397"/>
    </row>
    <row r="32" spans="1:18" ht="12" x14ac:dyDescent="0.2">
      <c r="A32" s="341">
        <v>5</v>
      </c>
      <c r="B32" s="421"/>
      <c r="C32" s="342" t="s">
        <v>224</v>
      </c>
      <c r="D32" s="391">
        <v>6.7160000000000002</v>
      </c>
      <c r="E32" s="391"/>
      <c r="F32" s="391">
        <v>6.694</v>
      </c>
      <c r="G32" s="391"/>
      <c r="H32" s="391">
        <v>2.1999999999999999E-2</v>
      </c>
      <c r="I32" s="391"/>
      <c r="J32" s="391">
        <v>3.1480000000000001</v>
      </c>
      <c r="K32" s="391"/>
      <c r="L32" s="391">
        <v>1.0509999999999999</v>
      </c>
      <c r="M32" s="391">
        <v>0.32900000000000001</v>
      </c>
      <c r="N32" s="391"/>
      <c r="O32" s="391">
        <v>2.117</v>
      </c>
      <c r="P32" s="391"/>
      <c r="Q32" s="391">
        <v>7.1999999999999995E-2</v>
      </c>
      <c r="R32" s="397"/>
    </row>
    <row r="33" spans="1:18" x14ac:dyDescent="0.25">
      <c r="C33" s="308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</row>
    <row r="35" spans="1:18" ht="12" x14ac:dyDescent="0.2">
      <c r="B35" s="425"/>
      <c r="C35" s="425"/>
      <c r="D35" s="425"/>
      <c r="E35" s="425"/>
      <c r="F35" s="425"/>
      <c r="G35" s="42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</row>
    <row r="36" spans="1:18" ht="12" x14ac:dyDescent="0.2">
      <c r="B36" s="425"/>
      <c r="C36" s="425"/>
      <c r="D36" s="425"/>
      <c r="E36" s="425"/>
      <c r="F36" s="425"/>
      <c r="G36" s="425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</row>
    <row r="37" spans="1:18" ht="12" x14ac:dyDescent="0.2">
      <c r="B37" s="425"/>
      <c r="C37" s="425"/>
      <c r="D37" s="425"/>
      <c r="E37" s="425"/>
      <c r="F37" s="425"/>
      <c r="G37" s="425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</row>
    <row r="38" spans="1:18" ht="12" x14ac:dyDescent="0.2">
      <c r="B38" s="425"/>
      <c r="C38" s="425"/>
      <c r="D38" s="425"/>
      <c r="E38" s="425"/>
      <c r="F38" s="425"/>
      <c r="G38" s="425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</row>
    <row r="41" spans="1:18" ht="12" x14ac:dyDescent="0.2">
      <c r="C41" s="311"/>
    </row>
    <row r="42" spans="1:18" ht="12" x14ac:dyDescent="0.2">
      <c r="C42" s="311"/>
    </row>
    <row r="43" spans="1:18" ht="12" x14ac:dyDescent="0.2">
      <c r="C43" s="311"/>
    </row>
    <row r="44" spans="1:18" ht="12" x14ac:dyDescent="0.2">
      <c r="C44" s="311"/>
    </row>
    <row r="45" spans="1:18" ht="12" x14ac:dyDescent="0.2">
      <c r="A45" s="341">
        <v>1</v>
      </c>
      <c r="C45" s="311"/>
    </row>
    <row r="46" spans="1:18" ht="12" x14ac:dyDescent="0.2">
      <c r="A46" s="341">
        <v>2</v>
      </c>
      <c r="C46" s="311"/>
    </row>
    <row r="47" spans="1:18" ht="12" x14ac:dyDescent="0.2">
      <c r="A47" s="341">
        <v>3</v>
      </c>
      <c r="C47" s="311"/>
    </row>
    <row r="48" spans="1:18" ht="12" x14ac:dyDescent="0.2">
      <c r="A48" s="341">
        <v>4</v>
      </c>
      <c r="C48" s="311"/>
    </row>
    <row r="49" spans="1:18" ht="12.75" customHeight="1" x14ac:dyDescent="0.2">
      <c r="A49" s="341">
        <v>5</v>
      </c>
      <c r="C49" s="311"/>
    </row>
    <row r="50" spans="1:18" ht="12" x14ac:dyDescent="0.2">
      <c r="A50" s="341">
        <v>1</v>
      </c>
      <c r="C50" s="311"/>
    </row>
    <row r="51" spans="1:18" ht="12" x14ac:dyDescent="0.2">
      <c r="A51" s="341">
        <v>2</v>
      </c>
      <c r="C51" s="311"/>
    </row>
    <row r="52" spans="1:18" ht="12" x14ac:dyDescent="0.2">
      <c r="A52" s="341">
        <v>3</v>
      </c>
      <c r="C52" s="311"/>
    </row>
    <row r="53" spans="1:18" ht="12" x14ac:dyDescent="0.2">
      <c r="A53" s="341">
        <v>4</v>
      </c>
      <c r="C53" s="311"/>
    </row>
    <row r="54" spans="1:18" ht="12" x14ac:dyDescent="0.2">
      <c r="A54" s="341">
        <v>5</v>
      </c>
      <c r="C54" s="311"/>
    </row>
    <row r="55" spans="1:18" ht="12" x14ac:dyDescent="0.2">
      <c r="C55" s="311"/>
    </row>
    <row r="56" spans="1:18" ht="12" x14ac:dyDescent="0.2">
      <c r="C56" s="311"/>
    </row>
    <row r="57" spans="1:18" ht="12" x14ac:dyDescent="0.2">
      <c r="A57" s="334"/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</row>
    <row r="58" spans="1:18" ht="12" x14ac:dyDescent="0.2">
      <c r="A58" s="334"/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</row>
    <row r="59" spans="1:18" ht="12" x14ac:dyDescent="0.2">
      <c r="A59" s="334"/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</row>
    <row r="60" spans="1:18" ht="12" x14ac:dyDescent="0.2">
      <c r="A60" s="334"/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</row>
    <row r="61" spans="1:18" ht="12" x14ac:dyDescent="0.2">
      <c r="A61" s="334"/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</row>
    <row r="62" spans="1:18" ht="12" x14ac:dyDescent="0.2">
      <c r="A62" s="334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</row>
    <row r="63" spans="1:18" ht="12" x14ac:dyDescent="0.2">
      <c r="A63" s="334"/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</row>
    <row r="64" spans="1:18" ht="12" x14ac:dyDescent="0.2">
      <c r="A64" s="334"/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</row>
    <row r="65" spans="1:18" ht="12" x14ac:dyDescent="0.2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</row>
    <row r="66" spans="1:18" ht="12" x14ac:dyDescent="0.2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</row>
    <row r="67" spans="1:18" ht="12" x14ac:dyDescent="0.2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</row>
    <row r="68" spans="1:18" ht="12" x14ac:dyDescent="0.2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</row>
    <row r="69" spans="1:18" ht="12" x14ac:dyDescent="0.2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</row>
    <row r="70" spans="1:18" ht="12" x14ac:dyDescent="0.2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</row>
    <row r="71" spans="1:18" ht="12" x14ac:dyDescent="0.2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</row>
    <row r="72" spans="1:18" ht="12" x14ac:dyDescent="0.2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</row>
    <row r="73" spans="1:18" ht="12" x14ac:dyDescent="0.2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</row>
    <row r="74" spans="1:18" ht="12" x14ac:dyDescent="0.2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</row>
    <row r="75" spans="1:18" ht="12" x14ac:dyDescent="0.2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</row>
    <row r="76" spans="1:18" ht="12" x14ac:dyDescent="0.2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</row>
    <row r="77" spans="1:18" ht="12" x14ac:dyDescent="0.2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</row>
    <row r="78" spans="1:18" ht="12" x14ac:dyDescent="0.2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</row>
    <row r="79" spans="1:18" ht="12" x14ac:dyDescent="0.2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</row>
    <row r="80" spans="1:18" ht="12" x14ac:dyDescent="0.2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</row>
    <row r="81" spans="1:18" ht="12" x14ac:dyDescent="0.2">
      <c r="A81" s="334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</row>
    <row r="82" spans="1:18" ht="12" x14ac:dyDescent="0.2">
      <c r="A82" s="334">
        <v>1</v>
      </c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</row>
    <row r="83" spans="1:18" ht="12" x14ac:dyDescent="0.2">
      <c r="A83" s="334">
        <v>2</v>
      </c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</row>
    <row r="84" spans="1:18" ht="12" x14ac:dyDescent="0.2">
      <c r="A84" s="334">
        <v>3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</row>
    <row r="85" spans="1:18" ht="12" x14ac:dyDescent="0.2">
      <c r="A85" s="334">
        <v>4</v>
      </c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</row>
    <row r="86" spans="1:18" ht="12" x14ac:dyDescent="0.2">
      <c r="A86" s="334">
        <v>5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</row>
    <row r="87" spans="1:18" ht="12" x14ac:dyDescent="0.2">
      <c r="A87" s="334">
        <v>1</v>
      </c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</row>
    <row r="88" spans="1:18" ht="12" x14ac:dyDescent="0.2">
      <c r="A88" s="334">
        <v>2</v>
      </c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</row>
    <row r="89" spans="1:18" ht="12" x14ac:dyDescent="0.2">
      <c r="A89" s="334">
        <v>3</v>
      </c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</row>
    <row r="90" spans="1:18" ht="12" x14ac:dyDescent="0.2">
      <c r="A90" s="334">
        <v>4</v>
      </c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</row>
    <row r="91" spans="1:18" ht="12" x14ac:dyDescent="0.2">
      <c r="A91" s="334">
        <v>5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</row>
    <row r="92" spans="1:18" ht="12" x14ac:dyDescent="0.2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</row>
    <row r="93" spans="1:18" ht="12" x14ac:dyDescent="0.2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</row>
    <row r="94" spans="1:18" ht="12" x14ac:dyDescent="0.2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</row>
    <row r="95" spans="1:18" ht="12" x14ac:dyDescent="0.2">
      <c r="A95" s="334"/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</row>
    <row r="96" spans="1:18" ht="12" x14ac:dyDescent="0.2">
      <c r="A96" s="334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</row>
    <row r="97" spans="1:18" ht="12" x14ac:dyDescent="0.2">
      <c r="A97" s="334"/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</row>
    <row r="98" spans="1:18" ht="12" x14ac:dyDescent="0.2">
      <c r="A98" s="334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</row>
    <row r="99" spans="1:18" ht="12" x14ac:dyDescent="0.2">
      <c r="A99" s="334">
        <v>1</v>
      </c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</row>
    <row r="100" spans="1:18" ht="12" x14ac:dyDescent="0.2">
      <c r="A100" s="334">
        <v>2</v>
      </c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</row>
    <row r="101" spans="1:18" ht="12" x14ac:dyDescent="0.2">
      <c r="A101" s="334">
        <v>3</v>
      </c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</row>
    <row r="102" spans="1:18" ht="12" x14ac:dyDescent="0.2">
      <c r="A102" s="334">
        <v>4</v>
      </c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</row>
    <row r="103" spans="1:18" ht="12" x14ac:dyDescent="0.2">
      <c r="A103" s="334">
        <v>5</v>
      </c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</row>
    <row r="104" spans="1:18" ht="12" x14ac:dyDescent="0.2">
      <c r="A104" s="334">
        <v>1</v>
      </c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</row>
    <row r="105" spans="1:18" ht="12" x14ac:dyDescent="0.2">
      <c r="A105" s="334">
        <v>2</v>
      </c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</row>
    <row r="106" spans="1:18" ht="12" x14ac:dyDescent="0.2">
      <c r="A106" s="334">
        <v>3</v>
      </c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</row>
    <row r="107" spans="1:18" ht="12" x14ac:dyDescent="0.2">
      <c r="A107" s="334">
        <v>4</v>
      </c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</row>
    <row r="108" spans="1:18" ht="12" x14ac:dyDescent="0.2">
      <c r="A108" s="334">
        <v>5</v>
      </c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</row>
    <row r="109" spans="1:18" ht="12" x14ac:dyDescent="0.2">
      <c r="A109" s="334"/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</row>
    <row r="110" spans="1:18" ht="12" x14ac:dyDescent="0.2">
      <c r="A110" s="334"/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</row>
    <row r="111" spans="1:18" ht="12" x14ac:dyDescent="0.2">
      <c r="A111" s="334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</row>
    <row r="112" spans="1:18" ht="12" x14ac:dyDescent="0.2">
      <c r="A112" s="334"/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</row>
    <row r="113" spans="1:18" ht="12" x14ac:dyDescent="0.2">
      <c r="A113" s="334"/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</row>
    <row r="114" spans="1:18" ht="12" x14ac:dyDescent="0.2">
      <c r="A114" s="334"/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</row>
    <row r="115" spans="1:18" ht="12" x14ac:dyDescent="0.2">
      <c r="A115" s="334"/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</row>
    <row r="116" spans="1:18" ht="12" x14ac:dyDescent="0.2">
      <c r="A116" s="334"/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</row>
    <row r="117" spans="1:18" ht="12" x14ac:dyDescent="0.2">
      <c r="A117" s="334"/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</row>
    <row r="118" spans="1:18" ht="12" x14ac:dyDescent="0.2">
      <c r="A118" s="334"/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</row>
    <row r="119" spans="1:18" ht="12" x14ac:dyDescent="0.2">
      <c r="A119" s="334"/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</row>
    <row r="120" spans="1:18" ht="12" x14ac:dyDescent="0.2">
      <c r="A120" s="334"/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</row>
    <row r="121" spans="1:18" ht="12" x14ac:dyDescent="0.2">
      <c r="A121" s="334"/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</row>
    <row r="122" spans="1:18" ht="12" x14ac:dyDescent="0.2">
      <c r="A122" s="334"/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</row>
    <row r="123" spans="1:18" ht="12" x14ac:dyDescent="0.2">
      <c r="A123" s="334"/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</row>
    <row r="124" spans="1:18" ht="12" x14ac:dyDescent="0.2">
      <c r="A124" s="334"/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</row>
    <row r="125" spans="1:18" ht="12" x14ac:dyDescent="0.2">
      <c r="A125" s="334"/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</row>
    <row r="126" spans="1:18" ht="12" x14ac:dyDescent="0.2">
      <c r="A126" s="334"/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</row>
    <row r="127" spans="1:18" ht="12" x14ac:dyDescent="0.2">
      <c r="A127" s="334"/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</row>
    <row r="128" spans="1:18" ht="12" x14ac:dyDescent="0.2">
      <c r="A128" s="334"/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</row>
    <row r="129" spans="1:18" ht="12" x14ac:dyDescent="0.2">
      <c r="A129" s="334"/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</row>
    <row r="130" spans="1:18" ht="12" x14ac:dyDescent="0.2">
      <c r="A130" s="334"/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</row>
    <row r="131" spans="1:18" ht="12" x14ac:dyDescent="0.2">
      <c r="A131" s="334"/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</row>
    <row r="132" spans="1:18" ht="12" x14ac:dyDescent="0.2">
      <c r="A132" s="334"/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</row>
    <row r="133" spans="1:18" ht="12" x14ac:dyDescent="0.2">
      <c r="A133" s="334"/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</row>
    <row r="134" spans="1:18" ht="12" x14ac:dyDescent="0.2">
      <c r="A134" s="334"/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</row>
    <row r="135" spans="1:18" ht="12" x14ac:dyDescent="0.2">
      <c r="A135" s="334"/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</row>
    <row r="136" spans="1:18" ht="12" x14ac:dyDescent="0.2">
      <c r="A136" s="334"/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</row>
    <row r="137" spans="1:18" ht="12" x14ac:dyDescent="0.2">
      <c r="A137" s="334"/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</row>
    <row r="138" spans="1:18" ht="12" x14ac:dyDescent="0.2">
      <c r="A138" s="334"/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</row>
    <row r="139" spans="1:18" ht="12" x14ac:dyDescent="0.2">
      <c r="A139" s="334"/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</row>
    <row r="140" spans="1:18" ht="12" x14ac:dyDescent="0.2">
      <c r="A140" s="334"/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</row>
    <row r="141" spans="1:18" ht="12" x14ac:dyDescent="0.2">
      <c r="A141" s="334"/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</row>
    <row r="142" spans="1:18" ht="12" x14ac:dyDescent="0.2">
      <c r="A142" s="334"/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</row>
    <row r="143" spans="1:18" ht="12" x14ac:dyDescent="0.2">
      <c r="A143" s="334"/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</row>
    <row r="144" spans="1:18" ht="12" x14ac:dyDescent="0.2">
      <c r="A144" s="334"/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</row>
    <row r="145" spans="1:18" ht="12" x14ac:dyDescent="0.2">
      <c r="A145" s="334"/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</row>
    <row r="146" spans="1:18" ht="12" x14ac:dyDescent="0.2">
      <c r="A146" s="334"/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</row>
    <row r="147" spans="1:18" ht="12" x14ac:dyDescent="0.2">
      <c r="A147" s="334"/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</row>
    <row r="148" spans="1:18" ht="12" x14ac:dyDescent="0.2">
      <c r="A148" s="334"/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</row>
    <row r="149" spans="1:18" ht="12" x14ac:dyDescent="0.2">
      <c r="A149" s="334"/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</row>
    <row r="150" spans="1:18" ht="12" x14ac:dyDescent="0.2">
      <c r="A150" s="334"/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</row>
    <row r="151" spans="1:18" ht="12" x14ac:dyDescent="0.2">
      <c r="A151" s="334"/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</row>
    <row r="152" spans="1:18" ht="12" x14ac:dyDescent="0.2">
      <c r="A152" s="334"/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</row>
    <row r="153" spans="1:18" ht="12" x14ac:dyDescent="0.2">
      <c r="A153" s="334"/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</row>
    <row r="154" spans="1:18" ht="12" x14ac:dyDescent="0.2">
      <c r="A154" s="334"/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</row>
    <row r="155" spans="1:18" ht="12" x14ac:dyDescent="0.2">
      <c r="A155" s="334"/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</row>
    <row r="156" spans="1:18" ht="12" x14ac:dyDescent="0.2">
      <c r="A156" s="334"/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</row>
    <row r="157" spans="1:18" ht="12" x14ac:dyDescent="0.2">
      <c r="A157" s="334"/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</row>
    <row r="158" spans="1:18" ht="12" x14ac:dyDescent="0.2">
      <c r="A158" s="334"/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</row>
    <row r="159" spans="1:18" ht="12" x14ac:dyDescent="0.2">
      <c r="A159" s="334"/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</row>
    <row r="160" spans="1:18" ht="12" x14ac:dyDescent="0.2">
      <c r="A160" s="334"/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</row>
    <row r="161" spans="1:18" ht="12" x14ac:dyDescent="0.2">
      <c r="A161" s="334"/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</row>
    <row r="162" spans="1:18" ht="12" x14ac:dyDescent="0.2">
      <c r="A162" s="334"/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</row>
    <row r="163" spans="1:18" ht="12" x14ac:dyDescent="0.2">
      <c r="A163" s="334"/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</row>
    <row r="164" spans="1:18" ht="12" x14ac:dyDescent="0.2">
      <c r="A164" s="334"/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</row>
    <row r="165" spans="1:18" ht="12" x14ac:dyDescent="0.2">
      <c r="A165" s="334"/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</row>
    <row r="166" spans="1:18" ht="12" x14ac:dyDescent="0.2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</row>
    <row r="167" spans="1:18" ht="12" x14ac:dyDescent="0.2">
      <c r="A167" s="334"/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</row>
    <row r="168" spans="1:18" ht="12" x14ac:dyDescent="0.2">
      <c r="A168" s="334"/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</row>
    <row r="169" spans="1:18" ht="12" x14ac:dyDescent="0.2">
      <c r="A169" s="334"/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</row>
    <row r="170" spans="1:18" ht="12" x14ac:dyDescent="0.2">
      <c r="A170" s="334"/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</row>
    <row r="171" spans="1:18" ht="12" x14ac:dyDescent="0.2">
      <c r="A171" s="334"/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</row>
    <row r="172" spans="1:18" ht="12" x14ac:dyDescent="0.2">
      <c r="A172" s="334"/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</row>
    <row r="173" spans="1:18" ht="12" x14ac:dyDescent="0.2">
      <c r="A173" s="334"/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</row>
    <row r="174" spans="1:18" ht="12" x14ac:dyDescent="0.2">
      <c r="A174" s="334"/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</row>
    <row r="175" spans="1:18" ht="12" x14ac:dyDescent="0.2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</row>
    <row r="176" spans="1:18" ht="12" x14ac:dyDescent="0.2">
      <c r="A176" s="334"/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</row>
    <row r="177" spans="1:20" ht="12" x14ac:dyDescent="0.2">
      <c r="A177" s="334"/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05"/>
      <c r="T177" s="305"/>
    </row>
    <row r="178" spans="1:20" ht="12" x14ac:dyDescent="0.2">
      <c r="A178" s="334"/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05"/>
      <c r="T178" s="305"/>
    </row>
    <row r="179" spans="1:20" ht="12" x14ac:dyDescent="0.2">
      <c r="A179" s="334"/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05"/>
      <c r="T179" s="305"/>
    </row>
    <row r="180" spans="1:20" ht="12" x14ac:dyDescent="0.2">
      <c r="A180" s="334"/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05"/>
      <c r="T180" s="305"/>
    </row>
    <row r="181" spans="1:20" ht="12" x14ac:dyDescent="0.2">
      <c r="A181" s="334"/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05"/>
      <c r="T181" s="305"/>
    </row>
    <row r="182" spans="1:20" ht="12" x14ac:dyDescent="0.2">
      <c r="A182" s="334"/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05"/>
      <c r="T182" s="305"/>
    </row>
    <row r="183" spans="1:20" ht="12" x14ac:dyDescent="0.2">
      <c r="A183" s="334"/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05"/>
      <c r="T183" s="305"/>
    </row>
    <row r="184" spans="1:20" ht="12" x14ac:dyDescent="0.2">
      <c r="A184" s="334"/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05"/>
      <c r="T184" s="305"/>
    </row>
    <row r="185" spans="1:20" ht="12" x14ac:dyDescent="0.2">
      <c r="A185" s="334"/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05"/>
      <c r="T185" s="305"/>
    </row>
    <row r="186" spans="1:20" ht="12" x14ac:dyDescent="0.2">
      <c r="A186" s="334"/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05"/>
      <c r="T186" s="305"/>
    </row>
    <row r="187" spans="1:20" ht="12" x14ac:dyDescent="0.2">
      <c r="A187" s="334"/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05"/>
      <c r="T187" s="305"/>
    </row>
    <row r="188" spans="1:20" ht="12" x14ac:dyDescent="0.2">
      <c r="A188" s="334"/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05"/>
      <c r="T188" s="305"/>
    </row>
    <row r="189" spans="1:20" ht="12" x14ac:dyDescent="0.2">
      <c r="A189" s="334"/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05"/>
      <c r="T189" s="305"/>
    </row>
    <row r="190" spans="1:20" ht="12" x14ac:dyDescent="0.2">
      <c r="A190" s="334"/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05"/>
      <c r="T190" s="305"/>
    </row>
    <row r="191" spans="1:20" ht="12" x14ac:dyDescent="0.2">
      <c r="A191" s="334"/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05"/>
      <c r="T191" s="305"/>
    </row>
    <row r="192" spans="1:20" ht="12" x14ac:dyDescent="0.2">
      <c r="A192" s="334"/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05"/>
      <c r="T192" s="305"/>
    </row>
    <row r="193" spans="1:20" ht="12" x14ac:dyDescent="0.2">
      <c r="A193" s="334"/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05"/>
      <c r="T193" s="305"/>
    </row>
    <row r="194" spans="1:20" ht="12" x14ac:dyDescent="0.2">
      <c r="A194" s="334"/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05"/>
      <c r="T194" s="305"/>
    </row>
    <row r="195" spans="1:20" ht="12" x14ac:dyDescent="0.2">
      <c r="A195" s="334"/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05"/>
      <c r="T195" s="305"/>
    </row>
    <row r="196" spans="1:20" ht="12" x14ac:dyDescent="0.2">
      <c r="A196" s="334"/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05"/>
      <c r="T196" s="305"/>
    </row>
    <row r="197" spans="1:20" ht="12" x14ac:dyDescent="0.2">
      <c r="A197" s="334"/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05"/>
      <c r="T197" s="305"/>
    </row>
    <row r="198" spans="1:20" ht="12" x14ac:dyDescent="0.2">
      <c r="A198" s="334"/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05"/>
      <c r="T198" s="305"/>
    </row>
    <row r="199" spans="1:20" ht="12" x14ac:dyDescent="0.2">
      <c r="A199" s="334"/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05"/>
      <c r="T199" s="305"/>
    </row>
    <row r="200" spans="1:20" ht="12" x14ac:dyDescent="0.2">
      <c r="A200" s="334"/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05"/>
      <c r="T200" s="305"/>
    </row>
    <row r="201" spans="1:20" ht="12" x14ac:dyDescent="0.2">
      <c r="A201" s="334"/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05"/>
      <c r="T201" s="305"/>
    </row>
    <row r="202" spans="1:20" ht="12" x14ac:dyDescent="0.2">
      <c r="A202" s="334"/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05"/>
      <c r="T202" s="305"/>
    </row>
    <row r="203" spans="1:20" ht="12" x14ac:dyDescent="0.2">
      <c r="A203" s="334"/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05"/>
      <c r="T203" s="305"/>
    </row>
    <row r="204" spans="1:20" ht="12" x14ac:dyDescent="0.2">
      <c r="A204" s="334"/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05"/>
      <c r="T204" s="305"/>
    </row>
    <row r="205" spans="1:20" ht="12" x14ac:dyDescent="0.2">
      <c r="A205" s="334"/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05"/>
      <c r="T205" s="305"/>
    </row>
    <row r="206" spans="1:20" ht="12" x14ac:dyDescent="0.2">
      <c r="A206" s="334"/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05"/>
      <c r="T206" s="305"/>
    </row>
    <row r="207" spans="1:20" ht="12" x14ac:dyDescent="0.2">
      <c r="A207" s="334"/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05"/>
      <c r="T207" s="305"/>
    </row>
    <row r="208" spans="1:20" ht="12" x14ac:dyDescent="0.2">
      <c r="A208" s="334"/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05"/>
      <c r="T208" s="305"/>
    </row>
    <row r="209" spans="1:20" ht="12" x14ac:dyDescent="0.2">
      <c r="A209" s="334"/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05"/>
      <c r="T209" s="305"/>
    </row>
    <row r="210" spans="1:20" ht="12" x14ac:dyDescent="0.2">
      <c r="A210" s="334"/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05"/>
      <c r="T210" s="305"/>
    </row>
    <row r="211" spans="1:20" ht="12" x14ac:dyDescent="0.2">
      <c r="A211" s="334"/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05"/>
      <c r="T211" s="305"/>
    </row>
    <row r="212" spans="1:20" ht="12" x14ac:dyDescent="0.2">
      <c r="A212" s="334"/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05"/>
      <c r="T212" s="305"/>
    </row>
    <row r="213" spans="1:20" ht="12" x14ac:dyDescent="0.2">
      <c r="A213" s="334"/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05"/>
      <c r="T213" s="305"/>
    </row>
    <row r="214" spans="1:20" ht="12" x14ac:dyDescent="0.2">
      <c r="A214" s="334"/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05"/>
      <c r="T214" s="305"/>
    </row>
    <row r="215" spans="1:20" ht="12" x14ac:dyDescent="0.2">
      <c r="A215" s="334"/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05"/>
      <c r="T215" s="305"/>
    </row>
    <row r="216" spans="1:20" ht="12" x14ac:dyDescent="0.2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05"/>
      <c r="T216" s="305"/>
    </row>
    <row r="217" spans="1:20" ht="12" x14ac:dyDescent="0.2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05"/>
      <c r="T217" s="305"/>
    </row>
    <row r="218" spans="1:20" ht="12" x14ac:dyDescent="0.2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05"/>
      <c r="T218" s="305"/>
    </row>
    <row r="219" spans="1:20" ht="12" x14ac:dyDescent="0.2">
      <c r="A219" s="334"/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05"/>
      <c r="T219" s="305"/>
    </row>
    <row r="220" spans="1:20" ht="12" x14ac:dyDescent="0.2">
      <c r="A220" s="334"/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05"/>
      <c r="T220" s="305"/>
    </row>
    <row r="221" spans="1:20" ht="12" x14ac:dyDescent="0.2">
      <c r="A221" s="334"/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05"/>
      <c r="T221" s="305"/>
    </row>
    <row r="222" spans="1:20" x14ac:dyDescent="0.25">
      <c r="S222" s="305"/>
      <c r="T222" s="305"/>
    </row>
    <row r="223" spans="1:20" x14ac:dyDescent="0.25">
      <c r="S223" s="305"/>
      <c r="T223" s="305"/>
    </row>
    <row r="224" spans="1:20" x14ac:dyDescent="0.25">
      <c r="S224" s="305"/>
      <c r="T224" s="305"/>
    </row>
    <row r="225" spans="19:20" x14ac:dyDescent="0.25">
      <c r="S225" s="305"/>
      <c r="T225" s="305"/>
    </row>
    <row r="226" spans="19:20" x14ac:dyDescent="0.25">
      <c r="S226" s="305"/>
      <c r="T226" s="305"/>
    </row>
    <row r="227" spans="19:20" x14ac:dyDescent="0.25">
      <c r="S227" s="305"/>
      <c r="T227" s="305"/>
    </row>
    <row r="228" spans="19:20" x14ac:dyDescent="0.25">
      <c r="S228" s="305"/>
      <c r="T228" s="305"/>
    </row>
    <row r="229" spans="19:20" x14ac:dyDescent="0.25">
      <c r="S229" s="305"/>
      <c r="T229" s="305"/>
    </row>
    <row r="230" spans="19:20" x14ac:dyDescent="0.25">
      <c r="S230" s="305"/>
      <c r="T230" s="305"/>
    </row>
    <row r="231" spans="19:20" x14ac:dyDescent="0.25">
      <c r="S231" s="305"/>
      <c r="T231" s="305"/>
    </row>
    <row r="232" spans="19:20" x14ac:dyDescent="0.25">
      <c r="S232" s="305"/>
      <c r="T232" s="305"/>
    </row>
    <row r="233" spans="19:20" x14ac:dyDescent="0.25">
      <c r="S233" s="305"/>
      <c r="T233" s="305"/>
    </row>
    <row r="234" spans="19:20" x14ac:dyDescent="0.25">
      <c r="S234" s="305"/>
      <c r="T234" s="305"/>
    </row>
    <row r="235" spans="19:20" x14ac:dyDescent="0.25">
      <c r="S235" s="305"/>
      <c r="T235" s="305"/>
    </row>
    <row r="236" spans="19:20" x14ac:dyDescent="0.25">
      <c r="S236" s="305"/>
      <c r="T236" s="305"/>
    </row>
    <row r="237" spans="19:20" x14ac:dyDescent="0.25">
      <c r="S237" s="305"/>
      <c r="T237" s="305"/>
    </row>
    <row r="238" spans="19:20" x14ac:dyDescent="0.25">
      <c r="S238" s="305"/>
      <c r="T238" s="305"/>
    </row>
    <row r="239" spans="19:20" x14ac:dyDescent="0.25">
      <c r="S239" s="305"/>
      <c r="T239" s="305"/>
    </row>
    <row r="240" spans="19:20" x14ac:dyDescent="0.25">
      <c r="S240" s="305"/>
      <c r="T240" s="305"/>
    </row>
    <row r="241" spans="19:20" x14ac:dyDescent="0.25">
      <c r="S241" s="305"/>
      <c r="T241" s="305"/>
    </row>
    <row r="242" spans="19:20" x14ac:dyDescent="0.25">
      <c r="S242" s="305"/>
      <c r="T242" s="305"/>
    </row>
    <row r="243" spans="19:20" x14ac:dyDescent="0.25">
      <c r="S243" s="305"/>
      <c r="T243" s="305"/>
    </row>
    <row r="244" spans="19:20" x14ac:dyDescent="0.25">
      <c r="S244" s="305"/>
      <c r="T244" s="305"/>
    </row>
    <row r="245" spans="19:20" x14ac:dyDescent="0.25">
      <c r="S245" s="305"/>
      <c r="T245" s="305"/>
    </row>
    <row r="246" spans="19:20" x14ac:dyDescent="0.25">
      <c r="S246" s="305"/>
      <c r="T246" s="305"/>
    </row>
    <row r="247" spans="19:20" x14ac:dyDescent="0.25">
      <c r="S247" s="305"/>
      <c r="T247" s="305"/>
    </row>
    <row r="248" spans="19:20" x14ac:dyDescent="0.25">
      <c r="S248" s="305"/>
      <c r="T248" s="305"/>
    </row>
    <row r="249" spans="19:20" x14ac:dyDescent="0.25">
      <c r="S249" s="305"/>
      <c r="T249" s="305"/>
    </row>
    <row r="250" spans="19:20" x14ac:dyDescent="0.25">
      <c r="S250" s="305"/>
      <c r="T250" s="305"/>
    </row>
    <row r="251" spans="19:20" x14ac:dyDescent="0.25">
      <c r="S251" s="305"/>
      <c r="T251" s="305"/>
    </row>
    <row r="252" spans="19:20" x14ac:dyDescent="0.25">
      <c r="S252" s="305"/>
      <c r="T252" s="305"/>
    </row>
    <row r="253" spans="19:20" x14ac:dyDescent="0.25">
      <c r="S253" s="305"/>
      <c r="T253" s="305"/>
    </row>
    <row r="254" spans="19:20" x14ac:dyDescent="0.25">
      <c r="S254" s="305"/>
      <c r="T254" s="305"/>
    </row>
    <row r="255" spans="19:20" x14ac:dyDescent="0.25">
      <c r="S255" s="305"/>
      <c r="T255" s="305"/>
    </row>
    <row r="256" spans="19:20" x14ac:dyDescent="0.25">
      <c r="S256" s="305"/>
      <c r="T256" s="305"/>
    </row>
    <row r="257" spans="19:20" x14ac:dyDescent="0.25">
      <c r="S257" s="305"/>
      <c r="T257" s="305"/>
    </row>
    <row r="258" spans="19:20" x14ac:dyDescent="0.25">
      <c r="S258" s="305"/>
      <c r="T258" s="305"/>
    </row>
    <row r="259" spans="19:20" x14ac:dyDescent="0.25">
      <c r="S259" s="305"/>
      <c r="T259" s="305"/>
    </row>
    <row r="260" spans="19:20" x14ac:dyDescent="0.25">
      <c r="S260" s="305"/>
      <c r="T260" s="305"/>
    </row>
    <row r="261" spans="19:20" x14ac:dyDescent="0.25">
      <c r="S261" s="305"/>
      <c r="T261" s="305"/>
    </row>
    <row r="262" spans="19:20" x14ac:dyDescent="0.25">
      <c r="S262" s="305"/>
      <c r="T262" s="305"/>
    </row>
    <row r="263" spans="19:20" x14ac:dyDescent="0.25">
      <c r="S263" s="305"/>
      <c r="T263" s="305"/>
    </row>
    <row r="264" spans="19:20" x14ac:dyDescent="0.25">
      <c r="S264" s="305"/>
      <c r="T264" s="305"/>
    </row>
    <row r="265" spans="19:20" x14ac:dyDescent="0.25">
      <c r="S265" s="305"/>
      <c r="T265" s="305"/>
    </row>
    <row r="266" spans="19:20" x14ac:dyDescent="0.25">
      <c r="S266" s="305"/>
      <c r="T266" s="305"/>
    </row>
    <row r="267" spans="19:20" x14ac:dyDescent="0.25">
      <c r="S267" s="305"/>
      <c r="T267" s="305"/>
    </row>
    <row r="268" spans="19:20" x14ac:dyDescent="0.25">
      <c r="S268" s="305"/>
      <c r="T268" s="305"/>
    </row>
    <row r="269" spans="19:20" x14ac:dyDescent="0.25">
      <c r="S269" s="305"/>
      <c r="T269" s="305"/>
    </row>
    <row r="270" spans="19:20" x14ac:dyDescent="0.25">
      <c r="S270" s="305"/>
      <c r="T270" s="305"/>
    </row>
    <row r="271" spans="19:20" x14ac:dyDescent="0.25">
      <c r="S271" s="305"/>
      <c r="T271" s="305"/>
    </row>
    <row r="272" spans="19:20" x14ac:dyDescent="0.25">
      <c r="S272" s="305"/>
      <c r="T272" s="305"/>
    </row>
    <row r="273" spans="19:20" x14ac:dyDescent="0.25">
      <c r="S273" s="305"/>
      <c r="T273" s="305"/>
    </row>
    <row r="274" spans="19:20" x14ac:dyDescent="0.25">
      <c r="S274" s="305"/>
      <c r="T274" s="305"/>
    </row>
    <row r="275" spans="19:20" x14ac:dyDescent="0.25">
      <c r="S275" s="305"/>
      <c r="T275" s="305"/>
    </row>
    <row r="276" spans="19:20" x14ac:dyDescent="0.25">
      <c r="S276" s="305"/>
      <c r="T276" s="305"/>
    </row>
    <row r="277" spans="19:20" x14ac:dyDescent="0.25">
      <c r="S277" s="305"/>
      <c r="T277" s="305"/>
    </row>
    <row r="278" spans="19:20" x14ac:dyDescent="0.25">
      <c r="S278" s="305"/>
      <c r="T278" s="305"/>
    </row>
    <row r="279" spans="19:20" x14ac:dyDescent="0.25">
      <c r="S279" s="305"/>
      <c r="T279" s="305"/>
    </row>
    <row r="280" spans="19:20" x14ac:dyDescent="0.25">
      <c r="S280" s="305"/>
      <c r="T280" s="305"/>
    </row>
    <row r="281" spans="19:20" x14ac:dyDescent="0.25">
      <c r="S281" s="305"/>
      <c r="T281" s="305"/>
    </row>
    <row r="282" spans="19:20" x14ac:dyDescent="0.25">
      <c r="S282" s="305"/>
      <c r="T282" s="305"/>
    </row>
    <row r="283" spans="19:20" x14ac:dyDescent="0.25">
      <c r="S283" s="305"/>
      <c r="T283" s="305"/>
    </row>
    <row r="284" spans="19:20" x14ac:dyDescent="0.25">
      <c r="S284" s="305"/>
      <c r="T284" s="305"/>
    </row>
    <row r="285" spans="19:20" x14ac:dyDescent="0.25">
      <c r="S285" s="305"/>
      <c r="T285" s="305"/>
    </row>
    <row r="286" spans="19:20" x14ac:dyDescent="0.25">
      <c r="S286" s="305"/>
      <c r="T286" s="305"/>
    </row>
    <row r="287" spans="19:20" x14ac:dyDescent="0.25">
      <c r="S287" s="305"/>
      <c r="T287" s="305"/>
    </row>
    <row r="288" spans="19:20" x14ac:dyDescent="0.25">
      <c r="S288" s="305"/>
      <c r="T288" s="305"/>
    </row>
    <row r="289" spans="19:20" x14ac:dyDescent="0.25">
      <c r="S289" s="305"/>
      <c r="T289" s="305"/>
    </row>
    <row r="290" spans="19:20" x14ac:dyDescent="0.25">
      <c r="S290" s="305"/>
      <c r="T290" s="305"/>
    </row>
    <row r="291" spans="19:20" x14ac:dyDescent="0.25">
      <c r="S291" s="305"/>
      <c r="T291" s="305"/>
    </row>
    <row r="292" spans="19:20" x14ac:dyDescent="0.25">
      <c r="S292" s="305"/>
      <c r="T292" s="305"/>
    </row>
    <row r="293" spans="19:20" x14ac:dyDescent="0.25">
      <c r="S293" s="305"/>
      <c r="T293" s="305"/>
    </row>
    <row r="294" spans="19:20" x14ac:dyDescent="0.25">
      <c r="S294" s="305"/>
      <c r="T294" s="305"/>
    </row>
    <row r="295" spans="19:20" x14ac:dyDescent="0.25">
      <c r="S295" s="305"/>
      <c r="T295" s="305"/>
    </row>
    <row r="296" spans="19:20" x14ac:dyDescent="0.25">
      <c r="S296" s="305"/>
      <c r="T296" s="305"/>
    </row>
    <row r="297" spans="19:20" x14ac:dyDescent="0.25">
      <c r="S297" s="305"/>
      <c r="T297" s="305"/>
    </row>
    <row r="298" spans="19:20" x14ac:dyDescent="0.25">
      <c r="S298" s="305"/>
      <c r="T298" s="305"/>
    </row>
    <row r="299" spans="19:20" x14ac:dyDescent="0.25">
      <c r="S299" s="305"/>
      <c r="T299" s="305"/>
    </row>
    <row r="300" spans="19:20" x14ac:dyDescent="0.25">
      <c r="S300" s="305"/>
      <c r="T300" s="305"/>
    </row>
    <row r="301" spans="19:20" x14ac:dyDescent="0.25">
      <c r="S301" s="305"/>
      <c r="T301" s="305"/>
    </row>
    <row r="302" spans="19:20" x14ac:dyDescent="0.25">
      <c r="S302" s="305"/>
      <c r="T302" s="305"/>
    </row>
    <row r="303" spans="19:20" x14ac:dyDescent="0.25">
      <c r="S303" s="305"/>
      <c r="T303" s="305"/>
    </row>
    <row r="304" spans="19:20" x14ac:dyDescent="0.25">
      <c r="S304" s="305"/>
      <c r="T304" s="305"/>
    </row>
    <row r="305" spans="19:20" x14ac:dyDescent="0.25">
      <c r="S305" s="305"/>
      <c r="T305" s="305"/>
    </row>
    <row r="306" spans="19:20" x14ac:dyDescent="0.25">
      <c r="S306" s="305"/>
      <c r="T306" s="305"/>
    </row>
    <row r="307" spans="19:20" x14ac:dyDescent="0.25">
      <c r="S307" s="305"/>
      <c r="T307" s="305"/>
    </row>
    <row r="308" spans="19:20" x14ac:dyDescent="0.25">
      <c r="S308" s="305"/>
      <c r="T308" s="305"/>
    </row>
    <row r="309" spans="19:20" x14ac:dyDescent="0.25">
      <c r="S309" s="305"/>
      <c r="T309" s="305"/>
    </row>
    <row r="310" spans="19:20" x14ac:dyDescent="0.25">
      <c r="S310" s="305"/>
      <c r="T310" s="305"/>
    </row>
    <row r="311" spans="19:20" x14ac:dyDescent="0.25">
      <c r="S311" s="305"/>
      <c r="T311" s="305"/>
    </row>
    <row r="312" spans="19:20" x14ac:dyDescent="0.25">
      <c r="S312" s="305"/>
      <c r="T312" s="305"/>
    </row>
    <row r="313" spans="19:20" x14ac:dyDescent="0.25">
      <c r="S313" s="305"/>
      <c r="T313" s="305"/>
    </row>
    <row r="314" spans="19:20" x14ac:dyDescent="0.25">
      <c r="S314" s="305"/>
      <c r="T314" s="305"/>
    </row>
    <row r="315" spans="19:20" x14ac:dyDescent="0.25">
      <c r="S315" s="305"/>
      <c r="T315" s="305"/>
    </row>
    <row r="316" spans="19:20" x14ac:dyDescent="0.25">
      <c r="S316" s="305"/>
      <c r="T316" s="305"/>
    </row>
    <row r="317" spans="19:20" x14ac:dyDescent="0.25">
      <c r="S317" s="305"/>
      <c r="T317" s="305"/>
    </row>
    <row r="318" spans="19:20" x14ac:dyDescent="0.25">
      <c r="S318" s="305"/>
      <c r="T318" s="305"/>
    </row>
    <row r="319" spans="19:20" x14ac:dyDescent="0.25">
      <c r="S319" s="305"/>
      <c r="T319" s="305"/>
    </row>
    <row r="320" spans="19:20" x14ac:dyDescent="0.25">
      <c r="S320" s="305"/>
      <c r="T320" s="305"/>
    </row>
    <row r="321" spans="19:20" x14ac:dyDescent="0.25">
      <c r="S321" s="305"/>
      <c r="T321" s="305"/>
    </row>
    <row r="322" spans="19:20" x14ac:dyDescent="0.25">
      <c r="S322" s="305"/>
      <c r="T322" s="305"/>
    </row>
    <row r="323" spans="19:20" x14ac:dyDescent="0.25">
      <c r="S323" s="305"/>
      <c r="T323" s="305"/>
    </row>
    <row r="324" spans="19:20" x14ac:dyDescent="0.25">
      <c r="S324" s="305"/>
      <c r="T324" s="305"/>
    </row>
    <row r="325" spans="19:20" x14ac:dyDescent="0.25">
      <c r="S325" s="305"/>
      <c r="T325" s="305"/>
    </row>
    <row r="326" spans="19:20" x14ac:dyDescent="0.25">
      <c r="S326" s="305"/>
      <c r="T326" s="305"/>
    </row>
    <row r="327" spans="19:20" x14ac:dyDescent="0.25">
      <c r="S327" s="305"/>
      <c r="T327" s="305"/>
    </row>
    <row r="328" spans="19:20" x14ac:dyDescent="0.25">
      <c r="S328" s="305"/>
      <c r="T328" s="305"/>
    </row>
    <row r="329" spans="19:20" x14ac:dyDescent="0.25">
      <c r="S329" s="305"/>
      <c r="T329" s="305"/>
    </row>
    <row r="330" spans="19:20" x14ac:dyDescent="0.25">
      <c r="S330" s="305"/>
      <c r="T330" s="305"/>
    </row>
    <row r="331" spans="19:20" x14ac:dyDescent="0.25">
      <c r="S331" s="305"/>
      <c r="T331" s="305"/>
    </row>
    <row r="332" spans="19:20" x14ac:dyDescent="0.25">
      <c r="S332" s="305"/>
      <c r="T332" s="305"/>
    </row>
    <row r="333" spans="19:20" x14ac:dyDescent="0.25">
      <c r="S333" s="305"/>
      <c r="T333" s="305"/>
    </row>
    <row r="334" spans="19:20" x14ac:dyDescent="0.25">
      <c r="S334" s="305"/>
      <c r="T334" s="305"/>
    </row>
    <row r="335" spans="19:20" x14ac:dyDescent="0.25">
      <c r="S335" s="305"/>
      <c r="T335" s="305"/>
    </row>
  </sheetData>
  <mergeCells count="9">
    <mergeCell ref="B7:B11"/>
    <mergeCell ref="F5:H5"/>
    <mergeCell ref="J5:R5"/>
    <mergeCell ref="B28:B32"/>
    <mergeCell ref="B35:R38"/>
    <mergeCell ref="B12:B16"/>
    <mergeCell ref="F21:H21"/>
    <mergeCell ref="J21:R21"/>
    <mergeCell ref="B23:B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1" zoomScale="115" zoomScaleNormal="115" workbookViewId="0">
      <selection activeCell="E11" sqref="E11"/>
    </sheetView>
  </sheetViews>
  <sheetFormatPr defaultColWidth="9" defaultRowHeight="13.2" x14ac:dyDescent="0.25"/>
  <cols>
    <col min="1" max="1" width="9" style="311"/>
    <col min="2" max="2" width="0" style="341" hidden="1" customWidth="1"/>
    <col min="3" max="3" width="12.88671875" style="311" customWidth="1"/>
    <col min="4" max="4" width="11.33203125" style="306" customWidth="1"/>
    <col min="5" max="5" width="9.2187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1875" style="311" customWidth="1"/>
    <col min="11" max="11" width="5.77734375" style="311" customWidth="1"/>
    <col min="12" max="12" width="1.77734375" style="311" customWidth="1"/>
    <col min="13" max="13" width="9" style="311"/>
    <col min="14" max="14" width="7.33203125" style="311" customWidth="1"/>
    <col min="15" max="15" width="1.6640625" style="311" customWidth="1"/>
    <col min="16" max="16" width="6.44140625" style="311" customWidth="1"/>
    <col min="17" max="17" width="2.21875" style="311" customWidth="1"/>
    <col min="18" max="18" width="6.109375" style="311" customWidth="1"/>
    <col min="19" max="19" width="1.33203125" style="311" customWidth="1"/>
    <col min="20" max="20" width="9" style="311"/>
    <col min="21" max="21" width="14.77734375" style="347" customWidth="1"/>
    <col min="22" max="22" width="16.77734375" style="347" customWidth="1"/>
    <col min="23" max="25" width="9" style="311"/>
    <col min="26" max="26" width="13.6640625" style="311" customWidth="1"/>
    <col min="27" max="27" width="10.6640625" style="311" customWidth="1"/>
    <col min="28" max="28" width="19.21875" style="311" bestFit="1" customWidth="1"/>
    <col min="29" max="29" width="19.33203125" style="311" bestFit="1" customWidth="1"/>
    <col min="30" max="30" width="11.77734375" style="311" customWidth="1"/>
    <col min="31" max="39" width="9" style="311"/>
    <col min="40" max="40" width="14.33203125" style="311" customWidth="1"/>
    <col min="41" max="41" width="19.33203125" style="311" customWidth="1"/>
    <col min="42" max="42" width="9" style="311"/>
    <col min="43" max="43" width="9.6640625" style="311" customWidth="1"/>
    <col min="44" max="56" width="9" style="311"/>
    <col min="57" max="57" width="29" style="311" customWidth="1"/>
    <col min="58" max="16384" width="9" style="311"/>
  </cols>
  <sheetData>
    <row r="1" spans="1:65" ht="17.399999999999999" x14ac:dyDescent="0.3">
      <c r="A1" s="359" t="s">
        <v>365</v>
      </c>
    </row>
    <row r="8" spans="1:65" ht="12" x14ac:dyDescent="0.2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x14ac:dyDescent="0.2">
      <c r="C9" s="350" t="s">
        <v>1852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x14ac:dyDescent="0.2">
      <c r="C10" s="350" t="s">
        <v>1861</v>
      </c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35">
      <c r="C11" s="307"/>
      <c r="D11" s="307"/>
      <c r="E11" s="319"/>
      <c r="F11" s="302"/>
      <c r="G11" s="423" t="s">
        <v>1838</v>
      </c>
      <c r="H11" s="423"/>
      <c r="I11" s="423"/>
      <c r="J11" s="302"/>
      <c r="K11" s="423" t="s">
        <v>357</v>
      </c>
      <c r="L11" s="423"/>
      <c r="M11" s="423"/>
      <c r="N11" s="423"/>
      <c r="O11" s="423"/>
      <c r="P11" s="423"/>
      <c r="Q11" s="423"/>
      <c r="R11" s="423"/>
      <c r="S11" s="423"/>
      <c r="T11" s="307"/>
      <c r="U11" s="347" t="s">
        <v>1834</v>
      </c>
      <c r="X11" s="320"/>
      <c r="Z11" s="426" t="s">
        <v>1623</v>
      </c>
      <c r="AA11" s="426"/>
      <c r="AB11" s="426"/>
      <c r="AC11" s="426"/>
      <c r="AD11" s="323"/>
      <c r="AN11" s="426" t="s">
        <v>1646</v>
      </c>
      <c r="AO11" s="426"/>
      <c r="AP11" s="426"/>
      <c r="AQ11" s="426"/>
      <c r="AR11" s="323"/>
      <c r="BB11" s="426" t="s">
        <v>1648</v>
      </c>
      <c r="BC11" s="426"/>
      <c r="BD11" s="426"/>
      <c r="BE11" s="426"/>
      <c r="BF11" s="323"/>
    </row>
    <row r="12" spans="1:65" x14ac:dyDescent="0.25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1851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x14ac:dyDescent="0.25">
      <c r="B13" s="341">
        <v>1</v>
      </c>
      <c r="C13" s="420" t="s">
        <v>244</v>
      </c>
      <c r="D13" s="342" t="str">
        <f>INDEX($AA$58:$AA$92,MATCH(LARGE($AB$58:$AB$92,ROWS($B$13:$B13)),$AB$58:$AB$92,0),0)</f>
        <v>United States</v>
      </c>
      <c r="E13" s="391">
        <f t="shared" ref="E13:E22" si="0">VLOOKUP($D13,$AA$58:$AJ$92,2,FALSE)/1000</f>
        <v>50.046999999999997</v>
      </c>
      <c r="F13" s="391"/>
      <c r="G13" s="391">
        <f t="shared" ref="G13:G22" si="1">VLOOKUP($D13,$AA$58:$AJ$92,3,FALSE)/1000</f>
        <v>63.323</v>
      </c>
      <c r="H13" s="391"/>
      <c r="I13" s="391">
        <f t="shared" ref="I13:I22" si="2">VLOOKUP($D13,$AA$58:$AJ$92,4,FALSE)/1000</f>
        <v>-13.276</v>
      </c>
      <c r="J13" s="391"/>
      <c r="K13" s="391">
        <f t="shared" ref="K13:K22" si="3">VLOOKUP($D13,$AA$58:$AJ$92,5,FALSE)/1000</f>
        <v>-5.03</v>
      </c>
      <c r="L13" s="391"/>
      <c r="M13" s="391">
        <f t="shared" ref="M13:M22" si="4">VLOOKUP($D13,$AA$58:$AJ$92,6,FALSE)/1000</f>
        <v>37.164000000000001</v>
      </c>
      <c r="N13" s="391">
        <f t="shared" ref="N13:N22" si="5">VLOOKUP($D13,$AA$58:$AJ$92,8,FALSE)/1000</f>
        <v>19.962</v>
      </c>
      <c r="O13" s="391"/>
      <c r="P13" s="391">
        <f t="shared" ref="P13:P22" si="6">VLOOKUP($D13,$AA$58:$AJ$92,9,FALSE)/1000</f>
        <v>0.31</v>
      </c>
      <c r="Q13" s="391"/>
      <c r="R13" s="391">
        <f t="shared" ref="R13:R22" si="7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x14ac:dyDescent="0.25">
      <c r="B14" s="341">
        <v>2</v>
      </c>
      <c r="C14" s="421"/>
      <c r="D14" s="342" t="str">
        <f>INDEX($AA$58:$AA$92,MATCH(LARGE($AB$58:$AB$92,ROWS($B$13:$B14)),$AB$58:$AB$92,0),0)</f>
        <v>Japan</v>
      </c>
      <c r="E14" s="391">
        <f t="shared" si="0"/>
        <v>21.689</v>
      </c>
      <c r="F14" s="391"/>
      <c r="G14" s="391">
        <f t="shared" si="1"/>
        <v>0.184</v>
      </c>
      <c r="H14" s="391"/>
      <c r="I14" s="391">
        <f t="shared" si="2"/>
        <v>21.504999999999999</v>
      </c>
      <c r="J14" s="391"/>
      <c r="K14" s="391">
        <f t="shared" si="3"/>
        <v>8.8049999999999997</v>
      </c>
      <c r="L14" s="391"/>
      <c r="M14" s="391">
        <f t="shared" si="4"/>
        <v>16.187999999999999</v>
      </c>
      <c r="N14" s="391">
        <f t="shared" si="5"/>
        <v>8.6189999999999998</v>
      </c>
      <c r="O14" s="391"/>
      <c r="P14" s="391">
        <f t="shared" si="6"/>
        <v>-12.134</v>
      </c>
      <c r="Q14" s="391"/>
      <c r="R14" s="391">
        <f t="shared" si="7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x14ac:dyDescent="0.25">
      <c r="B15" s="341">
        <v>3</v>
      </c>
      <c r="C15" s="421"/>
      <c r="D15" s="342" t="str">
        <f>INDEX($AA$58:$AA$92,MATCH(LARGE($AB$58:$AB$92,ROWS($B$13:$B15)),$AB$58:$AB$92,0),0)</f>
        <v>Italy</v>
      </c>
      <c r="E15" s="391">
        <f t="shared" si="0"/>
        <v>7.4889999999999999</v>
      </c>
      <c r="F15" s="391"/>
      <c r="G15" s="391">
        <f t="shared" si="1"/>
        <v>7.5890000000000004</v>
      </c>
      <c r="H15" s="391"/>
      <c r="I15" s="391">
        <f t="shared" si="2"/>
        <v>-0.1</v>
      </c>
      <c r="J15" s="391"/>
      <c r="K15" s="391">
        <f t="shared" si="3"/>
        <v>1.486</v>
      </c>
      <c r="L15" s="391"/>
      <c r="M15" s="391">
        <f t="shared" si="4"/>
        <v>5.6349999999999998</v>
      </c>
      <c r="N15" s="391">
        <f t="shared" si="5"/>
        <v>0.216</v>
      </c>
      <c r="O15" s="391"/>
      <c r="P15" s="391">
        <f t="shared" si="6"/>
        <v>0.125</v>
      </c>
      <c r="Q15" s="391"/>
      <c r="R15" s="391">
        <f t="shared" si="7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x14ac:dyDescent="0.25">
      <c r="B16" s="341">
        <v>4</v>
      </c>
      <c r="C16" s="421"/>
      <c r="D16" s="342" t="str">
        <f>INDEX($AA$58:$AA$92,MATCH(LARGE($AB$58:$AB$92,ROWS($B$13:$B16)),$AB$58:$AB$92,0),0)</f>
        <v>Netherlands</v>
      </c>
      <c r="E16" s="391">
        <f t="shared" si="0"/>
        <v>4.34</v>
      </c>
      <c r="F16" s="391"/>
      <c r="G16" s="391">
        <f t="shared" si="1"/>
        <v>3.0670000000000002</v>
      </c>
      <c r="H16" s="391"/>
      <c r="I16" s="391">
        <f t="shared" si="2"/>
        <v>1.272</v>
      </c>
      <c r="J16" s="391"/>
      <c r="K16" s="391">
        <f t="shared" si="3"/>
        <v>1.74</v>
      </c>
      <c r="L16" s="391"/>
      <c r="M16" s="391">
        <f t="shared" si="4"/>
        <v>3.1509999999999998</v>
      </c>
      <c r="N16" s="391">
        <f t="shared" si="5"/>
        <v>-0.38600000000000001</v>
      </c>
      <c r="O16" s="391"/>
      <c r="P16" s="391">
        <f t="shared" si="6"/>
        <v>-0.14899999999999999</v>
      </c>
      <c r="Q16" s="391"/>
      <c r="R16" s="391">
        <f t="shared" si="7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x14ac:dyDescent="0.25">
      <c r="B17" s="341">
        <v>5</v>
      </c>
      <c r="C17" s="422"/>
      <c r="D17" s="343" t="str">
        <f>INDEX($AA$58:$AA$92,MATCH(LARGE($AB$58:$AB$92,ROWS($B$13:$B17)),$AB$58:$AB$92,0),0)</f>
        <v>Ireland</v>
      </c>
      <c r="E17" s="392">
        <f t="shared" si="0"/>
        <v>3.645</v>
      </c>
      <c r="F17" s="392"/>
      <c r="G17" s="392">
        <f t="shared" si="1"/>
        <v>3.8109999999999999</v>
      </c>
      <c r="H17" s="392"/>
      <c r="I17" s="392">
        <f t="shared" si="2"/>
        <v>-0.16500000000000001</v>
      </c>
      <c r="J17" s="392"/>
      <c r="K17" s="392">
        <f t="shared" si="3"/>
        <v>0.20499999999999999</v>
      </c>
      <c r="L17" s="392"/>
      <c r="M17" s="392">
        <f t="shared" si="4"/>
        <v>0.56399999999999995</v>
      </c>
      <c r="N17" s="392">
        <f t="shared" si="5"/>
        <v>1.8160000000000001</v>
      </c>
      <c r="O17" s="392"/>
      <c r="P17" s="392">
        <f t="shared" si="6"/>
        <v>0.52400000000000002</v>
      </c>
      <c r="Q17" s="392"/>
      <c r="R17" s="392">
        <f t="shared" si="7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x14ac:dyDescent="0.25">
      <c r="B18" s="341">
        <v>1</v>
      </c>
      <c r="C18" s="424" t="s">
        <v>257</v>
      </c>
      <c r="D18" s="342" t="str">
        <f>INDEX($AA$58:$AA$92,MATCH(SMALL($AB$58:$AB$92,ROWS($B$18:$B18)),$AB$58:$AB$92,0),0)</f>
        <v>France</v>
      </c>
      <c r="E18" s="391">
        <f t="shared" si="0"/>
        <v>-12.217000000000001</v>
      </c>
      <c r="F18" s="391"/>
      <c r="G18" s="391">
        <f t="shared" si="1"/>
        <v>12.012</v>
      </c>
      <c r="H18" s="391"/>
      <c r="I18" s="391">
        <f t="shared" si="2"/>
        <v>-24.23</v>
      </c>
      <c r="J18" s="391"/>
      <c r="K18" s="391">
        <f t="shared" si="3"/>
        <v>18.379000000000001</v>
      </c>
      <c r="L18" s="391"/>
      <c r="M18" s="391">
        <f t="shared" si="4"/>
        <v>-24.547999999999998</v>
      </c>
      <c r="N18" s="391">
        <f t="shared" si="5"/>
        <v>1.056</v>
      </c>
      <c r="O18" s="391"/>
      <c r="P18" s="391">
        <f t="shared" si="6"/>
        <v>-7.7709999999999999</v>
      </c>
      <c r="Q18" s="391"/>
      <c r="R18" s="391">
        <f t="shared" si="7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x14ac:dyDescent="0.25">
      <c r="B19" s="341">
        <v>2</v>
      </c>
      <c r="C19" s="421"/>
      <c r="D19" s="342" t="str">
        <f>INDEX($AA$58:$AA$92,MATCH(SMALL($AB$58:$AB$92,ROWS($B$18:$B19)),$AB$58:$AB$92,0),0)</f>
        <v>Switzerland</v>
      </c>
      <c r="E19" s="391">
        <f t="shared" si="0"/>
        <v>-7.0469999999999997</v>
      </c>
      <c r="F19" s="391"/>
      <c r="G19" s="391">
        <f t="shared" si="1"/>
        <v>0.91600000000000004</v>
      </c>
      <c r="H19" s="391"/>
      <c r="I19" s="391">
        <f t="shared" si="2"/>
        <v>-7.9640000000000004</v>
      </c>
      <c r="J19" s="391"/>
      <c r="K19" s="391">
        <f t="shared" si="3"/>
        <v>1.6779999999999999</v>
      </c>
      <c r="L19" s="391"/>
      <c r="M19" s="391">
        <f t="shared" si="4"/>
        <v>-10.08</v>
      </c>
      <c r="N19" s="391">
        <f t="shared" si="5"/>
        <v>0.26200000000000001</v>
      </c>
      <c r="O19" s="391"/>
      <c r="P19" s="391">
        <f t="shared" si="6"/>
        <v>1.0820000000000001</v>
      </c>
      <c r="Q19" s="391"/>
      <c r="R19" s="391">
        <f t="shared" si="7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x14ac:dyDescent="0.25">
      <c r="B20" s="341">
        <v>3</v>
      </c>
      <c r="C20" s="421"/>
      <c r="D20" s="342" t="str">
        <f>INDEX($AA$58:$AA$92,MATCH(SMALL($AB$58:$AB$92,ROWS($B$18:$B20)),$AB$58:$AB$92,0),0)</f>
        <v>Spain</v>
      </c>
      <c r="E20" s="391">
        <f t="shared" si="0"/>
        <v>-2.6</v>
      </c>
      <c r="F20" s="391"/>
      <c r="G20" s="391">
        <f t="shared" si="1"/>
        <v>-2.7320000000000002</v>
      </c>
      <c r="H20" s="391"/>
      <c r="I20" s="391">
        <f t="shared" si="2"/>
        <v>0.13200000000000001</v>
      </c>
      <c r="J20" s="391"/>
      <c r="K20" s="391">
        <f t="shared" si="3"/>
        <v>-2.5379999999999998</v>
      </c>
      <c r="L20" s="391"/>
      <c r="M20" s="391">
        <f t="shared" si="4"/>
        <v>-0.38200000000000001</v>
      </c>
      <c r="N20" s="391">
        <f t="shared" si="5"/>
        <v>0.18099999999999999</v>
      </c>
      <c r="O20" s="391"/>
      <c r="P20" s="391">
        <f t="shared" si="6"/>
        <v>0.13300000000000001</v>
      </c>
      <c r="Q20" s="391"/>
      <c r="R20" s="391">
        <f t="shared" si="7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x14ac:dyDescent="0.25">
      <c r="B21" s="341">
        <v>4</v>
      </c>
      <c r="C21" s="421"/>
      <c r="D21" s="342" t="str">
        <f>INDEX($AA$58:$AA$92,MATCH(SMALL($AB$58:$AB$92,ROWS($B$18:$B21)),$AB$58:$AB$92,0),0)</f>
        <v>Norway</v>
      </c>
      <c r="E21" s="391">
        <f t="shared" si="0"/>
        <v>-1.2390000000000001</v>
      </c>
      <c r="F21" s="391"/>
      <c r="G21" s="391">
        <f t="shared" si="1"/>
        <v>-1.2330000000000001</v>
      </c>
      <c r="H21" s="391"/>
      <c r="I21" s="391">
        <f t="shared" si="2"/>
        <v>-5.0000000000000001E-3</v>
      </c>
      <c r="J21" s="391"/>
      <c r="K21" s="391">
        <f t="shared" si="3"/>
        <v>-0.214</v>
      </c>
      <c r="L21" s="391"/>
      <c r="M21" s="391">
        <f t="shared" si="4"/>
        <v>-0.86</v>
      </c>
      <c r="N21" s="391">
        <f t="shared" si="5"/>
        <v>0.20499999999999999</v>
      </c>
      <c r="O21" s="391"/>
      <c r="P21" s="391">
        <f t="shared" si="6"/>
        <v>-0.376</v>
      </c>
      <c r="Q21" s="391"/>
      <c r="R21" s="391">
        <f t="shared" si="7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x14ac:dyDescent="0.25">
      <c r="B22" s="341">
        <v>5</v>
      </c>
      <c r="C22" s="421"/>
      <c r="D22" s="342" t="str">
        <f>INDEX($AA$58:$AA$92,MATCH(SMALL($AB$58:$AB$92,ROWS($B$18:$B22)),$AB$58:$AB$92,0),0)</f>
        <v>Slovenia</v>
      </c>
      <c r="E22" s="391">
        <f t="shared" si="0"/>
        <v>-4.7E-2</v>
      </c>
      <c r="F22" s="391"/>
      <c r="G22" s="391">
        <f t="shared" si="1"/>
        <v>-4.7E-2</v>
      </c>
      <c r="H22" s="391"/>
      <c r="I22" s="391">
        <f t="shared" si="2"/>
        <v>0</v>
      </c>
      <c r="J22" s="391"/>
      <c r="K22" s="391">
        <f t="shared" si="3"/>
        <v>-5.0000000000000001E-3</v>
      </c>
      <c r="L22" s="391"/>
      <c r="M22" s="391">
        <f t="shared" si="4"/>
        <v>-4.3999999999999997E-2</v>
      </c>
      <c r="N22" s="391">
        <f t="shared" si="5"/>
        <v>0</v>
      </c>
      <c r="O22" s="391"/>
      <c r="P22" s="391">
        <f t="shared" si="6"/>
        <v>3.0000000000000001E-3</v>
      </c>
      <c r="Q22" s="391"/>
      <c r="R22" s="391">
        <f t="shared" si="7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x14ac:dyDescent="0.25">
      <c r="C23" s="307"/>
      <c r="D23" s="397"/>
      <c r="E23" s="397"/>
      <c r="F23" s="397"/>
      <c r="G23" s="397"/>
      <c r="H23" s="397"/>
      <c r="I23" s="397"/>
      <c r="J23" s="397"/>
      <c r="K23" s="397"/>
      <c r="L23" s="397"/>
      <c r="M23" s="397"/>
      <c r="N23" s="397"/>
      <c r="O23" s="397"/>
      <c r="P23" s="397"/>
      <c r="Q23" s="397"/>
      <c r="R23" s="397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x14ac:dyDescent="0.25">
      <c r="C24" s="30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25">
      <c r="C25" s="350" t="s">
        <v>1853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25">
      <c r="C26" s="350" t="s">
        <v>1862</v>
      </c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x14ac:dyDescent="0.25">
      <c r="D27" s="307"/>
      <c r="E27" s="319"/>
      <c r="F27" s="302"/>
      <c r="G27" s="423" t="s">
        <v>1838</v>
      </c>
      <c r="H27" s="423"/>
      <c r="I27" s="423"/>
      <c r="J27" s="302"/>
      <c r="K27" s="423" t="s">
        <v>357</v>
      </c>
      <c r="L27" s="423"/>
      <c r="M27" s="423"/>
      <c r="N27" s="423"/>
      <c r="O27" s="423"/>
      <c r="P27" s="423"/>
      <c r="Q27" s="423"/>
      <c r="R27" s="423"/>
      <c r="S27" s="423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x14ac:dyDescent="0.25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1851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x14ac:dyDescent="0.25">
      <c r="B29" s="341">
        <v>1</v>
      </c>
      <c r="C29" s="420" t="s">
        <v>244</v>
      </c>
      <c r="D29" s="342" t="str">
        <f>INDEX($AA$58:$AA$92,MATCH(LARGE($AB$58:$AB$92,ROWS($B$29:$B29)),$AB$58:$AB$92,0),0)</f>
        <v>United States</v>
      </c>
      <c r="E29" s="391">
        <f t="shared" ref="E29:E38" si="10">VLOOKUP($D29,$AA$14:$AJ$48,2,FALSE)/1000</f>
        <v>915.27300000000002</v>
      </c>
      <c r="F29" s="391"/>
      <c r="G29" s="391">
        <f t="shared" ref="G29:G38" si="11">VLOOKUP($D29,$AA$14:$AJ$48,3,FALSE)/1000</f>
        <v>414.24</v>
      </c>
      <c r="H29" s="391"/>
      <c r="I29" s="391">
        <f t="shared" ref="I29:I38" si="12">VLOOKUP($D29,$AA$14:$AJ$48,4,FALSE)/1000</f>
        <v>501.03300000000002</v>
      </c>
      <c r="J29" s="391"/>
      <c r="K29" s="391">
        <f t="shared" ref="K29:K38" si="13">VLOOKUP($D29,$AA$14:$AJ$48,5,FALSE)/1000</f>
        <v>57.756</v>
      </c>
      <c r="L29" s="391"/>
      <c r="M29" s="391">
        <f t="shared" ref="M29:M38" si="14">VLOOKUP($D29,$AA$14:$AJ$48,6,FALSE)/1000</f>
        <v>270.20499999999998</v>
      </c>
      <c r="N29" s="391">
        <f t="shared" ref="N29:N38" si="15">VLOOKUP($D29,$AA$14:$AJ$48,8,FALSE)/1000</f>
        <v>420.22699999999998</v>
      </c>
      <c r="O29" s="391"/>
      <c r="P29" s="391">
        <f t="shared" ref="P29:P38" si="16">VLOOKUP($D29,$AA$14:$AJ$48,9,FALSE)/1000</f>
        <v>120.56</v>
      </c>
      <c r="Q29" s="391"/>
      <c r="R29" s="391">
        <f t="shared" ref="R29:R38" si="17">VLOOKUP($D29,$AA$14:$AJ$48,10,FALSE)/1000</f>
        <v>46.517000000000003</v>
      </c>
      <c r="S29" s="397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x14ac:dyDescent="0.25">
      <c r="B30" s="341">
        <v>2</v>
      </c>
      <c r="C30" s="421"/>
      <c r="D30" s="342" t="str">
        <f>INDEX($AA$58:$AA$92,MATCH(LARGE($AB$58:$AB$92,ROWS($B$29:$B30)),$AB$58:$AB$92,0),0)</f>
        <v>Japan</v>
      </c>
      <c r="E30" s="391">
        <f t="shared" si="10"/>
        <v>193.96700000000001</v>
      </c>
      <c r="F30" s="391"/>
      <c r="G30" s="391">
        <f t="shared" si="11"/>
        <v>80.795000000000002</v>
      </c>
      <c r="H30" s="391"/>
      <c r="I30" s="391">
        <f t="shared" si="12"/>
        <v>113.172</v>
      </c>
      <c r="J30" s="391"/>
      <c r="K30" s="391">
        <f t="shared" si="13"/>
        <v>61.457999999999998</v>
      </c>
      <c r="L30" s="391"/>
      <c r="M30" s="391">
        <f t="shared" si="14"/>
        <v>84.034000000000006</v>
      </c>
      <c r="N30" s="391">
        <f t="shared" si="15"/>
        <v>36.951999999999998</v>
      </c>
      <c r="O30" s="391"/>
      <c r="P30" s="391">
        <f t="shared" si="16"/>
        <v>10.423999999999999</v>
      </c>
      <c r="Q30" s="391"/>
      <c r="R30" s="391">
        <f t="shared" si="17"/>
        <v>1.1000000000000001</v>
      </c>
      <c r="S30" s="39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x14ac:dyDescent="0.25">
      <c r="B31" s="341">
        <v>3</v>
      </c>
      <c r="C31" s="421"/>
      <c r="D31" s="342" t="str">
        <f>INDEX($AA$58:$AA$92,MATCH(LARGE($AB$58:$AB$92,ROWS($B$29:$B31)),$AB$58:$AB$92,0),0)</f>
        <v>Italy</v>
      </c>
      <c r="E31" s="391">
        <f t="shared" si="10"/>
        <v>30.936</v>
      </c>
      <c r="F31" s="391"/>
      <c r="G31" s="391">
        <f t="shared" si="11"/>
        <v>17.091999999999999</v>
      </c>
      <c r="H31" s="391"/>
      <c r="I31" s="391">
        <f t="shared" si="12"/>
        <v>13.843999999999999</v>
      </c>
      <c r="J31" s="391"/>
      <c r="K31" s="391">
        <f t="shared" si="13"/>
        <v>5.6150000000000002</v>
      </c>
      <c r="L31" s="391"/>
      <c r="M31" s="391">
        <f t="shared" si="14"/>
        <v>5.5119999999999996</v>
      </c>
      <c r="N31" s="391">
        <f t="shared" si="15"/>
        <v>2.6019999999999999</v>
      </c>
      <c r="O31" s="391"/>
      <c r="P31" s="391">
        <f t="shared" si="16"/>
        <v>4.4020000000000001</v>
      </c>
      <c r="Q31" s="391"/>
      <c r="R31" s="391">
        <f t="shared" si="17"/>
        <v>12.805</v>
      </c>
      <c r="S31" s="397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x14ac:dyDescent="0.25">
      <c r="B32" s="341">
        <v>4</v>
      </c>
      <c r="C32" s="421"/>
      <c r="D32" s="342" t="str">
        <f>INDEX($AA$58:$AA$92,MATCH(LARGE($AB$58:$AB$92,ROWS($B$29:$B32)),$AB$58:$AB$92,0),0)</f>
        <v>Netherlands</v>
      </c>
      <c r="E32" s="391">
        <f t="shared" si="10"/>
        <v>114.03400000000001</v>
      </c>
      <c r="F32" s="391"/>
      <c r="G32" s="391">
        <f t="shared" si="11"/>
        <v>45.651000000000003</v>
      </c>
      <c r="H32" s="391"/>
      <c r="I32" s="391">
        <f t="shared" si="12"/>
        <v>68.382999999999996</v>
      </c>
      <c r="J32" s="391"/>
      <c r="K32" s="391">
        <f t="shared" si="13"/>
        <v>15.596</v>
      </c>
      <c r="L32" s="391"/>
      <c r="M32" s="391">
        <f t="shared" si="14"/>
        <v>65.427000000000007</v>
      </c>
      <c r="N32" s="391">
        <f t="shared" si="15"/>
        <v>16.72</v>
      </c>
      <c r="O32" s="391"/>
      <c r="P32" s="391">
        <f t="shared" si="16"/>
        <v>14.874000000000001</v>
      </c>
      <c r="Q32" s="391"/>
      <c r="R32" s="391">
        <f t="shared" si="17"/>
        <v>1.417</v>
      </c>
      <c r="S32" s="397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x14ac:dyDescent="0.25">
      <c r="B33" s="341">
        <v>5</v>
      </c>
      <c r="C33" s="422"/>
      <c r="D33" s="343" t="str">
        <f>INDEX($AA$58:$AA$92,MATCH(LARGE($AB$58:$AB$92,ROWS($B$29:$B33)),$AB$58:$AB$92,0),0)</f>
        <v>Ireland</v>
      </c>
      <c r="E33" s="392">
        <f t="shared" si="10"/>
        <v>90.156000000000006</v>
      </c>
      <c r="F33" s="392"/>
      <c r="G33" s="392">
        <f t="shared" si="11"/>
        <v>57.116</v>
      </c>
      <c r="H33" s="392"/>
      <c r="I33" s="392">
        <f t="shared" si="12"/>
        <v>33.040999999999997</v>
      </c>
      <c r="J33" s="392"/>
      <c r="K33" s="392">
        <f t="shared" si="13"/>
        <v>1.7110000000000001</v>
      </c>
      <c r="L33" s="392"/>
      <c r="M33" s="392">
        <f t="shared" si="14"/>
        <v>6.7960000000000003</v>
      </c>
      <c r="N33" s="392">
        <f t="shared" si="15"/>
        <v>36.722999999999999</v>
      </c>
      <c r="O33" s="392"/>
      <c r="P33" s="392">
        <f t="shared" si="16"/>
        <v>15.29</v>
      </c>
      <c r="Q33" s="392"/>
      <c r="R33" s="392">
        <f t="shared" si="17"/>
        <v>29.635999999999999</v>
      </c>
      <c r="S33" s="397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x14ac:dyDescent="0.25">
      <c r="B34" s="341">
        <v>1</v>
      </c>
      <c r="C34" s="424" t="s">
        <v>257</v>
      </c>
      <c r="D34" s="342" t="str">
        <f>INDEX($AA$58:$AA$92,MATCH(SMALL($AB$58:$AB$92,ROWS($B$34:$B34)),$AB$58:$AB$92,0),0)</f>
        <v>France</v>
      </c>
      <c r="E34" s="391">
        <f t="shared" si="10"/>
        <v>215.28299999999999</v>
      </c>
      <c r="F34" s="391"/>
      <c r="G34" s="391">
        <f t="shared" si="11"/>
        <v>129.89400000000001</v>
      </c>
      <c r="H34" s="391"/>
      <c r="I34" s="391">
        <f t="shared" si="12"/>
        <v>85.388999999999996</v>
      </c>
      <c r="J34" s="391"/>
      <c r="K34" s="391">
        <f t="shared" si="13"/>
        <v>85.433000000000007</v>
      </c>
      <c r="L34" s="391"/>
      <c r="M34" s="391">
        <f t="shared" si="14"/>
        <v>42.231999999999999</v>
      </c>
      <c r="N34" s="391">
        <f t="shared" si="15"/>
        <v>25.173999999999999</v>
      </c>
      <c r="O34" s="391"/>
      <c r="P34" s="391">
        <f t="shared" si="16"/>
        <v>43.963000000000001</v>
      </c>
      <c r="Q34" s="391"/>
      <c r="R34" s="391">
        <f t="shared" si="17"/>
        <v>18.481000000000002</v>
      </c>
      <c r="S34" s="397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x14ac:dyDescent="0.25">
      <c r="B35" s="341">
        <v>2</v>
      </c>
      <c r="C35" s="427"/>
      <c r="D35" s="342" t="str">
        <f>INDEX($AA$58:$AA$92,MATCH(SMALL($AB$58:$AB$92,ROWS($B$34:$B35)),$AB$58:$AB$92,0),0)</f>
        <v>Switzerland</v>
      </c>
      <c r="E35" s="391">
        <f t="shared" si="10"/>
        <v>47.777000000000001</v>
      </c>
      <c r="F35" s="391"/>
      <c r="G35" s="391">
        <f t="shared" si="11"/>
        <v>27.893000000000001</v>
      </c>
      <c r="H35" s="391"/>
      <c r="I35" s="391">
        <f t="shared" si="12"/>
        <v>19.882999999999999</v>
      </c>
      <c r="J35" s="391"/>
      <c r="K35" s="391">
        <f t="shared" si="13"/>
        <v>5.5780000000000003</v>
      </c>
      <c r="L35" s="391"/>
      <c r="M35" s="391">
        <f t="shared" si="14"/>
        <v>29.864999999999998</v>
      </c>
      <c r="N35" s="391">
        <f t="shared" si="15"/>
        <v>2.8069999999999999</v>
      </c>
      <c r="O35" s="391"/>
      <c r="P35" s="391">
        <f t="shared" si="16"/>
        <v>8.1989999999999998</v>
      </c>
      <c r="Q35" s="391"/>
      <c r="R35" s="391">
        <f t="shared" si="17"/>
        <v>1.3280000000000001</v>
      </c>
      <c r="S35" s="397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x14ac:dyDescent="0.25">
      <c r="B36" s="341">
        <v>3</v>
      </c>
      <c r="C36" s="427"/>
      <c r="D36" s="342" t="str">
        <f>INDEX($AA$58:$AA$92,MATCH(SMALL($AB$58:$AB$92,ROWS($B$34:$B36)),$AB$58:$AB$92,0),0)</f>
        <v>Spain</v>
      </c>
      <c r="E36" s="391">
        <f t="shared" si="10"/>
        <v>22.433</v>
      </c>
      <c r="F36" s="391"/>
      <c r="G36" s="391">
        <f t="shared" si="11"/>
        <v>20.466000000000001</v>
      </c>
      <c r="H36" s="391"/>
      <c r="I36" s="391">
        <f t="shared" si="12"/>
        <v>1.9670000000000001</v>
      </c>
      <c r="J36" s="391"/>
      <c r="K36" s="391">
        <f t="shared" si="13"/>
        <v>10.109</v>
      </c>
      <c r="L36" s="391"/>
      <c r="M36" s="391">
        <f t="shared" si="14"/>
        <v>1.819</v>
      </c>
      <c r="N36" s="391">
        <f t="shared" si="15"/>
        <v>1.59</v>
      </c>
      <c r="O36" s="391"/>
      <c r="P36" s="391">
        <f t="shared" si="16"/>
        <v>8.6329999999999991</v>
      </c>
      <c r="Q36" s="391"/>
      <c r="R36" s="391">
        <f t="shared" si="17"/>
        <v>0.28199999999999997</v>
      </c>
      <c r="S36" s="397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x14ac:dyDescent="0.25">
      <c r="B37" s="341">
        <v>4</v>
      </c>
      <c r="C37" s="427"/>
      <c r="D37" s="342" t="str">
        <f>INDEX($AA$58:$AA$92,MATCH(SMALL($AB$58:$AB$92,ROWS($B$34:$B37)),$AB$58:$AB$92,0),0)</f>
        <v>Norway</v>
      </c>
      <c r="E37" s="391">
        <f t="shared" si="10"/>
        <v>9.9350000000000005</v>
      </c>
      <c r="F37" s="391"/>
      <c r="G37" s="391">
        <f t="shared" si="11"/>
        <v>9.9329999999999998</v>
      </c>
      <c r="H37" s="391"/>
      <c r="I37" s="391">
        <f t="shared" si="12"/>
        <v>3.0000000000000001E-3</v>
      </c>
      <c r="J37" s="391"/>
      <c r="K37" s="391">
        <f t="shared" si="13"/>
        <v>1.2989999999999999</v>
      </c>
      <c r="L37" s="391"/>
      <c r="M37" s="391">
        <f t="shared" si="14"/>
        <v>4.851</v>
      </c>
      <c r="N37" s="391">
        <f t="shared" si="15"/>
        <v>1.1160000000000001</v>
      </c>
      <c r="O37" s="391"/>
      <c r="P37" s="391">
        <f t="shared" si="16"/>
        <v>2.6269999999999998</v>
      </c>
      <c r="Q37" s="391"/>
      <c r="R37" s="391">
        <f t="shared" si="17"/>
        <v>4.2000000000000003E-2</v>
      </c>
      <c r="S37" s="397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x14ac:dyDescent="0.25">
      <c r="B38" s="341">
        <v>5</v>
      </c>
      <c r="C38" s="427"/>
      <c r="D38" s="342" t="str">
        <f>INDEX($AA$58:$AA$92,MATCH(SMALL($AB$58:$AB$92,ROWS($B$34:$B38)),$AB$58:$AB$92,0),0)</f>
        <v>Slovenia</v>
      </c>
      <c r="E38" s="391">
        <f t="shared" si="10"/>
        <v>2.1000000000000001E-2</v>
      </c>
      <c r="F38" s="391"/>
      <c r="G38" s="391">
        <f t="shared" si="11"/>
        <v>2.1000000000000001E-2</v>
      </c>
      <c r="H38" s="391"/>
      <c r="I38" s="391">
        <f t="shared" si="12"/>
        <v>0</v>
      </c>
      <c r="J38" s="391"/>
      <c r="K38" s="391">
        <f t="shared" si="13"/>
        <v>0</v>
      </c>
      <c r="L38" s="391"/>
      <c r="M38" s="391">
        <f t="shared" si="14"/>
        <v>1.0999999999999999E-2</v>
      </c>
      <c r="N38" s="391">
        <f t="shared" si="15"/>
        <v>0</v>
      </c>
      <c r="O38" s="391"/>
      <c r="P38" s="391">
        <f t="shared" si="16"/>
        <v>0.01</v>
      </c>
      <c r="Q38" s="391"/>
      <c r="R38" s="391">
        <f t="shared" si="17"/>
        <v>0</v>
      </c>
      <c r="S38" s="397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x14ac:dyDescent="0.25">
      <c r="D39" s="308"/>
      <c r="E39" s="393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93"/>
      <c r="Q39" s="393"/>
      <c r="R39" s="393"/>
      <c r="S39" s="393"/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x14ac:dyDescent="0.25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x14ac:dyDescent="0.25">
      <c r="C41" s="425"/>
      <c r="D41" s="425"/>
      <c r="E41" s="425"/>
      <c r="F41" s="425"/>
      <c r="G41" s="425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  <c r="T41" s="425"/>
      <c r="U41" s="425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x14ac:dyDescent="0.25">
      <c r="C42" s="425"/>
      <c r="D42" s="425"/>
      <c r="E42" s="425"/>
      <c r="F42" s="425"/>
      <c r="G42" s="425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  <c r="T42" s="425"/>
      <c r="U42" s="425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x14ac:dyDescent="0.25">
      <c r="C43" s="425"/>
      <c r="D43" s="425"/>
      <c r="E43" s="425"/>
      <c r="F43" s="425"/>
      <c r="G43" s="425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  <c r="T43" s="425"/>
      <c r="U43" s="425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x14ac:dyDescent="0.25">
      <c r="C44" s="425"/>
      <c r="D44" s="425"/>
      <c r="E44" s="425"/>
      <c r="F44" s="425"/>
      <c r="G44" s="425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  <c r="T44" s="425"/>
      <c r="U44" s="425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x14ac:dyDescent="0.25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x14ac:dyDescent="0.25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x14ac:dyDescent="0.25">
      <c r="D47" s="311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x14ac:dyDescent="0.25">
      <c r="D48" s="311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x14ac:dyDescent="0.25">
      <c r="D49" s="311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x14ac:dyDescent="0.25">
      <c r="D50" s="311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x14ac:dyDescent="0.25">
      <c r="B51" s="341">
        <v>1</v>
      </c>
      <c r="D51" s="311"/>
      <c r="U51" s="349"/>
      <c r="V51" s="349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x14ac:dyDescent="0.25">
      <c r="B52" s="341">
        <v>2</v>
      </c>
      <c r="D52" s="311"/>
      <c r="U52" s="349"/>
      <c r="V52" s="349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x14ac:dyDescent="0.25">
      <c r="B53" s="341">
        <v>3</v>
      </c>
      <c r="D53" s="311"/>
      <c r="U53" s="349"/>
      <c r="V53" s="349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x14ac:dyDescent="0.25">
      <c r="B54" s="341">
        <v>4</v>
      </c>
      <c r="D54" s="311"/>
      <c r="U54" s="349"/>
      <c r="V54" s="349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35">
      <c r="B55" s="341">
        <v>5</v>
      </c>
      <c r="D55" s="311"/>
      <c r="U55" s="349"/>
      <c r="V55" s="349"/>
      <c r="Z55" s="426" t="s">
        <v>1624</v>
      </c>
      <c r="AA55" s="426"/>
      <c r="AB55" s="426"/>
      <c r="AC55" s="426"/>
      <c r="AD55" s="323"/>
      <c r="AN55" s="426" t="s">
        <v>1647</v>
      </c>
      <c r="AO55" s="426"/>
      <c r="AP55" s="426"/>
      <c r="AQ55" s="426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x14ac:dyDescent="0.25">
      <c r="B56" s="341">
        <v>1</v>
      </c>
      <c r="D56" s="311"/>
      <c r="U56" s="349"/>
      <c r="V56" s="349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x14ac:dyDescent="0.25">
      <c r="B57" s="341">
        <v>2</v>
      </c>
      <c r="D57" s="311"/>
      <c r="U57" s="349"/>
      <c r="V57" s="349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x14ac:dyDescent="0.25">
      <c r="B58" s="341">
        <v>3</v>
      </c>
      <c r="D58" s="311"/>
      <c r="U58" s="349"/>
      <c r="V58" s="349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x14ac:dyDescent="0.25">
      <c r="B59" s="341">
        <v>4</v>
      </c>
      <c r="D59" s="311"/>
      <c r="U59" s="349"/>
      <c r="V59" s="349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x14ac:dyDescent="0.25">
      <c r="B60" s="341">
        <v>5</v>
      </c>
      <c r="D60" s="311"/>
      <c r="U60" s="349"/>
      <c r="V60" s="349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x14ac:dyDescent="0.25">
      <c r="D61" s="311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x14ac:dyDescent="0.25">
      <c r="D62" s="311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x14ac:dyDescent="0.25"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x14ac:dyDescent="0.25"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1:65" x14ac:dyDescent="0.25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1:65" x14ac:dyDescent="0.25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1:65" x14ac:dyDescent="0.25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U67" s="349"/>
      <c r="V67" s="349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1:65" x14ac:dyDescent="0.25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U68" s="349"/>
      <c r="V68" s="349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1:65" x14ac:dyDescent="0.25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U69" s="349"/>
      <c r="V69" s="349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1:65" x14ac:dyDescent="0.25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U70" s="349"/>
      <c r="V70" s="349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1:65" x14ac:dyDescent="0.25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U71" s="349"/>
      <c r="V71" s="349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1:65" x14ac:dyDescent="0.25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U72" s="349"/>
      <c r="V72" s="349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1:65" x14ac:dyDescent="0.25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U73" s="349"/>
      <c r="V73" s="349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1:65" x14ac:dyDescent="0.25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U74" s="349"/>
      <c r="V74" s="349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1:65" x14ac:dyDescent="0.25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U75" s="349"/>
      <c r="V75" s="349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1:65" x14ac:dyDescent="0.25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U76" s="349"/>
      <c r="V76" s="349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1:65" x14ac:dyDescent="0.25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1:65" x14ac:dyDescent="0.2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1:65" x14ac:dyDescent="0.25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1:65" x14ac:dyDescent="0.25"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x14ac:dyDescent="0.25"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x14ac:dyDescent="0.25"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x14ac:dyDescent="0.25"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x14ac:dyDescent="0.25"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x14ac:dyDescent="0.25"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x14ac:dyDescent="0.25"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x14ac:dyDescent="0.25"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x14ac:dyDescent="0.25">
      <c r="B88" s="334">
        <v>1</v>
      </c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U88" s="349"/>
      <c r="V88" s="349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x14ac:dyDescent="0.25">
      <c r="B89" s="334">
        <v>2</v>
      </c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U89" s="349"/>
      <c r="V89" s="349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x14ac:dyDescent="0.25">
      <c r="B90" s="334">
        <v>3</v>
      </c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U90" s="349"/>
      <c r="V90" s="349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x14ac:dyDescent="0.25">
      <c r="B91" s="334">
        <v>4</v>
      </c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U91" s="349"/>
      <c r="V91" s="349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x14ac:dyDescent="0.25">
      <c r="B92" s="334">
        <v>5</v>
      </c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U92" s="349"/>
      <c r="V92" s="349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x14ac:dyDescent="0.25">
      <c r="B93" s="334">
        <v>1</v>
      </c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U93" s="349"/>
      <c r="V93" s="349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x14ac:dyDescent="0.25">
      <c r="B94" s="334">
        <v>2</v>
      </c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U94" s="349"/>
      <c r="V94" s="349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x14ac:dyDescent="0.25">
      <c r="B95" s="334">
        <v>3</v>
      </c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U95" s="349"/>
      <c r="V95" s="349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x14ac:dyDescent="0.25">
      <c r="B96" s="334">
        <v>4</v>
      </c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U96" s="349"/>
      <c r="V96" s="349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x14ac:dyDescent="0.25">
      <c r="B97" s="334">
        <v>5</v>
      </c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U97" s="349"/>
      <c r="V97" s="349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x14ac:dyDescent="0.25"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x14ac:dyDescent="0.25"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x14ac:dyDescent="0.25"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x14ac:dyDescent="0.25"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x14ac:dyDescent="0.25"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x14ac:dyDescent="0.25"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x14ac:dyDescent="0.25"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x14ac:dyDescent="0.25">
      <c r="B105" s="334">
        <v>1</v>
      </c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U105" s="349"/>
      <c r="V105" s="349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x14ac:dyDescent="0.25">
      <c r="B106" s="334">
        <v>2</v>
      </c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U106" s="349"/>
      <c r="V106" s="349"/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x14ac:dyDescent="0.25">
      <c r="B107" s="334">
        <v>3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U107" s="349"/>
      <c r="V107" s="349"/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x14ac:dyDescent="0.25">
      <c r="B108" s="334">
        <v>4</v>
      </c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U108" s="349"/>
      <c r="V108" s="349"/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x14ac:dyDescent="0.25">
      <c r="B109" s="334">
        <v>5</v>
      </c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U109" s="349"/>
      <c r="V109" s="349"/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x14ac:dyDescent="0.25">
      <c r="B110" s="334">
        <v>1</v>
      </c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U110" s="349"/>
      <c r="V110" s="349"/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x14ac:dyDescent="0.25">
      <c r="B111" s="334">
        <v>2</v>
      </c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U111" s="349"/>
      <c r="V111" s="349"/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x14ac:dyDescent="0.25">
      <c r="B112" s="334">
        <v>3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U112" s="349"/>
      <c r="V112" s="349"/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x14ac:dyDescent="0.25">
      <c r="B113" s="334">
        <v>4</v>
      </c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U113" s="349"/>
      <c r="V113" s="349"/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x14ac:dyDescent="0.25">
      <c r="B114" s="334">
        <v>5</v>
      </c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U114" s="349"/>
      <c r="V114" s="349"/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x14ac:dyDescent="0.25"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x14ac:dyDescent="0.25"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x14ac:dyDescent="0.25"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x14ac:dyDescent="0.25"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x14ac:dyDescent="0.25"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x14ac:dyDescent="0.25"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x14ac:dyDescent="0.25"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x14ac:dyDescent="0.25"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x14ac:dyDescent="0.25"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x14ac:dyDescent="0.25"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x14ac:dyDescent="0.25"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x14ac:dyDescent="0.25"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x14ac:dyDescent="0.25"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x14ac:dyDescent="0.25"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2:65" x14ac:dyDescent="0.25"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2:65" x14ac:dyDescent="0.25"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2:65" x14ac:dyDescent="0.25"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2:65" x14ac:dyDescent="0.25"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2:65" x14ac:dyDescent="0.25"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2:65" x14ac:dyDescent="0.25"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2:65" x14ac:dyDescent="0.25"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2:65" x14ac:dyDescent="0.25"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  <c r="S136" s="334"/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2:65" x14ac:dyDescent="0.25"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2:65" x14ac:dyDescent="0.25"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2:65" x14ac:dyDescent="0.25"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2:65" x14ac:dyDescent="0.25"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  <c r="S140" s="334"/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2:65" x14ac:dyDescent="0.25"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  <c r="S141" s="334"/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2:65" x14ac:dyDescent="0.25"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2:65" x14ac:dyDescent="0.25"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2:65" x14ac:dyDescent="0.25"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2:65" x14ac:dyDescent="0.25"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2:65" x14ac:dyDescent="0.25"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2:65" x14ac:dyDescent="0.25"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  <c r="S147" s="334"/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2:65" x14ac:dyDescent="0.25"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  <c r="S148" s="334"/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2:65" x14ac:dyDescent="0.25"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  <c r="S149" s="334"/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2:65" x14ac:dyDescent="0.25"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  <c r="S150" s="334"/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2:65" x14ac:dyDescent="0.25"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2:65" x14ac:dyDescent="0.25"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  <c r="S152" s="334"/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2:65" x14ac:dyDescent="0.25"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2:65" x14ac:dyDescent="0.25"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2:65" x14ac:dyDescent="0.25"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2:65" x14ac:dyDescent="0.25"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  <c r="S156" s="334"/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2:65" x14ac:dyDescent="0.25"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2:65" x14ac:dyDescent="0.25"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  <c r="S158" s="334"/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2:65" x14ac:dyDescent="0.25"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  <c r="S159" s="334"/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2:65" x14ac:dyDescent="0.25"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2:65" x14ac:dyDescent="0.25"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/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2:65" x14ac:dyDescent="0.25"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2:65" x14ac:dyDescent="0.25"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2:65" x14ac:dyDescent="0.25"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2:65" x14ac:dyDescent="0.25"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2:65" x14ac:dyDescent="0.25"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2:65" x14ac:dyDescent="0.25"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2:65" x14ac:dyDescent="0.25"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2:65" x14ac:dyDescent="0.25"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  <c r="S169" s="334"/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2:65" x14ac:dyDescent="0.25"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2:65" x14ac:dyDescent="0.25"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2:65" x14ac:dyDescent="0.25"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2:65" x14ac:dyDescent="0.25"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2:65" x14ac:dyDescent="0.25"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2:65" x14ac:dyDescent="0.25"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76" spans="2:65" ht="12" x14ac:dyDescent="0.2"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</row>
    <row r="177" spans="2:71" ht="12" x14ac:dyDescent="0.2"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</row>
    <row r="178" spans="2:71" ht="12" x14ac:dyDescent="0.2"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</row>
    <row r="179" spans="2:71" ht="12" x14ac:dyDescent="0.2"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</row>
    <row r="180" spans="2:71" ht="20.399999999999999" x14ac:dyDescent="0.35"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BB180" s="426" t="s">
        <v>1832</v>
      </c>
      <c r="BC180" s="426"/>
      <c r="BD180" s="426"/>
      <c r="BE180" s="426"/>
      <c r="BF180" s="323"/>
    </row>
    <row r="181" spans="2:71" x14ac:dyDescent="0.25"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2:71" x14ac:dyDescent="0.25"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2:71" x14ac:dyDescent="0.25"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2:71" x14ac:dyDescent="0.25"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34"/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2:71" x14ac:dyDescent="0.25"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2:71" x14ac:dyDescent="0.25"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2:71" x14ac:dyDescent="0.25"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2:71" x14ac:dyDescent="0.25"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2:71" x14ac:dyDescent="0.25"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34"/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2:71" x14ac:dyDescent="0.25"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2:71" x14ac:dyDescent="0.25"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34"/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2:71" x14ac:dyDescent="0.25"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2:71" x14ac:dyDescent="0.25"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2:71" x14ac:dyDescent="0.25"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2:71" x14ac:dyDescent="0.25"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2:71" x14ac:dyDescent="0.25"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2:71" x14ac:dyDescent="0.25"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2:71" x14ac:dyDescent="0.25"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2:71" x14ac:dyDescent="0.25"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2:71" x14ac:dyDescent="0.25"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2:71" x14ac:dyDescent="0.25"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2:71" x14ac:dyDescent="0.25"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2:71" x14ac:dyDescent="0.25"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2:71" x14ac:dyDescent="0.25"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34"/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2:71" x14ac:dyDescent="0.25"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34"/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2:71" x14ac:dyDescent="0.25"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2:71" x14ac:dyDescent="0.25"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34"/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2:71" x14ac:dyDescent="0.25"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34"/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2:71" x14ac:dyDescent="0.25"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34"/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2:71" x14ac:dyDescent="0.25"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2:71" x14ac:dyDescent="0.25"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34"/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2:71" x14ac:dyDescent="0.25"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34"/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2:71" x14ac:dyDescent="0.25"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34"/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2:71" x14ac:dyDescent="0.25"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34"/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2:71" x14ac:dyDescent="0.25"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34"/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2:71" x14ac:dyDescent="0.25"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2:71" x14ac:dyDescent="0.25"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2:71" x14ac:dyDescent="0.25"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34"/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2:71" x14ac:dyDescent="0.25"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2:71" x14ac:dyDescent="0.25"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2:71" x14ac:dyDescent="0.25"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34"/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2:71" x14ac:dyDescent="0.25">
      <c r="B222" s="334"/>
      <c r="C222" s="334"/>
      <c r="D222" s="334"/>
      <c r="E222" s="334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2:71" x14ac:dyDescent="0.25"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/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2:71" x14ac:dyDescent="0.25">
      <c r="B224" s="334"/>
      <c r="C224" s="334"/>
      <c r="D224" s="334"/>
      <c r="E224" s="334"/>
      <c r="F224" s="334"/>
      <c r="G224" s="334"/>
      <c r="H224" s="334"/>
      <c r="I224" s="334"/>
      <c r="J224" s="334"/>
      <c r="K224" s="334"/>
      <c r="L224" s="334"/>
      <c r="M224" s="334"/>
      <c r="N224" s="334"/>
      <c r="O224" s="334"/>
      <c r="P224" s="334"/>
      <c r="Q224" s="334"/>
      <c r="R224" s="334"/>
      <c r="S224" s="334"/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2:71" x14ac:dyDescent="0.25">
      <c r="B225" s="334"/>
      <c r="C225" s="334"/>
      <c r="D225" s="334"/>
      <c r="E225" s="334"/>
      <c r="F225" s="334"/>
      <c r="G225" s="334"/>
      <c r="H225" s="334"/>
      <c r="I225" s="334"/>
      <c r="J225" s="334"/>
      <c r="K225" s="334"/>
      <c r="L225" s="334"/>
      <c r="M225" s="334"/>
      <c r="N225" s="334"/>
      <c r="O225" s="334"/>
      <c r="P225" s="334"/>
      <c r="Q225" s="334"/>
      <c r="R225" s="334"/>
      <c r="S225" s="334"/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2:71" x14ac:dyDescent="0.25">
      <c r="B226" s="334"/>
      <c r="C226" s="334"/>
      <c r="D226" s="334"/>
      <c r="E226" s="334"/>
      <c r="F226" s="334"/>
      <c r="G226" s="334"/>
      <c r="H226" s="334"/>
      <c r="I226" s="334"/>
      <c r="J226" s="334"/>
      <c r="K226" s="334"/>
      <c r="L226" s="334"/>
      <c r="M226" s="334"/>
      <c r="N226" s="334"/>
      <c r="O226" s="334"/>
      <c r="P226" s="334"/>
      <c r="Q226" s="334"/>
      <c r="R226" s="334"/>
      <c r="S226" s="334"/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2:71" x14ac:dyDescent="0.25">
      <c r="B227" s="334"/>
      <c r="C227" s="334"/>
      <c r="D227" s="334"/>
      <c r="E227" s="334"/>
      <c r="F227" s="334"/>
      <c r="G227" s="334"/>
      <c r="H227" s="334"/>
      <c r="I227" s="334"/>
      <c r="J227" s="334"/>
      <c r="K227" s="334"/>
      <c r="L227" s="334"/>
      <c r="M227" s="334"/>
      <c r="N227" s="334"/>
      <c r="O227" s="334"/>
      <c r="P227" s="334"/>
      <c r="Q227" s="334"/>
      <c r="R227" s="334"/>
      <c r="S227" s="334"/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2:71" x14ac:dyDescent="0.25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2:71" x14ac:dyDescent="0.25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2:71" x14ac:dyDescent="0.25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2:71" x14ac:dyDescent="0.25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2:71" x14ac:dyDescent="0.25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2:71" x14ac:dyDescent="0.25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2:71" x14ac:dyDescent="0.25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2:71" x14ac:dyDescent="0.25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2:71" x14ac:dyDescent="0.25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2:71" x14ac:dyDescent="0.25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2:71" x14ac:dyDescent="0.25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2:71" x14ac:dyDescent="0.25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2:71" x14ac:dyDescent="0.25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x14ac:dyDescent="0.25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x14ac:dyDescent="0.25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x14ac:dyDescent="0.25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x14ac:dyDescent="0.25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x14ac:dyDescent="0.25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x14ac:dyDescent="0.25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x14ac:dyDescent="0.25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x14ac:dyDescent="0.25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x14ac:dyDescent="0.25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x14ac:dyDescent="0.25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x14ac:dyDescent="0.25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x14ac:dyDescent="0.25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x14ac:dyDescent="0.25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x14ac:dyDescent="0.25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x14ac:dyDescent="0.25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x14ac:dyDescent="0.25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x14ac:dyDescent="0.25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x14ac:dyDescent="0.25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x14ac:dyDescent="0.25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x14ac:dyDescent="0.25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x14ac:dyDescent="0.25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x14ac:dyDescent="0.25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x14ac:dyDescent="0.25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x14ac:dyDescent="0.25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x14ac:dyDescent="0.25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x14ac:dyDescent="0.25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x14ac:dyDescent="0.25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x14ac:dyDescent="0.25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x14ac:dyDescent="0.25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x14ac:dyDescent="0.25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x14ac:dyDescent="0.25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x14ac:dyDescent="0.25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x14ac:dyDescent="0.25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x14ac:dyDescent="0.25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x14ac:dyDescent="0.25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x14ac:dyDescent="0.25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x14ac:dyDescent="0.25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x14ac:dyDescent="0.25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x14ac:dyDescent="0.25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x14ac:dyDescent="0.25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x14ac:dyDescent="0.25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x14ac:dyDescent="0.25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x14ac:dyDescent="0.25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x14ac:dyDescent="0.25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x14ac:dyDescent="0.25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x14ac:dyDescent="0.25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x14ac:dyDescent="0.25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x14ac:dyDescent="0.25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x14ac:dyDescent="0.25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x14ac:dyDescent="0.25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x14ac:dyDescent="0.25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x14ac:dyDescent="0.25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x14ac:dyDescent="0.25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x14ac:dyDescent="0.25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x14ac:dyDescent="0.25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x14ac:dyDescent="0.25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x14ac:dyDescent="0.25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x14ac:dyDescent="0.25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x14ac:dyDescent="0.25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x14ac:dyDescent="0.25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x14ac:dyDescent="0.25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x14ac:dyDescent="0.25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x14ac:dyDescent="0.25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x14ac:dyDescent="0.25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x14ac:dyDescent="0.25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x14ac:dyDescent="0.25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x14ac:dyDescent="0.25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x14ac:dyDescent="0.25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x14ac:dyDescent="0.25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x14ac:dyDescent="0.25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x14ac:dyDescent="0.25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x14ac:dyDescent="0.25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x14ac:dyDescent="0.25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x14ac:dyDescent="0.25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x14ac:dyDescent="0.25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x14ac:dyDescent="0.25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x14ac:dyDescent="0.25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x14ac:dyDescent="0.25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x14ac:dyDescent="0.25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x14ac:dyDescent="0.25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x14ac:dyDescent="0.25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x14ac:dyDescent="0.25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x14ac:dyDescent="0.25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x14ac:dyDescent="0.25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x14ac:dyDescent="0.25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x14ac:dyDescent="0.25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x14ac:dyDescent="0.25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x14ac:dyDescent="0.25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x14ac:dyDescent="0.25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x14ac:dyDescent="0.25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x14ac:dyDescent="0.25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x14ac:dyDescent="0.25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x14ac:dyDescent="0.25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x14ac:dyDescent="0.25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x14ac:dyDescent="0.25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x14ac:dyDescent="0.25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x14ac:dyDescent="0.25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x14ac:dyDescent="0.25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x14ac:dyDescent="0.25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x14ac:dyDescent="0.25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x14ac:dyDescent="0.25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2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2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2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15">
    <mergeCell ref="BB11:BE11"/>
    <mergeCell ref="BB180:BE180"/>
    <mergeCell ref="C41:U44"/>
    <mergeCell ref="Z55:AC55"/>
    <mergeCell ref="AN55:AQ55"/>
    <mergeCell ref="C18:C22"/>
    <mergeCell ref="G27:I27"/>
    <mergeCell ref="K27:S27"/>
    <mergeCell ref="C29:C33"/>
    <mergeCell ref="C34:C38"/>
    <mergeCell ref="C13:C17"/>
    <mergeCell ref="G11:I11"/>
    <mergeCell ref="K11:S11"/>
    <mergeCell ref="Z11:AC11"/>
    <mergeCell ref="AN11:AQ11"/>
  </mergeCells>
  <pageMargins left="0.7" right="0.7" top="0.75" bottom="0.75" header="0.3" footer="0.3"/>
  <ignoredErrors>
    <ignoredError sqref="D14:D3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zoomScaleNormal="100" workbookViewId="0"/>
  </sheetViews>
  <sheetFormatPr defaultColWidth="9" defaultRowHeight="13.2" x14ac:dyDescent="0.25"/>
  <cols>
    <col min="1" max="1" width="12.88671875" style="311" customWidth="1"/>
    <col min="2" max="2" width="11.33203125" style="306" customWidth="1"/>
    <col min="3" max="3" width="9.21875" style="311" customWidth="1"/>
    <col min="4" max="4" width="2" style="311" customWidth="1"/>
    <col min="5" max="5" width="9" style="311"/>
    <col min="6" max="6" width="2" style="311" customWidth="1"/>
    <col min="7" max="7" width="9" style="311"/>
    <col min="8" max="8" width="2.21875" style="311" customWidth="1"/>
    <col min="9" max="9" width="5.77734375" style="311" customWidth="1"/>
    <col min="10" max="10" width="1.77734375" style="311" customWidth="1"/>
    <col min="11" max="11" width="9" style="311"/>
    <col min="12" max="12" width="7.33203125" style="311" customWidth="1"/>
    <col min="13" max="13" width="1.6640625" style="311" customWidth="1"/>
    <col min="14" max="14" width="6.44140625" style="311" customWidth="1"/>
    <col min="15" max="15" width="2.21875" style="311" customWidth="1"/>
    <col min="16" max="16" width="6.109375" style="311" customWidth="1"/>
    <col min="17" max="17" width="1.33203125" style="311" customWidth="1"/>
    <col min="18" max="16384" width="9" style="311"/>
  </cols>
  <sheetData>
    <row r="1" spans="1:18" ht="17.399999999999999" x14ac:dyDescent="0.3">
      <c r="A1" s="360" t="s">
        <v>330</v>
      </c>
    </row>
    <row r="2" spans="1:18" ht="12" x14ac:dyDescent="0.2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2.75" customHeight="1" x14ac:dyDescent="0.25">
      <c r="A3" s="350" t="s">
        <v>1843</v>
      </c>
    </row>
    <row r="4" spans="1:18" x14ac:dyDescent="0.2">
      <c r="A4" s="350" t="s">
        <v>1867</v>
      </c>
      <c r="B4" s="307"/>
      <c r="C4" s="394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</row>
    <row r="5" spans="1:18" ht="12" x14ac:dyDescent="0.2">
      <c r="A5" s="307"/>
      <c r="B5" s="307"/>
      <c r="C5" s="319"/>
      <c r="D5" s="302"/>
      <c r="E5" s="423" t="s">
        <v>1838</v>
      </c>
      <c r="F5" s="423"/>
      <c r="G5" s="423"/>
      <c r="H5" s="302"/>
      <c r="I5" s="423" t="s">
        <v>357</v>
      </c>
      <c r="J5" s="423"/>
      <c r="K5" s="423"/>
      <c r="L5" s="423"/>
      <c r="M5" s="423"/>
      <c r="N5" s="423"/>
      <c r="O5" s="423"/>
      <c r="P5" s="423"/>
      <c r="Q5" s="423"/>
    </row>
    <row r="6" spans="1:18" ht="12" x14ac:dyDescent="0.2">
      <c r="A6" s="321"/>
      <c r="B6" s="321"/>
      <c r="C6" s="316" t="s">
        <v>115</v>
      </c>
      <c r="D6" s="313"/>
      <c r="E6" s="314" t="s">
        <v>509</v>
      </c>
      <c r="F6" s="313"/>
      <c r="G6" s="313" t="s">
        <v>1569</v>
      </c>
      <c r="H6" s="315"/>
      <c r="I6" s="316" t="s">
        <v>1581</v>
      </c>
      <c r="J6" s="313"/>
      <c r="K6" s="313" t="s">
        <v>486</v>
      </c>
      <c r="L6" s="317" t="s">
        <v>1851</v>
      </c>
      <c r="M6" s="318"/>
      <c r="N6" s="317" t="s">
        <v>1583</v>
      </c>
      <c r="O6" s="318"/>
      <c r="P6" s="317" t="s">
        <v>1584</v>
      </c>
      <c r="Q6" s="318"/>
    </row>
    <row r="7" spans="1:18" ht="12" x14ac:dyDescent="0.2">
      <c r="A7" s="420" t="s">
        <v>244</v>
      </c>
      <c r="B7" s="342" t="s">
        <v>249</v>
      </c>
      <c r="C7" s="391">
        <v>4.4530000000000003</v>
      </c>
      <c r="D7" s="391"/>
      <c r="E7" s="391">
        <v>0.188</v>
      </c>
      <c r="F7" s="391"/>
      <c r="G7" s="391">
        <v>4.2649999999999997</v>
      </c>
      <c r="H7" s="391"/>
      <c r="I7" s="391">
        <v>1.41</v>
      </c>
      <c r="J7" s="391"/>
      <c r="K7" s="391">
        <v>7.6289999999999996</v>
      </c>
      <c r="L7" s="391">
        <v>0.39</v>
      </c>
      <c r="M7" s="391"/>
      <c r="N7" s="391">
        <v>-5.7850000000000001</v>
      </c>
      <c r="O7" s="391"/>
      <c r="P7" s="391">
        <v>0.80800000000000005</v>
      </c>
      <c r="Q7" s="307"/>
    </row>
    <row r="8" spans="1:18" ht="12" x14ac:dyDescent="0.2">
      <c r="A8" s="421"/>
      <c r="B8" s="342" t="s">
        <v>245</v>
      </c>
      <c r="C8" s="391">
        <v>3.6190000000000002</v>
      </c>
      <c r="D8" s="391"/>
      <c r="E8" s="391">
        <v>3.657</v>
      </c>
      <c r="F8" s="391"/>
      <c r="G8" s="391">
        <v>-3.9E-2</v>
      </c>
      <c r="H8" s="391"/>
      <c r="I8" s="391">
        <v>4.1000000000000002E-2</v>
      </c>
      <c r="J8" s="391"/>
      <c r="K8" s="391">
        <v>-7.2999999999999995E-2</v>
      </c>
      <c r="L8" s="391">
        <v>2.3839999999999999</v>
      </c>
      <c r="M8" s="391"/>
      <c r="N8" s="391">
        <v>1.113</v>
      </c>
      <c r="O8" s="391"/>
      <c r="P8" s="391">
        <v>0.154</v>
      </c>
      <c r="Q8" s="307"/>
    </row>
    <row r="9" spans="1:18" ht="12" x14ac:dyDescent="0.2">
      <c r="A9" s="421"/>
      <c r="B9" s="342" t="s">
        <v>247</v>
      </c>
      <c r="C9" s="391">
        <v>2.3940000000000001</v>
      </c>
      <c r="D9" s="391"/>
      <c r="E9" s="391">
        <v>0.13400000000000001</v>
      </c>
      <c r="F9" s="391"/>
      <c r="G9" s="391">
        <v>2.2599999999999998</v>
      </c>
      <c r="H9" s="391"/>
      <c r="I9" s="391">
        <v>0.18099999999999999</v>
      </c>
      <c r="J9" s="391"/>
      <c r="K9" s="391">
        <v>2.0790000000000002</v>
      </c>
      <c r="L9" s="391">
        <v>-0.39400000000000002</v>
      </c>
      <c r="M9" s="391"/>
      <c r="N9" s="391">
        <v>0.33300000000000002</v>
      </c>
      <c r="O9" s="391"/>
      <c r="P9" s="391">
        <v>0.19800000000000001</v>
      </c>
      <c r="Q9" s="307"/>
    </row>
    <row r="10" spans="1:18" ht="12.75" customHeight="1" x14ac:dyDescent="0.2">
      <c r="A10" s="421"/>
      <c r="B10" s="342" t="s">
        <v>261</v>
      </c>
      <c r="C10" s="391">
        <v>0.25</v>
      </c>
      <c r="D10" s="391"/>
      <c r="E10" s="391">
        <v>-6.2E-2</v>
      </c>
      <c r="F10" s="391"/>
      <c r="G10" s="391">
        <v>0.312</v>
      </c>
      <c r="H10" s="391"/>
      <c r="I10" s="391">
        <v>-5.8000000000000003E-2</v>
      </c>
      <c r="J10" s="391"/>
      <c r="K10" s="391">
        <v>-2.5000000000000001E-2</v>
      </c>
      <c r="L10" s="391">
        <v>0.24</v>
      </c>
      <c r="M10" s="391"/>
      <c r="N10" s="391">
        <v>2.5000000000000001E-2</v>
      </c>
      <c r="O10" s="391"/>
      <c r="P10" s="391">
        <v>6.8000000000000005E-2</v>
      </c>
      <c r="Q10" s="307"/>
    </row>
    <row r="11" spans="1:18" ht="12" x14ac:dyDescent="0.2">
      <c r="A11" s="422"/>
      <c r="B11" s="396" t="s">
        <v>28</v>
      </c>
      <c r="C11" s="392">
        <v>0.108</v>
      </c>
      <c r="D11" s="392"/>
      <c r="E11" s="392">
        <v>0.106</v>
      </c>
      <c r="F11" s="392"/>
      <c r="G11" s="392">
        <v>3.0000000000000001E-3</v>
      </c>
      <c r="H11" s="392"/>
      <c r="I11" s="392">
        <v>6.7000000000000004E-2</v>
      </c>
      <c r="J11" s="392"/>
      <c r="K11" s="392">
        <v>5.8999999999999997E-2</v>
      </c>
      <c r="L11" s="392">
        <v>-2.1999999999999999E-2</v>
      </c>
      <c r="M11" s="392"/>
      <c r="N11" s="392">
        <v>2E-3</v>
      </c>
      <c r="O11" s="392"/>
      <c r="P11" s="392">
        <v>3.0000000000000001E-3</v>
      </c>
      <c r="Q11" s="307"/>
    </row>
    <row r="12" spans="1:18" ht="12" x14ac:dyDescent="0.2">
      <c r="A12" s="424" t="s">
        <v>257</v>
      </c>
      <c r="B12" s="345" t="s">
        <v>264</v>
      </c>
      <c r="C12" s="391">
        <v>-1.234</v>
      </c>
      <c r="D12" s="391"/>
      <c r="E12" s="391">
        <v>-1.095</v>
      </c>
      <c r="F12" s="391"/>
      <c r="G12" s="391">
        <v>-0.13900000000000001</v>
      </c>
      <c r="H12" s="391"/>
      <c r="I12" s="391">
        <v>8.2000000000000003E-2</v>
      </c>
      <c r="J12" s="391"/>
      <c r="K12" s="391">
        <v>-4.0000000000000001E-3</v>
      </c>
      <c r="L12" s="391">
        <v>-1.5669999999999999</v>
      </c>
      <c r="M12" s="391"/>
      <c r="N12" s="391">
        <v>0.20100000000000001</v>
      </c>
      <c r="O12" s="391"/>
      <c r="P12" s="391">
        <v>5.5E-2</v>
      </c>
      <c r="Q12" s="307"/>
    </row>
    <row r="13" spans="1:18" ht="12" x14ac:dyDescent="0.2">
      <c r="A13" s="427"/>
      <c r="B13" s="344" t="s">
        <v>255</v>
      </c>
      <c r="C13" s="391">
        <v>-0.77500000000000002</v>
      </c>
      <c r="D13" s="391"/>
      <c r="E13" s="391">
        <v>-0.77600000000000002</v>
      </c>
      <c r="F13" s="391"/>
      <c r="G13" s="391">
        <v>0</v>
      </c>
      <c r="H13" s="391"/>
      <c r="I13" s="391">
        <v>0.105</v>
      </c>
      <c r="J13" s="391"/>
      <c r="K13" s="391">
        <v>0</v>
      </c>
      <c r="L13" s="391">
        <v>-0.84599999999999997</v>
      </c>
      <c r="M13" s="391"/>
      <c r="N13" s="391">
        <v>-4.4999999999999998E-2</v>
      </c>
      <c r="O13" s="391"/>
      <c r="P13" s="391">
        <v>0.01</v>
      </c>
      <c r="Q13" s="307"/>
    </row>
    <row r="14" spans="1:18" ht="12" x14ac:dyDescent="0.2">
      <c r="A14" s="427"/>
      <c r="B14" s="344" t="s">
        <v>243</v>
      </c>
      <c r="C14" s="391">
        <v>-0.61499999999999999</v>
      </c>
      <c r="D14" s="391"/>
      <c r="E14" s="391">
        <v>-0.55200000000000005</v>
      </c>
      <c r="F14" s="391"/>
      <c r="G14" s="391">
        <v>-6.2E-2</v>
      </c>
      <c r="H14" s="391"/>
      <c r="I14" s="391">
        <v>0.19400000000000001</v>
      </c>
      <c r="J14" s="391"/>
      <c r="K14" s="391">
        <v>-8.2000000000000003E-2</v>
      </c>
      <c r="L14" s="391">
        <v>-6.8000000000000005E-2</v>
      </c>
      <c r="M14" s="391"/>
      <c r="N14" s="391">
        <v>-0.67500000000000004</v>
      </c>
      <c r="O14" s="391"/>
      <c r="P14" s="391">
        <v>1.7000000000000001E-2</v>
      </c>
      <c r="Q14" s="307"/>
    </row>
    <row r="15" spans="1:18" ht="12" x14ac:dyDescent="0.2">
      <c r="A15" s="427"/>
      <c r="B15" s="344" t="s">
        <v>6</v>
      </c>
      <c r="C15" s="391">
        <v>-0.38300000000000001</v>
      </c>
      <c r="D15" s="391"/>
      <c r="E15" s="391">
        <v>-0.16400000000000001</v>
      </c>
      <c r="F15" s="391"/>
      <c r="G15" s="391">
        <v>-0.219</v>
      </c>
      <c r="H15" s="391"/>
      <c r="I15" s="391">
        <v>-4.7E-2</v>
      </c>
      <c r="J15" s="391"/>
      <c r="K15" s="391">
        <v>-0.13800000000000001</v>
      </c>
      <c r="L15" s="391">
        <v>-4.9000000000000002E-2</v>
      </c>
      <c r="M15" s="391"/>
      <c r="N15" s="391">
        <v>-0.183</v>
      </c>
      <c r="O15" s="391"/>
      <c r="P15" s="391">
        <v>3.4000000000000002E-2</v>
      </c>
      <c r="Q15" s="307"/>
    </row>
    <row r="16" spans="1:18" ht="12" x14ac:dyDescent="0.2">
      <c r="A16" s="427"/>
      <c r="B16" s="344" t="s">
        <v>114</v>
      </c>
      <c r="C16" s="391">
        <v>-0.33500000000000002</v>
      </c>
      <c r="D16" s="391"/>
      <c r="E16" s="391">
        <v>-0.252</v>
      </c>
      <c r="F16" s="391"/>
      <c r="G16" s="391">
        <v>-8.3000000000000004E-2</v>
      </c>
      <c r="H16" s="391"/>
      <c r="I16" s="391">
        <v>1E-3</v>
      </c>
      <c r="J16" s="391"/>
      <c r="K16" s="391">
        <v>-1.2E-2</v>
      </c>
      <c r="L16" s="391">
        <v>-9.0999999999999998E-2</v>
      </c>
      <c r="M16" s="391"/>
      <c r="N16" s="391">
        <v>-0.224</v>
      </c>
      <c r="O16" s="391"/>
      <c r="P16" s="391">
        <v>-8.9999999999999993E-3</v>
      </c>
      <c r="Q16" s="307"/>
    </row>
    <row r="17" spans="1:17" ht="14.25" customHeight="1" x14ac:dyDescent="0.2">
      <c r="A17" s="307"/>
      <c r="B17" s="397"/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07"/>
    </row>
    <row r="18" spans="1:17" ht="12" customHeight="1" x14ac:dyDescent="0.2">
      <c r="A18" s="307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</row>
    <row r="19" spans="1:17" x14ac:dyDescent="0.2">
      <c r="A19" s="350" t="s">
        <v>1837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</row>
    <row r="20" spans="1:17" x14ac:dyDescent="0.2">
      <c r="A20" s="350" t="s">
        <v>1866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17" ht="12" x14ac:dyDescent="0.2">
      <c r="A21" s="300"/>
      <c r="B21" s="307"/>
      <c r="C21" s="319"/>
      <c r="D21" s="302"/>
      <c r="E21" s="423" t="s">
        <v>1838</v>
      </c>
      <c r="F21" s="423"/>
      <c r="G21" s="423"/>
      <c r="H21" s="302"/>
      <c r="I21" s="423" t="s">
        <v>357</v>
      </c>
      <c r="J21" s="423"/>
      <c r="K21" s="423"/>
      <c r="L21" s="423"/>
      <c r="M21" s="423"/>
      <c r="N21" s="423"/>
      <c r="O21" s="423"/>
      <c r="P21" s="423"/>
      <c r="Q21" s="423"/>
    </row>
    <row r="22" spans="1:17" ht="12" x14ac:dyDescent="0.2">
      <c r="A22" s="321"/>
      <c r="B22" s="321"/>
      <c r="C22" s="316" t="s">
        <v>115</v>
      </c>
      <c r="D22" s="313"/>
      <c r="E22" s="314" t="s">
        <v>509</v>
      </c>
      <c r="F22" s="313"/>
      <c r="G22" s="313" t="s">
        <v>1569</v>
      </c>
      <c r="H22" s="315"/>
      <c r="I22" s="316" t="s">
        <v>1581</v>
      </c>
      <c r="J22" s="313"/>
      <c r="K22" s="313" t="s">
        <v>486</v>
      </c>
      <c r="L22" s="317" t="s">
        <v>1851</v>
      </c>
      <c r="M22" s="318"/>
      <c r="N22" s="317" t="s">
        <v>1583</v>
      </c>
      <c r="O22" s="318"/>
      <c r="P22" s="317" t="s">
        <v>1584</v>
      </c>
      <c r="Q22" s="318"/>
    </row>
    <row r="23" spans="1:17" ht="12" x14ac:dyDescent="0.2">
      <c r="A23" s="420" t="s">
        <v>244</v>
      </c>
      <c r="B23" s="342" t="s">
        <v>249</v>
      </c>
      <c r="C23" s="391">
        <v>431.971</v>
      </c>
      <c r="D23" s="391"/>
      <c r="E23" s="391">
        <v>25.936</v>
      </c>
      <c r="F23" s="391"/>
      <c r="G23" s="391">
        <v>406.03500000000003</v>
      </c>
      <c r="H23" s="391"/>
      <c r="I23" s="391">
        <v>12.291</v>
      </c>
      <c r="J23" s="391"/>
      <c r="K23" s="391">
        <v>110.919</v>
      </c>
      <c r="L23" s="391">
        <v>25.007000000000001</v>
      </c>
      <c r="M23" s="391"/>
      <c r="N23" s="391">
        <v>153.70099999999999</v>
      </c>
      <c r="O23" s="391"/>
      <c r="P23" s="391">
        <v>130.053</v>
      </c>
      <c r="Q23" s="307"/>
    </row>
    <row r="24" spans="1:17" ht="12" x14ac:dyDescent="0.2">
      <c r="A24" s="421"/>
      <c r="B24" s="342" t="s">
        <v>245</v>
      </c>
      <c r="C24" s="391">
        <v>44.765000000000001</v>
      </c>
      <c r="D24" s="391"/>
      <c r="E24" s="391">
        <v>44.723999999999997</v>
      </c>
      <c r="F24" s="391"/>
      <c r="G24" s="391">
        <v>0.04</v>
      </c>
      <c r="H24" s="391"/>
      <c r="I24" s="391">
        <v>0.42099999999999999</v>
      </c>
      <c r="J24" s="391"/>
      <c r="K24" s="391">
        <v>1.4E-2</v>
      </c>
      <c r="L24" s="391">
        <v>36.450000000000003</v>
      </c>
      <c r="M24" s="391"/>
      <c r="N24" s="391">
        <v>6.5010000000000003</v>
      </c>
      <c r="O24" s="391"/>
      <c r="P24" s="391">
        <v>1.3779999999999999</v>
      </c>
      <c r="Q24" s="307"/>
    </row>
    <row r="25" spans="1:17" ht="12" x14ac:dyDescent="0.2">
      <c r="A25" s="421"/>
      <c r="B25" s="342" t="s">
        <v>247</v>
      </c>
      <c r="C25" s="391">
        <v>111.014</v>
      </c>
      <c r="D25" s="391"/>
      <c r="E25" s="391">
        <v>28.196999999999999</v>
      </c>
      <c r="F25" s="391"/>
      <c r="G25" s="391">
        <v>82.816999999999993</v>
      </c>
      <c r="H25" s="391"/>
      <c r="I25" s="391">
        <v>10.162000000000001</v>
      </c>
      <c r="J25" s="391"/>
      <c r="K25" s="391">
        <v>34.173000000000002</v>
      </c>
      <c r="L25" s="391">
        <v>3.6920000000000002</v>
      </c>
      <c r="M25" s="391"/>
      <c r="N25" s="391">
        <v>32.573</v>
      </c>
      <c r="O25" s="391"/>
      <c r="P25" s="391">
        <v>30.416</v>
      </c>
      <c r="Q25" s="307"/>
    </row>
    <row r="26" spans="1:17" ht="12" x14ac:dyDescent="0.2">
      <c r="A26" s="421"/>
      <c r="B26" s="342" t="s">
        <v>261</v>
      </c>
      <c r="C26" s="391">
        <v>9.4390000000000001</v>
      </c>
      <c r="D26" s="391"/>
      <c r="E26" s="391">
        <v>6.3739999999999997</v>
      </c>
      <c r="F26" s="391"/>
      <c r="G26" s="391">
        <v>3.0649999999999999</v>
      </c>
      <c r="H26" s="391"/>
      <c r="I26" s="391">
        <v>8.6999999999999994E-2</v>
      </c>
      <c r="J26" s="391"/>
      <c r="K26" s="391">
        <v>8.0000000000000002E-3</v>
      </c>
      <c r="L26" s="391">
        <v>3.1509999999999998</v>
      </c>
      <c r="M26" s="391"/>
      <c r="N26" s="391">
        <v>4.0060000000000002</v>
      </c>
      <c r="O26" s="391"/>
      <c r="P26" s="391">
        <v>2.1869999999999998</v>
      </c>
      <c r="Q26" s="307"/>
    </row>
    <row r="27" spans="1:17" ht="12" x14ac:dyDescent="0.2">
      <c r="A27" s="422"/>
      <c r="B27" s="396" t="s">
        <v>28</v>
      </c>
      <c r="C27" s="392">
        <v>1.4119999999999999</v>
      </c>
      <c r="D27" s="392"/>
      <c r="E27" s="392">
        <v>1.41</v>
      </c>
      <c r="F27" s="392"/>
      <c r="G27" s="392">
        <v>3.0000000000000001E-3</v>
      </c>
      <c r="H27" s="392"/>
      <c r="I27" s="392">
        <v>0.48799999999999999</v>
      </c>
      <c r="J27" s="392"/>
      <c r="K27" s="392">
        <v>0.16300000000000001</v>
      </c>
      <c r="L27" s="392">
        <v>3.5000000000000003E-2</v>
      </c>
      <c r="M27" s="392"/>
      <c r="N27" s="392">
        <v>0.72</v>
      </c>
      <c r="O27" s="392"/>
      <c r="P27" s="392">
        <v>7.0000000000000001E-3</v>
      </c>
      <c r="Q27" s="322"/>
    </row>
    <row r="28" spans="1:17" ht="12" x14ac:dyDescent="0.2">
      <c r="A28" s="424" t="s">
        <v>257</v>
      </c>
      <c r="B28" s="413" t="s">
        <v>264</v>
      </c>
      <c r="C28" s="391">
        <v>24.31</v>
      </c>
      <c r="D28" s="391"/>
      <c r="E28" s="391">
        <v>20.231999999999999</v>
      </c>
      <c r="F28" s="391"/>
      <c r="G28" s="391">
        <v>4.0780000000000003</v>
      </c>
      <c r="H28" s="391"/>
      <c r="I28" s="391">
        <v>0.192</v>
      </c>
      <c r="J28" s="391"/>
      <c r="K28" s="391">
        <v>4.7E-2</v>
      </c>
      <c r="L28" s="391">
        <v>9.8670000000000009</v>
      </c>
      <c r="M28" s="391"/>
      <c r="N28" s="391">
        <v>9.7810000000000006</v>
      </c>
      <c r="O28" s="391"/>
      <c r="P28" s="391">
        <v>4.4240000000000004</v>
      </c>
      <c r="Q28" s="307"/>
    </row>
    <row r="29" spans="1:17" ht="12" x14ac:dyDescent="0.2">
      <c r="A29" s="427"/>
      <c r="B29" s="344" t="s">
        <v>255</v>
      </c>
      <c r="C29" s="391">
        <v>1.877</v>
      </c>
      <c r="D29" s="391"/>
      <c r="E29" s="391">
        <v>1.8580000000000001</v>
      </c>
      <c r="F29" s="391"/>
      <c r="G29" s="391">
        <v>1.7999999999999999E-2</v>
      </c>
      <c r="H29" s="391"/>
      <c r="I29" s="391">
        <v>0.67</v>
      </c>
      <c r="J29" s="391"/>
      <c r="K29" s="391">
        <v>0</v>
      </c>
      <c r="L29" s="391">
        <v>0.153</v>
      </c>
      <c r="M29" s="391"/>
      <c r="N29" s="391">
        <v>1.0049999999999999</v>
      </c>
      <c r="O29" s="391"/>
      <c r="P29" s="391">
        <v>4.8000000000000001E-2</v>
      </c>
      <c r="Q29" s="307"/>
    </row>
    <row r="30" spans="1:17" ht="12" x14ac:dyDescent="0.2">
      <c r="A30" s="427"/>
      <c r="B30" s="344" t="s">
        <v>243</v>
      </c>
      <c r="C30" s="391">
        <v>2.476</v>
      </c>
      <c r="D30" s="391"/>
      <c r="E30" s="391">
        <v>1.2130000000000001</v>
      </c>
      <c r="F30" s="391"/>
      <c r="G30" s="391">
        <v>1.264</v>
      </c>
      <c r="H30" s="391"/>
      <c r="I30" s="391">
        <v>0.20300000000000001</v>
      </c>
      <c r="J30" s="391"/>
      <c r="K30" s="391">
        <v>0.32500000000000001</v>
      </c>
      <c r="L30" s="391">
        <v>0.48799999999999999</v>
      </c>
      <c r="M30" s="391"/>
      <c r="N30" s="391">
        <v>1.2569999999999999</v>
      </c>
      <c r="O30" s="391"/>
      <c r="P30" s="391">
        <v>0.20200000000000001</v>
      </c>
      <c r="Q30" s="307"/>
    </row>
    <row r="31" spans="1:17" ht="12" x14ac:dyDescent="0.2">
      <c r="A31" s="427"/>
      <c r="B31" s="344" t="s">
        <v>6</v>
      </c>
      <c r="C31" s="391">
        <v>5.673</v>
      </c>
      <c r="D31" s="391"/>
      <c r="E31" s="391">
        <v>2.0579999999999998</v>
      </c>
      <c r="F31" s="391"/>
      <c r="G31" s="391">
        <v>3.6150000000000002</v>
      </c>
      <c r="H31" s="391"/>
      <c r="I31" s="391">
        <v>0.60099999999999998</v>
      </c>
      <c r="J31" s="391"/>
      <c r="K31" s="391">
        <v>1.4319999999999999</v>
      </c>
      <c r="L31" s="391">
        <v>0.20599999999999999</v>
      </c>
      <c r="M31" s="391"/>
      <c r="N31" s="391">
        <v>2.097</v>
      </c>
      <c r="O31" s="391"/>
      <c r="P31" s="391">
        <v>1.337</v>
      </c>
      <c r="Q31" s="307"/>
    </row>
    <row r="32" spans="1:17" ht="12" x14ac:dyDescent="0.2">
      <c r="A32" s="427"/>
      <c r="B32" s="344" t="s">
        <v>114</v>
      </c>
      <c r="C32" s="391">
        <v>5.4</v>
      </c>
      <c r="D32" s="391"/>
      <c r="E32" s="391">
        <v>3.4910000000000001</v>
      </c>
      <c r="F32" s="391"/>
      <c r="G32" s="391">
        <v>1.909</v>
      </c>
      <c r="H32" s="391"/>
      <c r="I32" s="391">
        <v>7.0000000000000007E-2</v>
      </c>
      <c r="J32" s="391"/>
      <c r="K32" s="391">
        <v>0.376</v>
      </c>
      <c r="L32" s="391">
        <v>0.13300000000000001</v>
      </c>
      <c r="M32" s="391"/>
      <c r="N32" s="391">
        <v>3.0369999999999999</v>
      </c>
      <c r="O32" s="391"/>
      <c r="P32" s="391">
        <v>1.784</v>
      </c>
      <c r="Q32" s="307"/>
    </row>
    <row r="38" spans="1:18" x14ac:dyDescent="0.25">
      <c r="A38" s="351"/>
      <c r="B38" s="309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</row>
    <row r="39" spans="1:18" x14ac:dyDescent="0.25">
      <c r="A39" s="357"/>
      <c r="B39" s="309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</row>
    <row r="40" spans="1:18" x14ac:dyDescent="0.25">
      <c r="A40" s="357"/>
      <c r="B40" s="309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 ht="12" x14ac:dyDescent="0.2">
      <c r="A41" s="355"/>
      <c r="B41" s="352"/>
      <c r="C41" s="394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51"/>
    </row>
    <row r="42" spans="1:18" ht="12" x14ac:dyDescent="0.2">
      <c r="A42" s="352"/>
      <c r="B42" s="352"/>
      <c r="C42" s="319"/>
      <c r="D42" s="302"/>
      <c r="E42" s="428"/>
      <c r="F42" s="428"/>
      <c r="G42" s="428"/>
      <c r="H42" s="302"/>
      <c r="I42" s="428"/>
      <c r="J42" s="428"/>
      <c r="K42" s="428"/>
      <c r="L42" s="428"/>
      <c r="M42" s="428"/>
      <c r="N42" s="428"/>
      <c r="O42" s="428"/>
      <c r="P42" s="428"/>
      <c r="Q42" s="428"/>
      <c r="R42" s="351"/>
    </row>
    <row r="43" spans="1:18" ht="12" x14ac:dyDescent="0.2">
      <c r="A43" s="352"/>
      <c r="B43" s="352"/>
      <c r="C43" s="319"/>
      <c r="D43" s="303"/>
      <c r="E43" s="353"/>
      <c r="F43" s="303"/>
      <c r="G43" s="303"/>
      <c r="H43" s="302"/>
      <c r="I43" s="319"/>
      <c r="J43" s="303"/>
      <c r="K43" s="303"/>
      <c r="L43" s="304"/>
      <c r="M43" s="354"/>
      <c r="N43" s="304"/>
      <c r="O43" s="354"/>
      <c r="P43" s="304"/>
      <c r="Q43" s="354"/>
      <c r="R43" s="351"/>
    </row>
    <row r="44" spans="1:18" ht="12" x14ac:dyDescent="0.2">
      <c r="A44" s="421"/>
      <c r="B44" s="34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52"/>
      <c r="R44" s="351"/>
    </row>
    <row r="45" spans="1:18" ht="12" x14ac:dyDescent="0.2">
      <c r="A45" s="421"/>
      <c r="B45" s="34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52"/>
      <c r="R45" s="351"/>
    </row>
    <row r="46" spans="1:18" ht="12" x14ac:dyDescent="0.2">
      <c r="A46" s="421"/>
      <c r="B46" s="34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52"/>
      <c r="R46" s="351"/>
    </row>
    <row r="47" spans="1:18" ht="12.75" customHeight="1" x14ac:dyDescent="0.2">
      <c r="A47" s="421"/>
      <c r="B47" s="34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52"/>
      <c r="R47" s="351"/>
    </row>
    <row r="48" spans="1:18" ht="12" x14ac:dyDescent="0.2">
      <c r="A48" s="421"/>
      <c r="B48" s="34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52"/>
      <c r="R48" s="351"/>
    </row>
    <row r="49" spans="1:18" ht="12" x14ac:dyDescent="0.2">
      <c r="A49" s="421"/>
      <c r="B49" s="34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52"/>
      <c r="R49" s="351"/>
    </row>
    <row r="50" spans="1:18" ht="12" x14ac:dyDescent="0.2">
      <c r="A50" s="421"/>
      <c r="B50" s="34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52"/>
      <c r="R50" s="351"/>
    </row>
    <row r="51" spans="1:18" ht="12" x14ac:dyDescent="0.2">
      <c r="A51" s="421"/>
      <c r="B51" s="34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52"/>
      <c r="R51" s="351"/>
    </row>
    <row r="52" spans="1:18" ht="12" x14ac:dyDescent="0.2">
      <c r="A52" s="421"/>
      <c r="B52" s="34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52"/>
      <c r="R52" s="351"/>
    </row>
    <row r="53" spans="1:18" ht="12" x14ac:dyDescent="0.2">
      <c r="A53" s="421"/>
      <c r="B53" s="34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52"/>
      <c r="R53" s="351"/>
    </row>
    <row r="54" spans="1:18" ht="12" x14ac:dyDescent="0.2">
      <c r="A54" s="352"/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1"/>
    </row>
    <row r="55" spans="1:18" ht="12" x14ac:dyDescent="0.2">
      <c r="A55" s="352"/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1"/>
    </row>
    <row r="56" spans="1:18" ht="12" x14ac:dyDescent="0.2">
      <c r="A56" s="352"/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1"/>
    </row>
    <row r="57" spans="1:18" x14ac:dyDescent="0.2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1"/>
    </row>
    <row r="58" spans="1:18" ht="12" x14ac:dyDescent="0.2">
      <c r="A58" s="352"/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1"/>
    </row>
    <row r="59" spans="1:18" ht="12" x14ac:dyDescent="0.2">
      <c r="A59" s="355"/>
      <c r="B59" s="352"/>
      <c r="C59" s="319"/>
      <c r="D59" s="302"/>
      <c r="E59" s="428"/>
      <c r="F59" s="428"/>
      <c r="G59" s="428"/>
      <c r="H59" s="302"/>
      <c r="I59" s="428"/>
      <c r="J59" s="428"/>
      <c r="K59" s="428"/>
      <c r="L59" s="428"/>
      <c r="M59" s="428"/>
      <c r="N59" s="428"/>
      <c r="O59" s="428"/>
      <c r="P59" s="428"/>
      <c r="Q59" s="428"/>
      <c r="R59" s="351"/>
    </row>
    <row r="60" spans="1:18" ht="12" x14ac:dyDescent="0.2">
      <c r="A60" s="352"/>
      <c r="B60" s="352"/>
      <c r="C60" s="319"/>
      <c r="D60" s="303"/>
      <c r="E60" s="353"/>
      <c r="F60" s="303"/>
      <c r="G60" s="303"/>
      <c r="H60" s="302"/>
      <c r="I60" s="319"/>
      <c r="J60" s="303"/>
      <c r="K60" s="303"/>
      <c r="L60" s="304"/>
      <c r="M60" s="354"/>
      <c r="N60" s="304"/>
      <c r="O60" s="354"/>
      <c r="P60" s="304"/>
      <c r="Q60" s="354"/>
      <c r="R60" s="351"/>
    </row>
    <row r="61" spans="1:18" ht="12" x14ac:dyDescent="0.2">
      <c r="A61" s="421"/>
      <c r="B61" s="34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52"/>
      <c r="R61" s="351"/>
    </row>
    <row r="62" spans="1:18" ht="12" x14ac:dyDescent="0.2">
      <c r="A62" s="421"/>
      <c r="B62" s="34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52"/>
      <c r="R62" s="351"/>
    </row>
    <row r="63" spans="1:18" ht="12" x14ac:dyDescent="0.2">
      <c r="A63" s="421"/>
      <c r="B63" s="34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52"/>
      <c r="R63" s="351"/>
    </row>
    <row r="64" spans="1:18" ht="12" x14ac:dyDescent="0.2">
      <c r="A64" s="421"/>
      <c r="B64" s="34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52"/>
      <c r="R64" s="351"/>
    </row>
    <row r="65" spans="1:18" ht="12" x14ac:dyDescent="0.2">
      <c r="A65" s="421"/>
      <c r="B65" s="34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52"/>
      <c r="R65" s="351"/>
    </row>
    <row r="66" spans="1:18" ht="12" x14ac:dyDescent="0.2">
      <c r="A66" s="421"/>
      <c r="B66" s="34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52"/>
      <c r="R66" s="351"/>
    </row>
    <row r="67" spans="1:18" ht="12" x14ac:dyDescent="0.2">
      <c r="A67" s="421"/>
      <c r="B67" s="34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52"/>
      <c r="R67" s="351"/>
    </row>
    <row r="68" spans="1:18" ht="12" x14ac:dyDescent="0.2">
      <c r="A68" s="421"/>
      <c r="B68" s="34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52"/>
      <c r="R68" s="351"/>
    </row>
    <row r="69" spans="1:18" ht="12" x14ac:dyDescent="0.2">
      <c r="A69" s="421"/>
      <c r="B69" s="34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52"/>
      <c r="R69" s="351"/>
    </row>
    <row r="70" spans="1:18" ht="12" x14ac:dyDescent="0.2">
      <c r="A70" s="421"/>
      <c r="B70" s="34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52"/>
      <c r="R70" s="351"/>
    </row>
    <row r="71" spans="1:18" x14ac:dyDescent="0.25">
      <c r="A71" s="351"/>
      <c r="B71" s="309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1:18" x14ac:dyDescent="0.25">
      <c r="A72" s="351"/>
      <c r="B72" s="309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1:18" x14ac:dyDescent="0.25">
      <c r="A73" s="351"/>
      <c r="B73" s="309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</row>
    <row r="74" spans="1:18" x14ac:dyDescent="0.25">
      <c r="A74" s="351"/>
      <c r="B74" s="309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1:18" x14ac:dyDescent="0.25">
      <c r="A75" s="351"/>
      <c r="B75" s="309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</row>
    <row r="76" spans="1:18" x14ac:dyDescent="0.25">
      <c r="A76" s="351"/>
      <c r="B76" s="309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</row>
    <row r="77" spans="1:18" x14ac:dyDescent="0.25">
      <c r="A77" s="351"/>
      <c r="B77" s="309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</row>
    <row r="78" spans="1:18" x14ac:dyDescent="0.25">
      <c r="A78" s="351"/>
      <c r="B78" s="309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</row>
    <row r="79" spans="1:18" x14ac:dyDescent="0.25">
      <c r="A79" s="351"/>
      <c r="B79" s="309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</row>
    <row r="80" spans="1:18" x14ac:dyDescent="0.25">
      <c r="A80" s="351"/>
      <c r="B80" s="309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</row>
    <row r="81" spans="1:18" x14ac:dyDescent="0.25">
      <c r="A81" s="351"/>
      <c r="B81" s="309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</row>
    <row r="82" spans="1:18" x14ac:dyDescent="0.25">
      <c r="A82" s="351"/>
      <c r="B82" s="309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</row>
    <row r="83" spans="1:18" x14ac:dyDescent="0.25">
      <c r="A83" s="351"/>
      <c r="B83" s="309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</row>
    <row r="84" spans="1:18" x14ac:dyDescent="0.25">
      <c r="A84" s="351"/>
      <c r="B84" s="309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</row>
    <row r="85" spans="1:18" x14ac:dyDescent="0.25">
      <c r="A85" s="351"/>
      <c r="B85" s="309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</row>
    <row r="86" spans="1:18" x14ac:dyDescent="0.25">
      <c r="A86" s="351"/>
      <c r="B86" s="309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</row>
    <row r="87" spans="1:18" x14ac:dyDescent="0.25">
      <c r="A87" s="351"/>
      <c r="B87" s="309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</row>
    <row r="88" spans="1:18" x14ac:dyDescent="0.25">
      <c r="A88" s="351"/>
      <c r="B88" s="309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</row>
    <row r="89" spans="1:18" x14ac:dyDescent="0.25">
      <c r="A89" s="351"/>
      <c r="B89" s="309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</row>
    <row r="90" spans="1:18" x14ac:dyDescent="0.25">
      <c r="A90" s="351"/>
      <c r="B90" s="309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</row>
    <row r="91" spans="1:18" x14ac:dyDescent="0.25">
      <c r="A91" s="351"/>
      <c r="B91" s="309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</row>
    <row r="92" spans="1:18" x14ac:dyDescent="0.25">
      <c r="A92" s="351"/>
      <c r="B92" s="309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</row>
    <row r="93" spans="1:18" x14ac:dyDescent="0.25">
      <c r="A93" s="351"/>
      <c r="B93" s="309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</row>
    <row r="94" spans="1:18" x14ac:dyDescent="0.25">
      <c r="A94" s="351"/>
      <c r="B94" s="309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</row>
    <row r="95" spans="1:18" x14ac:dyDescent="0.25">
      <c r="A95" s="351"/>
      <c r="B95" s="309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</row>
    <row r="96" spans="1:18" x14ac:dyDescent="0.25">
      <c r="A96" s="351"/>
      <c r="B96" s="309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</row>
    <row r="97" spans="1:18" x14ac:dyDescent="0.25">
      <c r="A97" s="351"/>
      <c r="B97" s="309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</row>
    <row r="175" spans="19:20" x14ac:dyDescent="0.25">
      <c r="S175" s="305"/>
      <c r="T175" s="305"/>
    </row>
    <row r="176" spans="19:20" x14ac:dyDescent="0.25">
      <c r="S176" s="305"/>
      <c r="T176" s="305"/>
    </row>
    <row r="177" spans="19:20" x14ac:dyDescent="0.25">
      <c r="S177" s="305"/>
      <c r="T177" s="305"/>
    </row>
    <row r="178" spans="19:20" x14ac:dyDescent="0.25">
      <c r="S178" s="305"/>
      <c r="T178" s="305"/>
    </row>
    <row r="179" spans="19:20" x14ac:dyDescent="0.25">
      <c r="S179" s="305"/>
      <c r="T179" s="305"/>
    </row>
    <row r="180" spans="19:20" x14ac:dyDescent="0.25">
      <c r="S180" s="305"/>
      <c r="T180" s="305"/>
    </row>
    <row r="181" spans="19:20" x14ac:dyDescent="0.25">
      <c r="S181" s="305"/>
      <c r="T181" s="305"/>
    </row>
    <row r="182" spans="19:20" x14ac:dyDescent="0.25">
      <c r="S182" s="305"/>
      <c r="T182" s="305"/>
    </row>
    <row r="183" spans="19:20" x14ac:dyDescent="0.25">
      <c r="S183" s="305"/>
      <c r="T183" s="305"/>
    </row>
    <row r="184" spans="19:20" x14ac:dyDescent="0.25">
      <c r="S184" s="305"/>
      <c r="T184" s="305"/>
    </row>
    <row r="185" spans="19:20" x14ac:dyDescent="0.25">
      <c r="S185" s="305"/>
      <c r="T185" s="305"/>
    </row>
    <row r="186" spans="19:20" x14ac:dyDescent="0.25">
      <c r="S186" s="305"/>
      <c r="T186" s="305"/>
    </row>
    <row r="187" spans="19:20" x14ac:dyDescent="0.25">
      <c r="S187" s="305"/>
      <c r="T187" s="305"/>
    </row>
    <row r="188" spans="19:20" x14ac:dyDescent="0.25">
      <c r="S188" s="305"/>
      <c r="T188" s="305"/>
    </row>
    <row r="189" spans="19:20" x14ac:dyDescent="0.25">
      <c r="S189" s="305"/>
      <c r="T189" s="305"/>
    </row>
    <row r="190" spans="19:20" x14ac:dyDescent="0.25">
      <c r="S190" s="305"/>
      <c r="T190" s="305"/>
    </row>
    <row r="191" spans="19:20" x14ac:dyDescent="0.25">
      <c r="S191" s="305"/>
      <c r="T191" s="305"/>
    </row>
    <row r="192" spans="19:20" x14ac:dyDescent="0.25">
      <c r="S192" s="305"/>
      <c r="T192" s="305"/>
    </row>
    <row r="193" spans="19:20" x14ac:dyDescent="0.25">
      <c r="S193" s="305"/>
      <c r="T193" s="305"/>
    </row>
    <row r="194" spans="19:20" x14ac:dyDescent="0.25">
      <c r="S194" s="305"/>
      <c r="T194" s="305"/>
    </row>
    <row r="195" spans="19:20" x14ac:dyDescent="0.25">
      <c r="S195" s="305"/>
      <c r="T195" s="305"/>
    </row>
    <row r="196" spans="19:20" x14ac:dyDescent="0.25">
      <c r="S196" s="305"/>
      <c r="T196" s="305"/>
    </row>
    <row r="197" spans="19:20" x14ac:dyDescent="0.25">
      <c r="S197" s="305"/>
      <c r="T197" s="305"/>
    </row>
    <row r="198" spans="19:20" x14ac:dyDescent="0.25">
      <c r="S198" s="305"/>
      <c r="T198" s="305"/>
    </row>
    <row r="199" spans="19:20" x14ac:dyDescent="0.25">
      <c r="S199" s="305"/>
      <c r="T199" s="305"/>
    </row>
    <row r="200" spans="19:20" x14ac:dyDescent="0.25">
      <c r="S200" s="305"/>
      <c r="T200" s="305"/>
    </row>
    <row r="201" spans="19:20" x14ac:dyDescent="0.25">
      <c r="S201" s="305"/>
      <c r="T201" s="305"/>
    </row>
    <row r="202" spans="19:20" x14ac:dyDescent="0.25">
      <c r="S202" s="305"/>
      <c r="T202" s="305"/>
    </row>
    <row r="203" spans="19:20" x14ac:dyDescent="0.25">
      <c r="S203" s="305"/>
      <c r="T203" s="305"/>
    </row>
    <row r="204" spans="19:20" x14ac:dyDescent="0.25">
      <c r="S204" s="305"/>
      <c r="T204" s="305"/>
    </row>
    <row r="205" spans="19:20" x14ac:dyDescent="0.25">
      <c r="S205" s="305"/>
      <c r="T205" s="305"/>
    </row>
    <row r="206" spans="19:20" x14ac:dyDescent="0.25">
      <c r="S206" s="305"/>
      <c r="T206" s="305"/>
    </row>
    <row r="207" spans="19:20" x14ac:dyDescent="0.25">
      <c r="S207" s="305"/>
      <c r="T207" s="305"/>
    </row>
    <row r="208" spans="19:20" x14ac:dyDescent="0.25">
      <c r="S208" s="305"/>
      <c r="T208" s="305"/>
    </row>
    <row r="209" spans="19:20" x14ac:dyDescent="0.25">
      <c r="S209" s="305"/>
      <c r="T209" s="305"/>
    </row>
    <row r="210" spans="19:20" x14ac:dyDescent="0.25">
      <c r="S210" s="305"/>
      <c r="T210" s="305"/>
    </row>
    <row r="211" spans="19:20" x14ac:dyDescent="0.25">
      <c r="S211" s="305"/>
      <c r="T211" s="305"/>
    </row>
    <row r="212" spans="19:20" x14ac:dyDescent="0.25">
      <c r="S212" s="305"/>
      <c r="T212" s="305"/>
    </row>
    <row r="213" spans="19:20" x14ac:dyDescent="0.25">
      <c r="S213" s="305"/>
      <c r="T213" s="305"/>
    </row>
    <row r="214" spans="19:20" x14ac:dyDescent="0.25">
      <c r="S214" s="305"/>
      <c r="T214" s="305"/>
    </row>
    <row r="215" spans="19:20" x14ac:dyDescent="0.25">
      <c r="S215" s="305"/>
      <c r="T215" s="305"/>
    </row>
    <row r="216" spans="19:20" x14ac:dyDescent="0.25">
      <c r="S216" s="305"/>
      <c r="T216" s="305"/>
    </row>
    <row r="217" spans="19:20" x14ac:dyDescent="0.25">
      <c r="S217" s="305"/>
      <c r="T217" s="305"/>
    </row>
    <row r="218" spans="19:20" x14ac:dyDescent="0.25">
      <c r="S218" s="305"/>
      <c r="T218" s="305"/>
    </row>
    <row r="219" spans="19:20" x14ac:dyDescent="0.25">
      <c r="S219" s="305"/>
      <c r="T219" s="305"/>
    </row>
    <row r="220" spans="19:20" x14ac:dyDescent="0.25">
      <c r="S220" s="305"/>
      <c r="T220" s="305"/>
    </row>
    <row r="221" spans="19:20" x14ac:dyDescent="0.25">
      <c r="S221" s="305"/>
      <c r="T221" s="305"/>
    </row>
    <row r="222" spans="19:20" x14ac:dyDescent="0.25">
      <c r="S222" s="305"/>
      <c r="T222" s="305"/>
    </row>
    <row r="223" spans="19:20" x14ac:dyDescent="0.25">
      <c r="S223" s="305"/>
      <c r="T223" s="305"/>
    </row>
    <row r="224" spans="19:20" x14ac:dyDescent="0.25">
      <c r="S224" s="305"/>
      <c r="T224" s="305"/>
    </row>
    <row r="225" spans="19:20" x14ac:dyDescent="0.25">
      <c r="S225" s="305"/>
      <c r="T225" s="305"/>
    </row>
    <row r="226" spans="19:20" x14ac:dyDescent="0.25">
      <c r="S226" s="305"/>
      <c r="T226" s="305"/>
    </row>
    <row r="227" spans="19:20" x14ac:dyDescent="0.25">
      <c r="S227" s="305"/>
      <c r="T227" s="305"/>
    </row>
    <row r="228" spans="19:20" x14ac:dyDescent="0.25">
      <c r="S228" s="305"/>
      <c r="T228" s="305"/>
    </row>
    <row r="229" spans="19:20" x14ac:dyDescent="0.25">
      <c r="S229" s="305"/>
      <c r="T229" s="305"/>
    </row>
    <row r="230" spans="19:20" x14ac:dyDescent="0.25">
      <c r="S230" s="305"/>
      <c r="T230" s="305"/>
    </row>
    <row r="231" spans="19:20" x14ac:dyDescent="0.25">
      <c r="S231" s="305"/>
      <c r="T231" s="305"/>
    </row>
    <row r="232" spans="19:20" x14ac:dyDescent="0.25">
      <c r="S232" s="305"/>
      <c r="T232" s="305"/>
    </row>
    <row r="233" spans="19:20" x14ac:dyDescent="0.25">
      <c r="S233" s="305"/>
      <c r="T233" s="305"/>
    </row>
    <row r="234" spans="19:20" x14ac:dyDescent="0.25">
      <c r="S234" s="305"/>
      <c r="T234" s="305"/>
    </row>
    <row r="235" spans="19:20" x14ac:dyDescent="0.25">
      <c r="S235" s="305"/>
      <c r="T235" s="305"/>
    </row>
    <row r="236" spans="19:20" x14ac:dyDescent="0.25">
      <c r="S236" s="305"/>
      <c r="T236" s="305"/>
    </row>
    <row r="237" spans="19:20" x14ac:dyDescent="0.25">
      <c r="S237" s="305"/>
      <c r="T237" s="305"/>
    </row>
    <row r="238" spans="19:20" x14ac:dyDescent="0.25">
      <c r="S238" s="305"/>
      <c r="T238" s="305"/>
    </row>
    <row r="239" spans="19:20" x14ac:dyDescent="0.25">
      <c r="S239" s="305"/>
      <c r="T239" s="305"/>
    </row>
    <row r="240" spans="19:20" x14ac:dyDescent="0.25">
      <c r="S240" s="305"/>
      <c r="T240" s="305"/>
    </row>
    <row r="241" spans="19:20" x14ac:dyDescent="0.25">
      <c r="S241" s="305"/>
      <c r="T241" s="305"/>
    </row>
    <row r="242" spans="19:20" x14ac:dyDescent="0.25">
      <c r="S242" s="305"/>
      <c r="T242" s="305"/>
    </row>
    <row r="243" spans="19:20" x14ac:dyDescent="0.25">
      <c r="S243" s="305"/>
      <c r="T243" s="305"/>
    </row>
    <row r="244" spans="19:20" x14ac:dyDescent="0.25">
      <c r="S244" s="305"/>
      <c r="T244" s="305"/>
    </row>
    <row r="245" spans="19:20" x14ac:dyDescent="0.25">
      <c r="S245" s="305"/>
      <c r="T245" s="305"/>
    </row>
    <row r="246" spans="19:20" x14ac:dyDescent="0.25">
      <c r="S246" s="305"/>
      <c r="T246" s="305"/>
    </row>
    <row r="247" spans="19:20" x14ac:dyDescent="0.25">
      <c r="S247" s="305"/>
      <c r="T247" s="305"/>
    </row>
    <row r="248" spans="19:20" x14ac:dyDescent="0.25">
      <c r="S248" s="305"/>
      <c r="T248" s="305"/>
    </row>
    <row r="249" spans="19:20" x14ac:dyDescent="0.25">
      <c r="S249" s="305"/>
      <c r="T249" s="305"/>
    </row>
    <row r="250" spans="19:20" x14ac:dyDescent="0.25">
      <c r="S250" s="305"/>
      <c r="T250" s="305"/>
    </row>
    <row r="251" spans="19:20" x14ac:dyDescent="0.25">
      <c r="S251" s="305"/>
      <c r="T251" s="305"/>
    </row>
    <row r="252" spans="19:20" x14ac:dyDescent="0.25">
      <c r="S252" s="305"/>
      <c r="T252" s="305"/>
    </row>
    <row r="253" spans="19:20" x14ac:dyDescent="0.25">
      <c r="S253" s="305"/>
      <c r="T253" s="305"/>
    </row>
    <row r="254" spans="19:20" x14ac:dyDescent="0.25">
      <c r="S254" s="305"/>
      <c r="T254" s="305"/>
    </row>
    <row r="255" spans="19:20" x14ac:dyDescent="0.25">
      <c r="S255" s="305"/>
      <c r="T255" s="305"/>
    </row>
    <row r="256" spans="19:20" x14ac:dyDescent="0.25">
      <c r="S256" s="305"/>
      <c r="T256" s="305"/>
    </row>
    <row r="257" spans="19:20" x14ac:dyDescent="0.25">
      <c r="S257" s="305"/>
      <c r="T257" s="305"/>
    </row>
    <row r="258" spans="19:20" x14ac:dyDescent="0.25">
      <c r="S258" s="305"/>
      <c r="T258" s="305"/>
    </row>
    <row r="259" spans="19:20" x14ac:dyDescent="0.25">
      <c r="S259" s="305"/>
      <c r="T259" s="305"/>
    </row>
    <row r="260" spans="19:20" x14ac:dyDescent="0.25">
      <c r="S260" s="305"/>
      <c r="T260" s="305"/>
    </row>
    <row r="261" spans="19:20" x14ac:dyDescent="0.25">
      <c r="S261" s="305"/>
      <c r="T261" s="305"/>
    </row>
    <row r="262" spans="19:20" x14ac:dyDescent="0.25">
      <c r="S262" s="305"/>
      <c r="T262" s="305"/>
    </row>
    <row r="263" spans="19:20" x14ac:dyDescent="0.25">
      <c r="S263" s="305"/>
      <c r="T263" s="305"/>
    </row>
    <row r="264" spans="19:20" x14ac:dyDescent="0.25">
      <c r="S264" s="305"/>
      <c r="T264" s="305"/>
    </row>
    <row r="265" spans="19:20" x14ac:dyDescent="0.25">
      <c r="S265" s="305"/>
      <c r="T265" s="305"/>
    </row>
    <row r="266" spans="19:20" x14ac:dyDescent="0.25">
      <c r="S266" s="305"/>
      <c r="T266" s="305"/>
    </row>
    <row r="267" spans="19:20" x14ac:dyDescent="0.25">
      <c r="S267" s="305"/>
      <c r="T267" s="305"/>
    </row>
    <row r="268" spans="19:20" x14ac:dyDescent="0.25">
      <c r="S268" s="305"/>
      <c r="T268" s="305"/>
    </row>
    <row r="269" spans="19:20" x14ac:dyDescent="0.25">
      <c r="S269" s="305"/>
      <c r="T269" s="305"/>
    </row>
    <row r="270" spans="19:20" x14ac:dyDescent="0.25">
      <c r="S270" s="305"/>
      <c r="T270" s="305"/>
    </row>
    <row r="271" spans="19:20" x14ac:dyDescent="0.25">
      <c r="S271" s="305"/>
      <c r="T271" s="305"/>
    </row>
    <row r="272" spans="19:20" x14ac:dyDescent="0.25">
      <c r="S272" s="305"/>
      <c r="T272" s="305"/>
    </row>
    <row r="273" spans="19:20" x14ac:dyDescent="0.25">
      <c r="S273" s="305"/>
      <c r="T273" s="305"/>
    </row>
    <row r="274" spans="19:20" x14ac:dyDescent="0.25">
      <c r="S274" s="305"/>
      <c r="T274" s="305"/>
    </row>
    <row r="275" spans="19:20" x14ac:dyDescent="0.25">
      <c r="S275" s="305"/>
      <c r="T275" s="305"/>
    </row>
    <row r="276" spans="19:20" x14ac:dyDescent="0.25">
      <c r="S276" s="305"/>
      <c r="T276" s="305"/>
    </row>
    <row r="277" spans="19:20" x14ac:dyDescent="0.25">
      <c r="S277" s="305"/>
      <c r="T277" s="305"/>
    </row>
    <row r="278" spans="19:20" x14ac:dyDescent="0.25">
      <c r="S278" s="305"/>
      <c r="T278" s="305"/>
    </row>
    <row r="279" spans="19:20" x14ac:dyDescent="0.25">
      <c r="S279" s="305"/>
      <c r="T279" s="305"/>
    </row>
    <row r="280" spans="19:20" x14ac:dyDescent="0.25">
      <c r="S280" s="305"/>
      <c r="T280" s="305"/>
    </row>
    <row r="281" spans="19:20" x14ac:dyDescent="0.25">
      <c r="S281" s="305"/>
      <c r="T281" s="305"/>
    </row>
    <row r="282" spans="19:20" x14ac:dyDescent="0.25">
      <c r="S282" s="305"/>
      <c r="T282" s="305"/>
    </row>
    <row r="283" spans="19:20" x14ac:dyDescent="0.25">
      <c r="S283" s="305"/>
      <c r="T283" s="305"/>
    </row>
    <row r="284" spans="19:20" x14ac:dyDescent="0.25">
      <c r="S284" s="305"/>
      <c r="T284" s="305"/>
    </row>
    <row r="285" spans="19:20" x14ac:dyDescent="0.25">
      <c r="S285" s="305"/>
      <c r="T285" s="305"/>
    </row>
    <row r="286" spans="19:20" x14ac:dyDescent="0.25">
      <c r="S286" s="305"/>
      <c r="T286" s="305"/>
    </row>
    <row r="287" spans="19:20" x14ac:dyDescent="0.25">
      <c r="S287" s="305"/>
      <c r="T287" s="305"/>
    </row>
    <row r="288" spans="19:20" x14ac:dyDescent="0.25">
      <c r="S288" s="305"/>
      <c r="T288" s="305"/>
    </row>
    <row r="289" spans="19:20" x14ac:dyDescent="0.25">
      <c r="S289" s="305"/>
      <c r="T289" s="305"/>
    </row>
    <row r="290" spans="19:20" x14ac:dyDescent="0.25">
      <c r="S290" s="305"/>
      <c r="T290" s="305"/>
    </row>
    <row r="291" spans="19:20" x14ac:dyDescent="0.25">
      <c r="S291" s="305"/>
      <c r="T291" s="305"/>
    </row>
    <row r="292" spans="19:20" x14ac:dyDescent="0.25">
      <c r="S292" s="305"/>
      <c r="T292" s="305"/>
    </row>
    <row r="293" spans="19:20" x14ac:dyDescent="0.25">
      <c r="S293" s="305"/>
      <c r="T293" s="305"/>
    </row>
    <row r="294" spans="19:20" x14ac:dyDescent="0.25">
      <c r="S294" s="305"/>
      <c r="T294" s="305"/>
    </row>
    <row r="295" spans="19:20" x14ac:dyDescent="0.25">
      <c r="S295" s="305"/>
      <c r="T295" s="305"/>
    </row>
    <row r="296" spans="19:20" x14ac:dyDescent="0.25">
      <c r="S296" s="305"/>
      <c r="T296" s="305"/>
    </row>
    <row r="297" spans="19:20" x14ac:dyDescent="0.25">
      <c r="S297" s="305"/>
      <c r="T297" s="305"/>
    </row>
    <row r="298" spans="19:20" x14ac:dyDescent="0.25">
      <c r="S298" s="305"/>
      <c r="T298" s="305"/>
    </row>
    <row r="299" spans="19:20" x14ac:dyDescent="0.25">
      <c r="S299" s="305"/>
      <c r="T299" s="305"/>
    </row>
    <row r="300" spans="19:20" x14ac:dyDescent="0.25">
      <c r="S300" s="305"/>
      <c r="T300" s="305"/>
    </row>
    <row r="301" spans="19:20" x14ac:dyDescent="0.25">
      <c r="S301" s="305"/>
      <c r="T301" s="305"/>
    </row>
    <row r="302" spans="19:20" x14ac:dyDescent="0.25">
      <c r="S302" s="305"/>
      <c r="T302" s="305"/>
    </row>
    <row r="303" spans="19:20" x14ac:dyDescent="0.25">
      <c r="S303" s="305"/>
      <c r="T303" s="305"/>
    </row>
    <row r="304" spans="19:20" x14ac:dyDescent="0.25">
      <c r="S304" s="305"/>
      <c r="T304" s="305"/>
    </row>
    <row r="305" spans="19:20" x14ac:dyDescent="0.25">
      <c r="S305" s="305"/>
      <c r="T305" s="305"/>
    </row>
    <row r="306" spans="19:20" x14ac:dyDescent="0.25">
      <c r="S306" s="305"/>
      <c r="T306" s="305"/>
    </row>
    <row r="307" spans="19:20" x14ac:dyDescent="0.25">
      <c r="S307" s="305"/>
      <c r="T307" s="305"/>
    </row>
    <row r="308" spans="19:20" x14ac:dyDescent="0.25">
      <c r="S308" s="305"/>
      <c r="T308" s="305"/>
    </row>
    <row r="309" spans="19:20" x14ac:dyDescent="0.25">
      <c r="S309" s="305"/>
      <c r="T309" s="305"/>
    </row>
    <row r="310" spans="19:20" x14ac:dyDescent="0.25">
      <c r="S310" s="305"/>
      <c r="T310" s="305"/>
    </row>
    <row r="311" spans="19:20" x14ac:dyDescent="0.25">
      <c r="S311" s="305"/>
      <c r="T311" s="305"/>
    </row>
    <row r="312" spans="19:20" x14ac:dyDescent="0.25">
      <c r="S312" s="305"/>
      <c r="T312" s="305"/>
    </row>
    <row r="313" spans="19:20" x14ac:dyDescent="0.25">
      <c r="S313" s="305"/>
      <c r="T313" s="305"/>
    </row>
    <row r="314" spans="19:20" x14ac:dyDescent="0.25">
      <c r="S314" s="305"/>
      <c r="T314" s="305"/>
    </row>
    <row r="315" spans="19:20" x14ac:dyDescent="0.25">
      <c r="S315" s="305"/>
      <c r="T315" s="305"/>
    </row>
    <row r="316" spans="19:20" x14ac:dyDescent="0.25">
      <c r="S316" s="305"/>
      <c r="T316" s="305"/>
    </row>
    <row r="317" spans="19:20" x14ac:dyDescent="0.25">
      <c r="S317" s="305"/>
      <c r="T317" s="305"/>
    </row>
    <row r="318" spans="19:20" x14ac:dyDescent="0.25">
      <c r="S318" s="305"/>
      <c r="T318" s="305"/>
    </row>
    <row r="319" spans="19:20" x14ac:dyDescent="0.25">
      <c r="S319" s="305"/>
      <c r="T319" s="305"/>
    </row>
    <row r="320" spans="19:20" x14ac:dyDescent="0.25">
      <c r="S320" s="305"/>
      <c r="T320" s="305"/>
    </row>
    <row r="321" spans="19:20" x14ac:dyDescent="0.25">
      <c r="S321" s="305"/>
      <c r="T321" s="305"/>
    </row>
    <row r="322" spans="19:20" x14ac:dyDescent="0.25">
      <c r="S322" s="305"/>
      <c r="T322" s="305"/>
    </row>
    <row r="323" spans="19:20" x14ac:dyDescent="0.25">
      <c r="S323" s="305"/>
      <c r="T323" s="305"/>
    </row>
    <row r="324" spans="19:20" x14ac:dyDescent="0.25">
      <c r="S324" s="305"/>
      <c r="T324" s="305"/>
    </row>
    <row r="325" spans="19:20" x14ac:dyDescent="0.25">
      <c r="S325" s="305"/>
      <c r="T325" s="305"/>
    </row>
    <row r="326" spans="19:20" x14ac:dyDescent="0.25">
      <c r="S326" s="305"/>
      <c r="T326" s="305"/>
    </row>
    <row r="327" spans="19:20" x14ac:dyDescent="0.25">
      <c r="S327" s="305"/>
      <c r="T327" s="305"/>
    </row>
    <row r="328" spans="19:20" x14ac:dyDescent="0.25">
      <c r="S328" s="305"/>
      <c r="T328" s="305"/>
    </row>
    <row r="329" spans="19:20" x14ac:dyDescent="0.25">
      <c r="S329" s="305"/>
      <c r="T329" s="305"/>
    </row>
    <row r="330" spans="19:20" x14ac:dyDescent="0.25">
      <c r="S330" s="305"/>
      <c r="T330" s="305"/>
    </row>
    <row r="331" spans="19:20" x14ac:dyDescent="0.25">
      <c r="S331" s="305"/>
      <c r="T331" s="305"/>
    </row>
    <row r="332" spans="19:20" x14ac:dyDescent="0.25">
      <c r="S332" s="305"/>
      <c r="T332" s="305"/>
    </row>
    <row r="333" spans="19:20" x14ac:dyDescent="0.25">
      <c r="S333" s="305"/>
      <c r="T333" s="305"/>
    </row>
  </sheetData>
  <mergeCells count="16">
    <mergeCell ref="E5:G5"/>
    <mergeCell ref="I5:Q5"/>
    <mergeCell ref="A61:A65"/>
    <mergeCell ref="A66:A70"/>
    <mergeCell ref="A7:A11"/>
    <mergeCell ref="E42:G42"/>
    <mergeCell ref="I42:Q42"/>
    <mergeCell ref="A44:A48"/>
    <mergeCell ref="A49:A53"/>
    <mergeCell ref="E59:G59"/>
    <mergeCell ref="I59:Q59"/>
    <mergeCell ref="A12:A16"/>
    <mergeCell ref="E21:G21"/>
    <mergeCell ref="I21:Q21"/>
    <mergeCell ref="A23:A27"/>
    <mergeCell ref="A28:A3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0" zoomScaleNormal="100" workbookViewId="0">
      <selection activeCell="D24" sqref="D24"/>
    </sheetView>
  </sheetViews>
  <sheetFormatPr defaultColWidth="9" defaultRowHeight="13.2" x14ac:dyDescent="0.25"/>
  <cols>
    <col min="1" max="1" width="9" style="311"/>
    <col min="2" max="2" width="9" style="341" customWidth="1"/>
    <col min="3" max="3" width="12.88671875" style="311" customWidth="1"/>
    <col min="4" max="4" width="11.33203125" style="306" customWidth="1"/>
    <col min="5" max="5" width="9.2187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1875" style="311" customWidth="1"/>
    <col min="11" max="11" width="5.77734375" style="311" customWidth="1"/>
    <col min="12" max="12" width="1.77734375" style="311" customWidth="1"/>
    <col min="13" max="13" width="9" style="311"/>
    <col min="14" max="14" width="7.33203125" style="311" customWidth="1"/>
    <col min="15" max="15" width="1.6640625" style="311" customWidth="1"/>
    <col min="16" max="16" width="6.44140625" style="311" customWidth="1"/>
    <col min="17" max="17" width="2.21875" style="311" customWidth="1"/>
    <col min="18" max="18" width="6.109375" style="311" customWidth="1"/>
    <col min="19" max="19" width="1.33203125" style="311" customWidth="1"/>
    <col min="20" max="20" width="9" style="311"/>
    <col min="21" max="21" width="14.77734375" style="347" customWidth="1"/>
    <col min="22" max="22" width="16.77734375" style="347" customWidth="1"/>
    <col min="23" max="25" width="9" style="311"/>
    <col min="26" max="26" width="13.6640625" style="311" customWidth="1"/>
    <col min="27" max="27" width="10.6640625" style="311" customWidth="1"/>
    <col min="28" max="28" width="19.21875" style="311" bestFit="1" customWidth="1"/>
    <col min="29" max="29" width="19.33203125" style="311" bestFit="1" customWidth="1"/>
    <col min="30" max="30" width="11.77734375" style="311" customWidth="1"/>
    <col min="31" max="39" width="9" style="311"/>
    <col min="40" max="40" width="14.33203125" style="311" customWidth="1"/>
    <col min="41" max="41" width="19.33203125" style="311" customWidth="1"/>
    <col min="42" max="42" width="9" style="311"/>
    <col min="43" max="43" width="9.6640625" style="311" customWidth="1"/>
    <col min="44" max="56" width="9" style="311"/>
    <col min="57" max="57" width="29" style="311" customWidth="1"/>
    <col min="58" max="16384" width="9" style="311"/>
  </cols>
  <sheetData>
    <row r="1" spans="1:65" ht="17.399999999999999" x14ac:dyDescent="0.3">
      <c r="A1" s="360" t="s">
        <v>330</v>
      </c>
    </row>
    <row r="8" spans="1:65" ht="12" x14ac:dyDescent="0.2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x14ac:dyDescent="0.25">
      <c r="Y9" s="320" t="s">
        <v>1625</v>
      </c>
      <c r="Z9" s="301">
        <v>43160</v>
      </c>
    </row>
    <row r="10" spans="1:65" x14ac:dyDescent="0.25">
      <c r="Y10" s="320" t="s">
        <v>1626</v>
      </c>
      <c r="Z10" s="301">
        <v>43070</v>
      </c>
    </row>
    <row r="11" spans="1:65" ht="12.75" customHeight="1" x14ac:dyDescent="0.35">
      <c r="C11" s="350" t="s">
        <v>1843</v>
      </c>
      <c r="X11" s="320"/>
      <c r="Z11" s="426" t="s">
        <v>1623</v>
      </c>
      <c r="AA11" s="426"/>
      <c r="AB11" s="426"/>
      <c r="AC11" s="426"/>
      <c r="AD11" s="323"/>
      <c r="AN11" s="426" t="s">
        <v>1646</v>
      </c>
      <c r="AO11" s="426"/>
      <c r="AP11" s="426"/>
      <c r="AQ11" s="426"/>
      <c r="AR11" s="323"/>
      <c r="BB11" s="426" t="s">
        <v>1648</v>
      </c>
      <c r="BC11" s="426"/>
      <c r="BD11" s="426"/>
      <c r="BE11" s="426"/>
      <c r="BF11" s="323"/>
    </row>
    <row r="12" spans="1:65" x14ac:dyDescent="0.25">
      <c r="C12" s="350" t="s">
        <v>1861</v>
      </c>
      <c r="D12" s="307"/>
      <c r="E12" s="31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x14ac:dyDescent="0.25">
      <c r="B13" s="347"/>
      <c r="C13" s="307"/>
      <c r="D13" s="307"/>
      <c r="E13" s="319"/>
      <c r="F13" s="302"/>
      <c r="G13" s="423" t="s">
        <v>1838</v>
      </c>
      <c r="H13" s="423"/>
      <c r="I13" s="423"/>
      <c r="J13" s="302"/>
      <c r="K13" s="423" t="s">
        <v>357</v>
      </c>
      <c r="L13" s="423"/>
      <c r="M13" s="423"/>
      <c r="N13" s="423"/>
      <c r="O13" s="423"/>
      <c r="P13" s="423"/>
      <c r="Q13" s="423"/>
      <c r="R13" s="423"/>
      <c r="S13" s="423"/>
      <c r="U13" s="347" t="s">
        <v>1834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x14ac:dyDescent="0.25">
      <c r="C14" s="321"/>
      <c r="D14" s="321"/>
      <c r="E14" s="316" t="s">
        <v>115</v>
      </c>
      <c r="F14" s="313"/>
      <c r="G14" s="314" t="s">
        <v>509</v>
      </c>
      <c r="H14" s="313"/>
      <c r="I14" s="313" t="s">
        <v>1569</v>
      </c>
      <c r="J14" s="315"/>
      <c r="K14" s="316" t="s">
        <v>1581</v>
      </c>
      <c r="L14" s="313"/>
      <c r="M14" s="313" t="s">
        <v>486</v>
      </c>
      <c r="N14" s="317" t="s">
        <v>1851</v>
      </c>
      <c r="O14" s="318"/>
      <c r="P14" s="317" t="s">
        <v>1583</v>
      </c>
      <c r="Q14" s="318"/>
      <c r="R14" s="317" t="s">
        <v>1584</v>
      </c>
      <c r="S14" s="318"/>
      <c r="U14" s="347" t="s">
        <v>1835</v>
      </c>
      <c r="V14" s="347" t="s">
        <v>1836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x14ac:dyDescent="0.25">
      <c r="B15" s="341">
        <v>1</v>
      </c>
      <c r="C15" s="420" t="s">
        <v>244</v>
      </c>
      <c r="D15" s="342" t="str">
        <f>INDEX($AO$58:$AO$78,MATCH(LARGE($AP$58:$AP$78,ROWS($B$15:$B15)),$AP$58:$AP$78,0),0)</f>
        <v>Hong Kong</v>
      </c>
      <c r="E15" s="391">
        <f>VLOOKUP($D15,$AO$58:$AX$78,2,FALSE)/1000</f>
        <v>3.968</v>
      </c>
      <c r="F15" s="391"/>
      <c r="G15" s="391">
        <f>VLOOKUP($D15,$AO$58:$AX$78,3,FALSE)/1000</f>
        <v>-1.03</v>
      </c>
      <c r="H15" s="391"/>
      <c r="I15" s="391">
        <f>VLOOKUP($D15,$AO$58:$AX$78,4,FALSE)/1000</f>
        <v>4.9969999999999999</v>
      </c>
      <c r="J15" s="391"/>
      <c r="K15" s="391">
        <f>VLOOKUP($D15,$AO$58:$AX$78,5,FALSE)/1000</f>
        <v>1.093</v>
      </c>
      <c r="L15" s="391"/>
      <c r="M15" s="391">
        <f>VLOOKUP($D15,$AO$58:$AX$78,6,FALSE)/1000</f>
        <v>-5.9560000000000004</v>
      </c>
      <c r="N15" s="391">
        <f>VLOOKUP($D15,$AO$58:$AX$78,8,FALSE)/1000</f>
        <v>-0.25600000000000001</v>
      </c>
      <c r="O15" s="391"/>
      <c r="P15" s="391">
        <f>VLOOKUP($D15,$AO$58:$AX$78,9,FALSE)/1000</f>
        <v>7.77</v>
      </c>
      <c r="Q15" s="391"/>
      <c r="R15" s="391">
        <f>VLOOKUP($D15,$AO$58:$AX$78,10,FALSE)/1000</f>
        <v>1.3149999999999999</v>
      </c>
      <c r="S15" s="307"/>
      <c r="U15" s="349">
        <f>E15-SUM(G15:I15)</f>
        <v>1.000000000000334E-3</v>
      </c>
      <c r="V15" s="349">
        <f>E15-SUM(K15:R15)</f>
        <v>2.000000000001112E-3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x14ac:dyDescent="0.25">
      <c r="B16" s="341">
        <v>2</v>
      </c>
      <c r="C16" s="421"/>
      <c r="D16" s="342" t="str">
        <f>INDEX($AO$58:$AO$78,MATCH(LARGE($AP$58:$AP$78,ROWS($B$15:$B16)),$AP$58:$AP$78,0),0)</f>
        <v>Jersey</v>
      </c>
      <c r="E16" s="391">
        <f t="shared" ref="E16:E22" si="0">VLOOKUP($D16,$AO$58:$AX$78,2,FALSE)/1000</f>
        <v>1.1080000000000001</v>
      </c>
      <c r="F16" s="391"/>
      <c r="G16" s="391">
        <f t="shared" ref="G16:G22" si="1">VLOOKUP($D16,$AO$58:$AX$78,3,FALSE)/1000</f>
        <v>1.0249999999999999</v>
      </c>
      <c r="H16" s="391"/>
      <c r="I16" s="391">
        <f t="shared" ref="I16:I22" si="2">VLOOKUP($D16,$AO$58:$AX$78,4,FALSE)/1000</f>
        <v>8.2000000000000003E-2</v>
      </c>
      <c r="J16" s="391"/>
      <c r="K16" s="391">
        <f t="shared" ref="K16:K22" si="3">VLOOKUP($D16,$AO$58:$AX$78,5,FALSE)/1000</f>
        <v>-6.8000000000000005E-2</v>
      </c>
      <c r="L16" s="391"/>
      <c r="M16" s="391">
        <f t="shared" ref="M16:M22" si="4">VLOOKUP($D16,$AO$58:$AX$78,6,FALSE)/1000</f>
        <v>-3.6999999999999998E-2</v>
      </c>
      <c r="N16" s="391">
        <f t="shared" ref="N16:N22" si="5">VLOOKUP($D16,$AO$58:$AX$78,8,FALSE)/1000</f>
        <v>-0.253</v>
      </c>
      <c r="O16" s="391"/>
      <c r="P16" s="391">
        <f t="shared" ref="P16:P22" si="6">VLOOKUP($D16,$AO$58:$AX$78,9,FALSE)/1000</f>
        <v>1.1639999999999999</v>
      </c>
      <c r="Q16" s="391"/>
      <c r="R16" s="391">
        <f t="shared" ref="R16:R22" si="7">VLOOKUP($D16,$AO$58:$AX$78,10,FALSE)/1000</f>
        <v>0.30099999999999999</v>
      </c>
      <c r="S16" s="307"/>
      <c r="U16" s="349">
        <f t="shared" ref="U16:U22" si="8">E16-SUM(G16:I16)</f>
        <v>1.0000000000001119E-3</v>
      </c>
      <c r="V16" s="349">
        <f t="shared" ref="V16:V22" si="9">E16-SUM(K16:R16)</f>
        <v>1.0000000000001119E-3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1:65" x14ac:dyDescent="0.25">
      <c r="B17" s="341">
        <v>3</v>
      </c>
      <c r="C17" s="421"/>
      <c r="D17" s="342" t="str">
        <f>INDEX($AO$58:$AO$78,MATCH(LARGE($AP$58:$AP$78,ROWS($B$15:$B17)),$AP$58:$AP$78,0),0)</f>
        <v>Bahamas</v>
      </c>
      <c r="E17" s="391">
        <f t="shared" si="0"/>
        <v>0.98699999999999999</v>
      </c>
      <c r="F17" s="391"/>
      <c r="G17" s="391">
        <f t="shared" si="1"/>
        <v>0.98599999999999999</v>
      </c>
      <c r="H17" s="391"/>
      <c r="I17" s="391">
        <f t="shared" si="2"/>
        <v>1E-3</v>
      </c>
      <c r="J17" s="391"/>
      <c r="K17" s="391">
        <f t="shared" si="3"/>
        <v>0.57199999999999995</v>
      </c>
      <c r="L17" s="391"/>
      <c r="M17" s="391">
        <f t="shared" si="4"/>
        <v>0</v>
      </c>
      <c r="N17" s="391">
        <f t="shared" si="5"/>
        <v>0.35199999999999998</v>
      </c>
      <c r="O17" s="391"/>
      <c r="P17" s="391">
        <f t="shared" si="6"/>
        <v>5.8999999999999997E-2</v>
      </c>
      <c r="Q17" s="391"/>
      <c r="R17" s="391">
        <f t="shared" si="7"/>
        <v>3.0000000000000001E-3</v>
      </c>
      <c r="S17" s="307"/>
      <c r="U17" s="349">
        <f t="shared" si="8"/>
        <v>0</v>
      </c>
      <c r="V17" s="349">
        <f t="shared" si="9"/>
        <v>1.0000000000001119E-3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1:65" x14ac:dyDescent="0.25">
      <c r="B18" s="341">
        <v>4</v>
      </c>
      <c r="C18" s="421"/>
      <c r="D18" s="342" t="str">
        <f>INDEX($AO$58:$AO$78,MATCH(LARGE($AP$58:$AP$78,ROWS($B$15:$B18)),$AP$58:$AP$78,0),0)</f>
        <v>Bermuda</v>
      </c>
      <c r="E18" s="391">
        <f t="shared" si="0"/>
        <v>0.78500000000000003</v>
      </c>
      <c r="F18" s="391"/>
      <c r="G18" s="391">
        <f t="shared" si="1"/>
        <v>0.57699999999999996</v>
      </c>
      <c r="H18" s="391"/>
      <c r="I18" s="391">
        <f t="shared" si="2"/>
        <v>0.20799999999999999</v>
      </c>
      <c r="J18" s="391"/>
      <c r="K18" s="391">
        <f t="shared" si="3"/>
        <v>-0.122</v>
      </c>
      <c r="L18" s="391"/>
      <c r="M18" s="391">
        <f t="shared" si="4"/>
        <v>-2.4E-2</v>
      </c>
      <c r="N18" s="391">
        <f t="shared" si="5"/>
        <v>0.67500000000000004</v>
      </c>
      <c r="O18" s="391"/>
      <c r="P18" s="391">
        <f t="shared" si="6"/>
        <v>0.39500000000000002</v>
      </c>
      <c r="Q18" s="391"/>
      <c r="R18" s="391">
        <f t="shared" si="7"/>
        <v>-0.13800000000000001</v>
      </c>
      <c r="S18" s="307"/>
      <c r="U18" s="349">
        <f t="shared" si="8"/>
        <v>0</v>
      </c>
      <c r="V18" s="349">
        <f t="shared" si="9"/>
        <v>-1.0000000000000009E-3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1:65" x14ac:dyDescent="0.25">
      <c r="B19" s="341">
        <v>5</v>
      </c>
      <c r="C19" s="422"/>
      <c r="D19" s="343" t="str">
        <f>INDEX($AO$58:$AO$78,MATCH(LARGE($AP$58:$AP$78,ROWS($B$15:$B19)),$AP$58:$AP$78,0),0)</f>
        <v>Singapore</v>
      </c>
      <c r="E19" s="392">
        <f t="shared" si="0"/>
        <v>0.78200000000000003</v>
      </c>
      <c r="F19" s="392"/>
      <c r="G19" s="392">
        <f t="shared" si="1"/>
        <v>2.4209999999999998</v>
      </c>
      <c r="H19" s="392"/>
      <c r="I19" s="392">
        <f t="shared" si="2"/>
        <v>-1.639</v>
      </c>
      <c r="J19" s="392"/>
      <c r="K19" s="392">
        <f t="shared" si="3"/>
        <v>0.90500000000000003</v>
      </c>
      <c r="L19" s="392"/>
      <c r="M19" s="392">
        <f t="shared" si="4"/>
        <v>1.391</v>
      </c>
      <c r="N19" s="392">
        <f t="shared" si="5"/>
        <v>6.9000000000000006E-2</v>
      </c>
      <c r="O19" s="392"/>
      <c r="P19" s="392">
        <f t="shared" si="6"/>
        <v>-1.673</v>
      </c>
      <c r="Q19" s="392"/>
      <c r="R19" s="392">
        <f t="shared" si="7"/>
        <v>0.09</v>
      </c>
      <c r="S19" s="322"/>
      <c r="U19" s="349">
        <f t="shared" si="8"/>
        <v>0</v>
      </c>
      <c r="V19" s="349">
        <f t="shared" si="9"/>
        <v>0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1:65" x14ac:dyDescent="0.25">
      <c r="B20" s="341">
        <v>1</v>
      </c>
      <c r="C20" s="424" t="s">
        <v>257</v>
      </c>
      <c r="D20" s="345" t="str">
        <f>INDEX($AO$58:$AO$78,MATCH(SMALL($AP$58:$AP$78,ROWS($B$20:$B20)),$AP$58:$AP$78,0),0)</f>
        <v>Cayman Islands</v>
      </c>
      <c r="E20" s="391">
        <f t="shared" si="0"/>
        <v>-25.373000000000001</v>
      </c>
      <c r="F20" s="391"/>
      <c r="G20" s="391">
        <f t="shared" si="1"/>
        <v>-25.361000000000001</v>
      </c>
      <c r="H20" s="391"/>
      <c r="I20" s="391">
        <f t="shared" si="2"/>
        <v>-1.2E-2</v>
      </c>
      <c r="J20" s="391"/>
      <c r="K20" s="391">
        <f t="shared" si="3"/>
        <v>4.3999999999999997E-2</v>
      </c>
      <c r="L20" s="391"/>
      <c r="M20" s="391">
        <f t="shared" si="4"/>
        <v>-1.4E-2</v>
      </c>
      <c r="N20" s="391">
        <f t="shared" si="5"/>
        <v>-13.333</v>
      </c>
      <c r="O20" s="391"/>
      <c r="P20" s="391">
        <f t="shared" si="6"/>
        <v>-12.015000000000001</v>
      </c>
      <c r="Q20" s="391"/>
      <c r="R20" s="391">
        <f t="shared" si="7"/>
        <v>-5.5E-2</v>
      </c>
      <c r="S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1:65" x14ac:dyDescent="0.25">
      <c r="A21" s="344" t="str">
        <f>INDEX($AO$58:$AO$78,MATCH(SMALL($AP$58:$AP$78,ROWS($B$20:$B21)),$AP$58:$AP$78,0),0)</f>
        <v>West Indies UK</v>
      </c>
      <c r="B21" s="341">
        <v>2</v>
      </c>
      <c r="C21" s="427"/>
      <c r="D21" s="344" t="str">
        <f>A21</f>
        <v>West Indies UK</v>
      </c>
      <c r="E21" s="391">
        <f>VLOOKUP($A21,$AO$58:$AX$78,2,FALSE)/1000</f>
        <v>-3.6960000000000002</v>
      </c>
      <c r="F21" s="391"/>
      <c r="G21" s="391">
        <f>VLOOKUP($A21,$AO$58:$AX$78,3,FALSE)/1000</f>
        <v>-3.786</v>
      </c>
      <c r="H21" s="391"/>
      <c r="I21" s="391">
        <f>VLOOKUP($A21,$AO$58:$AX$78,4,FALSE)/1000</f>
        <v>9.0999999999999998E-2</v>
      </c>
      <c r="J21" s="391"/>
      <c r="K21" s="391">
        <f>VLOOKUP($A21,$AO$58:$AX$78,5,FALSE)/1000</f>
        <v>4.0000000000000001E-3</v>
      </c>
      <c r="L21" s="391"/>
      <c r="M21" s="391">
        <f>VLOOKUP($A21,$AO$58:$AX$78,6,FALSE)/1000</f>
        <v>0</v>
      </c>
      <c r="N21" s="391">
        <f>VLOOKUP($A21,$AO$58:$AX$78,8,FALSE)/1000</f>
        <v>-3.649</v>
      </c>
      <c r="O21" s="391"/>
      <c r="P21" s="391">
        <f>VLOOKUP($A21,$AO$58:$AX$78,9,FALSE)/1000</f>
        <v>0.11700000000000001</v>
      </c>
      <c r="Q21" s="391"/>
      <c r="R21" s="391">
        <f>VLOOKUP($A21,$AO$58:$AX$78,10,FALSE)/1000</f>
        <v>-0.16700000000000001</v>
      </c>
      <c r="S21" s="307"/>
      <c r="U21" s="349">
        <f t="shared" si="8"/>
        <v>-1.000000000000334E-3</v>
      </c>
      <c r="V21" s="349">
        <f t="shared" si="9"/>
        <v>-1.000000000000334E-3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1:65" x14ac:dyDescent="0.25">
      <c r="B22" s="341">
        <v>3</v>
      </c>
      <c r="C22" s="427"/>
      <c r="D22" s="344" t="str">
        <f>INDEX($AO$58:$AO$78,MATCH(SMALL($AP$58:$AP$78,ROWS($B$20:$B22)),$AP$58:$AP$78,0),0)</f>
        <v>Isle of Man</v>
      </c>
      <c r="E22" s="391">
        <f t="shared" si="0"/>
        <v>-0.20699999999999999</v>
      </c>
      <c r="F22" s="391"/>
      <c r="G22" s="391">
        <f t="shared" si="1"/>
        <v>-0.23599999999999999</v>
      </c>
      <c r="H22" s="391"/>
      <c r="I22" s="391">
        <f t="shared" si="2"/>
        <v>2.9000000000000001E-2</v>
      </c>
      <c r="J22" s="391"/>
      <c r="K22" s="391">
        <f t="shared" si="3"/>
        <v>1E-3</v>
      </c>
      <c r="L22" s="391"/>
      <c r="M22" s="391">
        <f t="shared" si="4"/>
        <v>-0.112</v>
      </c>
      <c r="N22" s="391">
        <f t="shared" si="5"/>
        <v>-3.9E-2</v>
      </c>
      <c r="O22" s="391"/>
      <c r="P22" s="391">
        <f t="shared" si="6"/>
        <v>-6.2E-2</v>
      </c>
      <c r="Q22" s="391"/>
      <c r="R22" s="391">
        <f t="shared" si="7"/>
        <v>5.0000000000000001E-3</v>
      </c>
      <c r="S22" s="307"/>
      <c r="U22" s="349">
        <f t="shared" si="8"/>
        <v>0</v>
      </c>
      <c r="V22" s="349">
        <f t="shared" si="9"/>
        <v>0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1:65" x14ac:dyDescent="0.25">
      <c r="B23" s="341">
        <v>4</v>
      </c>
      <c r="C23" s="427"/>
      <c r="D23" s="344" t="str">
        <f>INDEX($AO$58:$AO$78,MATCH(SMALL($AP$58:$AP$78,ROWS($B$20:$B23)),$AP$58:$AP$78,0),0)</f>
        <v>Guernsey</v>
      </c>
      <c r="E23" s="391">
        <f>VLOOKUP($D23,$AO$58:$AX$78,2,FALSE)/1000</f>
        <v>-0.18</v>
      </c>
      <c r="F23" s="391"/>
      <c r="G23" s="391">
        <f>VLOOKUP($D23,$AO$58:$AX$78,3,FALSE)/1000</f>
        <v>0.43</v>
      </c>
      <c r="H23" s="391"/>
      <c r="I23" s="391">
        <f>VLOOKUP($D23,$AO$58:$AX$78,4,FALSE)/1000</f>
        <v>-0.61</v>
      </c>
      <c r="J23" s="391"/>
      <c r="K23" s="391">
        <f>VLOOKUP($D23,$AO$58:$AX$78,5,FALSE)/1000</f>
        <v>-5.3999999999999999E-2</v>
      </c>
      <c r="L23" s="391"/>
      <c r="M23" s="391">
        <f>VLOOKUP($D23,$AO$58:$AX$78,6,FALSE)/1000</f>
        <v>7.0000000000000001E-3</v>
      </c>
      <c r="N23" s="391">
        <f>VLOOKUP($D23,$AO$58:$AX$78,8,FALSE)/1000</f>
        <v>0.13400000000000001</v>
      </c>
      <c r="O23" s="391"/>
      <c r="P23" s="391">
        <f>VLOOKUP($D23,$AO$58:$AX$78,9,FALSE)/1000</f>
        <v>-0.19700000000000001</v>
      </c>
      <c r="Q23" s="391"/>
      <c r="R23" s="391">
        <f>VLOOKUP($D23,$AO$58:$AX$78,10,FALSE)/1000</f>
        <v>-7.0999999999999994E-2</v>
      </c>
      <c r="S23" s="307"/>
      <c r="U23" s="349">
        <f>E23-SUM(G23:I23)</f>
        <v>0</v>
      </c>
      <c r="V23" s="349">
        <f>E23-SUM(K23:R23)</f>
        <v>1.0000000000000009E-3</v>
      </c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1:65" x14ac:dyDescent="0.25">
      <c r="A24" s="344" t="str">
        <f>INDEX($AO$58:$AO$78,MATCH(SMALL($AP$58:$AP$78,ROWS($B$20:$B24)),$AP$58:$AP$78,0),0)</f>
        <v>Samoa</v>
      </c>
      <c r="B24" s="341">
        <v>5</v>
      </c>
      <c r="C24" s="427"/>
      <c r="D24" s="344" t="str">
        <f>INDEX($AO$58:$AO$78,MATCH(SMALL($AP$58:$AP$78,ROWS($B$20:$B24)),$AP$58:$AP$78,0),0)</f>
        <v>Samoa</v>
      </c>
      <c r="E24" s="391">
        <f>VLOOKUP($A24,$AO$58:$AX$78,2,FALSE)/1000</f>
        <v>-4.3999999999999997E-2</v>
      </c>
      <c r="F24" s="391"/>
      <c r="G24" s="391">
        <f>VLOOKUP($A24,$AO$58:$AX$78,3,FALSE)/1000</f>
        <v>-4.3999999999999997E-2</v>
      </c>
      <c r="H24" s="391"/>
      <c r="I24" s="391">
        <f>VLOOKUP($A24,$AO$58:$AX$78,4,FALSE)/1000</f>
        <v>0</v>
      </c>
      <c r="J24" s="391"/>
      <c r="K24" s="391">
        <f>VLOOKUP($A24,$AO$58:$AX$78,5,FALSE)/1000</f>
        <v>0</v>
      </c>
      <c r="L24" s="391"/>
      <c r="M24" s="391">
        <f>VLOOKUP($A24,$AO$58:$AX$78,6,FALSE)/1000</f>
        <v>0</v>
      </c>
      <c r="N24" s="391">
        <f>VLOOKUP($A24,$AO$58:$AX$78,8,FALSE)/1000</f>
        <v>-3.7999999999999999E-2</v>
      </c>
      <c r="O24" s="391"/>
      <c r="P24" s="391">
        <f>VLOOKUP($A24,$AO$58:$AX$78,9,FALSE)/1000</f>
        <v>-6.0000000000000001E-3</v>
      </c>
      <c r="Q24" s="391"/>
      <c r="R24" s="391">
        <f>VLOOKUP($A24,$AO$58:$AX$78,10,FALSE)/1000</f>
        <v>0</v>
      </c>
      <c r="S24" s="307"/>
      <c r="U24" s="349">
        <f>E24-SUM(G24:I24)</f>
        <v>0</v>
      </c>
      <c r="V24" s="349">
        <f>E24-SUM(K24:R24)</f>
        <v>0</v>
      </c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1:65" ht="14.25" customHeight="1" x14ac:dyDescent="0.25">
      <c r="C25" s="307"/>
      <c r="D25" s="397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397"/>
      <c r="Q25" s="397"/>
      <c r="R25" s="397"/>
      <c r="S25" s="307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1:65" ht="12" customHeight="1" x14ac:dyDescent="0.25"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1:65" x14ac:dyDescent="0.25">
      <c r="C27" s="350" t="s">
        <v>1837</v>
      </c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1:65" x14ac:dyDescent="0.25">
      <c r="C28" s="350" t="s">
        <v>1862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1:65" x14ac:dyDescent="0.25">
      <c r="C29" s="300"/>
      <c r="D29" s="307"/>
      <c r="E29" s="319"/>
      <c r="F29" s="302"/>
      <c r="G29" s="423" t="s">
        <v>1838</v>
      </c>
      <c r="H29" s="423"/>
      <c r="I29" s="423"/>
      <c r="J29" s="302"/>
      <c r="K29" s="423" t="s">
        <v>357</v>
      </c>
      <c r="L29" s="423"/>
      <c r="M29" s="423"/>
      <c r="N29" s="423"/>
      <c r="O29" s="423"/>
      <c r="P29" s="423"/>
      <c r="Q29" s="423"/>
      <c r="R29" s="423"/>
      <c r="S29" s="423"/>
      <c r="U29" s="347" t="s">
        <v>1834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1:65" x14ac:dyDescent="0.25">
      <c r="C30" s="321"/>
      <c r="D30" s="321"/>
      <c r="E30" s="316" t="s">
        <v>115</v>
      </c>
      <c r="F30" s="313"/>
      <c r="G30" s="314" t="s">
        <v>509</v>
      </c>
      <c r="H30" s="313"/>
      <c r="I30" s="313" t="s">
        <v>1569</v>
      </c>
      <c r="J30" s="315"/>
      <c r="K30" s="316" t="s">
        <v>1581</v>
      </c>
      <c r="L30" s="313"/>
      <c r="M30" s="313" t="s">
        <v>486</v>
      </c>
      <c r="N30" s="317" t="s">
        <v>1851</v>
      </c>
      <c r="O30" s="318"/>
      <c r="P30" s="317" t="s">
        <v>1583</v>
      </c>
      <c r="Q30" s="318"/>
      <c r="R30" s="317" t="s">
        <v>1584</v>
      </c>
      <c r="S30" s="318"/>
      <c r="U30" s="347" t="s">
        <v>1835</v>
      </c>
      <c r="V30" s="347" t="s">
        <v>1836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1:65" x14ac:dyDescent="0.25">
      <c r="B31" s="341">
        <v>1</v>
      </c>
      <c r="C31" s="420" t="s">
        <v>244</v>
      </c>
      <c r="D31" s="342" t="str">
        <f>INDEX($AO$58:$AO$78,MATCH(LARGE($AP$58:$AP$78,ROWS($B$31:$B31)),$AP$58:$AP$78,0),0)</f>
        <v>Hong Kong</v>
      </c>
      <c r="E31" s="391">
        <f>VLOOKUP($D31,$AO$14:$AX$34,2,FALSE)/1000</f>
        <v>412.00599999999997</v>
      </c>
      <c r="F31" s="391"/>
      <c r="G31" s="391">
        <f>VLOOKUP($D31,$AO$14:$AX$34,3,FALSE)/1000</f>
        <v>24.672999999999998</v>
      </c>
      <c r="H31" s="391"/>
      <c r="I31" s="391">
        <f>VLOOKUP($D31,$AO$14:$AX$34,4,FALSE)/1000</f>
        <v>387.33300000000003</v>
      </c>
      <c r="J31" s="391"/>
      <c r="K31" s="391">
        <f>VLOOKUP($D31,$AO$14:$AX$34,5,FALSE)/1000</f>
        <v>10.811999999999999</v>
      </c>
      <c r="L31" s="391"/>
      <c r="M31" s="391">
        <f>VLOOKUP($D31,$AO$14:$AX$34,6,FALSE)/1000</f>
        <v>102.828</v>
      </c>
      <c r="N31" s="391">
        <f>VLOOKUP($D31,$AO$14:$AX$34,8,FALSE)/1000</f>
        <v>19.966000000000001</v>
      </c>
      <c r="O31" s="391"/>
      <c r="P31" s="391">
        <f>VLOOKUP($D31,$AO$14:$AX$34,9,FALSE)/1000</f>
        <v>152.96100000000001</v>
      </c>
      <c r="Q31" s="391"/>
      <c r="R31" s="391">
        <f>VLOOKUP($D31,$AO$14:$AX$34,10,FALSE)/1000</f>
        <v>125.438</v>
      </c>
      <c r="S31" s="307"/>
      <c r="U31" s="349">
        <f>E31-SUM(G31:I31)</f>
        <v>0</v>
      </c>
      <c r="V31" s="349">
        <f>E31-SUM(K31:R31)</f>
        <v>9.9999999997635314E-4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1:65" x14ac:dyDescent="0.25">
      <c r="B32" s="341">
        <v>2</v>
      </c>
      <c r="C32" s="421"/>
      <c r="D32" s="342" t="str">
        <f>INDEX($AO$58:$AO$78,MATCH(LARGE($AP$58:$AP$78,ROWS($B$31:$B32)),$AP$58:$AP$78,0),0)</f>
        <v>Jersey</v>
      </c>
      <c r="E32" s="391">
        <f t="shared" ref="E32:E39" si="10">VLOOKUP($D32,$AO$14:$AX$34,2,FALSE)/1000</f>
        <v>28.841000000000001</v>
      </c>
      <c r="F32" s="391"/>
      <c r="G32" s="391">
        <f t="shared" ref="G32:G39" si="11">VLOOKUP($D32,$AO$14:$AX$34,3,FALSE)/1000</f>
        <v>24.681000000000001</v>
      </c>
      <c r="H32" s="391"/>
      <c r="I32" s="391">
        <f t="shared" ref="I32:I39" si="12">VLOOKUP($D32,$AO$14:$AX$34,4,FALSE)/1000</f>
        <v>4.1589999999999998</v>
      </c>
      <c r="J32" s="391"/>
      <c r="K32" s="391">
        <f t="shared" ref="K32:K39" si="13">VLOOKUP($D32,$AO$14:$AX$34,5,FALSE)/1000</f>
        <v>0.1</v>
      </c>
      <c r="L32" s="391"/>
      <c r="M32" s="391">
        <f t="shared" ref="M32:M39" si="14">VLOOKUP($D32,$AO$14:$AX$34,6,FALSE)/1000</f>
        <v>5.6000000000000001E-2</v>
      </c>
      <c r="N32" s="391">
        <f t="shared" ref="N32:N39" si="15">VLOOKUP($D32,$AO$14:$AX$34,8,FALSE)/1000</f>
        <v>13.423</v>
      </c>
      <c r="O32" s="391"/>
      <c r="P32" s="391">
        <f t="shared" ref="P32:P39" si="16">VLOOKUP($D32,$AO$14:$AX$34,9,FALSE)/1000</f>
        <v>10.659000000000001</v>
      </c>
      <c r="Q32" s="391"/>
      <c r="R32" s="391">
        <f t="shared" ref="R32:R39" si="17">VLOOKUP($D32,$AO$14:$AX$34,10,FALSE)/1000</f>
        <v>4.6029999999999998</v>
      </c>
      <c r="S32" s="307"/>
      <c r="U32" s="349">
        <f t="shared" ref="U32:U40" si="18">E32-SUM(G32:I32)</f>
        <v>1.0000000000012221E-3</v>
      </c>
      <c r="V32" s="349">
        <f t="shared" ref="V32:V40" si="19">E32-SUM(K32:R32)</f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1:65" x14ac:dyDescent="0.25">
      <c r="B33" s="341">
        <v>3</v>
      </c>
      <c r="C33" s="421"/>
      <c r="D33" s="342" t="str">
        <f>INDEX($AO$58:$AO$78,MATCH(LARGE($AP$58:$AP$78,ROWS($B$31:$B33)),$AP$58:$AP$78,0),0)</f>
        <v>Bahamas</v>
      </c>
      <c r="E33" s="391">
        <f t="shared" si="10"/>
        <v>3.0259999999999998</v>
      </c>
      <c r="F33" s="391"/>
      <c r="G33" s="391">
        <f t="shared" si="11"/>
        <v>3.004</v>
      </c>
      <c r="H33" s="391"/>
      <c r="I33" s="391">
        <f t="shared" si="12"/>
        <v>2.1000000000000001E-2</v>
      </c>
      <c r="J33" s="391"/>
      <c r="K33" s="391">
        <f t="shared" si="13"/>
        <v>0.59599999999999997</v>
      </c>
      <c r="L33" s="391"/>
      <c r="M33" s="391">
        <f>VLOOKUP($D33,$AO$14:$AX$34,6,FALSE)/1000</f>
        <v>0</v>
      </c>
      <c r="N33" s="391">
        <f t="shared" si="15"/>
        <v>1.292</v>
      </c>
      <c r="O33" s="391"/>
      <c r="P33" s="391">
        <f t="shared" si="16"/>
        <v>1.097</v>
      </c>
      <c r="Q33" s="391"/>
      <c r="R33" s="391">
        <f t="shared" si="17"/>
        <v>3.9E-2</v>
      </c>
      <c r="S33" s="307"/>
      <c r="U33" s="349">
        <f t="shared" si="18"/>
        <v>9.9999999999988987E-4</v>
      </c>
      <c r="V33" s="349">
        <f t="shared" si="19"/>
        <v>1.9999999999997797E-3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1:65" x14ac:dyDescent="0.25">
      <c r="B34" s="341">
        <v>4</v>
      </c>
      <c r="C34" s="421"/>
      <c r="D34" s="342" t="str">
        <f>INDEX($AO$58:$AO$78,MATCH(LARGE($AP$58:$AP$78,ROWS($B$31:$B34)),$AP$58:$AP$78,0),0)</f>
        <v>Bermuda</v>
      </c>
      <c r="E34" s="391">
        <f t="shared" si="10"/>
        <v>9.14</v>
      </c>
      <c r="F34" s="391"/>
      <c r="G34" s="391">
        <f t="shared" si="11"/>
        <v>6.8120000000000003</v>
      </c>
      <c r="H34" s="391"/>
      <c r="I34" s="391">
        <f t="shared" si="12"/>
        <v>2.3279999999999998</v>
      </c>
      <c r="J34" s="391"/>
      <c r="K34" s="391">
        <f t="shared" si="13"/>
        <v>0.29499999999999998</v>
      </c>
      <c r="L34" s="391"/>
      <c r="M34" s="391">
        <f t="shared" si="14"/>
        <v>0.123</v>
      </c>
      <c r="N34" s="391">
        <f t="shared" si="15"/>
        <v>2.8039999999999998</v>
      </c>
      <c r="O34" s="391"/>
      <c r="P34" s="391">
        <f t="shared" si="16"/>
        <v>3.964</v>
      </c>
      <c r="Q34" s="391"/>
      <c r="R34" s="391">
        <f t="shared" si="17"/>
        <v>1.9530000000000001</v>
      </c>
      <c r="S34" s="307"/>
      <c r="U34" s="349">
        <f t="shared" si="18"/>
        <v>0</v>
      </c>
      <c r="V34" s="349">
        <f t="shared" si="19"/>
        <v>1.0000000000012221E-3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1:65" x14ac:dyDescent="0.25">
      <c r="B35" s="341">
        <v>5</v>
      </c>
      <c r="C35" s="422"/>
      <c r="D35" s="342" t="str">
        <f>INDEX($AO$58:$AO$78,MATCH(LARGE($AP$58:$AP$78,ROWS($B$31:$B35)),$AP$58:$AP$78,0),0)</f>
        <v>Singapore</v>
      </c>
      <c r="E35" s="392">
        <f t="shared" si="10"/>
        <v>108.878</v>
      </c>
      <c r="F35" s="392"/>
      <c r="G35" s="392">
        <f t="shared" si="11"/>
        <v>26.1</v>
      </c>
      <c r="H35" s="392"/>
      <c r="I35" s="392">
        <f t="shared" si="12"/>
        <v>82.778000000000006</v>
      </c>
      <c r="J35" s="392"/>
      <c r="K35" s="392">
        <f t="shared" si="13"/>
        <v>8.0839999999999996</v>
      </c>
      <c r="L35" s="392"/>
      <c r="M35" s="392">
        <f t="shared" si="14"/>
        <v>33.935000000000002</v>
      </c>
      <c r="N35" s="392">
        <f t="shared" si="15"/>
        <v>4.43</v>
      </c>
      <c r="O35" s="392"/>
      <c r="P35" s="392">
        <f t="shared" si="16"/>
        <v>32.18</v>
      </c>
      <c r="Q35" s="392"/>
      <c r="R35" s="392">
        <f t="shared" si="17"/>
        <v>30.248000000000001</v>
      </c>
      <c r="S35" s="322"/>
      <c r="U35" s="349">
        <f t="shared" si="18"/>
        <v>0</v>
      </c>
      <c r="V35" s="349">
        <f t="shared" si="19"/>
        <v>9.9999999999056399E-4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1:65" x14ac:dyDescent="0.25">
      <c r="B36" s="341">
        <v>1</v>
      </c>
      <c r="C36" s="424" t="s">
        <v>257</v>
      </c>
      <c r="D36" s="345" t="str">
        <f>INDEX($AO$58:$AO$78,MATCH(SMALL($AP$58:$AP$78,ROWS($B$36:$B36)),$AP$58:$AP$78,0),0)</f>
        <v>Cayman Islands</v>
      </c>
      <c r="E36" s="391">
        <f t="shared" si="10"/>
        <v>43.883000000000003</v>
      </c>
      <c r="F36" s="391"/>
      <c r="G36" s="391">
        <f t="shared" si="11"/>
        <v>43.817999999999998</v>
      </c>
      <c r="H36" s="391"/>
      <c r="I36" s="391">
        <f t="shared" si="12"/>
        <v>6.5000000000000002E-2</v>
      </c>
      <c r="J36" s="391"/>
      <c r="K36" s="391">
        <f t="shared" si="13"/>
        <v>0.27100000000000002</v>
      </c>
      <c r="L36" s="391"/>
      <c r="M36" s="391">
        <f t="shared" si="14"/>
        <v>8.6999999999999994E-2</v>
      </c>
      <c r="N36" s="391">
        <f t="shared" si="15"/>
        <v>37.185000000000002</v>
      </c>
      <c r="O36" s="391"/>
      <c r="P36" s="391">
        <f t="shared" si="16"/>
        <v>5.24</v>
      </c>
      <c r="Q36" s="391"/>
      <c r="R36" s="391">
        <f t="shared" si="17"/>
        <v>1.1000000000000001</v>
      </c>
      <c r="S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1:65" x14ac:dyDescent="0.25">
      <c r="A37" s="344" t="str">
        <f>INDEX($AO$58:$AO$78,MATCH(SMALL($AP$58:$AP$78,ROWS($B$36:$B37)),$AP$58:$AP$78,0),0)</f>
        <v>West Indies UK</v>
      </c>
      <c r="B37" s="341">
        <v>2</v>
      </c>
      <c r="C37" s="427"/>
      <c r="D37" s="344" t="str">
        <f>INDEX($AO$58:$AO$78,MATCH(SMALL($AP$58:$AP$78,ROWS($B$36:$B37)),$AP$58:$AP$78,0),0)</f>
        <v>West Indies UK</v>
      </c>
      <c r="E37" s="391">
        <f>VLOOKUP($A37,$AO$14:$AX$34,2,FALSE)/1000</f>
        <v>11.581</v>
      </c>
      <c r="F37" s="391"/>
      <c r="G37" s="391">
        <f>VLOOKUP($A37,$AO$14:$AX$34,3,FALSE)/1000</f>
        <v>11.468</v>
      </c>
      <c r="H37" s="391"/>
      <c r="I37" s="391">
        <f>VLOOKUP($A37,$AO$14:$AX$34,4,FALSE)/1000</f>
        <v>0.114</v>
      </c>
      <c r="J37" s="391"/>
      <c r="K37" s="391">
        <f>VLOOKUP($A37,$AO$14:$AX$34,5,FALSE)/1000</f>
        <v>0.10100000000000001</v>
      </c>
      <c r="L37" s="391"/>
      <c r="M37" s="391">
        <f>VLOOKUP($A37,$AO$14:$AX$34,6,FALSE)/1000</f>
        <v>1E-3</v>
      </c>
      <c r="N37" s="391">
        <f>VLOOKUP($A37,$AO$14:$AX$34,8,FALSE)/1000</f>
        <v>1.889</v>
      </c>
      <c r="O37" s="391"/>
      <c r="P37" s="391">
        <f>VLOOKUP($A37,$AO$14:$AX$34,9,FALSE)/1000</f>
        <v>8.3859999999999992</v>
      </c>
      <c r="Q37" s="391"/>
      <c r="R37" s="391">
        <f>VLOOKUP($A37,$AO$14:$AX$34,10,FALSE)/1000</f>
        <v>1.204</v>
      </c>
      <c r="S37" s="307"/>
      <c r="U37" s="349">
        <f t="shared" si="18"/>
        <v>-1.0000000000012221E-3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1:65" x14ac:dyDescent="0.25">
      <c r="B38" s="341">
        <v>3</v>
      </c>
      <c r="C38" s="427"/>
      <c r="D38" s="344" t="str">
        <f>INDEX($AO$58:$AO$78,MATCH(SMALL($AP$58:$AP$78,ROWS($B$36:$B38)),$AP$58:$AP$78,0),0)</f>
        <v>Isle of Man</v>
      </c>
      <c r="E38" s="391">
        <f t="shared" si="10"/>
        <v>6.194</v>
      </c>
      <c r="F38" s="391"/>
      <c r="G38" s="391">
        <f t="shared" si="11"/>
        <v>4.0129999999999999</v>
      </c>
      <c r="H38" s="391"/>
      <c r="I38" s="391">
        <f t="shared" si="12"/>
        <v>2.181</v>
      </c>
      <c r="J38" s="391"/>
      <c r="K38" s="391">
        <f t="shared" si="13"/>
        <v>6.6000000000000003E-2</v>
      </c>
      <c r="L38" s="391"/>
      <c r="M38" s="391">
        <f t="shared" si="14"/>
        <v>0.32700000000000001</v>
      </c>
      <c r="N38" s="391">
        <f t="shared" si="15"/>
        <v>0.19600000000000001</v>
      </c>
      <c r="O38" s="391"/>
      <c r="P38" s="391">
        <f t="shared" si="16"/>
        <v>3.4590000000000001</v>
      </c>
      <c r="Q38" s="391"/>
      <c r="R38" s="391">
        <f t="shared" si="17"/>
        <v>2.1459999999999999</v>
      </c>
      <c r="S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1:65" x14ac:dyDescent="0.25">
      <c r="B39" s="341">
        <v>4</v>
      </c>
      <c r="C39" s="427"/>
      <c r="D39" s="344" t="str">
        <f>INDEX($AO$58:$AO$78,MATCH(SMALL($AP$58:$AP$78,ROWS($B$36:$B39)),$AP$58:$AP$78,0),0)</f>
        <v>Guernsey</v>
      </c>
      <c r="E39" s="391">
        <f t="shared" si="10"/>
        <v>8.8930000000000007</v>
      </c>
      <c r="F39" s="391"/>
      <c r="G39" s="391">
        <f t="shared" si="11"/>
        <v>6.1310000000000002</v>
      </c>
      <c r="H39" s="391"/>
      <c r="I39" s="391">
        <f t="shared" si="12"/>
        <v>2.762</v>
      </c>
      <c r="J39" s="391"/>
      <c r="K39" s="391">
        <f t="shared" si="13"/>
        <v>0.108</v>
      </c>
      <c r="L39" s="391"/>
      <c r="M39" s="391">
        <f t="shared" si="14"/>
        <v>5.2999999999999999E-2</v>
      </c>
      <c r="N39" s="391">
        <f t="shared" si="15"/>
        <v>2.2130000000000001</v>
      </c>
      <c r="O39" s="391"/>
      <c r="P39" s="391">
        <f t="shared" si="16"/>
        <v>4.2489999999999997</v>
      </c>
      <c r="Q39" s="391"/>
      <c r="R39" s="391">
        <f t="shared" si="17"/>
        <v>2.2690000000000001</v>
      </c>
      <c r="S39" s="307"/>
      <c r="U39" s="349">
        <f t="shared" si="18"/>
        <v>0</v>
      </c>
      <c r="V39" s="349">
        <f t="shared" si="19"/>
        <v>1.0000000000012221E-3</v>
      </c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1:65" x14ac:dyDescent="0.25">
      <c r="A40" s="344" t="str">
        <f>INDEX($AO$58:$AO$78,MATCH(SMALL($AP$58:$AP$78,ROWS($B$36:$B40)),$AP$58:$AP$78,0),0)</f>
        <v>Samoa</v>
      </c>
      <c r="B40" s="341">
        <v>5</v>
      </c>
      <c r="C40" s="427"/>
      <c r="D40" s="344" t="str">
        <f>INDEX($AO$58:$AO$78,MATCH(SMALL($AP$58:$AP$78,ROWS($B$36:$B40)),$AP$58:$AP$78,0),0)</f>
        <v>Samoa</v>
      </c>
      <c r="E40" s="391">
        <f>VLOOKUP($A40,$AO$14:$AX$34,2,FALSE)/1000</f>
        <v>4.8000000000000001E-2</v>
      </c>
      <c r="F40" s="391"/>
      <c r="G40" s="391">
        <f>VLOOKUP($A40,$AO$14:$AX$34,3,FALSE)/1000</f>
        <v>4.8000000000000001E-2</v>
      </c>
      <c r="H40" s="391"/>
      <c r="I40" s="391">
        <f>VLOOKUP($A40,$AO$14:$AX$34,4,FALSE)/1000</f>
        <v>0</v>
      </c>
      <c r="J40" s="391"/>
      <c r="K40" s="391">
        <f>VLOOKUP($A40,$AO$14:$AX$34,5,FALSE)/1000</f>
        <v>0</v>
      </c>
      <c r="L40" s="391"/>
      <c r="M40" s="391">
        <f>VLOOKUP($A40,$AO$14:$AX$34,6,FALSE)/1000</f>
        <v>0</v>
      </c>
      <c r="N40" s="391">
        <f>VLOOKUP($A40,$AO$14:$AX$34,8,FALSE)/1000</f>
        <v>0</v>
      </c>
      <c r="O40" s="391"/>
      <c r="P40" s="391">
        <f>VLOOKUP($A40,$AO$14:$AX$34,9,FALSE)/1000</f>
        <v>4.8000000000000001E-2</v>
      </c>
      <c r="Q40" s="391"/>
      <c r="R40" s="391">
        <f>VLOOKUP($A40,$AO$14:$AX$34,10,FALSE)/1000</f>
        <v>0</v>
      </c>
      <c r="S40" s="307"/>
      <c r="U40" s="349">
        <f t="shared" si="18"/>
        <v>0</v>
      </c>
      <c r="V40" s="349">
        <f t="shared" si="19"/>
        <v>0</v>
      </c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1:65" x14ac:dyDescent="0.25">
      <c r="B41" s="347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1:65" x14ac:dyDescent="0.25">
      <c r="B42" s="347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1:65" x14ac:dyDescent="0.25">
      <c r="B43" s="347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1:65" x14ac:dyDescent="0.25">
      <c r="B44" s="347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1:65" x14ac:dyDescent="0.25">
      <c r="B45" s="347"/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1:65" x14ac:dyDescent="0.25">
      <c r="B46" s="347"/>
      <c r="C46" s="351"/>
      <c r="D46" s="309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8"/>
      <c r="V46" s="358"/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1:65" x14ac:dyDescent="0.25">
      <c r="B47" s="347"/>
      <c r="C47" s="357"/>
      <c r="D47" s="309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8"/>
      <c r="V47" s="358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1:65" x14ac:dyDescent="0.25">
      <c r="B48" s="347"/>
      <c r="C48" s="357"/>
      <c r="D48" s="309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8"/>
      <c r="V48" s="358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x14ac:dyDescent="0.25">
      <c r="B49" s="347"/>
      <c r="C49" s="355"/>
      <c r="D49" s="352"/>
      <c r="E49" s="31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51"/>
      <c r="U49" s="358"/>
      <c r="V49" s="358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x14ac:dyDescent="0.25">
      <c r="B50" s="347"/>
      <c r="C50" s="352"/>
      <c r="D50" s="352"/>
      <c r="E50" s="319"/>
      <c r="F50" s="302"/>
      <c r="G50" s="428"/>
      <c r="H50" s="428"/>
      <c r="I50" s="428"/>
      <c r="J50" s="302"/>
      <c r="K50" s="428"/>
      <c r="L50" s="428"/>
      <c r="M50" s="428"/>
      <c r="N50" s="428"/>
      <c r="O50" s="428"/>
      <c r="P50" s="428"/>
      <c r="Q50" s="428"/>
      <c r="R50" s="428"/>
      <c r="S50" s="428"/>
      <c r="T50" s="351"/>
      <c r="U50" s="358"/>
      <c r="V50" s="358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x14ac:dyDescent="0.25">
      <c r="C51" s="352"/>
      <c r="D51" s="352"/>
      <c r="E51" s="319"/>
      <c r="F51" s="303"/>
      <c r="G51" s="353"/>
      <c r="H51" s="303"/>
      <c r="I51" s="303"/>
      <c r="J51" s="302"/>
      <c r="K51" s="319"/>
      <c r="L51" s="303"/>
      <c r="M51" s="303"/>
      <c r="N51" s="304"/>
      <c r="O51" s="354"/>
      <c r="P51" s="304"/>
      <c r="Q51" s="354"/>
      <c r="R51" s="304"/>
      <c r="S51" s="354"/>
      <c r="T51" s="351"/>
      <c r="U51" s="358"/>
      <c r="V51" s="358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x14ac:dyDescent="0.25">
      <c r="C52" s="421"/>
      <c r="D52" s="34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52"/>
      <c r="T52" s="351"/>
      <c r="U52" s="356"/>
      <c r="V52" s="356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x14ac:dyDescent="0.25">
      <c r="C53" s="421"/>
      <c r="D53" s="34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52"/>
      <c r="T53" s="351"/>
      <c r="U53" s="356"/>
      <c r="V53" s="356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x14ac:dyDescent="0.25">
      <c r="C54" s="421"/>
      <c r="D54" s="34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52"/>
      <c r="T54" s="351"/>
      <c r="U54" s="356"/>
      <c r="V54" s="356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35">
      <c r="C55" s="421"/>
      <c r="D55" s="34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52"/>
      <c r="T55" s="351"/>
      <c r="U55" s="356"/>
      <c r="V55" s="356"/>
      <c r="Z55" s="426" t="s">
        <v>1624</v>
      </c>
      <c r="AA55" s="426"/>
      <c r="AB55" s="426"/>
      <c r="AC55" s="426"/>
      <c r="AD55" s="323"/>
      <c r="AN55" s="426" t="s">
        <v>1647</v>
      </c>
      <c r="AO55" s="426"/>
      <c r="AP55" s="426"/>
      <c r="AQ55" s="426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x14ac:dyDescent="0.25">
      <c r="C56" s="421"/>
      <c r="D56" s="34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52"/>
      <c r="T56" s="351"/>
      <c r="U56" s="356"/>
      <c r="V56" s="356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x14ac:dyDescent="0.25">
      <c r="C57" s="421"/>
      <c r="D57" s="34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52"/>
      <c r="T57" s="351"/>
      <c r="U57" s="356"/>
      <c r="V57" s="356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x14ac:dyDescent="0.25">
      <c r="C58" s="421"/>
      <c r="D58" s="34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52"/>
      <c r="T58" s="351"/>
      <c r="U58" s="356"/>
      <c r="V58" s="356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x14ac:dyDescent="0.25">
      <c r="C59" s="421"/>
      <c r="D59" s="34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52"/>
      <c r="T59" s="351"/>
      <c r="U59" s="356"/>
      <c r="V59" s="356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x14ac:dyDescent="0.25">
      <c r="C60" s="421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52"/>
      <c r="T60" s="351"/>
      <c r="U60" s="356"/>
      <c r="V60" s="356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x14ac:dyDescent="0.25">
      <c r="C61" s="421"/>
      <c r="D61" s="34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52"/>
      <c r="T61" s="351"/>
      <c r="U61" s="356"/>
      <c r="V61" s="356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x14ac:dyDescent="0.25"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1"/>
      <c r="U62" s="358"/>
      <c r="V62" s="358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x14ac:dyDescent="0.25"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1"/>
      <c r="U63" s="358"/>
      <c r="V63" s="358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x14ac:dyDescent="0.25"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1"/>
      <c r="U64" s="358"/>
      <c r="V64" s="358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x14ac:dyDescent="0.25">
      <c r="C65" s="357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1"/>
      <c r="U65" s="358"/>
      <c r="V65" s="358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x14ac:dyDescent="0.25"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1"/>
      <c r="U66" s="358"/>
      <c r="V66" s="358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x14ac:dyDescent="0.25">
      <c r="C67" s="355"/>
      <c r="D67" s="352"/>
      <c r="E67" s="319"/>
      <c r="F67" s="302"/>
      <c r="G67" s="428"/>
      <c r="H67" s="428"/>
      <c r="I67" s="428"/>
      <c r="J67" s="302"/>
      <c r="K67" s="428"/>
      <c r="L67" s="428"/>
      <c r="M67" s="428"/>
      <c r="N67" s="428"/>
      <c r="O67" s="428"/>
      <c r="P67" s="428"/>
      <c r="Q67" s="428"/>
      <c r="R67" s="428"/>
      <c r="S67" s="428"/>
      <c r="T67" s="351"/>
      <c r="U67" s="358"/>
      <c r="V67" s="358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x14ac:dyDescent="0.25">
      <c r="C68" s="352"/>
      <c r="D68" s="352"/>
      <c r="E68" s="319"/>
      <c r="F68" s="303"/>
      <c r="G68" s="353"/>
      <c r="H68" s="303"/>
      <c r="I68" s="303"/>
      <c r="J68" s="302"/>
      <c r="K68" s="319"/>
      <c r="L68" s="303"/>
      <c r="M68" s="303"/>
      <c r="N68" s="304"/>
      <c r="O68" s="354"/>
      <c r="P68" s="304"/>
      <c r="Q68" s="354"/>
      <c r="R68" s="304"/>
      <c r="S68" s="354"/>
      <c r="T68" s="351"/>
      <c r="U68" s="358"/>
      <c r="V68" s="358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x14ac:dyDescent="0.25">
      <c r="C69" s="421"/>
      <c r="D69" s="34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52"/>
      <c r="T69" s="351"/>
      <c r="U69" s="356"/>
      <c r="V69" s="356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x14ac:dyDescent="0.25">
      <c r="C70" s="421"/>
      <c r="D70" s="34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52"/>
      <c r="T70" s="351"/>
      <c r="U70" s="356"/>
      <c r="V70" s="356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x14ac:dyDescent="0.25">
      <c r="C71" s="421"/>
      <c r="D71" s="34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52"/>
      <c r="T71" s="351"/>
      <c r="U71" s="356"/>
      <c r="V71" s="356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x14ac:dyDescent="0.25">
      <c r="C72" s="421"/>
      <c r="D72" s="34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52"/>
      <c r="T72" s="351"/>
      <c r="U72" s="356"/>
      <c r="V72" s="356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x14ac:dyDescent="0.25">
      <c r="C73" s="421"/>
      <c r="D73" s="34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52"/>
      <c r="T73" s="351"/>
      <c r="U73" s="356"/>
      <c r="V73" s="356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x14ac:dyDescent="0.25">
      <c r="C74" s="421"/>
      <c r="D74" s="34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52"/>
      <c r="T74" s="351"/>
      <c r="U74" s="356"/>
      <c r="V74" s="356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x14ac:dyDescent="0.25">
      <c r="C75" s="421"/>
      <c r="D75" s="34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52"/>
      <c r="T75" s="351"/>
      <c r="U75" s="356"/>
      <c r="V75" s="356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x14ac:dyDescent="0.25">
      <c r="C76" s="421"/>
      <c r="D76" s="34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52"/>
      <c r="T76" s="351"/>
      <c r="U76" s="356"/>
      <c r="V76" s="356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x14ac:dyDescent="0.25">
      <c r="B77" s="347"/>
      <c r="C77" s="421"/>
      <c r="D77" s="34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52"/>
      <c r="T77" s="351"/>
      <c r="U77" s="356"/>
      <c r="V77" s="356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x14ac:dyDescent="0.25">
      <c r="B78" s="347"/>
      <c r="C78" s="421"/>
      <c r="D78" s="34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52"/>
      <c r="T78" s="351"/>
      <c r="U78" s="356"/>
      <c r="V78" s="356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x14ac:dyDescent="0.25">
      <c r="C79" s="351"/>
      <c r="D79" s="309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8"/>
      <c r="V79" s="358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x14ac:dyDescent="0.25">
      <c r="C80" s="351"/>
      <c r="D80" s="309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8"/>
      <c r="V80" s="358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x14ac:dyDescent="0.25">
      <c r="C81" s="351"/>
      <c r="D81" s="309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8"/>
      <c r="V81" s="358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x14ac:dyDescent="0.25">
      <c r="C82" s="351"/>
      <c r="D82" s="309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8"/>
      <c r="V82" s="358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x14ac:dyDescent="0.25">
      <c r="C83" s="351"/>
      <c r="D83" s="309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8"/>
      <c r="V83" s="358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x14ac:dyDescent="0.25">
      <c r="C84" s="351"/>
      <c r="D84" s="309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8"/>
      <c r="V84" s="358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x14ac:dyDescent="0.25">
      <c r="C85" s="351"/>
      <c r="D85" s="309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8"/>
      <c r="V85" s="358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x14ac:dyDescent="0.25">
      <c r="C86" s="351"/>
      <c r="D86" s="309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8"/>
      <c r="V86" s="358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x14ac:dyDescent="0.25">
      <c r="C87" s="351"/>
      <c r="D87" s="309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8"/>
      <c r="V87" s="358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x14ac:dyDescent="0.25">
      <c r="B88" s="341">
        <v>1</v>
      </c>
      <c r="C88" s="351"/>
      <c r="D88" s="309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8"/>
      <c r="V88" s="358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x14ac:dyDescent="0.25">
      <c r="B89" s="341">
        <v>2</v>
      </c>
      <c r="C89" s="351"/>
      <c r="D89" s="309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8"/>
      <c r="V89" s="358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x14ac:dyDescent="0.25">
      <c r="B90" s="341">
        <v>3</v>
      </c>
      <c r="C90" s="351"/>
      <c r="D90" s="309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8"/>
      <c r="V90" s="358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x14ac:dyDescent="0.25">
      <c r="B91" s="341">
        <v>4</v>
      </c>
      <c r="C91" s="351"/>
      <c r="D91" s="309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8"/>
      <c r="V91" s="358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x14ac:dyDescent="0.25">
      <c r="B92" s="341">
        <v>5</v>
      </c>
      <c r="C92" s="351"/>
      <c r="D92" s="309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8"/>
      <c r="V92" s="358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x14ac:dyDescent="0.25">
      <c r="B93" s="341">
        <v>1</v>
      </c>
      <c r="C93" s="351"/>
      <c r="D93" s="309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8"/>
      <c r="V93" s="358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x14ac:dyDescent="0.25">
      <c r="B94" s="341">
        <v>2</v>
      </c>
      <c r="C94" s="351"/>
      <c r="D94" s="309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8"/>
      <c r="V94" s="358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x14ac:dyDescent="0.25">
      <c r="B95" s="341">
        <v>3</v>
      </c>
      <c r="C95" s="351"/>
      <c r="D95" s="309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8"/>
      <c r="V95" s="358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x14ac:dyDescent="0.25">
      <c r="B96" s="341">
        <v>4</v>
      </c>
      <c r="C96" s="351"/>
      <c r="D96" s="309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8"/>
      <c r="V96" s="358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x14ac:dyDescent="0.25">
      <c r="B97" s="341">
        <v>5</v>
      </c>
      <c r="C97" s="351"/>
      <c r="D97" s="309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8"/>
      <c r="V97" s="358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x14ac:dyDescent="0.25">
      <c r="C98" s="351"/>
      <c r="D98" s="309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8"/>
      <c r="V98" s="358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x14ac:dyDescent="0.25">
      <c r="C99" s="351"/>
      <c r="D99" s="309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8"/>
      <c r="V99" s="358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x14ac:dyDescent="0.25">
      <c r="C100" s="351"/>
      <c r="D100" s="309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8"/>
      <c r="V100" s="358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x14ac:dyDescent="0.25">
      <c r="C101" s="351"/>
      <c r="D101" s="309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8"/>
      <c r="V101" s="358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x14ac:dyDescent="0.25">
      <c r="C102" s="351"/>
      <c r="D102" s="309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8"/>
      <c r="V102" s="358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x14ac:dyDescent="0.25">
      <c r="C103" s="351"/>
      <c r="D103" s="309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8"/>
      <c r="V103" s="358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x14ac:dyDescent="0.25">
      <c r="C104" s="351"/>
      <c r="D104" s="309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58"/>
      <c r="V104" s="358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x14ac:dyDescent="0.25">
      <c r="B105" s="341">
        <v>1</v>
      </c>
      <c r="C105" s="351"/>
      <c r="D105" s="309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358"/>
      <c r="V105" s="358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x14ac:dyDescent="0.25">
      <c r="B106" s="341">
        <v>2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x14ac:dyDescent="0.25">
      <c r="B107" s="341">
        <v>3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x14ac:dyDescent="0.25">
      <c r="B108" s="341">
        <v>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x14ac:dyDescent="0.25">
      <c r="B109" s="341">
        <v>5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x14ac:dyDescent="0.25">
      <c r="B110" s="341">
        <v>1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x14ac:dyDescent="0.25">
      <c r="B111" s="341">
        <v>2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x14ac:dyDescent="0.25">
      <c r="B112" s="341">
        <v>3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x14ac:dyDescent="0.25">
      <c r="B113" s="341">
        <v>4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x14ac:dyDescent="0.25">
      <c r="B114" s="341">
        <v>5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x14ac:dyDescent="0.25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x14ac:dyDescent="0.25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x14ac:dyDescent="0.25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x14ac:dyDescent="0.25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x14ac:dyDescent="0.25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x14ac:dyDescent="0.25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x14ac:dyDescent="0.25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x14ac:dyDescent="0.25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x14ac:dyDescent="0.25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x14ac:dyDescent="0.25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x14ac:dyDescent="0.25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x14ac:dyDescent="0.25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x14ac:dyDescent="0.25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x14ac:dyDescent="0.25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x14ac:dyDescent="0.25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x14ac:dyDescent="0.25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x14ac:dyDescent="0.25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x14ac:dyDescent="0.25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x14ac:dyDescent="0.25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x14ac:dyDescent="0.25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x14ac:dyDescent="0.25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x14ac:dyDescent="0.25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x14ac:dyDescent="0.25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x14ac:dyDescent="0.25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x14ac:dyDescent="0.25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x14ac:dyDescent="0.25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x14ac:dyDescent="0.25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x14ac:dyDescent="0.25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x14ac:dyDescent="0.25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x14ac:dyDescent="0.25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x14ac:dyDescent="0.25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x14ac:dyDescent="0.25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x14ac:dyDescent="0.25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x14ac:dyDescent="0.25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x14ac:dyDescent="0.25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x14ac:dyDescent="0.25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x14ac:dyDescent="0.25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x14ac:dyDescent="0.25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x14ac:dyDescent="0.25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x14ac:dyDescent="0.25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x14ac:dyDescent="0.25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x14ac:dyDescent="0.25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x14ac:dyDescent="0.25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x14ac:dyDescent="0.25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x14ac:dyDescent="0.25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x14ac:dyDescent="0.25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x14ac:dyDescent="0.25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x14ac:dyDescent="0.25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x14ac:dyDescent="0.25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x14ac:dyDescent="0.25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x14ac:dyDescent="0.25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x14ac:dyDescent="0.25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x14ac:dyDescent="0.25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x14ac:dyDescent="0.25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x14ac:dyDescent="0.25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x14ac:dyDescent="0.25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x14ac:dyDescent="0.25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x14ac:dyDescent="0.25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x14ac:dyDescent="0.25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x14ac:dyDescent="0.25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x14ac:dyDescent="0.25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20.399999999999999" x14ac:dyDescent="0.35">
      <c r="BB180" s="426" t="s">
        <v>1832</v>
      </c>
      <c r="BC180" s="426"/>
      <c r="BD180" s="426"/>
      <c r="BE180" s="426"/>
      <c r="BF180" s="323"/>
    </row>
    <row r="181" spans="54:71" x14ac:dyDescent="0.25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x14ac:dyDescent="0.25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x14ac:dyDescent="0.25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x14ac:dyDescent="0.25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x14ac:dyDescent="0.25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x14ac:dyDescent="0.25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x14ac:dyDescent="0.25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x14ac:dyDescent="0.25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x14ac:dyDescent="0.25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x14ac:dyDescent="0.25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x14ac:dyDescent="0.25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x14ac:dyDescent="0.25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x14ac:dyDescent="0.25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x14ac:dyDescent="0.25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x14ac:dyDescent="0.25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x14ac:dyDescent="0.25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x14ac:dyDescent="0.25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x14ac:dyDescent="0.25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x14ac:dyDescent="0.25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x14ac:dyDescent="0.25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x14ac:dyDescent="0.25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x14ac:dyDescent="0.25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x14ac:dyDescent="0.25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x14ac:dyDescent="0.25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x14ac:dyDescent="0.25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x14ac:dyDescent="0.25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x14ac:dyDescent="0.25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x14ac:dyDescent="0.25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x14ac:dyDescent="0.25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x14ac:dyDescent="0.25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x14ac:dyDescent="0.25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x14ac:dyDescent="0.25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x14ac:dyDescent="0.25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x14ac:dyDescent="0.25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x14ac:dyDescent="0.25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x14ac:dyDescent="0.25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x14ac:dyDescent="0.25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x14ac:dyDescent="0.25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x14ac:dyDescent="0.25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x14ac:dyDescent="0.25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x14ac:dyDescent="0.25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x14ac:dyDescent="0.25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x14ac:dyDescent="0.25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x14ac:dyDescent="0.25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x14ac:dyDescent="0.25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x14ac:dyDescent="0.25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x14ac:dyDescent="0.25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x14ac:dyDescent="0.25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x14ac:dyDescent="0.25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x14ac:dyDescent="0.25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x14ac:dyDescent="0.25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x14ac:dyDescent="0.25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x14ac:dyDescent="0.25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x14ac:dyDescent="0.25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x14ac:dyDescent="0.25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x14ac:dyDescent="0.25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x14ac:dyDescent="0.25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x14ac:dyDescent="0.25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x14ac:dyDescent="0.25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x14ac:dyDescent="0.25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x14ac:dyDescent="0.25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x14ac:dyDescent="0.25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x14ac:dyDescent="0.25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x14ac:dyDescent="0.25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x14ac:dyDescent="0.25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x14ac:dyDescent="0.25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x14ac:dyDescent="0.25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x14ac:dyDescent="0.25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x14ac:dyDescent="0.25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x14ac:dyDescent="0.25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x14ac:dyDescent="0.25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x14ac:dyDescent="0.25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x14ac:dyDescent="0.25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x14ac:dyDescent="0.25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x14ac:dyDescent="0.25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x14ac:dyDescent="0.25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x14ac:dyDescent="0.25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x14ac:dyDescent="0.25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x14ac:dyDescent="0.25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x14ac:dyDescent="0.25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x14ac:dyDescent="0.25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x14ac:dyDescent="0.25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x14ac:dyDescent="0.25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x14ac:dyDescent="0.25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x14ac:dyDescent="0.25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x14ac:dyDescent="0.25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x14ac:dyDescent="0.25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x14ac:dyDescent="0.25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x14ac:dyDescent="0.25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x14ac:dyDescent="0.25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x14ac:dyDescent="0.25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x14ac:dyDescent="0.25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x14ac:dyDescent="0.25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x14ac:dyDescent="0.25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x14ac:dyDescent="0.25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x14ac:dyDescent="0.25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x14ac:dyDescent="0.25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x14ac:dyDescent="0.25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x14ac:dyDescent="0.25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x14ac:dyDescent="0.25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x14ac:dyDescent="0.25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x14ac:dyDescent="0.25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x14ac:dyDescent="0.25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x14ac:dyDescent="0.25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x14ac:dyDescent="0.25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x14ac:dyDescent="0.25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x14ac:dyDescent="0.25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x14ac:dyDescent="0.25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x14ac:dyDescent="0.25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x14ac:dyDescent="0.25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x14ac:dyDescent="0.25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x14ac:dyDescent="0.25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x14ac:dyDescent="0.25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x14ac:dyDescent="0.25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x14ac:dyDescent="0.25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x14ac:dyDescent="0.25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x14ac:dyDescent="0.25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x14ac:dyDescent="0.25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x14ac:dyDescent="0.25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x14ac:dyDescent="0.25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x14ac:dyDescent="0.25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x14ac:dyDescent="0.25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x14ac:dyDescent="0.25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x14ac:dyDescent="0.25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x14ac:dyDescent="0.25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x14ac:dyDescent="0.25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x14ac:dyDescent="0.25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x14ac:dyDescent="0.25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x14ac:dyDescent="0.25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x14ac:dyDescent="0.25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x14ac:dyDescent="0.25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x14ac:dyDescent="0.25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x14ac:dyDescent="0.25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x14ac:dyDescent="0.25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x14ac:dyDescent="0.25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x14ac:dyDescent="0.25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x14ac:dyDescent="0.25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x14ac:dyDescent="0.25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x14ac:dyDescent="0.25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x14ac:dyDescent="0.25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x14ac:dyDescent="0.25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x14ac:dyDescent="0.25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x14ac:dyDescent="0.25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x14ac:dyDescent="0.25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x14ac:dyDescent="0.25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x14ac:dyDescent="0.25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x14ac:dyDescent="0.25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x14ac:dyDescent="0.25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x14ac:dyDescent="0.25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x14ac:dyDescent="0.25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x14ac:dyDescent="0.25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x14ac:dyDescent="0.25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x14ac:dyDescent="0.25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x14ac:dyDescent="0.25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x14ac:dyDescent="0.25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x14ac:dyDescent="0.25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x14ac:dyDescent="0.25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x14ac:dyDescent="0.25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x14ac:dyDescent="0.25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x14ac:dyDescent="0.25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x14ac:dyDescent="0.25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2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2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2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22">
    <mergeCell ref="G13:I13"/>
    <mergeCell ref="K13:S13"/>
    <mergeCell ref="Z11:AC11"/>
    <mergeCell ref="AN11:AQ11"/>
    <mergeCell ref="BB11:BE11"/>
    <mergeCell ref="C57:C61"/>
    <mergeCell ref="C15:C19"/>
    <mergeCell ref="Z55:AC55"/>
    <mergeCell ref="AN55:AQ55"/>
    <mergeCell ref="C20:C24"/>
    <mergeCell ref="G29:I29"/>
    <mergeCell ref="K29:S29"/>
    <mergeCell ref="C31:C35"/>
    <mergeCell ref="C36:C40"/>
    <mergeCell ref="G50:I50"/>
    <mergeCell ref="K50:S50"/>
    <mergeCell ref="C52:C56"/>
    <mergeCell ref="G67:I67"/>
    <mergeCell ref="K67:S67"/>
    <mergeCell ref="C69:C73"/>
    <mergeCell ref="C74:C78"/>
    <mergeCell ref="BB180:BE180"/>
  </mergeCells>
  <pageMargins left="0.7" right="0.7" top="0.75" bottom="0.75" header="0.3" footer="0.3"/>
  <ignoredErrors>
    <ignoredError sqref="D16:D19 D22:D23 D32:D37 D38:D39" formulaRange="1"/>
    <ignoredError sqref="D21:E21 G21 I21 K21 M21:N21 P21 R21 E37 G37 I37 K37 M37:N37 P37 R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4"/>
  <sheetViews>
    <sheetView topLeftCell="B1" zoomScaleNormal="100" workbookViewId="0">
      <selection activeCell="B1" sqref="B1"/>
    </sheetView>
  </sheetViews>
  <sheetFormatPr defaultColWidth="9" defaultRowHeight="13.2" x14ac:dyDescent="0.25"/>
  <cols>
    <col min="1" max="1" width="0" style="341" hidden="1" customWidth="1"/>
    <col min="2" max="2" width="12.88671875" style="311" customWidth="1"/>
    <col min="3" max="3" width="15" style="306" customWidth="1"/>
    <col min="4" max="4" width="9.2187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1875" style="311" customWidth="1"/>
    <col min="10" max="10" width="5.77734375" style="311" customWidth="1"/>
    <col min="11" max="11" width="1.77734375" style="311" customWidth="1"/>
    <col min="12" max="12" width="9" style="311"/>
    <col min="13" max="13" width="7.33203125" style="311" customWidth="1"/>
    <col min="14" max="14" width="1.6640625" style="311" customWidth="1"/>
    <col min="15" max="15" width="6.44140625" style="311" customWidth="1"/>
    <col min="16" max="16" width="2.21875" style="311" customWidth="1"/>
    <col min="17" max="17" width="6.109375" style="311" customWidth="1"/>
    <col min="18" max="18" width="1.33203125" style="311" customWidth="1"/>
    <col min="19" max="16384" width="9" style="311"/>
  </cols>
  <sheetData>
    <row r="1" spans="1:18" ht="17.399999999999999" x14ac:dyDescent="0.3">
      <c r="B1" s="361" t="s">
        <v>611</v>
      </c>
    </row>
    <row r="3" spans="1:18" x14ac:dyDescent="0.25">
      <c r="B3" s="350" t="s">
        <v>1842</v>
      </c>
    </row>
    <row r="4" spans="1:18" ht="12.75" customHeight="1" x14ac:dyDescent="0.2">
      <c r="B4" s="350" t="s">
        <v>1867</v>
      </c>
      <c r="C4" s="307"/>
      <c r="D4" s="31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" x14ac:dyDescent="0.2">
      <c r="B5" s="307"/>
      <c r="C5" s="307"/>
      <c r="D5" s="319"/>
      <c r="E5" s="302"/>
      <c r="F5" s="423" t="s">
        <v>1838</v>
      </c>
      <c r="G5" s="423"/>
      <c r="H5" s="423"/>
      <c r="I5" s="302"/>
      <c r="J5" s="423" t="s">
        <v>357</v>
      </c>
      <c r="K5" s="423"/>
      <c r="L5" s="423"/>
      <c r="M5" s="423"/>
      <c r="N5" s="423"/>
      <c r="O5" s="423"/>
      <c r="P5" s="423"/>
      <c r="Q5" s="423"/>
      <c r="R5" s="423"/>
    </row>
    <row r="6" spans="1:18" ht="12" x14ac:dyDescent="0.2">
      <c r="B6" s="321"/>
      <c r="C6" s="321"/>
      <c r="D6" s="316" t="s">
        <v>115</v>
      </c>
      <c r="E6" s="313"/>
      <c r="F6" s="314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ht="12" x14ac:dyDescent="0.2">
      <c r="A7" s="341">
        <v>1</v>
      </c>
      <c r="B7" s="420" t="s">
        <v>244</v>
      </c>
      <c r="C7" s="342" t="s">
        <v>46</v>
      </c>
      <c r="D7" s="391">
        <v>3.18</v>
      </c>
      <c r="E7" s="391"/>
      <c r="F7" s="391">
        <v>1.141</v>
      </c>
      <c r="G7" s="391"/>
      <c r="H7" s="391">
        <v>2.0390000000000001</v>
      </c>
      <c r="I7" s="391"/>
      <c r="J7" s="391">
        <v>0.86</v>
      </c>
      <c r="K7" s="391"/>
      <c r="L7" s="391">
        <v>6.4000000000000001E-2</v>
      </c>
      <c r="M7" s="391">
        <v>0.11600000000000001</v>
      </c>
      <c r="N7" s="391"/>
      <c r="O7" s="391">
        <v>1.6679999999999999</v>
      </c>
      <c r="P7" s="391"/>
      <c r="Q7" s="391">
        <v>0.47199999999999998</v>
      </c>
      <c r="R7" s="307"/>
    </row>
    <row r="8" spans="1:18" ht="12" x14ac:dyDescent="0.2">
      <c r="A8" s="341">
        <v>2</v>
      </c>
      <c r="B8" s="427"/>
      <c r="C8" s="342" t="s">
        <v>253</v>
      </c>
      <c r="D8" s="391">
        <v>1.512</v>
      </c>
      <c r="E8" s="391"/>
      <c r="F8" s="391">
        <v>1.5580000000000001</v>
      </c>
      <c r="G8" s="391"/>
      <c r="H8" s="391">
        <v>-4.4999999999999998E-2</v>
      </c>
      <c r="I8" s="391"/>
      <c r="J8" s="391">
        <v>0.30399999999999999</v>
      </c>
      <c r="K8" s="391"/>
      <c r="L8" s="391">
        <v>1.954</v>
      </c>
      <c r="M8" s="391">
        <v>-0.433</v>
      </c>
      <c r="N8" s="391"/>
      <c r="O8" s="391">
        <v>-0.22700000000000001</v>
      </c>
      <c r="P8" s="391"/>
      <c r="Q8" s="391">
        <v>-5.0000000000000001E-3</v>
      </c>
      <c r="R8" s="307"/>
    </row>
    <row r="9" spans="1:18" ht="12" x14ac:dyDescent="0.2">
      <c r="A9" s="341">
        <v>3</v>
      </c>
      <c r="B9" s="427"/>
      <c r="C9" s="342" t="s">
        <v>470</v>
      </c>
      <c r="D9" s="391">
        <v>1.339</v>
      </c>
      <c r="E9" s="391"/>
      <c r="F9" s="391">
        <v>1.1160000000000001</v>
      </c>
      <c r="G9" s="391"/>
      <c r="H9" s="391">
        <v>0.224</v>
      </c>
      <c r="I9" s="391"/>
      <c r="J9" s="391">
        <v>1.101</v>
      </c>
      <c r="K9" s="391"/>
      <c r="L9" s="391">
        <v>-1.486</v>
      </c>
      <c r="M9" s="391">
        <v>1.343</v>
      </c>
      <c r="N9" s="391"/>
      <c r="O9" s="391">
        <v>0.376</v>
      </c>
      <c r="P9" s="391"/>
      <c r="Q9" s="391">
        <v>7.0000000000000001E-3</v>
      </c>
      <c r="R9" s="307"/>
    </row>
    <row r="10" spans="1:18" ht="12" x14ac:dyDescent="0.2">
      <c r="A10" s="341">
        <v>4</v>
      </c>
      <c r="B10" s="427"/>
      <c r="C10" s="342" t="s">
        <v>24</v>
      </c>
      <c r="D10" s="391">
        <v>1.167</v>
      </c>
      <c r="E10" s="391"/>
      <c r="F10" s="391">
        <v>0.85399999999999998</v>
      </c>
      <c r="G10" s="391"/>
      <c r="H10" s="391">
        <v>0.312</v>
      </c>
      <c r="I10" s="391"/>
      <c r="J10" s="391">
        <v>0.81799999999999995</v>
      </c>
      <c r="K10" s="391"/>
      <c r="L10" s="391">
        <v>1.4E-2</v>
      </c>
      <c r="M10" s="391">
        <v>0.27900000000000003</v>
      </c>
      <c r="N10" s="391"/>
      <c r="O10" s="391">
        <v>5.0999999999999997E-2</v>
      </c>
      <c r="P10" s="391"/>
      <c r="Q10" s="391">
        <v>4.0000000000000001E-3</v>
      </c>
      <c r="R10" s="307"/>
    </row>
    <row r="11" spans="1:18" ht="12" x14ac:dyDescent="0.2">
      <c r="A11" s="341">
        <v>5</v>
      </c>
      <c r="B11" s="422"/>
      <c r="C11" s="396" t="s">
        <v>35</v>
      </c>
      <c r="D11" s="392">
        <v>0.90400000000000003</v>
      </c>
      <c r="E11" s="392"/>
      <c r="F11" s="392">
        <v>1.1279999999999999</v>
      </c>
      <c r="G11" s="392"/>
      <c r="H11" s="392">
        <v>-0.224</v>
      </c>
      <c r="I11" s="392"/>
      <c r="J11" s="392">
        <v>0.60699999999999998</v>
      </c>
      <c r="K11" s="392"/>
      <c r="L11" s="392">
        <v>0.72499999999999998</v>
      </c>
      <c r="M11" s="392">
        <v>1.0999999999999999E-2</v>
      </c>
      <c r="N11" s="392"/>
      <c r="O11" s="392">
        <v>-7.5999999999999998E-2</v>
      </c>
      <c r="P11" s="392"/>
      <c r="Q11" s="392">
        <v>-0.36299999999999999</v>
      </c>
      <c r="R11" s="322"/>
    </row>
    <row r="12" spans="1:18" ht="12" x14ac:dyDescent="0.2">
      <c r="A12" s="341">
        <v>1</v>
      </c>
      <c r="B12" s="424" t="s">
        <v>257</v>
      </c>
      <c r="C12" s="395" t="s">
        <v>259</v>
      </c>
      <c r="D12" s="391">
        <v>-3.2829999999999999</v>
      </c>
      <c r="E12" s="391"/>
      <c r="F12" s="391">
        <v>-1.1299999999999999</v>
      </c>
      <c r="G12" s="391"/>
      <c r="H12" s="391">
        <v>-2.153</v>
      </c>
      <c r="I12" s="391"/>
      <c r="J12" s="391">
        <v>0.53800000000000003</v>
      </c>
      <c r="K12" s="391"/>
      <c r="L12" s="391">
        <v>-0.79300000000000004</v>
      </c>
      <c r="M12" s="391">
        <v>-0.94799999999999995</v>
      </c>
      <c r="N12" s="391"/>
      <c r="O12" s="391">
        <v>-1.6559999999999999</v>
      </c>
      <c r="P12" s="391"/>
      <c r="Q12" s="391">
        <v>-0.42399999999999999</v>
      </c>
      <c r="R12" s="307"/>
    </row>
    <row r="13" spans="1:18" ht="12" x14ac:dyDescent="0.2">
      <c r="A13" s="341">
        <v>2</v>
      </c>
      <c r="B13" s="427"/>
      <c r="C13" s="344" t="s">
        <v>38</v>
      </c>
      <c r="D13" s="391">
        <v>-2.2400000000000002</v>
      </c>
      <c r="E13" s="391"/>
      <c r="F13" s="391">
        <v>-2.218</v>
      </c>
      <c r="G13" s="391"/>
      <c r="H13" s="391">
        <v>-2.1000000000000001E-2</v>
      </c>
      <c r="I13" s="391"/>
      <c r="J13" s="391">
        <v>-0.96</v>
      </c>
      <c r="K13" s="391"/>
      <c r="L13" s="391">
        <v>3.4000000000000002E-2</v>
      </c>
      <c r="M13" s="391">
        <v>-1.252</v>
      </c>
      <c r="N13" s="391"/>
      <c r="O13" s="391">
        <v>3.6999999999999998E-2</v>
      </c>
      <c r="P13" s="391"/>
      <c r="Q13" s="391">
        <v>-0.10100000000000001</v>
      </c>
      <c r="R13" s="307"/>
    </row>
    <row r="14" spans="1:18" ht="12" x14ac:dyDescent="0.2">
      <c r="A14" s="341">
        <v>3</v>
      </c>
      <c r="B14" s="427"/>
      <c r="C14" s="344" t="s">
        <v>389</v>
      </c>
      <c r="D14" s="391">
        <v>-2.1219999999999999</v>
      </c>
      <c r="E14" s="391"/>
      <c r="F14" s="391">
        <v>1.3959999999999999</v>
      </c>
      <c r="G14" s="391"/>
      <c r="H14" s="391">
        <v>-3.5179999999999998</v>
      </c>
      <c r="I14" s="391"/>
      <c r="J14" s="391">
        <v>-5.7919999999999998</v>
      </c>
      <c r="K14" s="391"/>
      <c r="L14" s="391">
        <v>3.085</v>
      </c>
      <c r="M14" s="391">
        <v>0.95499999999999996</v>
      </c>
      <c r="N14" s="391"/>
      <c r="O14" s="391">
        <v>0.152</v>
      </c>
      <c r="P14" s="391"/>
      <c r="Q14" s="391">
        <v>-0.52200000000000002</v>
      </c>
      <c r="R14" s="307"/>
    </row>
    <row r="15" spans="1:18" ht="12" x14ac:dyDescent="0.2">
      <c r="A15" s="341">
        <v>4</v>
      </c>
      <c r="B15" s="427"/>
      <c r="C15" s="344" t="s">
        <v>47</v>
      </c>
      <c r="D15" s="391">
        <v>-1.7829999999999999</v>
      </c>
      <c r="E15" s="391"/>
      <c r="F15" s="391">
        <v>-0.72</v>
      </c>
      <c r="G15" s="391"/>
      <c r="H15" s="391">
        <v>-1.0640000000000001</v>
      </c>
      <c r="I15" s="391"/>
      <c r="J15" s="391">
        <v>0.57999999999999996</v>
      </c>
      <c r="K15" s="391"/>
      <c r="L15" s="391">
        <v>-1.238</v>
      </c>
      <c r="M15" s="391">
        <v>-0.217</v>
      </c>
      <c r="N15" s="391"/>
      <c r="O15" s="391">
        <v>-0.61399999999999999</v>
      </c>
      <c r="P15" s="391"/>
      <c r="Q15" s="391">
        <v>-0.29399999999999998</v>
      </c>
      <c r="R15" s="307"/>
    </row>
    <row r="16" spans="1:18" ht="12" x14ac:dyDescent="0.2">
      <c r="A16" s="341">
        <v>5</v>
      </c>
      <c r="B16" s="427"/>
      <c r="C16" s="344" t="s">
        <v>58</v>
      </c>
      <c r="D16" s="391">
        <v>-1.1499999999999999</v>
      </c>
      <c r="E16" s="391"/>
      <c r="F16" s="391">
        <v>-0.81599999999999995</v>
      </c>
      <c r="G16" s="391"/>
      <c r="H16" s="391">
        <v>-0.33500000000000002</v>
      </c>
      <c r="I16" s="391"/>
      <c r="J16" s="391">
        <v>-1.048</v>
      </c>
      <c r="K16" s="391"/>
      <c r="L16" s="391">
        <v>0.26900000000000002</v>
      </c>
      <c r="M16" s="391">
        <v>-6.7000000000000004E-2</v>
      </c>
      <c r="N16" s="391"/>
      <c r="O16" s="391">
        <v>-6.4000000000000001E-2</v>
      </c>
      <c r="P16" s="391"/>
      <c r="Q16" s="391">
        <v>-0.23899999999999999</v>
      </c>
      <c r="R16" s="307"/>
    </row>
    <row r="17" spans="1:18" ht="12" x14ac:dyDescent="0.2"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</row>
    <row r="18" spans="1:18" ht="14.25" customHeight="1" x14ac:dyDescent="0.2"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</row>
    <row r="19" spans="1:18" ht="12" customHeight="1" x14ac:dyDescent="0.2"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x14ac:dyDescent="0.2">
      <c r="B20" s="350" t="s">
        <v>1844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x14ac:dyDescent="0.2">
      <c r="B21" s="350" t="s">
        <v>1866</v>
      </c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</row>
    <row r="22" spans="1:18" ht="12" x14ac:dyDescent="0.2">
      <c r="B22" s="300"/>
      <c r="C22" s="307"/>
      <c r="D22" s="319"/>
      <c r="E22" s="302"/>
      <c r="F22" s="423" t="s">
        <v>1838</v>
      </c>
      <c r="G22" s="423"/>
      <c r="H22" s="423"/>
      <c r="I22" s="302"/>
      <c r="J22" s="423" t="s">
        <v>357</v>
      </c>
      <c r="K22" s="423"/>
      <c r="L22" s="423"/>
      <c r="M22" s="423"/>
      <c r="N22" s="423"/>
      <c r="O22" s="423"/>
      <c r="P22" s="423"/>
      <c r="Q22" s="423"/>
      <c r="R22" s="423"/>
    </row>
    <row r="23" spans="1:18" ht="12" x14ac:dyDescent="0.2">
      <c r="B23" s="321"/>
      <c r="C23" s="321"/>
      <c r="D23" s="316" t="s">
        <v>115</v>
      </c>
      <c r="E23" s="313"/>
      <c r="F23" s="314" t="s">
        <v>509</v>
      </c>
      <c r="G23" s="313"/>
      <c r="H23" s="313" t="s">
        <v>1569</v>
      </c>
      <c r="I23" s="315"/>
      <c r="J23" s="316" t="s">
        <v>1581</v>
      </c>
      <c r="K23" s="313"/>
      <c r="L23" s="313" t="s">
        <v>486</v>
      </c>
      <c r="M23" s="317" t="s">
        <v>1851</v>
      </c>
      <c r="N23" s="318"/>
      <c r="O23" s="317" t="s">
        <v>1583</v>
      </c>
      <c r="P23" s="318"/>
      <c r="Q23" s="317" t="s">
        <v>1584</v>
      </c>
      <c r="R23" s="318"/>
    </row>
    <row r="24" spans="1:18" ht="12" x14ac:dyDescent="0.2">
      <c r="A24" s="341">
        <v>1</v>
      </c>
      <c r="B24" s="420" t="s">
        <v>244</v>
      </c>
      <c r="C24" s="342" t="s">
        <v>46</v>
      </c>
      <c r="D24" s="391">
        <v>35.128999999999998</v>
      </c>
      <c r="E24" s="391"/>
      <c r="F24" s="391">
        <v>4.1139999999999999</v>
      </c>
      <c r="G24" s="391"/>
      <c r="H24" s="391">
        <v>31.013999999999999</v>
      </c>
      <c r="I24" s="391"/>
      <c r="J24" s="391">
        <v>2.6150000000000002</v>
      </c>
      <c r="K24" s="391"/>
      <c r="L24" s="391">
        <v>11.654999999999999</v>
      </c>
      <c r="M24" s="391">
        <v>2.1480000000000001</v>
      </c>
      <c r="N24" s="391"/>
      <c r="O24" s="391">
        <v>12.848000000000001</v>
      </c>
      <c r="P24" s="391"/>
      <c r="Q24" s="391">
        <v>5.8630000000000004</v>
      </c>
      <c r="R24" s="307"/>
    </row>
    <row r="25" spans="1:18" ht="12" x14ac:dyDescent="0.2">
      <c r="A25" s="341">
        <v>2</v>
      </c>
      <c r="B25" s="427"/>
      <c r="C25" s="342" t="s">
        <v>253</v>
      </c>
      <c r="D25" s="391">
        <v>15.881</v>
      </c>
      <c r="E25" s="391"/>
      <c r="F25" s="391">
        <v>14.807</v>
      </c>
      <c r="G25" s="391"/>
      <c r="H25" s="391">
        <v>1.075</v>
      </c>
      <c r="I25" s="391"/>
      <c r="J25" s="391">
        <v>6.952</v>
      </c>
      <c r="K25" s="391"/>
      <c r="L25" s="391">
        <v>5.6310000000000002</v>
      </c>
      <c r="M25" s="391">
        <v>0.40799999999999997</v>
      </c>
      <c r="N25" s="391"/>
      <c r="O25" s="391">
        <v>2.8180000000000001</v>
      </c>
      <c r="P25" s="391"/>
      <c r="Q25" s="391">
        <v>7.1999999999999995E-2</v>
      </c>
      <c r="R25" s="307"/>
    </row>
    <row r="26" spans="1:18" ht="12" x14ac:dyDescent="0.2">
      <c r="A26" s="341">
        <v>3</v>
      </c>
      <c r="B26" s="427"/>
      <c r="C26" s="342" t="s">
        <v>470</v>
      </c>
      <c r="D26" s="391">
        <v>79.323999999999998</v>
      </c>
      <c r="E26" s="391"/>
      <c r="F26" s="391">
        <v>21.166</v>
      </c>
      <c r="G26" s="391"/>
      <c r="H26" s="391">
        <v>58.158999999999999</v>
      </c>
      <c r="I26" s="391"/>
      <c r="J26" s="391">
        <v>12.036</v>
      </c>
      <c r="K26" s="391"/>
      <c r="L26" s="391">
        <v>21.844000000000001</v>
      </c>
      <c r="M26" s="391">
        <v>5.4169999999999998</v>
      </c>
      <c r="N26" s="391"/>
      <c r="O26" s="391">
        <v>15.827</v>
      </c>
      <c r="P26" s="391"/>
      <c r="Q26" s="391">
        <v>24.201000000000001</v>
      </c>
      <c r="R26" s="307"/>
    </row>
    <row r="27" spans="1:18" ht="12" x14ac:dyDescent="0.2">
      <c r="A27" s="341">
        <v>4</v>
      </c>
      <c r="B27" s="427"/>
      <c r="C27" s="342" t="s">
        <v>24</v>
      </c>
      <c r="D27" s="391">
        <v>4.609</v>
      </c>
      <c r="E27" s="391"/>
      <c r="F27" s="391">
        <v>3.419</v>
      </c>
      <c r="G27" s="391"/>
      <c r="H27" s="391">
        <v>1.1890000000000001</v>
      </c>
      <c r="I27" s="391"/>
      <c r="J27" s="391">
        <v>1.605</v>
      </c>
      <c r="K27" s="391"/>
      <c r="L27" s="391">
        <v>0.48099999999999998</v>
      </c>
      <c r="M27" s="391">
        <v>1.028</v>
      </c>
      <c r="N27" s="391"/>
      <c r="O27" s="391">
        <v>1.411</v>
      </c>
      <c r="P27" s="391"/>
      <c r="Q27" s="391">
        <v>8.3000000000000004E-2</v>
      </c>
      <c r="R27" s="307"/>
    </row>
    <row r="28" spans="1:18" ht="12" x14ac:dyDescent="0.2">
      <c r="A28" s="341">
        <v>5</v>
      </c>
      <c r="B28" s="422"/>
      <c r="C28" s="343" t="s">
        <v>35</v>
      </c>
      <c r="D28" s="392">
        <v>15.555</v>
      </c>
      <c r="E28" s="392"/>
      <c r="F28" s="392">
        <v>11.432</v>
      </c>
      <c r="G28" s="392"/>
      <c r="H28" s="392">
        <v>4.1239999999999997</v>
      </c>
      <c r="I28" s="392"/>
      <c r="J28" s="392">
        <v>7.2960000000000003</v>
      </c>
      <c r="K28" s="392"/>
      <c r="L28" s="392">
        <v>3.8180000000000001</v>
      </c>
      <c r="M28" s="392">
        <v>0.60599999999999998</v>
      </c>
      <c r="N28" s="392"/>
      <c r="O28" s="392">
        <v>3.19</v>
      </c>
      <c r="P28" s="392"/>
      <c r="Q28" s="392">
        <v>0.64400000000000002</v>
      </c>
      <c r="R28" s="322"/>
    </row>
    <row r="29" spans="1:18" ht="12" x14ac:dyDescent="0.2">
      <c r="A29" s="341">
        <v>1</v>
      </c>
      <c r="B29" s="424" t="s">
        <v>257</v>
      </c>
      <c r="C29" s="395" t="s">
        <v>259</v>
      </c>
      <c r="D29" s="391">
        <v>66.522999999999996</v>
      </c>
      <c r="E29" s="391"/>
      <c r="F29" s="391">
        <v>22.81</v>
      </c>
      <c r="G29" s="391"/>
      <c r="H29" s="391">
        <v>43.713000000000001</v>
      </c>
      <c r="I29" s="391"/>
      <c r="J29" s="391">
        <v>11.638</v>
      </c>
      <c r="K29" s="391"/>
      <c r="L29" s="391">
        <v>17.350999999999999</v>
      </c>
      <c r="M29" s="391">
        <v>5.2220000000000004</v>
      </c>
      <c r="N29" s="391"/>
      <c r="O29" s="391">
        <v>25.632000000000001</v>
      </c>
      <c r="P29" s="391"/>
      <c r="Q29" s="391">
        <v>6.681</v>
      </c>
      <c r="R29" s="307"/>
    </row>
    <row r="30" spans="1:18" ht="12" x14ac:dyDescent="0.2">
      <c r="A30" s="341">
        <v>2</v>
      </c>
      <c r="B30" s="427"/>
      <c r="C30" s="342" t="s">
        <v>38</v>
      </c>
      <c r="D30" s="391">
        <v>19.07</v>
      </c>
      <c r="E30" s="391"/>
      <c r="F30" s="391">
        <v>19.036000000000001</v>
      </c>
      <c r="G30" s="391"/>
      <c r="H30" s="391">
        <v>3.4000000000000002E-2</v>
      </c>
      <c r="I30" s="391"/>
      <c r="J30" s="391">
        <v>4.6660000000000004</v>
      </c>
      <c r="K30" s="391"/>
      <c r="L30" s="391">
        <v>4.7859999999999996</v>
      </c>
      <c r="M30" s="391">
        <v>4.6740000000000004</v>
      </c>
      <c r="N30" s="391"/>
      <c r="O30" s="391">
        <v>4.0970000000000004</v>
      </c>
      <c r="P30" s="391"/>
      <c r="Q30" s="391">
        <v>0.84599999999999997</v>
      </c>
      <c r="R30" s="307"/>
    </row>
    <row r="31" spans="1:18" ht="12" x14ac:dyDescent="0.2">
      <c r="A31" s="341">
        <v>3</v>
      </c>
      <c r="B31" s="427"/>
      <c r="C31" s="342" t="s">
        <v>389</v>
      </c>
      <c r="D31" s="391">
        <v>194.958</v>
      </c>
      <c r="E31" s="391"/>
      <c r="F31" s="391">
        <v>94.311000000000007</v>
      </c>
      <c r="G31" s="391"/>
      <c r="H31" s="391">
        <v>100.64700000000001</v>
      </c>
      <c r="I31" s="391"/>
      <c r="J31" s="391">
        <v>57.305</v>
      </c>
      <c r="K31" s="391"/>
      <c r="L31" s="391">
        <v>53.408000000000001</v>
      </c>
      <c r="M31" s="391">
        <v>9.8249999999999993</v>
      </c>
      <c r="N31" s="391"/>
      <c r="O31" s="391">
        <v>55.256</v>
      </c>
      <c r="P31" s="391"/>
      <c r="Q31" s="391">
        <v>19.164000000000001</v>
      </c>
      <c r="R31" s="307"/>
    </row>
    <row r="32" spans="1:18" ht="12" x14ac:dyDescent="0.2">
      <c r="A32" s="341">
        <v>4</v>
      </c>
      <c r="B32" s="427"/>
      <c r="C32" s="342" t="s">
        <v>47</v>
      </c>
      <c r="D32" s="391">
        <v>35.790999999999997</v>
      </c>
      <c r="E32" s="391"/>
      <c r="F32" s="391">
        <v>5.9279999999999999</v>
      </c>
      <c r="G32" s="391"/>
      <c r="H32" s="391">
        <v>29.863</v>
      </c>
      <c r="I32" s="391"/>
      <c r="J32" s="391">
        <v>3.5019999999999998</v>
      </c>
      <c r="K32" s="391"/>
      <c r="L32" s="391">
        <v>9.6270000000000007</v>
      </c>
      <c r="M32" s="391">
        <v>0.46700000000000003</v>
      </c>
      <c r="N32" s="391"/>
      <c r="O32" s="391">
        <v>11.65</v>
      </c>
      <c r="P32" s="391"/>
      <c r="Q32" s="391">
        <v>10.545999999999999</v>
      </c>
      <c r="R32" s="307"/>
    </row>
    <row r="33" spans="1:18" ht="12" x14ac:dyDescent="0.2">
      <c r="A33" s="341">
        <v>5</v>
      </c>
      <c r="B33" s="427"/>
      <c r="C33" s="344" t="s">
        <v>58</v>
      </c>
      <c r="D33" s="391">
        <v>14.295999999999999</v>
      </c>
      <c r="E33" s="391"/>
      <c r="F33" s="391">
        <v>10.066000000000001</v>
      </c>
      <c r="G33" s="391"/>
      <c r="H33" s="391">
        <v>4.2290000000000001</v>
      </c>
      <c r="I33" s="391"/>
      <c r="J33" s="391">
        <v>5.3129999999999997</v>
      </c>
      <c r="K33" s="391"/>
      <c r="L33" s="391">
        <v>2.3149999999999999</v>
      </c>
      <c r="M33" s="391">
        <v>0.33300000000000002</v>
      </c>
      <c r="N33" s="391"/>
      <c r="O33" s="391">
        <v>5.492</v>
      </c>
      <c r="P33" s="391"/>
      <c r="Q33" s="391">
        <v>0.84399999999999997</v>
      </c>
      <c r="R33" s="307"/>
    </row>
    <row r="34" spans="1:18" x14ac:dyDescent="0.25"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</row>
    <row r="48" spans="1:18" ht="12.75" customHeight="1" x14ac:dyDescent="0.25"/>
    <row r="176" spans="20:20" x14ac:dyDescent="0.25">
      <c r="T176" s="305"/>
    </row>
    <row r="177" spans="20:20" x14ac:dyDescent="0.25">
      <c r="T177" s="305"/>
    </row>
    <row r="178" spans="20:20" x14ac:dyDescent="0.25">
      <c r="T178" s="305"/>
    </row>
    <row r="179" spans="20:20" x14ac:dyDescent="0.25">
      <c r="T179" s="305"/>
    </row>
    <row r="180" spans="20:20" x14ac:dyDescent="0.25">
      <c r="T180" s="305"/>
    </row>
    <row r="181" spans="20:20" x14ac:dyDescent="0.25">
      <c r="T181" s="305"/>
    </row>
    <row r="182" spans="20:20" x14ac:dyDescent="0.25">
      <c r="T182" s="305"/>
    </row>
    <row r="183" spans="20:20" x14ac:dyDescent="0.25">
      <c r="T183" s="305"/>
    </row>
    <row r="184" spans="20:20" x14ac:dyDescent="0.25">
      <c r="T184" s="305"/>
    </row>
    <row r="185" spans="20:20" x14ac:dyDescent="0.25">
      <c r="T185" s="305"/>
    </row>
    <row r="186" spans="20:20" x14ac:dyDescent="0.25">
      <c r="T186" s="305"/>
    </row>
    <row r="187" spans="20:20" x14ac:dyDescent="0.25">
      <c r="T187" s="305"/>
    </row>
    <row r="188" spans="20:20" x14ac:dyDescent="0.25">
      <c r="T188" s="305"/>
    </row>
    <row r="189" spans="20:20" x14ac:dyDescent="0.25">
      <c r="T189" s="305"/>
    </row>
    <row r="190" spans="20:20" x14ac:dyDescent="0.25">
      <c r="T190" s="305"/>
    </row>
    <row r="191" spans="20:20" x14ac:dyDescent="0.25">
      <c r="T191" s="305"/>
    </row>
    <row r="192" spans="20:20" x14ac:dyDescent="0.25">
      <c r="T192" s="305"/>
    </row>
    <row r="193" spans="20:20" x14ac:dyDescent="0.25">
      <c r="T193" s="305"/>
    </row>
    <row r="194" spans="20:20" x14ac:dyDescent="0.25">
      <c r="T194" s="305"/>
    </row>
    <row r="195" spans="20:20" x14ac:dyDescent="0.25">
      <c r="T195" s="305"/>
    </row>
    <row r="196" spans="20:20" x14ac:dyDescent="0.25">
      <c r="T196" s="305"/>
    </row>
    <row r="197" spans="20:20" x14ac:dyDescent="0.25">
      <c r="T197" s="305"/>
    </row>
    <row r="198" spans="20:20" x14ac:dyDescent="0.25">
      <c r="T198" s="305"/>
    </row>
    <row r="199" spans="20:20" x14ac:dyDescent="0.25">
      <c r="T199" s="305"/>
    </row>
    <row r="200" spans="20:20" x14ac:dyDescent="0.25">
      <c r="T200" s="305"/>
    </row>
    <row r="201" spans="20:20" x14ac:dyDescent="0.25">
      <c r="T201" s="305"/>
    </row>
    <row r="202" spans="20:20" x14ac:dyDescent="0.25">
      <c r="T202" s="305"/>
    </row>
    <row r="203" spans="20:20" x14ac:dyDescent="0.25">
      <c r="T203" s="305"/>
    </row>
    <row r="204" spans="20:20" x14ac:dyDescent="0.25">
      <c r="T204" s="305"/>
    </row>
    <row r="205" spans="20:20" x14ac:dyDescent="0.25">
      <c r="T205" s="305"/>
    </row>
    <row r="206" spans="20:20" x14ac:dyDescent="0.25">
      <c r="T206" s="305"/>
    </row>
    <row r="207" spans="20:20" x14ac:dyDescent="0.25">
      <c r="T207" s="305"/>
    </row>
    <row r="208" spans="20:20" x14ac:dyDescent="0.25">
      <c r="T208" s="305"/>
    </row>
    <row r="209" spans="20:20" x14ac:dyDescent="0.25">
      <c r="T209" s="305"/>
    </row>
    <row r="210" spans="20:20" x14ac:dyDescent="0.25">
      <c r="T210" s="305"/>
    </row>
    <row r="211" spans="20:20" x14ac:dyDescent="0.25">
      <c r="T211" s="305"/>
    </row>
    <row r="212" spans="20:20" x14ac:dyDescent="0.25">
      <c r="T212" s="305"/>
    </row>
    <row r="213" spans="20:20" x14ac:dyDescent="0.25">
      <c r="T213" s="305"/>
    </row>
    <row r="214" spans="20:20" x14ac:dyDescent="0.25">
      <c r="T214" s="305"/>
    </row>
    <row r="215" spans="20:20" x14ac:dyDescent="0.25">
      <c r="T215" s="305"/>
    </row>
    <row r="216" spans="20:20" x14ac:dyDescent="0.25">
      <c r="T216" s="305"/>
    </row>
    <row r="217" spans="20:20" x14ac:dyDescent="0.25">
      <c r="T217" s="305"/>
    </row>
    <row r="218" spans="20:20" x14ac:dyDescent="0.25">
      <c r="T218" s="305"/>
    </row>
    <row r="219" spans="20:20" x14ac:dyDescent="0.25">
      <c r="T219" s="305"/>
    </row>
    <row r="220" spans="20:20" x14ac:dyDescent="0.25">
      <c r="T220" s="305"/>
    </row>
    <row r="221" spans="20:20" x14ac:dyDescent="0.25">
      <c r="T221" s="305"/>
    </row>
    <row r="222" spans="20:20" x14ac:dyDescent="0.25">
      <c r="T222" s="305"/>
    </row>
    <row r="223" spans="20:20" x14ac:dyDescent="0.25">
      <c r="T223" s="305"/>
    </row>
    <row r="224" spans="20:20" x14ac:dyDescent="0.25">
      <c r="T224" s="305"/>
    </row>
    <row r="225" spans="20:20" x14ac:dyDescent="0.25">
      <c r="T225" s="305"/>
    </row>
    <row r="226" spans="20:20" x14ac:dyDescent="0.25">
      <c r="T226" s="305"/>
    </row>
    <row r="227" spans="20:20" x14ac:dyDescent="0.25">
      <c r="T227" s="305"/>
    </row>
    <row r="228" spans="20:20" x14ac:dyDescent="0.25">
      <c r="T228" s="305"/>
    </row>
    <row r="229" spans="20:20" x14ac:dyDescent="0.25">
      <c r="T229" s="305"/>
    </row>
    <row r="230" spans="20:20" x14ac:dyDescent="0.25">
      <c r="T230" s="305"/>
    </row>
    <row r="231" spans="20:20" x14ac:dyDescent="0.25">
      <c r="T231" s="305"/>
    </row>
    <row r="232" spans="20:20" x14ac:dyDescent="0.25">
      <c r="T232" s="305"/>
    </row>
    <row r="233" spans="20:20" x14ac:dyDescent="0.25">
      <c r="T233" s="305"/>
    </row>
    <row r="234" spans="20:20" x14ac:dyDescent="0.25">
      <c r="T234" s="305"/>
    </row>
    <row r="235" spans="20:20" x14ac:dyDescent="0.25">
      <c r="T235" s="305"/>
    </row>
    <row r="236" spans="20:20" x14ac:dyDescent="0.25">
      <c r="T236" s="305"/>
    </row>
    <row r="237" spans="20:20" x14ac:dyDescent="0.25">
      <c r="T237" s="305"/>
    </row>
    <row r="238" spans="20:20" x14ac:dyDescent="0.25">
      <c r="T238" s="305"/>
    </row>
    <row r="239" spans="20:20" x14ac:dyDescent="0.25">
      <c r="T239" s="305"/>
    </row>
    <row r="240" spans="20:20" x14ac:dyDescent="0.25">
      <c r="T240" s="305"/>
    </row>
    <row r="241" spans="20:20" x14ac:dyDescent="0.25">
      <c r="T241" s="305"/>
    </row>
    <row r="242" spans="20:20" x14ac:dyDescent="0.25">
      <c r="T242" s="305"/>
    </row>
    <row r="243" spans="20:20" x14ac:dyDescent="0.25">
      <c r="T243" s="305"/>
    </row>
    <row r="244" spans="20:20" x14ac:dyDescent="0.25">
      <c r="T244" s="305"/>
    </row>
    <row r="245" spans="20:20" x14ac:dyDescent="0.25">
      <c r="T245" s="305"/>
    </row>
    <row r="246" spans="20:20" x14ac:dyDescent="0.25">
      <c r="T246" s="305"/>
    </row>
    <row r="247" spans="20:20" x14ac:dyDescent="0.25">
      <c r="T247" s="305"/>
    </row>
    <row r="248" spans="20:20" x14ac:dyDescent="0.25">
      <c r="T248" s="305"/>
    </row>
    <row r="249" spans="20:20" x14ac:dyDescent="0.25">
      <c r="T249" s="305"/>
    </row>
    <row r="250" spans="20:20" x14ac:dyDescent="0.25">
      <c r="T250" s="305"/>
    </row>
    <row r="251" spans="20:20" x14ac:dyDescent="0.25">
      <c r="T251" s="305"/>
    </row>
    <row r="252" spans="20:20" x14ac:dyDescent="0.25">
      <c r="T252" s="305"/>
    </row>
    <row r="253" spans="20:20" x14ac:dyDescent="0.25">
      <c r="T253" s="305"/>
    </row>
    <row r="254" spans="20:20" x14ac:dyDescent="0.25">
      <c r="T254" s="305"/>
    </row>
    <row r="255" spans="20:20" x14ac:dyDescent="0.25">
      <c r="T255" s="305"/>
    </row>
    <row r="256" spans="20:20" x14ac:dyDescent="0.25">
      <c r="T256" s="305"/>
    </row>
    <row r="257" spans="20:20" x14ac:dyDescent="0.25">
      <c r="T257" s="305"/>
    </row>
    <row r="258" spans="20:20" x14ac:dyDescent="0.25">
      <c r="T258" s="305"/>
    </row>
    <row r="259" spans="20:20" x14ac:dyDescent="0.25">
      <c r="T259" s="305"/>
    </row>
    <row r="260" spans="20:20" x14ac:dyDescent="0.25">
      <c r="T260" s="305"/>
    </row>
    <row r="261" spans="20:20" x14ac:dyDescent="0.25">
      <c r="T261" s="305"/>
    </row>
    <row r="262" spans="20:20" x14ac:dyDescent="0.25">
      <c r="T262" s="305"/>
    </row>
    <row r="263" spans="20:20" x14ac:dyDescent="0.25">
      <c r="T263" s="305"/>
    </row>
    <row r="264" spans="20:20" x14ac:dyDescent="0.25">
      <c r="T264" s="305"/>
    </row>
    <row r="265" spans="20:20" x14ac:dyDescent="0.25">
      <c r="T265" s="305"/>
    </row>
    <row r="266" spans="20:20" x14ac:dyDescent="0.25">
      <c r="T266" s="305"/>
    </row>
    <row r="267" spans="20:20" x14ac:dyDescent="0.25">
      <c r="T267" s="305"/>
    </row>
    <row r="268" spans="20:20" x14ac:dyDescent="0.25">
      <c r="T268" s="305"/>
    </row>
    <row r="269" spans="20:20" x14ac:dyDescent="0.25">
      <c r="T269" s="305"/>
    </row>
    <row r="270" spans="20:20" x14ac:dyDescent="0.25">
      <c r="T270" s="305"/>
    </row>
    <row r="271" spans="20:20" x14ac:dyDescent="0.25">
      <c r="T271" s="305"/>
    </row>
    <row r="272" spans="20:20" x14ac:dyDescent="0.25">
      <c r="T272" s="305"/>
    </row>
    <row r="273" spans="20:20" x14ac:dyDescent="0.25">
      <c r="T273" s="305"/>
    </row>
    <row r="274" spans="20:20" x14ac:dyDescent="0.25">
      <c r="T274" s="305"/>
    </row>
    <row r="275" spans="20:20" x14ac:dyDescent="0.25">
      <c r="T275" s="305"/>
    </row>
    <row r="276" spans="20:20" x14ac:dyDescent="0.25">
      <c r="T276" s="305"/>
    </row>
    <row r="277" spans="20:20" x14ac:dyDescent="0.25">
      <c r="T277" s="305"/>
    </row>
    <row r="278" spans="20:20" x14ac:dyDescent="0.25">
      <c r="T278" s="305"/>
    </row>
    <row r="279" spans="20:20" x14ac:dyDescent="0.25">
      <c r="T279" s="305"/>
    </row>
    <row r="280" spans="20:20" x14ac:dyDescent="0.25">
      <c r="T280" s="305"/>
    </row>
    <row r="281" spans="20:20" x14ac:dyDescent="0.25">
      <c r="T281" s="305"/>
    </row>
    <row r="282" spans="20:20" x14ac:dyDescent="0.25">
      <c r="T282" s="305"/>
    </row>
    <row r="283" spans="20:20" x14ac:dyDescent="0.25">
      <c r="T283" s="305"/>
    </row>
    <row r="284" spans="20:20" x14ac:dyDescent="0.25">
      <c r="T284" s="305"/>
    </row>
    <row r="285" spans="20:20" x14ac:dyDescent="0.25">
      <c r="T285" s="305"/>
    </row>
    <row r="286" spans="20:20" x14ac:dyDescent="0.25">
      <c r="T286" s="305"/>
    </row>
    <row r="287" spans="20:20" x14ac:dyDescent="0.25">
      <c r="T287" s="305"/>
    </row>
    <row r="288" spans="20:20" x14ac:dyDescent="0.25">
      <c r="T288" s="305"/>
    </row>
    <row r="289" spans="20:20" x14ac:dyDescent="0.25">
      <c r="T289" s="305"/>
    </row>
    <row r="290" spans="20:20" x14ac:dyDescent="0.25">
      <c r="T290" s="305"/>
    </row>
    <row r="291" spans="20:20" x14ac:dyDescent="0.25">
      <c r="T291" s="305"/>
    </row>
    <row r="292" spans="20:20" x14ac:dyDescent="0.25">
      <c r="T292" s="305"/>
    </row>
    <row r="293" spans="20:20" x14ac:dyDescent="0.25">
      <c r="T293" s="305"/>
    </row>
    <row r="294" spans="20:20" x14ac:dyDescent="0.25">
      <c r="T294" s="305"/>
    </row>
    <row r="295" spans="20:20" x14ac:dyDescent="0.25">
      <c r="T295" s="305"/>
    </row>
    <row r="296" spans="20:20" x14ac:dyDescent="0.25">
      <c r="T296" s="305"/>
    </row>
    <row r="297" spans="20:20" x14ac:dyDescent="0.25">
      <c r="T297" s="305"/>
    </row>
    <row r="298" spans="20:20" x14ac:dyDescent="0.25">
      <c r="T298" s="305"/>
    </row>
    <row r="299" spans="20:20" x14ac:dyDescent="0.25">
      <c r="T299" s="305"/>
    </row>
    <row r="300" spans="20:20" x14ac:dyDescent="0.25">
      <c r="T300" s="305"/>
    </row>
    <row r="301" spans="20:20" x14ac:dyDescent="0.25">
      <c r="T301" s="305"/>
    </row>
    <row r="302" spans="20:20" x14ac:dyDescent="0.25">
      <c r="T302" s="305"/>
    </row>
    <row r="303" spans="20:20" x14ac:dyDescent="0.25">
      <c r="T303" s="305"/>
    </row>
    <row r="304" spans="20:20" x14ac:dyDescent="0.25">
      <c r="T304" s="305"/>
    </row>
    <row r="305" spans="20:20" x14ac:dyDescent="0.25">
      <c r="T305" s="305"/>
    </row>
    <row r="306" spans="20:20" x14ac:dyDescent="0.25">
      <c r="T306" s="305"/>
    </row>
    <row r="307" spans="20:20" x14ac:dyDescent="0.25">
      <c r="T307" s="305"/>
    </row>
    <row r="308" spans="20:20" x14ac:dyDescent="0.25">
      <c r="T308" s="305"/>
    </row>
    <row r="309" spans="20:20" x14ac:dyDescent="0.25">
      <c r="T309" s="305"/>
    </row>
    <row r="310" spans="20:20" x14ac:dyDescent="0.25">
      <c r="T310" s="305"/>
    </row>
    <row r="311" spans="20:20" x14ac:dyDescent="0.25">
      <c r="T311" s="305"/>
    </row>
    <row r="312" spans="20:20" x14ac:dyDescent="0.25">
      <c r="T312" s="305"/>
    </row>
    <row r="313" spans="20:20" x14ac:dyDescent="0.25">
      <c r="T313" s="305"/>
    </row>
    <row r="314" spans="20:20" x14ac:dyDescent="0.25">
      <c r="T314" s="305"/>
    </row>
    <row r="315" spans="20:20" x14ac:dyDescent="0.25">
      <c r="T315" s="305"/>
    </row>
    <row r="316" spans="20:20" x14ac:dyDescent="0.25">
      <c r="T316" s="305"/>
    </row>
    <row r="317" spans="20:20" x14ac:dyDescent="0.25">
      <c r="T317" s="305"/>
    </row>
    <row r="318" spans="20:20" x14ac:dyDescent="0.25">
      <c r="T318" s="305"/>
    </row>
    <row r="319" spans="20:20" x14ac:dyDescent="0.25">
      <c r="T319" s="305"/>
    </row>
    <row r="320" spans="20:20" x14ac:dyDescent="0.25">
      <c r="T320" s="305"/>
    </row>
    <row r="321" spans="20:20" x14ac:dyDescent="0.25">
      <c r="T321" s="305"/>
    </row>
    <row r="322" spans="20:20" x14ac:dyDescent="0.25">
      <c r="T322" s="305"/>
    </row>
    <row r="323" spans="20:20" x14ac:dyDescent="0.25">
      <c r="T323" s="305"/>
    </row>
    <row r="324" spans="20:20" x14ac:dyDescent="0.25">
      <c r="T324" s="305"/>
    </row>
    <row r="325" spans="20:20" x14ac:dyDescent="0.25">
      <c r="T325" s="305"/>
    </row>
    <row r="326" spans="20:20" x14ac:dyDescent="0.25">
      <c r="T326" s="305"/>
    </row>
    <row r="327" spans="20:20" x14ac:dyDescent="0.25">
      <c r="T327" s="305"/>
    </row>
    <row r="328" spans="20:20" x14ac:dyDescent="0.25">
      <c r="T328" s="305"/>
    </row>
    <row r="329" spans="20:20" x14ac:dyDescent="0.25">
      <c r="T329" s="305"/>
    </row>
    <row r="330" spans="20:20" x14ac:dyDescent="0.25">
      <c r="T330" s="305"/>
    </row>
    <row r="331" spans="20:20" x14ac:dyDescent="0.25">
      <c r="T331" s="305"/>
    </row>
    <row r="332" spans="20:20" x14ac:dyDescent="0.25">
      <c r="T332" s="305"/>
    </row>
    <row r="333" spans="20:20" x14ac:dyDescent="0.25">
      <c r="T333" s="305"/>
    </row>
    <row r="334" spans="20:20" x14ac:dyDescent="0.25">
      <c r="T334" s="305"/>
    </row>
  </sheetData>
  <mergeCells count="8">
    <mergeCell ref="B29:B33"/>
    <mergeCell ref="F5:H5"/>
    <mergeCell ref="J5:R5"/>
    <mergeCell ref="B7:B11"/>
    <mergeCell ref="B12:B16"/>
    <mergeCell ref="F22:H22"/>
    <mergeCell ref="J22:R22"/>
    <mergeCell ref="B24:B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73" zoomScaleNormal="100" workbookViewId="0">
      <selection activeCell="D100" sqref="D100"/>
    </sheetView>
  </sheetViews>
  <sheetFormatPr defaultColWidth="9" defaultRowHeight="13.2" x14ac:dyDescent="0.25"/>
  <cols>
    <col min="1" max="1" width="9" style="311"/>
    <col min="2" max="2" width="9" style="341"/>
    <col min="3" max="3" width="12.88671875" style="311" customWidth="1"/>
    <col min="4" max="4" width="13.33203125" style="306" customWidth="1"/>
    <col min="5" max="5" width="9.2187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1875" style="311" customWidth="1"/>
    <col min="11" max="11" width="5.77734375" style="311" customWidth="1"/>
    <col min="12" max="12" width="1.77734375" style="311" customWidth="1"/>
    <col min="13" max="13" width="9" style="311"/>
    <col min="14" max="14" width="7.33203125" style="311" customWidth="1"/>
    <col min="15" max="15" width="1.6640625" style="311" customWidth="1"/>
    <col min="16" max="16" width="6.44140625" style="311" customWidth="1"/>
    <col min="17" max="17" width="2.21875" style="311" customWidth="1"/>
    <col min="18" max="18" width="6.109375" style="311" customWidth="1"/>
    <col min="19" max="19" width="1.33203125" style="311" customWidth="1"/>
    <col min="20" max="20" width="9" style="311"/>
    <col min="21" max="21" width="14.77734375" style="347" customWidth="1"/>
    <col min="22" max="22" width="16.77734375" style="347" customWidth="1"/>
    <col min="23" max="25" width="9" style="311"/>
    <col min="26" max="26" width="13.6640625" style="311" customWidth="1"/>
    <col min="27" max="27" width="10.6640625" style="311" customWidth="1"/>
    <col min="28" max="28" width="19.21875" style="311" bestFit="1" customWidth="1"/>
    <col min="29" max="29" width="19.33203125" style="311" bestFit="1" customWidth="1"/>
    <col min="30" max="30" width="11.77734375" style="311" customWidth="1"/>
    <col min="31" max="39" width="9" style="311"/>
    <col min="40" max="40" width="14.33203125" style="311" customWidth="1"/>
    <col min="41" max="41" width="19.33203125" style="311" customWidth="1"/>
    <col min="42" max="42" width="9" style="311"/>
    <col min="43" max="43" width="9.6640625" style="311" customWidth="1"/>
    <col min="44" max="56" width="9" style="311"/>
    <col min="57" max="57" width="29" style="311" customWidth="1"/>
    <col min="58" max="16384" width="9" style="311"/>
  </cols>
  <sheetData>
    <row r="1" spans="1:65" x14ac:dyDescent="0.25">
      <c r="A1" s="362" t="s">
        <v>1845</v>
      </c>
    </row>
    <row r="8" spans="1:65" ht="12" x14ac:dyDescent="0.2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x14ac:dyDescent="0.2">
      <c r="C9" s="350" t="s">
        <v>1856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x14ac:dyDescent="0.2"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35">
      <c r="C11" s="307"/>
      <c r="D11" s="307"/>
      <c r="E11" s="319"/>
      <c r="F11" s="302"/>
      <c r="G11" s="423" t="s">
        <v>1838</v>
      </c>
      <c r="H11" s="423"/>
      <c r="I11" s="423"/>
      <c r="J11" s="302"/>
      <c r="K11" s="423" t="s">
        <v>357</v>
      </c>
      <c r="L11" s="423"/>
      <c r="M11" s="423"/>
      <c r="N11" s="423"/>
      <c r="O11" s="423"/>
      <c r="P11" s="423"/>
      <c r="Q11" s="423"/>
      <c r="R11" s="423"/>
      <c r="S11" s="423"/>
      <c r="T11" s="307"/>
      <c r="U11" s="347" t="s">
        <v>1834</v>
      </c>
      <c r="X11" s="320"/>
      <c r="Z11" s="426" t="s">
        <v>1623</v>
      </c>
      <c r="AA11" s="426"/>
      <c r="AB11" s="426"/>
      <c r="AC11" s="426"/>
      <c r="AD11" s="323"/>
      <c r="AN11" s="426" t="s">
        <v>1646</v>
      </c>
      <c r="AO11" s="426"/>
      <c r="AP11" s="426"/>
      <c r="AQ11" s="426"/>
      <c r="AR11" s="323"/>
      <c r="BB11" s="426" t="s">
        <v>1648</v>
      </c>
      <c r="BC11" s="426"/>
      <c r="BD11" s="426"/>
      <c r="BE11" s="426"/>
      <c r="BF11" s="323"/>
    </row>
    <row r="12" spans="1:65" x14ac:dyDescent="0.25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1582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x14ac:dyDescent="0.25">
      <c r="B13" s="341">
        <v>1</v>
      </c>
      <c r="C13" s="420" t="s">
        <v>244</v>
      </c>
      <c r="D13" s="342" t="str">
        <f>INDEX($AA$58:$AA$92,MATCH(LARGE($AB$58:$AB$92,ROWS($B$13:$B13)),$AB$58:$AB$92,0),0)</f>
        <v>United States</v>
      </c>
      <c r="E13" s="334">
        <f>VLOOKUP($D13,$AA$58:$AJ$92,2,FALSE)/1000</f>
        <v>50.046999999999997</v>
      </c>
      <c r="F13" s="334"/>
      <c r="G13" s="334">
        <f t="shared" ref="G13:G22" si="0">VLOOKUP($D13,$AA$58:$AJ$92,3,FALSE)/1000</f>
        <v>63.323</v>
      </c>
      <c r="H13" s="334"/>
      <c r="I13" s="334">
        <f t="shared" ref="I13:I22" si="1">VLOOKUP($D13,$AA$58:$AJ$92,4,FALSE)/1000</f>
        <v>-13.276</v>
      </c>
      <c r="J13" s="334"/>
      <c r="K13" s="334">
        <f t="shared" ref="K13:K22" si="2">VLOOKUP($D13,$AA$58:$AJ$92,5,FALSE)/1000</f>
        <v>-5.03</v>
      </c>
      <c r="L13" s="334"/>
      <c r="M13" s="334">
        <f t="shared" ref="M13:M22" si="3">VLOOKUP($D13,$AA$58:$AJ$92,6,FALSE)/1000</f>
        <v>37.164000000000001</v>
      </c>
      <c r="N13" s="334">
        <f t="shared" ref="N13:N22" si="4">VLOOKUP($D13,$AA$58:$AJ$92,8,FALSE)/1000</f>
        <v>19.962</v>
      </c>
      <c r="O13" s="334"/>
      <c r="P13" s="334">
        <f t="shared" ref="P13:P22" si="5">VLOOKUP($D13,$AA$58:$AJ$92,9,FALSE)/1000</f>
        <v>0.31</v>
      </c>
      <c r="Q13" s="334"/>
      <c r="R13" s="334">
        <f t="shared" ref="R13:R22" si="6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x14ac:dyDescent="0.25">
      <c r="B14" s="341">
        <v>2</v>
      </c>
      <c r="C14" s="427"/>
      <c r="D14" s="342" t="str">
        <f>INDEX($AA$58:$AA$92,MATCH(LARGE($AB$58:$AB$92,ROWS($B$13:$B14)),$AB$58:$AB$92,0),0)</f>
        <v>Japan</v>
      </c>
      <c r="E14" s="334">
        <f t="shared" ref="E14:E22" si="7">VLOOKUP($D14,$AA$58:$AJ$92,2,FALSE)/1000</f>
        <v>21.689</v>
      </c>
      <c r="F14" s="334"/>
      <c r="G14" s="334">
        <f t="shared" si="0"/>
        <v>0.184</v>
      </c>
      <c r="H14" s="334"/>
      <c r="I14" s="334">
        <f t="shared" si="1"/>
        <v>21.504999999999999</v>
      </c>
      <c r="J14" s="334"/>
      <c r="K14" s="334">
        <f t="shared" si="2"/>
        <v>8.8049999999999997</v>
      </c>
      <c r="L14" s="334"/>
      <c r="M14" s="334">
        <f t="shared" si="3"/>
        <v>16.187999999999999</v>
      </c>
      <c r="N14" s="334">
        <f t="shared" si="4"/>
        <v>8.6189999999999998</v>
      </c>
      <c r="O14" s="334"/>
      <c r="P14" s="334">
        <f t="shared" si="5"/>
        <v>-12.134</v>
      </c>
      <c r="Q14" s="334"/>
      <c r="R14" s="334">
        <f t="shared" si="6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x14ac:dyDescent="0.25">
      <c r="B15" s="341">
        <v>3</v>
      </c>
      <c r="C15" s="427"/>
      <c r="D15" s="342" t="str">
        <f>INDEX($AA$58:$AA$92,MATCH(LARGE($AB$58:$AB$92,ROWS($B$13:$B15)),$AB$58:$AB$92,0),0)</f>
        <v>Italy</v>
      </c>
      <c r="E15" s="334">
        <f>VLOOKUP($D15,$AA$58:$AJ$92,2,FALSE)/1000</f>
        <v>7.4889999999999999</v>
      </c>
      <c r="F15" s="334"/>
      <c r="G15" s="334">
        <f t="shared" si="0"/>
        <v>7.5890000000000004</v>
      </c>
      <c r="H15" s="334"/>
      <c r="I15" s="334">
        <f t="shared" si="1"/>
        <v>-0.1</v>
      </c>
      <c r="J15" s="334"/>
      <c r="K15" s="334">
        <f t="shared" si="2"/>
        <v>1.486</v>
      </c>
      <c r="L15" s="334"/>
      <c r="M15" s="334">
        <f t="shared" si="3"/>
        <v>5.6349999999999998</v>
      </c>
      <c r="N15" s="334">
        <f t="shared" si="4"/>
        <v>0.216</v>
      </c>
      <c r="O15" s="334"/>
      <c r="P15" s="334">
        <f t="shared" si="5"/>
        <v>0.125</v>
      </c>
      <c r="Q15" s="334"/>
      <c r="R15" s="334">
        <f t="shared" si="6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x14ac:dyDescent="0.25">
      <c r="B16" s="341">
        <v>4</v>
      </c>
      <c r="C16" s="427"/>
      <c r="D16" s="342" t="str">
        <f>INDEX($AA$58:$AA$92,MATCH(LARGE($AB$58:$AB$92,ROWS($B$13:$B16)),$AB$58:$AB$92,0),0)</f>
        <v>Netherlands</v>
      </c>
      <c r="E16" s="334">
        <f t="shared" si="7"/>
        <v>4.34</v>
      </c>
      <c r="F16" s="334"/>
      <c r="G16" s="334">
        <f t="shared" si="0"/>
        <v>3.0670000000000002</v>
      </c>
      <c r="H16" s="334"/>
      <c r="I16" s="334">
        <f t="shared" si="1"/>
        <v>1.272</v>
      </c>
      <c r="J16" s="334"/>
      <c r="K16" s="334">
        <f t="shared" si="2"/>
        <v>1.74</v>
      </c>
      <c r="L16" s="334"/>
      <c r="M16" s="334">
        <f t="shared" si="3"/>
        <v>3.1509999999999998</v>
      </c>
      <c r="N16" s="334">
        <f t="shared" si="4"/>
        <v>-0.38600000000000001</v>
      </c>
      <c r="O16" s="334"/>
      <c r="P16" s="334">
        <f t="shared" si="5"/>
        <v>-0.14899999999999999</v>
      </c>
      <c r="Q16" s="334"/>
      <c r="R16" s="334">
        <f t="shared" si="6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x14ac:dyDescent="0.25">
      <c r="B17" s="341">
        <v>5</v>
      </c>
      <c r="C17" s="422"/>
      <c r="D17" s="343" t="str">
        <f>INDEX($AA$58:$AA$92,MATCH(LARGE($AB$58:$AB$92,ROWS($B$13:$B17)),$AB$58:$AB$92,0),0)</f>
        <v>Ireland</v>
      </c>
      <c r="E17" s="335">
        <f t="shared" si="7"/>
        <v>3.645</v>
      </c>
      <c r="F17" s="335"/>
      <c r="G17" s="335">
        <f>VLOOKUP($D17,$AA$58:$AJ$92,3,FALSE)/1000</f>
        <v>3.8109999999999999</v>
      </c>
      <c r="H17" s="335"/>
      <c r="I17" s="335">
        <f t="shared" si="1"/>
        <v>-0.16500000000000001</v>
      </c>
      <c r="J17" s="335"/>
      <c r="K17" s="335">
        <f t="shared" si="2"/>
        <v>0.20499999999999999</v>
      </c>
      <c r="L17" s="335"/>
      <c r="M17" s="335">
        <f t="shared" si="3"/>
        <v>0.56399999999999995</v>
      </c>
      <c r="N17" s="335">
        <f t="shared" si="4"/>
        <v>1.8160000000000001</v>
      </c>
      <c r="O17" s="335"/>
      <c r="P17" s="335">
        <f t="shared" si="5"/>
        <v>0.52400000000000002</v>
      </c>
      <c r="Q17" s="335"/>
      <c r="R17" s="335">
        <f t="shared" si="6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x14ac:dyDescent="0.25">
      <c r="B18" s="341">
        <v>1</v>
      </c>
      <c r="C18" s="424" t="s">
        <v>257</v>
      </c>
      <c r="D18" s="342" t="str">
        <f>INDEX($AA$58:$AA$92,MATCH(SMALL($AB$58:$AB$92,ROWS($B$18:$B18)),$AB$58:$AB$92,0),0)</f>
        <v>France</v>
      </c>
      <c r="E18" s="334">
        <f t="shared" si="7"/>
        <v>-12.217000000000001</v>
      </c>
      <c r="F18" s="334"/>
      <c r="G18" s="334">
        <f t="shared" si="0"/>
        <v>12.012</v>
      </c>
      <c r="H18" s="334"/>
      <c r="I18" s="334">
        <f t="shared" si="1"/>
        <v>-24.23</v>
      </c>
      <c r="J18" s="334"/>
      <c r="K18" s="334">
        <f t="shared" si="2"/>
        <v>18.379000000000001</v>
      </c>
      <c r="L18" s="334"/>
      <c r="M18" s="334">
        <f t="shared" si="3"/>
        <v>-24.547999999999998</v>
      </c>
      <c r="N18" s="334">
        <f t="shared" si="4"/>
        <v>1.056</v>
      </c>
      <c r="O18" s="334"/>
      <c r="P18" s="334">
        <f t="shared" si="5"/>
        <v>-7.7709999999999999</v>
      </c>
      <c r="Q18" s="334"/>
      <c r="R18" s="334">
        <f t="shared" si="6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x14ac:dyDescent="0.25">
      <c r="B19" s="341">
        <v>2</v>
      </c>
      <c r="C19" s="427"/>
      <c r="D19" s="342" t="str">
        <f>INDEX($AA$58:$AA$92,MATCH(SMALL($AB$58:$AB$92,ROWS($B$18:$B19)),$AB$58:$AB$92,0),0)</f>
        <v>Switzerland</v>
      </c>
      <c r="E19" s="334">
        <f t="shared" si="7"/>
        <v>-7.0469999999999997</v>
      </c>
      <c r="F19" s="334"/>
      <c r="G19" s="334">
        <f t="shared" si="0"/>
        <v>0.91600000000000004</v>
      </c>
      <c r="H19" s="334"/>
      <c r="I19" s="334">
        <f t="shared" si="1"/>
        <v>-7.9640000000000004</v>
      </c>
      <c r="J19" s="334"/>
      <c r="K19" s="334">
        <f t="shared" si="2"/>
        <v>1.6779999999999999</v>
      </c>
      <c r="L19" s="334"/>
      <c r="M19" s="334">
        <f t="shared" si="3"/>
        <v>-10.08</v>
      </c>
      <c r="N19" s="334">
        <f t="shared" si="4"/>
        <v>0.26200000000000001</v>
      </c>
      <c r="O19" s="334"/>
      <c r="P19" s="334">
        <f t="shared" si="5"/>
        <v>1.0820000000000001</v>
      </c>
      <c r="Q19" s="334"/>
      <c r="R19" s="334">
        <f t="shared" si="6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x14ac:dyDescent="0.25">
      <c r="B20" s="341">
        <v>3</v>
      </c>
      <c r="C20" s="427"/>
      <c r="D20" s="342" t="str">
        <f>INDEX($AA$58:$AA$92,MATCH(SMALL($AB$58:$AB$92,ROWS($B$18:$B20)),$AB$58:$AB$92,0),0)</f>
        <v>Spain</v>
      </c>
      <c r="E20" s="334">
        <f t="shared" si="7"/>
        <v>-2.6</v>
      </c>
      <c r="F20" s="334"/>
      <c r="G20" s="334">
        <f t="shared" si="0"/>
        <v>-2.7320000000000002</v>
      </c>
      <c r="H20" s="334"/>
      <c r="I20" s="334">
        <f t="shared" si="1"/>
        <v>0.13200000000000001</v>
      </c>
      <c r="J20" s="334"/>
      <c r="K20" s="334">
        <f t="shared" si="2"/>
        <v>-2.5379999999999998</v>
      </c>
      <c r="L20" s="334"/>
      <c r="M20" s="334">
        <f t="shared" si="3"/>
        <v>-0.38200000000000001</v>
      </c>
      <c r="N20" s="334">
        <f t="shared" si="4"/>
        <v>0.18099999999999999</v>
      </c>
      <c r="O20" s="334"/>
      <c r="P20" s="334">
        <f t="shared" si="5"/>
        <v>0.13300000000000001</v>
      </c>
      <c r="Q20" s="334"/>
      <c r="R20" s="334">
        <f t="shared" si="6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x14ac:dyDescent="0.25">
      <c r="B21" s="341">
        <v>4</v>
      </c>
      <c r="C21" s="427"/>
      <c r="D21" s="342" t="str">
        <f>INDEX($AA$58:$AA$92,MATCH(SMALL($AB$58:$AB$92,ROWS($B$18:$B21)),$AB$58:$AB$92,0),0)</f>
        <v>Norway</v>
      </c>
      <c r="E21" s="334">
        <f t="shared" si="7"/>
        <v>-1.2390000000000001</v>
      </c>
      <c r="F21" s="334"/>
      <c r="G21" s="334">
        <f t="shared" si="0"/>
        <v>-1.2330000000000001</v>
      </c>
      <c r="H21" s="334"/>
      <c r="I21" s="334">
        <f t="shared" si="1"/>
        <v>-5.0000000000000001E-3</v>
      </c>
      <c r="J21" s="334"/>
      <c r="K21" s="334">
        <f t="shared" si="2"/>
        <v>-0.214</v>
      </c>
      <c r="L21" s="334"/>
      <c r="M21" s="334">
        <f t="shared" si="3"/>
        <v>-0.86</v>
      </c>
      <c r="N21" s="334">
        <f t="shared" si="4"/>
        <v>0.20499999999999999</v>
      </c>
      <c r="O21" s="334"/>
      <c r="P21" s="334">
        <f t="shared" si="5"/>
        <v>-0.376</v>
      </c>
      <c r="Q21" s="334"/>
      <c r="R21" s="334">
        <f t="shared" si="6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x14ac:dyDescent="0.25">
      <c r="B22" s="341">
        <v>5</v>
      </c>
      <c r="C22" s="427"/>
      <c r="D22" s="342" t="str">
        <f>INDEX($AA$58:$AA$92,MATCH(SMALL($AB$58:$AB$92,ROWS($B$18:$B22)),$AB$58:$AB$92,0),0)</f>
        <v>Slovenia</v>
      </c>
      <c r="E22" s="334">
        <f t="shared" si="7"/>
        <v>-4.7E-2</v>
      </c>
      <c r="F22" s="334"/>
      <c r="G22" s="334">
        <f t="shared" si="0"/>
        <v>-4.7E-2</v>
      </c>
      <c r="H22" s="334"/>
      <c r="I22" s="334">
        <f t="shared" si="1"/>
        <v>0</v>
      </c>
      <c r="J22" s="334"/>
      <c r="K22" s="334">
        <f t="shared" si="2"/>
        <v>-5.0000000000000001E-3</v>
      </c>
      <c r="L22" s="334"/>
      <c r="M22" s="334">
        <f t="shared" si="3"/>
        <v>-4.3999999999999997E-2</v>
      </c>
      <c r="N22" s="334">
        <f t="shared" si="4"/>
        <v>0</v>
      </c>
      <c r="O22" s="334"/>
      <c r="P22" s="334">
        <f t="shared" si="5"/>
        <v>3.0000000000000001E-3</v>
      </c>
      <c r="Q22" s="334"/>
      <c r="R22" s="334">
        <f t="shared" si="6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x14ac:dyDescent="0.25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x14ac:dyDescent="0.25"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25">
      <c r="C25" s="350" t="s">
        <v>1857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25"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x14ac:dyDescent="0.25">
      <c r="D27" s="307"/>
      <c r="E27" s="319"/>
      <c r="F27" s="302"/>
      <c r="G27" s="423" t="s">
        <v>1838</v>
      </c>
      <c r="H27" s="423"/>
      <c r="I27" s="423"/>
      <c r="J27" s="302"/>
      <c r="K27" s="423" t="s">
        <v>357</v>
      </c>
      <c r="L27" s="423"/>
      <c r="M27" s="423"/>
      <c r="N27" s="423"/>
      <c r="O27" s="423"/>
      <c r="P27" s="423"/>
      <c r="Q27" s="423"/>
      <c r="R27" s="423"/>
      <c r="S27" s="423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x14ac:dyDescent="0.25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1582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x14ac:dyDescent="0.25">
      <c r="B29" s="341">
        <v>1</v>
      </c>
      <c r="C29" s="420" t="s">
        <v>244</v>
      </c>
      <c r="D29" s="342" t="str">
        <f>INDEX($AA$58:$AA$92,MATCH(LARGE($AB$58:$AB$92,ROWS($B$29:$B29)),$AB$58:$AB$92,0),0)</f>
        <v>United States</v>
      </c>
      <c r="E29" s="334">
        <f t="shared" ref="E29:E38" si="10">VLOOKUP($D29,$AA$14:$AJ$48,2,FALSE)/1000</f>
        <v>915.27300000000002</v>
      </c>
      <c r="F29" s="334"/>
      <c r="G29" s="334">
        <f t="shared" ref="G29:G38" si="11">VLOOKUP($D29,$AA$14:$AJ$48,3,FALSE)/1000</f>
        <v>414.24</v>
      </c>
      <c r="H29" s="334"/>
      <c r="I29" s="334">
        <f t="shared" ref="I29:I38" si="12">VLOOKUP($D29,$AA$14:$AJ$48,4,FALSE)/1000</f>
        <v>501.03300000000002</v>
      </c>
      <c r="J29" s="334"/>
      <c r="K29" s="334">
        <f t="shared" ref="K29:K38" si="13">VLOOKUP($D29,$AA$14:$AJ$48,5,FALSE)/1000</f>
        <v>57.756</v>
      </c>
      <c r="L29" s="334"/>
      <c r="M29" s="334">
        <f t="shared" ref="M29:M38" si="14">VLOOKUP($D29,$AA$14:$AJ$48,6,FALSE)/1000</f>
        <v>270.20499999999998</v>
      </c>
      <c r="N29" s="334">
        <f t="shared" ref="N29:N38" si="15">VLOOKUP($D29,$AA$14:$AJ$48,8,FALSE)/1000</f>
        <v>420.22699999999998</v>
      </c>
      <c r="O29" s="334"/>
      <c r="P29" s="334">
        <f t="shared" ref="P29:P38" si="16">VLOOKUP($D29,$AA$14:$AJ$48,9,FALSE)/1000</f>
        <v>120.56</v>
      </c>
      <c r="Q29" s="334"/>
      <c r="R29" s="334">
        <f t="shared" ref="R29:R38" si="17">VLOOKUP($D29,$AA$14:$AJ$48,10,FALSE)/1000</f>
        <v>46.517000000000003</v>
      </c>
      <c r="S29" s="307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x14ac:dyDescent="0.25">
      <c r="B30" s="341">
        <v>2</v>
      </c>
      <c r="C30" s="427"/>
      <c r="D30" s="342" t="str">
        <f>INDEX($AA$58:$AA$92,MATCH(LARGE($AB$58:$AB$92,ROWS($B$29:$B30)),$AB$58:$AB$92,0),0)</f>
        <v>Japan</v>
      </c>
      <c r="E30" s="334">
        <f t="shared" si="10"/>
        <v>193.96700000000001</v>
      </c>
      <c r="F30" s="334"/>
      <c r="G30" s="334">
        <f t="shared" si="11"/>
        <v>80.795000000000002</v>
      </c>
      <c r="H30" s="334"/>
      <c r="I30" s="334">
        <f t="shared" si="12"/>
        <v>113.172</v>
      </c>
      <c r="J30" s="334"/>
      <c r="K30" s="334">
        <f t="shared" si="13"/>
        <v>61.457999999999998</v>
      </c>
      <c r="L30" s="334"/>
      <c r="M30" s="334">
        <f t="shared" si="14"/>
        <v>84.034000000000006</v>
      </c>
      <c r="N30" s="334">
        <f t="shared" si="15"/>
        <v>36.951999999999998</v>
      </c>
      <c r="O30" s="334"/>
      <c r="P30" s="334">
        <f t="shared" si="16"/>
        <v>10.423999999999999</v>
      </c>
      <c r="Q30" s="334"/>
      <c r="R30" s="334">
        <f t="shared" si="17"/>
        <v>1.1000000000000001</v>
      </c>
      <c r="S30" s="30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x14ac:dyDescent="0.25">
      <c r="B31" s="341">
        <v>3</v>
      </c>
      <c r="C31" s="427"/>
      <c r="D31" s="342" t="str">
        <f>INDEX($AA$58:$AA$92,MATCH(LARGE($AB$58:$AB$92,ROWS($B$29:$B31)),$AB$58:$AB$92,0),0)</f>
        <v>Italy</v>
      </c>
      <c r="E31" s="334">
        <f t="shared" si="10"/>
        <v>30.936</v>
      </c>
      <c r="F31" s="334"/>
      <c r="G31" s="334">
        <f t="shared" si="11"/>
        <v>17.091999999999999</v>
      </c>
      <c r="H31" s="334"/>
      <c r="I31" s="334">
        <f t="shared" si="12"/>
        <v>13.843999999999999</v>
      </c>
      <c r="J31" s="334"/>
      <c r="K31" s="334">
        <f t="shared" si="13"/>
        <v>5.6150000000000002</v>
      </c>
      <c r="L31" s="334"/>
      <c r="M31" s="334">
        <f t="shared" si="14"/>
        <v>5.5119999999999996</v>
      </c>
      <c r="N31" s="334">
        <f t="shared" si="15"/>
        <v>2.6019999999999999</v>
      </c>
      <c r="O31" s="334"/>
      <c r="P31" s="334">
        <f t="shared" si="16"/>
        <v>4.4020000000000001</v>
      </c>
      <c r="Q31" s="334"/>
      <c r="R31" s="334">
        <f t="shared" si="17"/>
        <v>12.805</v>
      </c>
      <c r="S31" s="307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x14ac:dyDescent="0.25">
      <c r="B32" s="341">
        <v>4</v>
      </c>
      <c r="C32" s="427"/>
      <c r="D32" s="342" t="str">
        <f>INDEX($AA$58:$AA$92,MATCH(LARGE($AB$58:$AB$92,ROWS($B$29:$B32)),$AB$58:$AB$92,0),0)</f>
        <v>Netherlands</v>
      </c>
      <c r="E32" s="334">
        <f t="shared" si="10"/>
        <v>114.03400000000001</v>
      </c>
      <c r="F32" s="334"/>
      <c r="G32" s="334">
        <f t="shared" si="11"/>
        <v>45.651000000000003</v>
      </c>
      <c r="H32" s="334"/>
      <c r="I32" s="334">
        <f t="shared" si="12"/>
        <v>68.382999999999996</v>
      </c>
      <c r="J32" s="334"/>
      <c r="K32" s="334">
        <f t="shared" si="13"/>
        <v>15.596</v>
      </c>
      <c r="L32" s="334"/>
      <c r="M32" s="334">
        <f t="shared" si="14"/>
        <v>65.427000000000007</v>
      </c>
      <c r="N32" s="334">
        <f t="shared" si="15"/>
        <v>16.72</v>
      </c>
      <c r="O32" s="334"/>
      <c r="P32" s="334">
        <f t="shared" si="16"/>
        <v>14.874000000000001</v>
      </c>
      <c r="Q32" s="334"/>
      <c r="R32" s="334">
        <f t="shared" si="17"/>
        <v>1.417</v>
      </c>
      <c r="S32" s="307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x14ac:dyDescent="0.25">
      <c r="B33" s="341">
        <v>5</v>
      </c>
      <c r="C33" s="422"/>
      <c r="D33" s="343" t="str">
        <f>INDEX($AA$58:$AA$92,MATCH(LARGE($AB$58:$AB$92,ROWS($B$29:$B33)),$AB$58:$AB$92,0),0)</f>
        <v>Ireland</v>
      </c>
      <c r="E33" s="335">
        <f t="shared" si="10"/>
        <v>90.156000000000006</v>
      </c>
      <c r="F33" s="335"/>
      <c r="G33" s="335">
        <f t="shared" si="11"/>
        <v>57.116</v>
      </c>
      <c r="H33" s="335"/>
      <c r="I33" s="335">
        <f t="shared" si="12"/>
        <v>33.040999999999997</v>
      </c>
      <c r="J33" s="335"/>
      <c r="K33" s="335">
        <f t="shared" si="13"/>
        <v>1.7110000000000001</v>
      </c>
      <c r="L33" s="335"/>
      <c r="M33" s="335">
        <f t="shared" si="14"/>
        <v>6.7960000000000003</v>
      </c>
      <c r="N33" s="335">
        <f t="shared" si="15"/>
        <v>36.722999999999999</v>
      </c>
      <c r="O33" s="335"/>
      <c r="P33" s="335">
        <f t="shared" si="16"/>
        <v>15.29</v>
      </c>
      <c r="Q33" s="335"/>
      <c r="R33" s="335">
        <f t="shared" si="17"/>
        <v>29.635999999999999</v>
      </c>
      <c r="S33" s="307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x14ac:dyDescent="0.25">
      <c r="B34" s="341">
        <v>1</v>
      </c>
      <c r="C34" s="424" t="s">
        <v>257</v>
      </c>
      <c r="D34" s="342" t="str">
        <f>INDEX($AA$58:$AA$92,MATCH(SMALL($AB$58:$AB$92,ROWS($B$34:$B34)),$AB$58:$AB$92,0),0)</f>
        <v>France</v>
      </c>
      <c r="E34" s="334">
        <f t="shared" si="10"/>
        <v>215.28299999999999</v>
      </c>
      <c r="F34" s="334"/>
      <c r="G34" s="334">
        <f t="shared" si="11"/>
        <v>129.89400000000001</v>
      </c>
      <c r="H34" s="334"/>
      <c r="I34" s="334">
        <f t="shared" si="12"/>
        <v>85.388999999999996</v>
      </c>
      <c r="J34" s="334"/>
      <c r="K34" s="334">
        <f t="shared" si="13"/>
        <v>85.433000000000007</v>
      </c>
      <c r="L34" s="334"/>
      <c r="M34" s="334">
        <f t="shared" si="14"/>
        <v>42.231999999999999</v>
      </c>
      <c r="N34" s="334">
        <f t="shared" si="15"/>
        <v>25.173999999999999</v>
      </c>
      <c r="O34" s="334"/>
      <c r="P34" s="334">
        <f t="shared" si="16"/>
        <v>43.963000000000001</v>
      </c>
      <c r="Q34" s="334"/>
      <c r="R34" s="334">
        <f t="shared" si="17"/>
        <v>18.481000000000002</v>
      </c>
      <c r="S34" s="307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x14ac:dyDescent="0.25">
      <c r="B35" s="341">
        <v>2</v>
      </c>
      <c r="C35" s="427"/>
      <c r="D35" s="342" t="str">
        <f>INDEX($AA$58:$AA$92,MATCH(SMALL($AB$58:$AB$92,ROWS($B$34:$B35)),$AB$58:$AB$92,0),0)</f>
        <v>Switzerland</v>
      </c>
      <c r="E35" s="334">
        <f t="shared" si="10"/>
        <v>47.777000000000001</v>
      </c>
      <c r="F35" s="334"/>
      <c r="G35" s="334">
        <f t="shared" si="11"/>
        <v>27.893000000000001</v>
      </c>
      <c r="H35" s="334"/>
      <c r="I35" s="334">
        <f t="shared" si="12"/>
        <v>19.882999999999999</v>
      </c>
      <c r="J35" s="334"/>
      <c r="K35" s="334">
        <f t="shared" si="13"/>
        <v>5.5780000000000003</v>
      </c>
      <c r="L35" s="334"/>
      <c r="M35" s="334">
        <f t="shared" si="14"/>
        <v>29.864999999999998</v>
      </c>
      <c r="N35" s="334">
        <f t="shared" si="15"/>
        <v>2.8069999999999999</v>
      </c>
      <c r="O35" s="334"/>
      <c r="P35" s="334">
        <f t="shared" si="16"/>
        <v>8.1989999999999998</v>
      </c>
      <c r="Q35" s="334"/>
      <c r="R35" s="334">
        <f t="shared" si="17"/>
        <v>1.3280000000000001</v>
      </c>
      <c r="S35" s="307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x14ac:dyDescent="0.25">
      <c r="B36" s="341">
        <v>3</v>
      </c>
      <c r="C36" s="427"/>
      <c r="D36" s="342" t="str">
        <f>INDEX($AA$58:$AA$92,MATCH(SMALL($AB$58:$AB$92,ROWS($B$34:$B36)),$AB$58:$AB$92,0),0)</f>
        <v>Spain</v>
      </c>
      <c r="E36" s="334">
        <f t="shared" si="10"/>
        <v>22.433</v>
      </c>
      <c r="F36" s="334"/>
      <c r="G36" s="334">
        <f t="shared" si="11"/>
        <v>20.466000000000001</v>
      </c>
      <c r="H36" s="334"/>
      <c r="I36" s="334">
        <f t="shared" si="12"/>
        <v>1.9670000000000001</v>
      </c>
      <c r="J36" s="334"/>
      <c r="K36" s="334">
        <f t="shared" si="13"/>
        <v>10.109</v>
      </c>
      <c r="L36" s="334"/>
      <c r="M36" s="334">
        <f t="shared" si="14"/>
        <v>1.819</v>
      </c>
      <c r="N36" s="334">
        <f t="shared" si="15"/>
        <v>1.59</v>
      </c>
      <c r="O36" s="334"/>
      <c r="P36" s="334">
        <f t="shared" si="16"/>
        <v>8.6329999999999991</v>
      </c>
      <c r="Q36" s="334"/>
      <c r="R36" s="334">
        <f t="shared" si="17"/>
        <v>0.28199999999999997</v>
      </c>
      <c r="S36" s="307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x14ac:dyDescent="0.25">
      <c r="B37" s="341">
        <v>4</v>
      </c>
      <c r="C37" s="427"/>
      <c r="D37" s="342" t="str">
        <f>INDEX($AA$58:$AA$92,MATCH(SMALL($AB$58:$AB$92,ROWS($B$34:$B37)),$AB$58:$AB$92,0),0)</f>
        <v>Norway</v>
      </c>
      <c r="E37" s="334">
        <f t="shared" si="10"/>
        <v>9.9350000000000005</v>
      </c>
      <c r="F37" s="334"/>
      <c r="G37" s="334">
        <f t="shared" si="11"/>
        <v>9.9329999999999998</v>
      </c>
      <c r="H37" s="334"/>
      <c r="I37" s="334">
        <f t="shared" si="12"/>
        <v>3.0000000000000001E-3</v>
      </c>
      <c r="J37" s="334"/>
      <c r="K37" s="334">
        <f t="shared" si="13"/>
        <v>1.2989999999999999</v>
      </c>
      <c r="L37" s="334"/>
      <c r="M37" s="334">
        <f t="shared" si="14"/>
        <v>4.851</v>
      </c>
      <c r="N37" s="334">
        <f t="shared" si="15"/>
        <v>1.1160000000000001</v>
      </c>
      <c r="O37" s="334"/>
      <c r="P37" s="334">
        <f t="shared" si="16"/>
        <v>2.6269999999999998</v>
      </c>
      <c r="Q37" s="334"/>
      <c r="R37" s="334">
        <f t="shared" si="17"/>
        <v>4.2000000000000003E-2</v>
      </c>
      <c r="S37" s="307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x14ac:dyDescent="0.25">
      <c r="B38" s="341">
        <v>5</v>
      </c>
      <c r="C38" s="427"/>
      <c r="D38" s="342" t="str">
        <f>INDEX($AA$58:$AA$92,MATCH(SMALL($AB$58:$AB$92,ROWS($B$34:$B38)),$AB$58:$AB$92,0),0)</f>
        <v>Slovenia</v>
      </c>
      <c r="E38" s="334">
        <f t="shared" si="10"/>
        <v>2.1000000000000001E-2</v>
      </c>
      <c r="F38" s="334"/>
      <c r="G38" s="334">
        <f t="shared" si="11"/>
        <v>2.1000000000000001E-2</v>
      </c>
      <c r="H38" s="334"/>
      <c r="I38" s="334">
        <f t="shared" si="12"/>
        <v>0</v>
      </c>
      <c r="J38" s="334"/>
      <c r="K38" s="334">
        <f t="shared" si="13"/>
        <v>0</v>
      </c>
      <c r="L38" s="334"/>
      <c r="M38" s="334">
        <f t="shared" si="14"/>
        <v>1.0999999999999999E-2</v>
      </c>
      <c r="N38" s="334">
        <f t="shared" si="15"/>
        <v>0</v>
      </c>
      <c r="O38" s="334"/>
      <c r="P38" s="334">
        <f t="shared" si="16"/>
        <v>0.01</v>
      </c>
      <c r="Q38" s="334"/>
      <c r="R38" s="334">
        <f t="shared" si="17"/>
        <v>0</v>
      </c>
      <c r="S38" s="307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x14ac:dyDescent="0.25"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x14ac:dyDescent="0.25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x14ac:dyDescent="0.25"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x14ac:dyDescent="0.25"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x14ac:dyDescent="0.25"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x14ac:dyDescent="0.25"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x14ac:dyDescent="0.25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x14ac:dyDescent="0.25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x14ac:dyDescent="0.25">
      <c r="C47" s="350" t="s">
        <v>1843</v>
      </c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x14ac:dyDescent="0.25">
      <c r="C48" s="350" t="s">
        <v>1854</v>
      </c>
      <c r="D48" s="307"/>
      <c r="E48" s="31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x14ac:dyDescent="0.25">
      <c r="C49" s="307"/>
      <c r="D49" s="307"/>
      <c r="E49" s="319"/>
      <c r="F49" s="302"/>
      <c r="G49" s="423" t="s">
        <v>1838</v>
      </c>
      <c r="H49" s="423"/>
      <c r="I49" s="423"/>
      <c r="J49" s="302"/>
      <c r="K49" s="423" t="s">
        <v>357</v>
      </c>
      <c r="L49" s="423"/>
      <c r="M49" s="423"/>
      <c r="N49" s="423"/>
      <c r="O49" s="423"/>
      <c r="P49" s="423"/>
      <c r="Q49" s="423"/>
      <c r="R49" s="423"/>
      <c r="S49" s="423"/>
      <c r="U49" s="347" t="s">
        <v>1834</v>
      </c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x14ac:dyDescent="0.25">
      <c r="C50" s="321"/>
      <c r="D50" s="321"/>
      <c r="E50" s="316" t="s">
        <v>115</v>
      </c>
      <c r="F50" s="313"/>
      <c r="G50" s="314" t="s">
        <v>509</v>
      </c>
      <c r="H50" s="313"/>
      <c r="I50" s="313" t="s">
        <v>1569</v>
      </c>
      <c r="J50" s="315"/>
      <c r="K50" s="316" t="s">
        <v>1581</v>
      </c>
      <c r="L50" s="313"/>
      <c r="M50" s="313" t="s">
        <v>486</v>
      </c>
      <c r="N50" s="317" t="s">
        <v>1851</v>
      </c>
      <c r="O50" s="318"/>
      <c r="P50" s="317" t="s">
        <v>1583</v>
      </c>
      <c r="Q50" s="318"/>
      <c r="R50" s="317" t="s">
        <v>1584</v>
      </c>
      <c r="S50" s="318"/>
      <c r="U50" s="347" t="s">
        <v>1835</v>
      </c>
      <c r="V50" s="347" t="s">
        <v>1836</v>
      </c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x14ac:dyDescent="0.25">
      <c r="B51" s="341">
        <v>1</v>
      </c>
      <c r="C51" s="420" t="s">
        <v>244</v>
      </c>
      <c r="D51" s="342" t="str">
        <f>INDEX($AO$58:$AO$78,MATCH(LARGE($AP$58:$AP$78,ROWS($B$51:$B51)),$AP$58:$AP$78,0),0)</f>
        <v>Hong Kong</v>
      </c>
      <c r="E51" s="334">
        <f>VLOOKUP($D51,$AO$58:$AX$78,2,FALSE)/1000</f>
        <v>3.968</v>
      </c>
      <c r="F51" s="334"/>
      <c r="G51" s="334">
        <f>VLOOKUP($D51,$AO$58:$AX$78,3,FALSE)/1000</f>
        <v>-1.03</v>
      </c>
      <c r="H51" s="334"/>
      <c r="I51" s="334">
        <f>VLOOKUP($D51,$AO$58:$AX$78,4,FALSE)/1000</f>
        <v>4.9969999999999999</v>
      </c>
      <c r="J51" s="334"/>
      <c r="K51" s="334">
        <f>VLOOKUP($D51,$AO$58:$AX$78,5,FALSE)/1000</f>
        <v>1.093</v>
      </c>
      <c r="L51" s="334"/>
      <c r="M51" s="334">
        <f>VLOOKUP($D51,$AO$58:$AX$78,6,FALSE)/1000</f>
        <v>-5.9560000000000004</v>
      </c>
      <c r="N51" s="334">
        <f>VLOOKUP($D51,$AO$58:$AX$78,8,FALSE)/1000</f>
        <v>-0.25600000000000001</v>
      </c>
      <c r="O51" s="334"/>
      <c r="P51" s="334">
        <f>VLOOKUP($D51,$AO$58:$AX$78,9,FALSE)/1000</f>
        <v>7.77</v>
      </c>
      <c r="Q51" s="334"/>
      <c r="R51" s="334">
        <f>VLOOKUP($D51,$AO$58:$AX$78,10,FALSE)/1000</f>
        <v>1.3149999999999999</v>
      </c>
      <c r="S51" s="307"/>
      <c r="U51" s="349">
        <f>E51-SUM(G51:I51)</f>
        <v>1.000000000000334E-3</v>
      </c>
      <c r="V51" s="349">
        <f>E51-SUM(K51:R51)</f>
        <v>2.000000000001112E-3</v>
      </c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x14ac:dyDescent="0.25">
      <c r="B52" s="341">
        <v>2</v>
      </c>
      <c r="C52" s="421"/>
      <c r="D52" s="342" t="str">
        <f>INDEX($AO$58:$AO$78,MATCH(LARGE($AP$58:$AP$78,ROWS($B$51:$B52)),$AP$58:$AP$78,0),0)</f>
        <v>Jersey</v>
      </c>
      <c r="E52" s="334">
        <f t="shared" ref="E52:E58" si="20">VLOOKUP($D52,$AO$58:$AX$78,2,FALSE)/1000</f>
        <v>1.1080000000000001</v>
      </c>
      <c r="F52" s="334"/>
      <c r="G52" s="334">
        <f t="shared" ref="G52:G58" si="21">VLOOKUP($D52,$AO$58:$AX$78,3,FALSE)/1000</f>
        <v>1.0249999999999999</v>
      </c>
      <c r="H52" s="334"/>
      <c r="I52" s="334">
        <f t="shared" ref="I52:I58" si="22">VLOOKUP($D52,$AO$58:$AX$78,4,FALSE)/1000</f>
        <v>8.2000000000000003E-2</v>
      </c>
      <c r="J52" s="334"/>
      <c r="K52" s="334">
        <f t="shared" ref="K52:K58" si="23">VLOOKUP($D52,$AO$58:$AX$78,5,FALSE)/1000</f>
        <v>-6.8000000000000005E-2</v>
      </c>
      <c r="L52" s="334"/>
      <c r="M52" s="334">
        <f t="shared" ref="M52:M58" si="24">VLOOKUP($D52,$AO$58:$AX$78,6,FALSE)/1000</f>
        <v>-3.6999999999999998E-2</v>
      </c>
      <c r="N52" s="334">
        <f t="shared" ref="N52:N58" si="25">VLOOKUP($D52,$AO$58:$AX$78,8,FALSE)/1000</f>
        <v>-0.253</v>
      </c>
      <c r="O52" s="334"/>
      <c r="P52" s="334">
        <f t="shared" ref="P52:P58" si="26">VLOOKUP($D52,$AO$58:$AX$78,9,FALSE)/1000</f>
        <v>1.1639999999999999</v>
      </c>
      <c r="Q52" s="334"/>
      <c r="R52" s="334">
        <f t="shared" ref="R52:R58" si="27">VLOOKUP($D52,$AO$58:$AX$78,10,FALSE)/1000</f>
        <v>0.30099999999999999</v>
      </c>
      <c r="S52" s="307"/>
      <c r="U52" s="349">
        <f t="shared" ref="U52:U60" si="28">E52-SUM(G52:I52)</f>
        <v>1.0000000000001119E-3</v>
      </c>
      <c r="V52" s="349">
        <f t="shared" ref="V52:V60" si="29">E52-SUM(K52:R52)</f>
        <v>1.0000000000001119E-3</v>
      </c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x14ac:dyDescent="0.25">
      <c r="B53" s="341">
        <v>3</v>
      </c>
      <c r="C53" s="421"/>
      <c r="D53" s="342" t="str">
        <f>INDEX($AO$58:$AO$78,MATCH(LARGE($AP$58:$AP$78,ROWS($B$51:$B53)),$AP$58:$AP$78,0),0)</f>
        <v>Bahamas</v>
      </c>
      <c r="E53" s="334">
        <f t="shared" si="20"/>
        <v>0.98699999999999999</v>
      </c>
      <c r="F53" s="334"/>
      <c r="G53" s="334">
        <f t="shared" si="21"/>
        <v>0.98599999999999999</v>
      </c>
      <c r="H53" s="334"/>
      <c r="I53" s="334">
        <f t="shared" si="22"/>
        <v>1E-3</v>
      </c>
      <c r="J53" s="334"/>
      <c r="K53" s="334">
        <f t="shared" si="23"/>
        <v>0.57199999999999995</v>
      </c>
      <c r="L53" s="334"/>
      <c r="M53" s="334">
        <f t="shared" si="24"/>
        <v>0</v>
      </c>
      <c r="N53" s="334">
        <f t="shared" si="25"/>
        <v>0.35199999999999998</v>
      </c>
      <c r="O53" s="334"/>
      <c r="P53" s="334">
        <f t="shared" si="26"/>
        <v>5.8999999999999997E-2</v>
      </c>
      <c r="Q53" s="334"/>
      <c r="R53" s="334">
        <f t="shared" si="27"/>
        <v>3.0000000000000001E-3</v>
      </c>
      <c r="S53" s="307"/>
      <c r="U53" s="349">
        <f t="shared" si="28"/>
        <v>0</v>
      </c>
      <c r="V53" s="349">
        <f t="shared" si="29"/>
        <v>1.0000000000001119E-3</v>
      </c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x14ac:dyDescent="0.25">
      <c r="B54" s="341">
        <v>4</v>
      </c>
      <c r="C54" s="421"/>
      <c r="D54" s="342" t="str">
        <f>INDEX($AO$58:$AO$78,MATCH(LARGE($AP$58:$AP$78,ROWS($B$51:$B54)),$AP$58:$AP$78,0),0)</f>
        <v>Bermuda</v>
      </c>
      <c r="E54" s="334">
        <f t="shared" si="20"/>
        <v>0.78500000000000003</v>
      </c>
      <c r="F54" s="334"/>
      <c r="G54" s="334">
        <f t="shared" si="21"/>
        <v>0.57699999999999996</v>
      </c>
      <c r="H54" s="334"/>
      <c r="I54" s="334">
        <f t="shared" si="22"/>
        <v>0.20799999999999999</v>
      </c>
      <c r="J54" s="334"/>
      <c r="K54" s="334">
        <f t="shared" si="23"/>
        <v>-0.122</v>
      </c>
      <c r="L54" s="334"/>
      <c r="M54" s="334">
        <f t="shared" si="24"/>
        <v>-2.4E-2</v>
      </c>
      <c r="N54" s="334">
        <f t="shared" si="25"/>
        <v>0.67500000000000004</v>
      </c>
      <c r="O54" s="334"/>
      <c r="P54" s="334">
        <f t="shared" si="26"/>
        <v>0.39500000000000002</v>
      </c>
      <c r="Q54" s="334"/>
      <c r="R54" s="334">
        <f t="shared" si="27"/>
        <v>-0.13800000000000001</v>
      </c>
      <c r="S54" s="307"/>
      <c r="U54" s="349">
        <f t="shared" si="28"/>
        <v>0</v>
      </c>
      <c r="V54" s="349">
        <f t="shared" si="29"/>
        <v>-1.0000000000000009E-3</v>
      </c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35">
      <c r="B55" s="341">
        <v>5</v>
      </c>
      <c r="C55" s="422"/>
      <c r="D55" s="343" t="str">
        <f>INDEX($AO$58:$AO$78,MATCH(LARGE($AP$58:$AP$78,ROWS($B$51:$B55)),$AP$58:$AP$78,0),0)</f>
        <v>Singapore</v>
      </c>
      <c r="E55" s="335">
        <f t="shared" si="20"/>
        <v>0.78200000000000003</v>
      </c>
      <c r="F55" s="335"/>
      <c r="G55" s="335">
        <f t="shared" si="21"/>
        <v>2.4209999999999998</v>
      </c>
      <c r="H55" s="335"/>
      <c r="I55" s="335">
        <f t="shared" si="22"/>
        <v>-1.639</v>
      </c>
      <c r="J55" s="335"/>
      <c r="K55" s="335">
        <f t="shared" si="23"/>
        <v>0.90500000000000003</v>
      </c>
      <c r="L55" s="335"/>
      <c r="M55" s="335">
        <f t="shared" si="24"/>
        <v>1.391</v>
      </c>
      <c r="N55" s="335">
        <f t="shared" si="25"/>
        <v>6.9000000000000006E-2</v>
      </c>
      <c r="O55" s="335"/>
      <c r="P55" s="335">
        <f t="shared" si="26"/>
        <v>-1.673</v>
      </c>
      <c r="Q55" s="335"/>
      <c r="R55" s="335">
        <f t="shared" si="27"/>
        <v>0.09</v>
      </c>
      <c r="S55" s="322"/>
      <c r="U55" s="349">
        <f t="shared" si="28"/>
        <v>0</v>
      </c>
      <c r="V55" s="349">
        <f t="shared" si="29"/>
        <v>0</v>
      </c>
      <c r="Z55" s="426" t="s">
        <v>1624</v>
      </c>
      <c r="AA55" s="426"/>
      <c r="AB55" s="426"/>
      <c r="AC55" s="426"/>
      <c r="AD55" s="323"/>
      <c r="AN55" s="426" t="s">
        <v>1647</v>
      </c>
      <c r="AO55" s="426"/>
      <c r="AP55" s="426"/>
      <c r="AQ55" s="426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x14ac:dyDescent="0.25">
      <c r="B56" s="341">
        <v>1</v>
      </c>
      <c r="C56" s="424" t="s">
        <v>257</v>
      </c>
      <c r="D56" s="345" t="str">
        <f>INDEX($AO$58:$AO$78,MATCH(SMALL($AP$58:$AP$78,ROWS($B$56:$B56)),$AP$58:$AP$78,0),0)</f>
        <v>Cayman Islands</v>
      </c>
      <c r="E56" s="334">
        <f t="shared" si="20"/>
        <v>-25.373000000000001</v>
      </c>
      <c r="F56" s="334"/>
      <c r="G56" s="334">
        <f t="shared" si="21"/>
        <v>-25.361000000000001</v>
      </c>
      <c r="H56" s="334"/>
      <c r="I56" s="334">
        <f t="shared" si="22"/>
        <v>-1.2E-2</v>
      </c>
      <c r="J56" s="334"/>
      <c r="K56" s="334">
        <f t="shared" si="23"/>
        <v>4.3999999999999997E-2</v>
      </c>
      <c r="L56" s="334"/>
      <c r="M56" s="334">
        <f t="shared" si="24"/>
        <v>-1.4E-2</v>
      </c>
      <c r="N56" s="334">
        <f t="shared" si="25"/>
        <v>-13.333</v>
      </c>
      <c r="O56" s="334"/>
      <c r="P56" s="334">
        <f t="shared" si="26"/>
        <v>-12.015000000000001</v>
      </c>
      <c r="Q56" s="334"/>
      <c r="R56" s="334">
        <f t="shared" si="27"/>
        <v>-5.5E-2</v>
      </c>
      <c r="S56" s="307"/>
      <c r="U56" s="349">
        <f t="shared" si="28"/>
        <v>0</v>
      </c>
      <c r="V56" s="349">
        <f t="shared" si="29"/>
        <v>0</v>
      </c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x14ac:dyDescent="0.25">
      <c r="B57" s="341">
        <v>2</v>
      </c>
      <c r="C57" s="427"/>
      <c r="D57" s="344" t="str">
        <f>INDEX($AO$58:$AO$78,MATCH(SMALL($AP$58:$AP$78,ROWS($B$56:$B57)),$AP$58:$AP$78,0),0)</f>
        <v>West Indies UK</v>
      </c>
      <c r="E57" s="334">
        <f t="shared" si="20"/>
        <v>-3.6960000000000002</v>
      </c>
      <c r="F57" s="334"/>
      <c r="G57" s="334">
        <f t="shared" si="21"/>
        <v>-3.786</v>
      </c>
      <c r="H57" s="334"/>
      <c r="I57" s="334">
        <f t="shared" si="22"/>
        <v>9.0999999999999998E-2</v>
      </c>
      <c r="J57" s="334"/>
      <c r="K57" s="334">
        <f t="shared" si="23"/>
        <v>4.0000000000000001E-3</v>
      </c>
      <c r="L57" s="334"/>
      <c r="M57" s="334">
        <f t="shared" si="24"/>
        <v>0</v>
      </c>
      <c r="N57" s="334">
        <f t="shared" si="25"/>
        <v>-3.649</v>
      </c>
      <c r="O57" s="334"/>
      <c r="P57" s="334">
        <f t="shared" si="26"/>
        <v>0.11700000000000001</v>
      </c>
      <c r="Q57" s="334"/>
      <c r="R57" s="334">
        <f t="shared" si="27"/>
        <v>-0.16700000000000001</v>
      </c>
      <c r="S57" s="307"/>
      <c r="U57" s="349">
        <f t="shared" si="28"/>
        <v>-1.000000000000334E-3</v>
      </c>
      <c r="V57" s="349">
        <f t="shared" si="29"/>
        <v>-1.000000000000334E-3</v>
      </c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x14ac:dyDescent="0.25">
      <c r="B58" s="341">
        <v>3</v>
      </c>
      <c r="C58" s="427"/>
      <c r="D58" s="344" t="str">
        <f>INDEX($AO$58:$AO$78,MATCH(SMALL($AP$58:$AP$78,ROWS($B$56:$B58)),$AP$58:$AP$78,0),0)</f>
        <v>Isle of Man</v>
      </c>
      <c r="E58" s="334">
        <f t="shared" si="20"/>
        <v>-0.20699999999999999</v>
      </c>
      <c r="F58" s="334"/>
      <c r="G58" s="334">
        <f t="shared" si="21"/>
        <v>-0.23599999999999999</v>
      </c>
      <c r="H58" s="334"/>
      <c r="I58" s="334">
        <f t="shared" si="22"/>
        <v>2.9000000000000001E-2</v>
      </c>
      <c r="J58" s="334"/>
      <c r="K58" s="334">
        <f t="shared" si="23"/>
        <v>1E-3</v>
      </c>
      <c r="L58" s="334"/>
      <c r="M58" s="334">
        <f t="shared" si="24"/>
        <v>-0.112</v>
      </c>
      <c r="N58" s="334">
        <f t="shared" si="25"/>
        <v>-3.9E-2</v>
      </c>
      <c r="O58" s="334"/>
      <c r="P58" s="334">
        <f t="shared" si="26"/>
        <v>-6.2E-2</v>
      </c>
      <c r="Q58" s="334"/>
      <c r="R58" s="334">
        <f t="shared" si="27"/>
        <v>5.0000000000000001E-3</v>
      </c>
      <c r="S58" s="307"/>
      <c r="U58" s="349">
        <f t="shared" si="28"/>
        <v>0</v>
      </c>
      <c r="V58" s="349">
        <f t="shared" si="29"/>
        <v>0</v>
      </c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x14ac:dyDescent="0.25">
      <c r="B59" s="341">
        <v>4</v>
      </c>
      <c r="C59" s="427"/>
      <c r="D59" s="344"/>
      <c r="E59" s="334"/>
      <c r="F59" s="334"/>
      <c r="G59" s="334"/>
      <c r="H59" s="373" t="s">
        <v>1855</v>
      </c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07"/>
      <c r="U59" s="349">
        <f t="shared" si="28"/>
        <v>0</v>
      </c>
      <c r="V59" s="349">
        <f t="shared" si="29"/>
        <v>0</v>
      </c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x14ac:dyDescent="0.25">
      <c r="B60" s="341">
        <v>5</v>
      </c>
      <c r="C60" s="427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07"/>
      <c r="U60" s="349">
        <f t="shared" si="28"/>
        <v>0</v>
      </c>
      <c r="V60" s="349">
        <f t="shared" si="29"/>
        <v>0</v>
      </c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x14ac:dyDescent="0.25"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x14ac:dyDescent="0.25"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x14ac:dyDescent="0.25">
      <c r="C63" s="350" t="s">
        <v>1837</v>
      </c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x14ac:dyDescent="0.25">
      <c r="C64" s="350" t="s">
        <v>1860</v>
      </c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x14ac:dyDescent="0.25">
      <c r="C65" s="300"/>
      <c r="D65" s="307"/>
      <c r="E65" s="319"/>
      <c r="F65" s="302"/>
      <c r="G65" s="423" t="s">
        <v>1838</v>
      </c>
      <c r="H65" s="423"/>
      <c r="I65" s="423"/>
      <c r="J65" s="302"/>
      <c r="K65" s="423" t="s">
        <v>357</v>
      </c>
      <c r="L65" s="423"/>
      <c r="M65" s="423"/>
      <c r="N65" s="423"/>
      <c r="O65" s="423"/>
      <c r="P65" s="423"/>
      <c r="Q65" s="423"/>
      <c r="R65" s="423"/>
      <c r="S65" s="423"/>
      <c r="U65" s="347" t="s">
        <v>1834</v>
      </c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x14ac:dyDescent="0.25">
      <c r="C66" s="321"/>
      <c r="D66" s="321"/>
      <c r="E66" s="316" t="s">
        <v>115</v>
      </c>
      <c r="F66" s="313"/>
      <c r="G66" s="314" t="s">
        <v>509</v>
      </c>
      <c r="H66" s="313"/>
      <c r="I66" s="313" t="s">
        <v>1569</v>
      </c>
      <c r="J66" s="315"/>
      <c r="K66" s="316" t="s">
        <v>1581</v>
      </c>
      <c r="L66" s="313"/>
      <c r="M66" s="313" t="s">
        <v>486</v>
      </c>
      <c r="N66" s="317" t="s">
        <v>1851</v>
      </c>
      <c r="O66" s="318"/>
      <c r="P66" s="317" t="s">
        <v>1583</v>
      </c>
      <c r="Q66" s="318"/>
      <c r="R66" s="317" t="s">
        <v>1584</v>
      </c>
      <c r="S66" s="318"/>
      <c r="U66" s="347" t="s">
        <v>1835</v>
      </c>
      <c r="V66" s="347" t="s">
        <v>1836</v>
      </c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x14ac:dyDescent="0.25">
      <c r="B67" s="341">
        <v>1</v>
      </c>
      <c r="C67" s="420" t="s">
        <v>244</v>
      </c>
      <c r="D67" s="342" t="str">
        <f>INDEX($AO$58:$AO$78,MATCH(LARGE($AP$58:$AP$78,ROWS($B$67:$B67)),$AP$58:$AP$78,0),0)</f>
        <v>Hong Kong</v>
      </c>
      <c r="E67" s="334">
        <f>VLOOKUP($D67,$AO$14:$AX$34,2,FALSE)/1000</f>
        <v>412.00599999999997</v>
      </c>
      <c r="F67" s="334"/>
      <c r="G67" s="334">
        <f>VLOOKUP($D67,$AO$14:$AX$34,3,FALSE)/1000</f>
        <v>24.672999999999998</v>
      </c>
      <c r="H67" s="334"/>
      <c r="I67" s="334">
        <f>VLOOKUP($D67,$AO$14:$AX$34,4,FALSE)/1000</f>
        <v>387.33300000000003</v>
      </c>
      <c r="J67" s="334"/>
      <c r="K67" s="334">
        <f>VLOOKUP($D67,$AO$14:$AX$34,5,FALSE)/1000</f>
        <v>10.811999999999999</v>
      </c>
      <c r="L67" s="334"/>
      <c r="M67" s="334">
        <f>VLOOKUP($D67,$AO$14:$AX$34,6,FALSE)/1000</f>
        <v>102.828</v>
      </c>
      <c r="N67" s="334">
        <f>VLOOKUP($D67,$AO$14:$AX$34,8,FALSE)/1000</f>
        <v>19.966000000000001</v>
      </c>
      <c r="O67" s="334"/>
      <c r="P67" s="334">
        <f>VLOOKUP($D67,$AO$14:$AX$34,9,FALSE)/1000</f>
        <v>152.96100000000001</v>
      </c>
      <c r="Q67" s="334"/>
      <c r="R67" s="334">
        <f>VLOOKUP($D67,$AO$14:$AX$34,10,FALSE)/1000</f>
        <v>125.438</v>
      </c>
      <c r="S67" s="307"/>
      <c r="U67" s="349">
        <f>E67-SUM(G67:I67)</f>
        <v>0</v>
      </c>
      <c r="V67" s="349">
        <f>E67-SUM(K67:R67)</f>
        <v>9.9999999997635314E-4</v>
      </c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x14ac:dyDescent="0.25">
      <c r="B68" s="341">
        <v>2</v>
      </c>
      <c r="C68" s="421"/>
      <c r="D68" s="342" t="str">
        <f>INDEX($AO$58:$AO$78,MATCH(LARGE($AP$58:$AP$78,ROWS($B$67:$B68)),$AP$58:$AP$78,0),0)</f>
        <v>Jersey</v>
      </c>
      <c r="E68" s="334">
        <f t="shared" ref="E68:E74" si="30">VLOOKUP($D68,$AO$14:$AX$34,2,FALSE)/1000</f>
        <v>28.841000000000001</v>
      </c>
      <c r="F68" s="334"/>
      <c r="G68" s="334">
        <f t="shared" ref="G68:G74" si="31">VLOOKUP($D68,$AO$14:$AX$34,3,FALSE)/1000</f>
        <v>24.681000000000001</v>
      </c>
      <c r="H68" s="334"/>
      <c r="I68" s="334">
        <f t="shared" ref="I68:I74" si="32">VLOOKUP($D68,$AO$14:$AX$34,4,FALSE)/1000</f>
        <v>4.1589999999999998</v>
      </c>
      <c r="J68" s="334"/>
      <c r="K68" s="334">
        <f t="shared" ref="K68:K74" si="33">VLOOKUP($D68,$AO$14:$AX$34,5,FALSE)/1000</f>
        <v>0.1</v>
      </c>
      <c r="L68" s="334"/>
      <c r="M68" s="334">
        <f t="shared" ref="M68:M74" si="34">VLOOKUP($D68,$AO$14:$AX$34,6,FALSE)/1000</f>
        <v>5.6000000000000001E-2</v>
      </c>
      <c r="N68" s="334">
        <f t="shared" ref="N68:N74" si="35">VLOOKUP($D68,$AO$14:$AX$34,8,FALSE)/1000</f>
        <v>13.423</v>
      </c>
      <c r="O68" s="334"/>
      <c r="P68" s="334">
        <f t="shared" ref="P68:P74" si="36">VLOOKUP($D68,$AO$14:$AX$34,9,FALSE)/1000</f>
        <v>10.659000000000001</v>
      </c>
      <c r="Q68" s="334"/>
      <c r="R68" s="334">
        <f t="shared" ref="R68:R74" si="37">VLOOKUP($D68,$AO$14:$AX$34,10,FALSE)/1000</f>
        <v>4.6029999999999998</v>
      </c>
      <c r="S68" s="307"/>
      <c r="U68" s="349">
        <f t="shared" ref="U68:U76" si="38">E68-SUM(G68:I68)</f>
        <v>1.0000000000012221E-3</v>
      </c>
      <c r="V68" s="349">
        <f t="shared" ref="V68:V76" si="39">E68-SUM(K68:R68)</f>
        <v>0</v>
      </c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x14ac:dyDescent="0.25">
      <c r="B69" s="341">
        <v>3</v>
      </c>
      <c r="C69" s="421"/>
      <c r="D69" s="342" t="str">
        <f>INDEX($AO$58:$AO$78,MATCH(LARGE($AP$58:$AP$78,ROWS($B$67:$B69)),$AP$58:$AP$78,0),0)</f>
        <v>Bahamas</v>
      </c>
      <c r="E69" s="334">
        <f t="shared" si="30"/>
        <v>3.0259999999999998</v>
      </c>
      <c r="F69" s="334"/>
      <c r="G69" s="334">
        <f t="shared" si="31"/>
        <v>3.004</v>
      </c>
      <c r="H69" s="334"/>
      <c r="I69" s="334">
        <f t="shared" si="32"/>
        <v>2.1000000000000001E-2</v>
      </c>
      <c r="J69" s="334"/>
      <c r="K69" s="334">
        <f t="shared" si="33"/>
        <v>0.59599999999999997</v>
      </c>
      <c r="L69" s="334"/>
      <c r="M69" s="334">
        <f>VLOOKUP($D69,$AO$14:$AX$34,6,FALSE)/1000</f>
        <v>0</v>
      </c>
      <c r="N69" s="334">
        <f t="shared" si="35"/>
        <v>1.292</v>
      </c>
      <c r="O69" s="334"/>
      <c r="P69" s="334">
        <f t="shared" si="36"/>
        <v>1.097</v>
      </c>
      <c r="Q69" s="334"/>
      <c r="R69" s="334">
        <f t="shared" si="37"/>
        <v>3.9E-2</v>
      </c>
      <c r="S69" s="307"/>
      <c r="U69" s="349">
        <f t="shared" si="38"/>
        <v>9.9999999999988987E-4</v>
      </c>
      <c r="V69" s="349">
        <f t="shared" si="39"/>
        <v>1.9999999999997797E-3</v>
      </c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x14ac:dyDescent="0.25">
      <c r="B70" s="341">
        <v>4</v>
      </c>
      <c r="C70" s="421"/>
      <c r="D70" s="342" t="str">
        <f>INDEX($AO$58:$AO$78,MATCH(LARGE($AP$58:$AP$78,ROWS($B$67:$B70)),$AP$58:$AP$78,0),0)</f>
        <v>Bermuda</v>
      </c>
      <c r="E70" s="334">
        <f t="shared" si="30"/>
        <v>9.14</v>
      </c>
      <c r="F70" s="334"/>
      <c r="G70" s="334">
        <f t="shared" si="31"/>
        <v>6.8120000000000003</v>
      </c>
      <c r="H70" s="334"/>
      <c r="I70" s="334">
        <f t="shared" si="32"/>
        <v>2.3279999999999998</v>
      </c>
      <c r="J70" s="334"/>
      <c r="K70" s="334">
        <f t="shared" si="33"/>
        <v>0.29499999999999998</v>
      </c>
      <c r="L70" s="334"/>
      <c r="M70" s="334">
        <f t="shared" si="34"/>
        <v>0.123</v>
      </c>
      <c r="N70" s="334">
        <f t="shared" si="35"/>
        <v>2.8039999999999998</v>
      </c>
      <c r="O70" s="334"/>
      <c r="P70" s="334">
        <f t="shared" si="36"/>
        <v>3.964</v>
      </c>
      <c r="Q70" s="334"/>
      <c r="R70" s="334">
        <f t="shared" si="37"/>
        <v>1.9530000000000001</v>
      </c>
      <c r="S70" s="307"/>
      <c r="U70" s="349">
        <f t="shared" si="38"/>
        <v>0</v>
      </c>
      <c r="V70" s="349">
        <f t="shared" si="39"/>
        <v>1.0000000000012221E-3</v>
      </c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x14ac:dyDescent="0.25">
      <c r="B71" s="341">
        <v>5</v>
      </c>
      <c r="C71" s="422"/>
      <c r="D71" s="342" t="str">
        <f>INDEX($AO$58:$AO$78,MATCH(LARGE($AP$58:$AP$78,ROWS($B$67:$B71)),$AP$58:$AP$78,0),0)</f>
        <v>Singapore</v>
      </c>
      <c r="E71" s="335">
        <f t="shared" si="30"/>
        <v>108.878</v>
      </c>
      <c r="F71" s="335"/>
      <c r="G71" s="335">
        <f t="shared" si="31"/>
        <v>26.1</v>
      </c>
      <c r="H71" s="335"/>
      <c r="I71" s="335">
        <f t="shared" si="32"/>
        <v>82.778000000000006</v>
      </c>
      <c r="J71" s="335"/>
      <c r="K71" s="335">
        <f t="shared" si="33"/>
        <v>8.0839999999999996</v>
      </c>
      <c r="L71" s="335"/>
      <c r="M71" s="335">
        <f t="shared" si="34"/>
        <v>33.935000000000002</v>
      </c>
      <c r="N71" s="335">
        <f t="shared" si="35"/>
        <v>4.43</v>
      </c>
      <c r="O71" s="335"/>
      <c r="P71" s="335">
        <f t="shared" si="36"/>
        <v>32.18</v>
      </c>
      <c r="Q71" s="335"/>
      <c r="R71" s="335">
        <f t="shared" si="37"/>
        <v>30.248000000000001</v>
      </c>
      <c r="S71" s="322"/>
      <c r="U71" s="349">
        <f t="shared" si="38"/>
        <v>0</v>
      </c>
      <c r="V71" s="349">
        <f t="shared" si="39"/>
        <v>9.9999999999056399E-4</v>
      </c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x14ac:dyDescent="0.25">
      <c r="B72" s="341">
        <v>1</v>
      </c>
      <c r="C72" s="424" t="s">
        <v>257</v>
      </c>
      <c r="D72" s="345" t="str">
        <f>INDEX($AO$58:$AO$78,MATCH(SMALL($AP$58:$AP$78,ROWS($B$72:$B72)),$AP$58:$AP$78,0),0)</f>
        <v>Cayman Islands</v>
      </c>
      <c r="E72" s="334">
        <f t="shared" si="30"/>
        <v>43.883000000000003</v>
      </c>
      <c r="F72" s="334"/>
      <c r="G72" s="334">
        <f t="shared" si="31"/>
        <v>43.817999999999998</v>
      </c>
      <c r="H72" s="334"/>
      <c r="I72" s="334">
        <f t="shared" si="32"/>
        <v>6.5000000000000002E-2</v>
      </c>
      <c r="J72" s="334"/>
      <c r="K72" s="334">
        <f t="shared" si="33"/>
        <v>0.27100000000000002</v>
      </c>
      <c r="L72" s="334"/>
      <c r="M72" s="334">
        <f t="shared" si="34"/>
        <v>8.6999999999999994E-2</v>
      </c>
      <c r="N72" s="334">
        <f t="shared" si="35"/>
        <v>37.185000000000002</v>
      </c>
      <c r="O72" s="334"/>
      <c r="P72" s="334">
        <f t="shared" si="36"/>
        <v>5.24</v>
      </c>
      <c r="Q72" s="334"/>
      <c r="R72" s="334">
        <f t="shared" si="37"/>
        <v>1.1000000000000001</v>
      </c>
      <c r="S72" s="307"/>
      <c r="U72" s="349">
        <f t="shared" si="38"/>
        <v>0</v>
      </c>
      <c r="V72" s="349">
        <f t="shared" si="39"/>
        <v>0</v>
      </c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x14ac:dyDescent="0.25">
      <c r="B73" s="341">
        <v>2</v>
      </c>
      <c r="C73" s="427"/>
      <c r="D73" s="344" t="str">
        <f>INDEX($AO$58:$AO$78,MATCH(SMALL($AP$58:$AP$78,ROWS($B$72:$B73)),$AP$58:$AP$78,0),0)</f>
        <v>West Indies UK</v>
      </c>
      <c r="E73" s="334">
        <f t="shared" si="30"/>
        <v>11.581</v>
      </c>
      <c r="F73" s="334"/>
      <c r="G73" s="334">
        <f t="shared" si="31"/>
        <v>11.468</v>
      </c>
      <c r="H73" s="334"/>
      <c r="I73" s="334">
        <f t="shared" si="32"/>
        <v>0.114</v>
      </c>
      <c r="J73" s="334"/>
      <c r="K73" s="334">
        <f t="shared" si="33"/>
        <v>0.10100000000000001</v>
      </c>
      <c r="L73" s="334"/>
      <c r="M73" s="334">
        <f t="shared" si="34"/>
        <v>1E-3</v>
      </c>
      <c r="N73" s="334">
        <f t="shared" si="35"/>
        <v>1.889</v>
      </c>
      <c r="O73" s="334"/>
      <c r="P73" s="334">
        <f t="shared" si="36"/>
        <v>8.3859999999999992</v>
      </c>
      <c r="Q73" s="334"/>
      <c r="R73" s="334">
        <f t="shared" si="37"/>
        <v>1.204</v>
      </c>
      <c r="S73" s="307"/>
      <c r="U73" s="349">
        <f t="shared" si="38"/>
        <v>-1.0000000000012221E-3</v>
      </c>
      <c r="V73" s="349">
        <f t="shared" si="39"/>
        <v>0</v>
      </c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x14ac:dyDescent="0.25">
      <c r="B74" s="341">
        <v>3</v>
      </c>
      <c r="C74" s="427"/>
      <c r="D74" s="344" t="str">
        <f>INDEX($AO$58:$AO$78,MATCH(SMALL($AP$58:$AP$78,ROWS($B$72:$B74)),$AP$58:$AP$78,0),0)</f>
        <v>Isle of Man</v>
      </c>
      <c r="E74" s="334">
        <f t="shared" si="30"/>
        <v>6.194</v>
      </c>
      <c r="F74" s="334"/>
      <c r="G74" s="334">
        <f t="shared" si="31"/>
        <v>4.0129999999999999</v>
      </c>
      <c r="H74" s="334"/>
      <c r="I74" s="334">
        <f t="shared" si="32"/>
        <v>2.181</v>
      </c>
      <c r="J74" s="334"/>
      <c r="K74" s="334">
        <f t="shared" si="33"/>
        <v>6.6000000000000003E-2</v>
      </c>
      <c r="L74" s="334"/>
      <c r="M74" s="334">
        <f t="shared" si="34"/>
        <v>0.32700000000000001</v>
      </c>
      <c r="N74" s="334">
        <f t="shared" si="35"/>
        <v>0.19600000000000001</v>
      </c>
      <c r="O74" s="334"/>
      <c r="P74" s="334">
        <f t="shared" si="36"/>
        <v>3.4590000000000001</v>
      </c>
      <c r="Q74" s="334"/>
      <c r="R74" s="334">
        <f t="shared" si="37"/>
        <v>2.1459999999999999</v>
      </c>
      <c r="S74" s="307"/>
      <c r="U74" s="349">
        <f t="shared" si="38"/>
        <v>0</v>
      </c>
      <c r="V74" s="349">
        <f t="shared" si="39"/>
        <v>0</v>
      </c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x14ac:dyDescent="0.25">
      <c r="B75" s="341">
        <v>4</v>
      </c>
      <c r="C75" s="427"/>
      <c r="D75" s="344"/>
      <c r="E75" s="334"/>
      <c r="F75" s="334"/>
      <c r="G75" s="334"/>
      <c r="H75" s="373" t="s">
        <v>1855</v>
      </c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07"/>
      <c r="U75" s="349">
        <f t="shared" si="38"/>
        <v>0</v>
      </c>
      <c r="V75" s="349">
        <f t="shared" si="39"/>
        <v>0</v>
      </c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x14ac:dyDescent="0.25">
      <c r="B76" s="341">
        <v>5</v>
      </c>
      <c r="C76" s="427"/>
      <c r="E76" s="334"/>
      <c r="F76" s="334"/>
      <c r="G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07"/>
      <c r="U76" s="349">
        <f t="shared" si="38"/>
        <v>0</v>
      </c>
      <c r="V76" s="349">
        <f t="shared" si="39"/>
        <v>0</v>
      </c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x14ac:dyDescent="0.25"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x14ac:dyDescent="0.25"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x14ac:dyDescent="0.25"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x14ac:dyDescent="0.25"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x14ac:dyDescent="0.25"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x14ac:dyDescent="0.25"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x14ac:dyDescent="0.25">
      <c r="C83" s="350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x14ac:dyDescent="0.25">
      <c r="C84" s="350" t="s">
        <v>1858</v>
      </c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x14ac:dyDescent="0.25">
      <c r="C85" s="300"/>
      <c r="D85" s="307"/>
      <c r="E85" s="31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x14ac:dyDescent="0.25">
      <c r="C86" s="307"/>
      <c r="D86" s="307"/>
      <c r="E86" s="319"/>
      <c r="F86" s="302"/>
      <c r="G86" s="423" t="s">
        <v>1838</v>
      </c>
      <c r="H86" s="423"/>
      <c r="I86" s="423"/>
      <c r="J86" s="302"/>
      <c r="K86" s="423" t="s">
        <v>357</v>
      </c>
      <c r="L86" s="423"/>
      <c r="M86" s="423"/>
      <c r="N86" s="423"/>
      <c r="O86" s="423"/>
      <c r="P86" s="423"/>
      <c r="Q86" s="423"/>
      <c r="R86" s="423"/>
      <c r="S86" s="423"/>
      <c r="U86" s="347" t="s">
        <v>1834</v>
      </c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x14ac:dyDescent="0.25">
      <c r="C87" s="321"/>
      <c r="D87" s="321"/>
      <c r="E87" s="316" t="s">
        <v>115</v>
      </c>
      <c r="F87" s="313"/>
      <c r="G87" s="314" t="s">
        <v>509</v>
      </c>
      <c r="H87" s="313"/>
      <c r="I87" s="313" t="s">
        <v>1569</v>
      </c>
      <c r="J87" s="315"/>
      <c r="K87" s="316" t="s">
        <v>1581</v>
      </c>
      <c r="L87" s="313"/>
      <c r="M87" s="313" t="s">
        <v>486</v>
      </c>
      <c r="N87" s="317" t="s">
        <v>1851</v>
      </c>
      <c r="O87" s="318"/>
      <c r="P87" s="317" t="s">
        <v>1583</v>
      </c>
      <c r="Q87" s="318"/>
      <c r="R87" s="317" t="s">
        <v>1584</v>
      </c>
      <c r="S87" s="318"/>
      <c r="U87" s="347" t="s">
        <v>1835</v>
      </c>
      <c r="V87" s="347" t="s">
        <v>1836</v>
      </c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x14ac:dyDescent="0.25">
      <c r="B88" s="341">
        <v>1</v>
      </c>
      <c r="C88" s="420" t="s">
        <v>244</v>
      </c>
      <c r="D88" s="342" t="str">
        <f>INDEX($BC$183:$BC$341,MATCH(LARGE($BD$183:$BD$341,ROWS($B$88:$B88)),$BD$183:$BD$341,0),0)</f>
        <v>India</v>
      </c>
      <c r="E88" s="334">
        <f>VLOOKUP($D88,$BC$183:$BL$341,2,FALSE)/1000</f>
        <v>4.9640000000000004</v>
      </c>
      <c r="F88" s="334"/>
      <c r="G88" s="334">
        <f>VLOOKUP($D88,$BC$183:$BL$341,3,FALSE)/1000</f>
        <v>1.6020000000000001</v>
      </c>
      <c r="H88" s="334"/>
      <c r="I88" s="334">
        <f>VLOOKUP($D88,$BC$183:$BL$341,4,FALSE)/1000</f>
        <v>3.3620000000000001</v>
      </c>
      <c r="J88" s="334"/>
      <c r="K88" s="334">
        <f>VLOOKUP($D88,$BC$183:$BL$341,5,FALSE)/1000</f>
        <v>2.6720000000000002</v>
      </c>
      <c r="L88" s="334"/>
      <c r="M88" s="334">
        <f>VLOOKUP($D88,$BC$183:$BL$341,6,FALSE)/1000</f>
        <v>1.419</v>
      </c>
      <c r="N88" s="334">
        <f>VLOOKUP($D88,$BC$183:$BL$341,8,FALSE)/1000</f>
        <v>0.13100000000000001</v>
      </c>
      <c r="O88" s="334"/>
      <c r="P88" s="334">
        <f>VLOOKUP($D88,$BC$183:$BL$341,9,FALSE)/1000</f>
        <v>0.878</v>
      </c>
      <c r="Q88" s="334"/>
      <c r="R88" s="334">
        <f>VLOOKUP($D88,$BC$183:$BL$341,10,FALSE)/1000</f>
        <v>-0.13600000000000001</v>
      </c>
      <c r="S88" s="307"/>
      <c r="U88" s="349">
        <f>E88-SUM(G88:I88)</f>
        <v>0</v>
      </c>
      <c r="V88" s="349">
        <f>E88-SUM(K88:R88)</f>
        <v>0</v>
      </c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x14ac:dyDescent="0.25">
      <c r="B89" s="341">
        <v>2</v>
      </c>
      <c r="C89" s="427"/>
      <c r="D89" s="342" t="str">
        <f>INDEX($BC$183:$BC$341,MATCH(LARGE($BD$183:$BD$341,ROWS($B$88:$B89)),$BD$183:$BD$341,0),0)</f>
        <v>Taiwan</v>
      </c>
      <c r="E89" s="334">
        <f t="shared" ref="E89:E97" si="40">VLOOKUP($D89,$BC$183:$BL$341,2,FALSE)/1000</f>
        <v>4.8049999999999997</v>
      </c>
      <c r="F89" s="334"/>
      <c r="G89" s="334">
        <f t="shared" ref="G89:G97" si="41">VLOOKUP($D89,$BC$183:$BL$341,3,FALSE)/1000</f>
        <v>2.2999999999999998</v>
      </c>
      <c r="H89" s="334"/>
      <c r="I89" s="334">
        <f t="shared" ref="I89:I97" si="42">VLOOKUP($D89,$BC$183:$BL$341,4,FALSE)/1000</f>
        <v>2.5049999999999999</v>
      </c>
      <c r="J89" s="334"/>
      <c r="K89" s="334">
        <f t="shared" ref="K89:K97" si="43">VLOOKUP($D89,$BC$183:$BL$341,5,FALSE)/1000</f>
        <v>0.219</v>
      </c>
      <c r="L89" s="334"/>
      <c r="M89" s="334">
        <f t="shared" ref="M89:M97" si="44">VLOOKUP($D89,$BC$183:$BL$341,6,FALSE)/1000</f>
        <v>2.86</v>
      </c>
      <c r="N89" s="334">
        <f t="shared" ref="N89:N97" si="45">VLOOKUP($D89,$BC$183:$BL$341,8,FALSE)/1000</f>
        <v>0.30299999999999999</v>
      </c>
      <c r="O89" s="334"/>
      <c r="P89" s="334">
        <f t="shared" ref="P89:P97" si="46">VLOOKUP($D89,$BC$183:$BL$341,9,FALSE)/1000</f>
        <v>1.022</v>
      </c>
      <c r="Q89" s="334"/>
      <c r="R89" s="334">
        <f t="shared" ref="R89:R97" si="47">VLOOKUP($D89,$BC$183:$BL$341,10,FALSE)/1000</f>
        <v>0.4</v>
      </c>
      <c r="S89" s="307"/>
      <c r="U89" s="349">
        <f t="shared" ref="U89:U97" si="48">E89-SUM(G89:I89)</f>
        <v>0</v>
      </c>
      <c r="V89" s="349">
        <f t="shared" ref="V89:V97" si="49">E89-SUM(K89:R89)</f>
        <v>9.9999999999944578E-4</v>
      </c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x14ac:dyDescent="0.25">
      <c r="B90" s="341">
        <v>3</v>
      </c>
      <c r="C90" s="427"/>
      <c r="D90" s="342" t="str">
        <f>INDEX($BC$183:$BC$341,MATCH(LARGE($BD$183:$BD$341,ROWS($B$88:$B90)),$BD$183:$BD$341,0),0)</f>
        <v>Malaysia</v>
      </c>
      <c r="E90" s="334">
        <f t="shared" si="40"/>
        <v>3.6890000000000001</v>
      </c>
      <c r="F90" s="334"/>
      <c r="G90" s="334">
        <f t="shared" si="41"/>
        <v>1.758</v>
      </c>
      <c r="H90" s="334"/>
      <c r="I90" s="334">
        <f t="shared" si="42"/>
        <v>1.931</v>
      </c>
      <c r="J90" s="334"/>
      <c r="K90" s="334">
        <f t="shared" si="43"/>
        <v>1.125</v>
      </c>
      <c r="L90" s="334"/>
      <c r="M90" s="334">
        <f t="shared" si="44"/>
        <v>0.82099999999999995</v>
      </c>
      <c r="N90" s="334">
        <f t="shared" si="45"/>
        <v>0.16500000000000001</v>
      </c>
      <c r="O90" s="334"/>
      <c r="P90" s="334">
        <f t="shared" si="46"/>
        <v>1.2969999999999999</v>
      </c>
      <c r="Q90" s="334"/>
      <c r="R90" s="334">
        <f t="shared" si="47"/>
        <v>0.28199999999999997</v>
      </c>
      <c r="S90" s="307"/>
      <c r="U90" s="349">
        <f t="shared" si="48"/>
        <v>0</v>
      </c>
      <c r="V90" s="349">
        <f t="shared" si="49"/>
        <v>-9.9999999999944578E-4</v>
      </c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x14ac:dyDescent="0.25">
      <c r="B91" s="341">
        <v>4</v>
      </c>
      <c r="C91" s="427"/>
      <c r="D91" s="342" t="str">
        <f>INDEX($BC$183:$BC$341,MATCH(LARGE($BD$183:$BD$341,ROWS($B$88:$B91)),$BD$183:$BD$341,0),0)</f>
        <v>Mexico</v>
      </c>
      <c r="E91" s="334">
        <f t="shared" si="40"/>
        <v>3.3029999999999999</v>
      </c>
      <c r="F91" s="334"/>
      <c r="G91" s="334">
        <f t="shared" si="41"/>
        <v>0.84599999999999997</v>
      </c>
      <c r="H91" s="334"/>
      <c r="I91" s="334">
        <f t="shared" si="42"/>
        <v>2.456</v>
      </c>
      <c r="J91" s="334"/>
      <c r="K91" s="334">
        <f t="shared" si="43"/>
        <v>1.109</v>
      </c>
      <c r="L91" s="334"/>
      <c r="M91" s="334">
        <f t="shared" si="44"/>
        <v>0.77500000000000002</v>
      </c>
      <c r="N91" s="334">
        <f t="shared" si="45"/>
        <v>0.16600000000000001</v>
      </c>
      <c r="O91" s="334"/>
      <c r="P91" s="334">
        <f t="shared" si="46"/>
        <v>0.84099999999999997</v>
      </c>
      <c r="Q91" s="334"/>
      <c r="R91" s="334">
        <f t="shared" si="47"/>
        <v>0.41</v>
      </c>
      <c r="S91" s="307"/>
      <c r="U91" s="349">
        <f t="shared" si="48"/>
        <v>9.9999999999988987E-4</v>
      </c>
      <c r="V91" s="349">
        <f t="shared" si="49"/>
        <v>1.9999999999997797E-3</v>
      </c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x14ac:dyDescent="0.25">
      <c r="B92" s="341">
        <v>5</v>
      </c>
      <c r="C92" s="422"/>
      <c r="D92" s="342" t="str">
        <f>INDEX($BC$183:$BC$341,MATCH(LARGE($BD$183:$BD$341,ROWS($B$88:$B92)),$BD$183:$BD$341,0),0)</f>
        <v>Israel</v>
      </c>
      <c r="E92" s="335">
        <f t="shared" si="40"/>
        <v>1.7310000000000001</v>
      </c>
      <c r="F92" s="335"/>
      <c r="G92" s="335">
        <f t="shared" si="41"/>
        <v>0.40400000000000003</v>
      </c>
      <c r="H92" s="335"/>
      <c r="I92" s="335">
        <f t="shared" si="42"/>
        <v>1.327</v>
      </c>
      <c r="J92" s="335"/>
      <c r="K92" s="335">
        <f t="shared" si="43"/>
        <v>0.14499999999999999</v>
      </c>
      <c r="L92" s="335"/>
      <c r="M92" s="335">
        <f t="shared" si="44"/>
        <v>1.0680000000000001</v>
      </c>
      <c r="N92" s="335">
        <f t="shared" si="45"/>
        <v>6.2E-2</v>
      </c>
      <c r="O92" s="335"/>
      <c r="P92" s="335">
        <f t="shared" si="46"/>
        <v>0.42099999999999999</v>
      </c>
      <c r="Q92" s="335"/>
      <c r="R92" s="335">
        <f t="shared" si="47"/>
        <v>3.5000000000000003E-2</v>
      </c>
      <c r="S92" s="322"/>
      <c r="U92" s="349">
        <f t="shared" si="48"/>
        <v>0</v>
      </c>
      <c r="V92" s="349">
        <f t="shared" si="49"/>
        <v>0</v>
      </c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x14ac:dyDescent="0.25">
      <c r="B93" s="341">
        <v>1</v>
      </c>
      <c r="C93" s="424" t="s">
        <v>257</v>
      </c>
      <c r="D93" s="345" t="str">
        <f>INDEX($BC$183:$BC$341,MATCH(SMALL($BD$183:$BD$341,ROWS($B$93:$B93)),$BD$183:$BD$341,0),0)</f>
        <v>China</v>
      </c>
      <c r="E93" s="334">
        <f t="shared" si="40"/>
        <v>-6.6539999999999999</v>
      </c>
      <c r="F93" s="334"/>
      <c r="G93" s="334">
        <f t="shared" si="41"/>
        <v>-3.5179999999999998</v>
      </c>
      <c r="H93" s="334"/>
      <c r="I93" s="334">
        <f t="shared" si="42"/>
        <v>-3.1349999999999998</v>
      </c>
      <c r="J93" s="334"/>
      <c r="K93" s="334">
        <f t="shared" si="43"/>
        <v>-1.7070000000000001</v>
      </c>
      <c r="L93" s="334"/>
      <c r="M93" s="334">
        <f t="shared" si="44"/>
        <v>-10.352</v>
      </c>
      <c r="N93" s="334">
        <f t="shared" si="45"/>
        <v>0.437</v>
      </c>
      <c r="O93" s="334"/>
      <c r="P93" s="334">
        <f t="shared" si="46"/>
        <v>4.0640000000000001</v>
      </c>
      <c r="Q93" s="334"/>
      <c r="R93" s="334">
        <f t="shared" si="47"/>
        <v>0.90500000000000003</v>
      </c>
      <c r="S93" s="307"/>
      <c r="U93" s="349">
        <f t="shared" si="48"/>
        <v>-1.000000000000334E-3</v>
      </c>
      <c r="V93" s="349">
        <f t="shared" si="49"/>
        <v>-9.999999999985576E-4</v>
      </c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x14ac:dyDescent="0.25">
      <c r="B94" s="341">
        <v>2</v>
      </c>
      <c r="C94" s="427"/>
      <c r="D94" s="344" t="str">
        <f>INDEX($BC$183:$BC$341,MATCH(SMALL($BD$183:$BD$341,ROWS($B$93:$B94)),$BD$183:$BD$341,0),0)</f>
        <v>Kuwait</v>
      </c>
      <c r="E94" s="334">
        <f t="shared" si="40"/>
        <v>-1.5189999999999999</v>
      </c>
      <c r="F94" s="334"/>
      <c r="G94" s="334">
        <f t="shared" si="41"/>
        <v>-1.486</v>
      </c>
      <c r="H94" s="334"/>
      <c r="I94" s="334">
        <f t="shared" si="42"/>
        <v>-3.4000000000000002E-2</v>
      </c>
      <c r="J94" s="334"/>
      <c r="K94" s="334">
        <f t="shared" si="43"/>
        <v>-0.191</v>
      </c>
      <c r="L94" s="334"/>
      <c r="M94" s="334">
        <f t="shared" si="44"/>
        <v>1.4E-2</v>
      </c>
      <c r="N94" s="334">
        <f t="shared" si="45"/>
        <v>-0.45100000000000001</v>
      </c>
      <c r="O94" s="334"/>
      <c r="P94" s="334">
        <f t="shared" si="46"/>
        <v>-3.0000000000000001E-3</v>
      </c>
      <c r="Q94" s="334"/>
      <c r="R94" s="334">
        <f t="shared" si="47"/>
        <v>-0.88700000000000001</v>
      </c>
      <c r="S94" s="307"/>
      <c r="U94" s="349">
        <f t="shared" si="48"/>
        <v>1.0000000000001119E-3</v>
      </c>
      <c r="V94" s="349">
        <f t="shared" si="49"/>
        <v>-9.9999999999988987E-4</v>
      </c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x14ac:dyDescent="0.25">
      <c r="B95" s="341">
        <v>3</v>
      </c>
      <c r="C95" s="427"/>
      <c r="D95" s="344" t="str">
        <f>INDEX($BC$183:$BC$341,MATCH(SMALL($BD$183:$BD$341,ROWS($B$93:$B95)),$BD$183:$BD$341,0),0)</f>
        <v>Czech Republic</v>
      </c>
      <c r="E95" s="334">
        <f t="shared" si="40"/>
        <v>-0.85599999999999998</v>
      </c>
      <c r="F95" s="334"/>
      <c r="G95" s="334">
        <f t="shared" si="41"/>
        <v>-0.38200000000000001</v>
      </c>
      <c r="H95" s="334"/>
      <c r="I95" s="334">
        <f t="shared" si="42"/>
        <v>-0.47399999999999998</v>
      </c>
      <c r="J95" s="334"/>
      <c r="K95" s="334">
        <f t="shared" si="43"/>
        <v>-0.214</v>
      </c>
      <c r="L95" s="334"/>
      <c r="M95" s="334">
        <f t="shared" si="44"/>
        <v>-0.53700000000000003</v>
      </c>
      <c r="N95" s="334">
        <f t="shared" si="45"/>
        <v>-1E-3</v>
      </c>
      <c r="O95" s="334"/>
      <c r="P95" s="334">
        <f t="shared" si="46"/>
        <v>-0.107</v>
      </c>
      <c r="Q95" s="334"/>
      <c r="R95" s="334">
        <f t="shared" si="47"/>
        <v>3.0000000000000001E-3</v>
      </c>
      <c r="S95" s="307"/>
      <c r="U95" s="349">
        <f t="shared" si="48"/>
        <v>0</v>
      </c>
      <c r="V95" s="349">
        <f t="shared" si="49"/>
        <v>0</v>
      </c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x14ac:dyDescent="0.25">
      <c r="B96" s="341">
        <v>4</v>
      </c>
      <c r="C96" s="427"/>
      <c r="D96" s="344" t="str">
        <f>INDEX($BC$183:$BC$341,MATCH(SMALL($BD$183:$BD$341,ROWS($B$93:$B96)),$BD$183:$BD$341,0),0)</f>
        <v>Chile</v>
      </c>
      <c r="E96" s="334">
        <f t="shared" si="40"/>
        <v>-0.72799999999999998</v>
      </c>
      <c r="F96" s="334"/>
      <c r="G96" s="334">
        <f t="shared" si="41"/>
        <v>-0.55900000000000005</v>
      </c>
      <c r="H96" s="334"/>
      <c r="I96" s="334">
        <f t="shared" si="42"/>
        <v>-0.16900000000000001</v>
      </c>
      <c r="J96" s="334"/>
      <c r="K96" s="334">
        <f t="shared" si="43"/>
        <v>-0.40400000000000003</v>
      </c>
      <c r="L96" s="334"/>
      <c r="M96" s="334">
        <f t="shared" si="44"/>
        <v>-0.255</v>
      </c>
      <c r="N96" s="334">
        <f t="shared" si="45"/>
        <v>1.7999999999999999E-2</v>
      </c>
      <c r="O96" s="334"/>
      <c r="P96" s="334">
        <f t="shared" si="46"/>
        <v>-8.5999999999999993E-2</v>
      </c>
      <c r="Q96" s="334"/>
      <c r="R96" s="334">
        <f t="shared" si="47"/>
        <v>0</v>
      </c>
      <c r="S96" s="307"/>
      <c r="U96" s="349">
        <f t="shared" si="48"/>
        <v>0</v>
      </c>
      <c r="V96" s="349">
        <f t="shared" si="49"/>
        <v>-1.0000000000000009E-3</v>
      </c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x14ac:dyDescent="0.25">
      <c r="B97" s="341">
        <v>5</v>
      </c>
      <c r="C97" s="427"/>
      <c r="D97" s="344" t="str">
        <f>INDEX($BC$183:$BC$341,MATCH(SMALL($BD$183:$BD$341,ROWS($B$93:$B97)),$BD$183:$BD$341,0),0)</f>
        <v>Indonesia</v>
      </c>
      <c r="E97" s="334">
        <f t="shared" si="40"/>
        <v>-0.63800000000000001</v>
      </c>
      <c r="F97" s="334"/>
      <c r="G97" s="334">
        <f t="shared" si="41"/>
        <v>-5.0999999999999997E-2</v>
      </c>
      <c r="H97" s="334"/>
      <c r="I97" s="334">
        <f t="shared" si="42"/>
        <v>-0.58699999999999997</v>
      </c>
      <c r="J97" s="334"/>
      <c r="K97" s="334">
        <f t="shared" si="43"/>
        <v>0.22600000000000001</v>
      </c>
      <c r="L97" s="334"/>
      <c r="M97" s="334">
        <f t="shared" si="44"/>
        <v>0.111</v>
      </c>
      <c r="N97" s="334">
        <f t="shared" si="45"/>
        <v>1.4999999999999999E-2</v>
      </c>
      <c r="O97" s="334"/>
      <c r="P97" s="334">
        <f t="shared" si="46"/>
        <v>-0.74</v>
      </c>
      <c r="Q97" s="334"/>
      <c r="R97" s="334">
        <f t="shared" si="47"/>
        <v>-0.20699999999999999</v>
      </c>
      <c r="S97" s="307"/>
      <c r="U97" s="349">
        <f t="shared" si="48"/>
        <v>0</v>
      </c>
      <c r="V97" s="349">
        <f t="shared" si="49"/>
        <v>-4.3000000000000038E-2</v>
      </c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x14ac:dyDescent="0.25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x14ac:dyDescent="0.25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x14ac:dyDescent="0.25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x14ac:dyDescent="0.25">
      <c r="C101" s="350" t="s">
        <v>1859</v>
      </c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x14ac:dyDescent="0.25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x14ac:dyDescent="0.25">
      <c r="C103" s="300"/>
      <c r="D103" s="307"/>
      <c r="E103" s="319"/>
      <c r="F103" s="302"/>
      <c r="G103" s="423" t="s">
        <v>1838</v>
      </c>
      <c r="H103" s="423"/>
      <c r="I103" s="423"/>
      <c r="J103" s="302"/>
      <c r="K103" s="423" t="s">
        <v>357</v>
      </c>
      <c r="L103" s="423"/>
      <c r="M103" s="423"/>
      <c r="N103" s="423"/>
      <c r="O103" s="423"/>
      <c r="P103" s="423"/>
      <c r="Q103" s="423"/>
      <c r="R103" s="423"/>
      <c r="S103" s="423"/>
      <c r="U103" s="347" t="s">
        <v>1834</v>
      </c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x14ac:dyDescent="0.25">
      <c r="C104" s="321"/>
      <c r="D104" s="321"/>
      <c r="E104" s="316" t="s">
        <v>115</v>
      </c>
      <c r="F104" s="313"/>
      <c r="G104" s="314" t="s">
        <v>509</v>
      </c>
      <c r="H104" s="313"/>
      <c r="I104" s="313" t="s">
        <v>1569</v>
      </c>
      <c r="J104" s="315"/>
      <c r="K104" s="316" t="s">
        <v>1581</v>
      </c>
      <c r="L104" s="313"/>
      <c r="M104" s="313" t="s">
        <v>486</v>
      </c>
      <c r="N104" s="317" t="s">
        <v>1582</v>
      </c>
      <c r="O104" s="318"/>
      <c r="P104" s="317" t="s">
        <v>1583</v>
      </c>
      <c r="Q104" s="318"/>
      <c r="R104" s="317" t="s">
        <v>1584</v>
      </c>
      <c r="S104" s="318"/>
      <c r="U104" s="347" t="s">
        <v>1835</v>
      </c>
      <c r="V104" s="347" t="s">
        <v>1836</v>
      </c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x14ac:dyDescent="0.25">
      <c r="B105" s="341">
        <v>1</v>
      </c>
      <c r="C105" s="420" t="s">
        <v>244</v>
      </c>
      <c r="D105" s="342" t="str">
        <f>INDEX($BC$183:$BC$341,MATCH(LARGE($BD$183:$BD$341,ROWS($B$105:$B105)),$BD$183:$BD$341,0),0)</f>
        <v>India</v>
      </c>
      <c r="E105" s="334">
        <f>VLOOKUP($D105,$BC$14:$BL$172,2,FALSE)/1000</f>
        <v>71.894000000000005</v>
      </c>
      <c r="F105" s="334"/>
      <c r="G105" s="334">
        <f>VLOOKUP($D105,$BC$14:$BL$172,3,FALSE)/1000</f>
        <v>24.088000000000001</v>
      </c>
      <c r="H105" s="334"/>
      <c r="I105" s="334">
        <f>VLOOKUP($D105,$BC$14:$BL$172,4,FALSE)/1000</f>
        <v>47.805999999999997</v>
      </c>
      <c r="J105" s="334"/>
      <c r="K105" s="334">
        <f>VLOOKUP($D105,$BC$14:$BL$172,5,FALSE)/1000</f>
        <v>11.05</v>
      </c>
      <c r="L105" s="334"/>
      <c r="M105" s="334">
        <f>VLOOKUP($D105,$BC$14:$BL$172,6,FALSE)/1000</f>
        <v>12.426</v>
      </c>
      <c r="N105" s="334">
        <f>VLOOKUP($D105,$BC$14:$BL$172,8,FALSE)/1000</f>
        <v>12.576000000000001</v>
      </c>
      <c r="O105" s="334"/>
      <c r="P105" s="334">
        <f>VLOOKUP($D105,$BC$14:$BL$172,9,FALSE)/1000</f>
        <v>28.484000000000002</v>
      </c>
      <c r="Q105" s="334"/>
      <c r="R105" s="334">
        <f>VLOOKUP($D105,$BC$14:$BL$172,10,FALSE)/1000</f>
        <v>7.3579999999999997</v>
      </c>
      <c r="S105" s="307"/>
      <c r="U105" s="349">
        <f>E105-SUM(G105:I105)</f>
        <v>0</v>
      </c>
      <c r="V105" s="349">
        <f>E105-SUM(K105:R105)</f>
        <v>0</v>
      </c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x14ac:dyDescent="0.25">
      <c r="B106" s="341">
        <v>2</v>
      </c>
      <c r="C106" s="427"/>
      <c r="D106" s="342" t="str">
        <f>INDEX($BC$183:$BC$341,MATCH(LARGE($BD$183:$BD$341,ROWS($B$105:$B106)),$BD$183:$BD$341,0),0)</f>
        <v>Taiwan</v>
      </c>
      <c r="E106" s="334">
        <f t="shared" ref="E106:E114" si="50">VLOOKUP($D106,$BC$14:$BL$172,2,FALSE)/1000</f>
        <v>58.776000000000003</v>
      </c>
      <c r="F106" s="334"/>
      <c r="G106" s="334">
        <f t="shared" ref="G106:G114" si="51">VLOOKUP($D106,$BC$14:$BL$172,3,FALSE)/1000</f>
        <v>17.12</v>
      </c>
      <c r="H106" s="334"/>
      <c r="I106" s="334">
        <f t="shared" ref="I106:I114" si="52">VLOOKUP($D106,$BC$14:$BL$172,4,FALSE)/1000</f>
        <v>41.655999999999999</v>
      </c>
      <c r="J106" s="334"/>
      <c r="K106" s="334">
        <f t="shared" ref="K106:K114" si="53">VLOOKUP($D106,$BC$14:$BL$172,5,FALSE)/1000</f>
        <v>8.016</v>
      </c>
      <c r="L106" s="334"/>
      <c r="M106" s="334">
        <f t="shared" ref="M106:M114" si="54">VLOOKUP($D106,$BC$14:$BL$172,6,FALSE)/1000</f>
        <v>24.888999999999999</v>
      </c>
      <c r="N106" s="334">
        <f t="shared" ref="N106:N114" si="55">VLOOKUP($D106,$BC$14:$BL$172,8,FALSE)/1000</f>
        <v>2.585</v>
      </c>
      <c r="O106" s="334"/>
      <c r="P106" s="334">
        <f t="shared" ref="P106:P114" si="56">VLOOKUP($D106,$BC$14:$BL$172,9,FALSE)/1000</f>
        <v>10.143000000000001</v>
      </c>
      <c r="Q106" s="334"/>
      <c r="R106" s="334">
        <f t="shared" ref="R106:R114" si="57">VLOOKUP($D106,$BC$14:$BL$172,10,FALSE)/1000</f>
        <v>13.143000000000001</v>
      </c>
      <c r="S106" s="307"/>
      <c r="U106" s="349">
        <f t="shared" ref="U106:U114" si="58">E106-SUM(G106:I106)</f>
        <v>0</v>
      </c>
      <c r="V106" s="349">
        <f t="shared" ref="V106:V114" si="59">E106-SUM(K106:R106)</f>
        <v>0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x14ac:dyDescent="0.25">
      <c r="B107" s="341">
        <v>3</v>
      </c>
      <c r="C107" s="427"/>
      <c r="D107" s="342" t="str">
        <f>INDEX($BC$183:$BC$341,MATCH(LARGE($BD$183:$BD$341,ROWS($B$105:$B107)),$BD$183:$BD$341,0),0)</f>
        <v>Malaysia</v>
      </c>
      <c r="E107" s="334">
        <f t="shared" si="50"/>
        <v>39.085000000000001</v>
      </c>
      <c r="F107" s="334"/>
      <c r="G107" s="334">
        <f t="shared" si="51"/>
        <v>6.9509999999999996</v>
      </c>
      <c r="H107" s="334"/>
      <c r="I107" s="334">
        <f t="shared" si="52"/>
        <v>32.134</v>
      </c>
      <c r="J107" s="334"/>
      <c r="K107" s="334">
        <f t="shared" si="53"/>
        <v>4.1539999999999999</v>
      </c>
      <c r="L107" s="334"/>
      <c r="M107" s="334">
        <f t="shared" si="54"/>
        <v>9.9580000000000002</v>
      </c>
      <c r="N107" s="334">
        <f t="shared" si="55"/>
        <v>1.012</v>
      </c>
      <c r="O107" s="334"/>
      <c r="P107" s="334">
        <f t="shared" si="56"/>
        <v>12.682</v>
      </c>
      <c r="Q107" s="334"/>
      <c r="R107" s="334">
        <f t="shared" si="57"/>
        <v>11.28</v>
      </c>
      <c r="S107" s="307"/>
      <c r="U107" s="349">
        <f t="shared" si="58"/>
        <v>0</v>
      </c>
      <c r="V107" s="349">
        <f t="shared" si="59"/>
        <v>-9.9999999999766942E-4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x14ac:dyDescent="0.25">
      <c r="B108" s="341">
        <v>4</v>
      </c>
      <c r="C108" s="427"/>
      <c r="D108" s="342" t="str">
        <f>INDEX($BC$183:$BC$341,MATCH(LARGE($BD$183:$BD$341,ROWS($B$105:$B108)),$BD$183:$BD$341,0),0)</f>
        <v>Mexico</v>
      </c>
      <c r="E108" s="334">
        <f t="shared" si="50"/>
        <v>34.326000000000001</v>
      </c>
      <c r="F108" s="334"/>
      <c r="G108" s="334">
        <f t="shared" si="51"/>
        <v>3.97</v>
      </c>
      <c r="H108" s="334"/>
      <c r="I108" s="334">
        <f t="shared" si="52"/>
        <v>30.356000000000002</v>
      </c>
      <c r="J108" s="334"/>
      <c r="K108" s="334">
        <f t="shared" si="53"/>
        <v>2.802</v>
      </c>
      <c r="L108" s="334"/>
      <c r="M108" s="334">
        <f t="shared" si="54"/>
        <v>12.329000000000001</v>
      </c>
      <c r="N108" s="334">
        <f t="shared" si="55"/>
        <v>1.5980000000000001</v>
      </c>
      <c r="O108" s="334"/>
      <c r="P108" s="334">
        <f t="shared" si="56"/>
        <v>11.941000000000001</v>
      </c>
      <c r="Q108" s="334"/>
      <c r="R108" s="334">
        <f t="shared" si="57"/>
        <v>5.6550000000000002</v>
      </c>
      <c r="S108" s="307"/>
      <c r="U108" s="349">
        <f t="shared" si="58"/>
        <v>0</v>
      </c>
      <c r="V108" s="349">
        <f t="shared" si="59"/>
        <v>9.9999999999766942E-4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x14ac:dyDescent="0.25">
      <c r="B109" s="341">
        <v>5</v>
      </c>
      <c r="C109" s="422"/>
      <c r="D109" s="343" t="str">
        <f>INDEX($BC$183:$BC$341,MATCH(LARGE($BD$183:$BD$341,ROWS($B$105:$B109)),$BD$183:$BD$341,0),0)</f>
        <v>Israel</v>
      </c>
      <c r="E109" s="335">
        <f t="shared" si="50"/>
        <v>4.1639999999999997</v>
      </c>
      <c r="F109" s="335"/>
      <c r="G109" s="335">
        <f t="shared" si="51"/>
        <v>1.82</v>
      </c>
      <c r="H109" s="335"/>
      <c r="I109" s="335">
        <f t="shared" si="52"/>
        <v>2.3439999999999999</v>
      </c>
      <c r="J109" s="335"/>
      <c r="K109" s="335">
        <f t="shared" si="53"/>
        <v>0.36099999999999999</v>
      </c>
      <c r="L109" s="335"/>
      <c r="M109" s="335">
        <f t="shared" si="54"/>
        <v>1.9790000000000001</v>
      </c>
      <c r="N109" s="335">
        <f t="shared" si="55"/>
        <v>0.153</v>
      </c>
      <c r="O109" s="335"/>
      <c r="P109" s="335">
        <f t="shared" si="56"/>
        <v>1.429</v>
      </c>
      <c r="Q109" s="335"/>
      <c r="R109" s="335">
        <f t="shared" si="57"/>
        <v>0.24299999999999999</v>
      </c>
      <c r="S109" s="322"/>
      <c r="U109" s="349">
        <f t="shared" si="58"/>
        <v>0</v>
      </c>
      <c r="V109" s="349">
        <f t="shared" si="59"/>
        <v>-1.000000000000334E-3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x14ac:dyDescent="0.25">
      <c r="B110" s="341">
        <v>1</v>
      </c>
      <c r="C110" s="424" t="s">
        <v>257</v>
      </c>
      <c r="D110" s="342" t="str">
        <f>INDEX($BC$183:$BC$341,MATCH(SMALL($BD$183:$BD$341,ROWS($B$110:$B110)),$BD$183:$BD$341,0),0)</f>
        <v>China</v>
      </c>
      <c r="E110" s="334">
        <f t="shared" si="50"/>
        <v>202.64599999999999</v>
      </c>
      <c r="F110" s="334"/>
      <c r="G110" s="334">
        <f t="shared" si="51"/>
        <v>95.799000000000007</v>
      </c>
      <c r="H110" s="334"/>
      <c r="I110" s="334">
        <f t="shared" si="52"/>
        <v>106.84699999999999</v>
      </c>
      <c r="J110" s="334"/>
      <c r="K110" s="334">
        <f t="shared" si="53"/>
        <v>58.598999999999997</v>
      </c>
      <c r="L110" s="334"/>
      <c r="M110" s="334">
        <f t="shared" si="54"/>
        <v>56.786000000000001</v>
      </c>
      <c r="N110" s="334">
        <f t="shared" si="55"/>
        <v>8.6509999999999998</v>
      </c>
      <c r="O110" s="334"/>
      <c r="P110" s="334">
        <f t="shared" si="56"/>
        <v>58.585999999999999</v>
      </c>
      <c r="Q110" s="334"/>
      <c r="R110" s="334">
        <f t="shared" si="57"/>
        <v>20.024000000000001</v>
      </c>
      <c r="S110" s="307"/>
      <c r="U110" s="349">
        <f t="shared" si="58"/>
        <v>0</v>
      </c>
      <c r="V110" s="349">
        <f t="shared" si="59"/>
        <v>0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x14ac:dyDescent="0.25">
      <c r="B111" s="341">
        <v>2</v>
      </c>
      <c r="C111" s="427"/>
      <c r="D111" s="342" t="str">
        <f>INDEX($BC$183:$BC$341,MATCH(SMALL($BD$183:$BD$341,ROWS($B$110:$B111)),$BD$183:$BD$341,0),0)</f>
        <v>Kuwait</v>
      </c>
      <c r="E111" s="334">
        <f t="shared" si="50"/>
        <v>3.7589999999999999</v>
      </c>
      <c r="F111" s="334"/>
      <c r="G111" s="334">
        <f t="shared" si="51"/>
        <v>2.9159999999999999</v>
      </c>
      <c r="H111" s="334"/>
      <c r="I111" s="334">
        <f t="shared" si="52"/>
        <v>0.84299999999999997</v>
      </c>
      <c r="J111" s="334"/>
      <c r="K111" s="334">
        <f t="shared" si="53"/>
        <v>0.63400000000000001</v>
      </c>
      <c r="L111" s="334"/>
      <c r="M111" s="334">
        <f t="shared" si="54"/>
        <v>0.52100000000000002</v>
      </c>
      <c r="N111" s="334">
        <f t="shared" si="55"/>
        <v>1.45</v>
      </c>
      <c r="O111" s="334"/>
      <c r="P111" s="334">
        <f t="shared" si="56"/>
        <v>1.0760000000000001</v>
      </c>
      <c r="Q111" s="334"/>
      <c r="R111" s="334">
        <f t="shared" si="57"/>
        <v>7.9000000000000001E-2</v>
      </c>
      <c r="S111" s="307"/>
      <c r="U111" s="349">
        <f t="shared" si="58"/>
        <v>0</v>
      </c>
      <c r="V111" s="349">
        <f t="shared" si="59"/>
        <v>-1.000000000000334E-3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x14ac:dyDescent="0.25">
      <c r="B112" s="341">
        <v>3</v>
      </c>
      <c r="C112" s="427"/>
      <c r="D112" s="342" t="str">
        <f>INDEX($BC$183:$BC$341,MATCH(SMALL($BD$183:$BD$341,ROWS($B$110:$B112)),$BD$183:$BD$341,0),0)</f>
        <v>Czech Republic</v>
      </c>
      <c r="E112" s="334">
        <f t="shared" si="50"/>
        <v>4.726</v>
      </c>
      <c r="F112" s="334"/>
      <c r="G112" s="334">
        <f t="shared" si="51"/>
        <v>1.4990000000000001</v>
      </c>
      <c r="H112" s="334"/>
      <c r="I112" s="334">
        <f t="shared" si="52"/>
        <v>3.2280000000000002</v>
      </c>
      <c r="J112" s="334"/>
      <c r="K112" s="334">
        <f t="shared" si="53"/>
        <v>0.122</v>
      </c>
      <c r="L112" s="334"/>
      <c r="M112" s="334">
        <f t="shared" si="54"/>
        <v>3.7970000000000002</v>
      </c>
      <c r="N112" s="334">
        <f t="shared" si="55"/>
        <v>1.7000000000000001E-2</v>
      </c>
      <c r="O112" s="334"/>
      <c r="P112" s="334">
        <f t="shared" si="56"/>
        <v>0.75900000000000001</v>
      </c>
      <c r="Q112" s="334"/>
      <c r="R112" s="334">
        <f t="shared" si="57"/>
        <v>3.1E-2</v>
      </c>
      <c r="S112" s="307"/>
      <c r="U112" s="349">
        <f t="shared" si="58"/>
        <v>-1.000000000000334E-3</v>
      </c>
      <c r="V112" s="349">
        <f t="shared" si="59"/>
        <v>0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x14ac:dyDescent="0.25">
      <c r="B113" s="341">
        <v>4</v>
      </c>
      <c r="C113" s="427"/>
      <c r="D113" s="342" t="str">
        <f>INDEX($BC$183:$BC$341,MATCH(SMALL($BD$183:$BD$341,ROWS($B$110:$B113)),$BD$183:$BD$341,0),0)</f>
        <v>Chile</v>
      </c>
      <c r="E113" s="334">
        <f t="shared" si="50"/>
        <v>2.7040000000000002</v>
      </c>
      <c r="F113" s="334"/>
      <c r="G113" s="334">
        <f t="shared" si="51"/>
        <v>1.792</v>
      </c>
      <c r="H113" s="334"/>
      <c r="I113" s="334">
        <f t="shared" si="52"/>
        <v>0.91200000000000003</v>
      </c>
      <c r="J113" s="334"/>
      <c r="K113" s="334">
        <f t="shared" si="53"/>
        <v>1.363</v>
      </c>
      <c r="L113" s="334"/>
      <c r="M113" s="334">
        <f t="shared" si="54"/>
        <v>0.51900000000000002</v>
      </c>
      <c r="N113" s="334">
        <f t="shared" si="55"/>
        <v>0.06</v>
      </c>
      <c r="O113" s="334"/>
      <c r="P113" s="334">
        <f t="shared" si="56"/>
        <v>0.754</v>
      </c>
      <c r="Q113" s="334"/>
      <c r="R113" s="334">
        <f t="shared" si="57"/>
        <v>8.0000000000000002E-3</v>
      </c>
      <c r="S113" s="307"/>
      <c r="U113" s="349">
        <f t="shared" si="58"/>
        <v>0</v>
      </c>
      <c r="V113" s="349">
        <f t="shared" si="59"/>
        <v>0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x14ac:dyDescent="0.25">
      <c r="B114" s="341">
        <v>5</v>
      </c>
      <c r="C114" s="427"/>
      <c r="D114" s="342" t="str">
        <f>INDEX($BC$183:$BC$341,MATCH(SMALL($BD$183:$BD$341,ROWS($B$110:$B114)),$BD$183:$BD$341,0),0)</f>
        <v>Indonesia</v>
      </c>
      <c r="E114" s="334">
        <f t="shared" si="50"/>
        <v>15.989000000000001</v>
      </c>
      <c r="F114" s="334"/>
      <c r="G114" s="334">
        <f t="shared" si="51"/>
        <v>5.0179999999999998</v>
      </c>
      <c r="H114" s="334"/>
      <c r="I114" s="334">
        <f t="shared" si="52"/>
        <v>10.971</v>
      </c>
      <c r="J114" s="334"/>
      <c r="K114" s="334">
        <f t="shared" si="53"/>
        <v>1.657</v>
      </c>
      <c r="L114" s="334"/>
      <c r="M114" s="334">
        <f t="shared" si="54"/>
        <v>5.1660000000000004</v>
      </c>
      <c r="N114" s="334">
        <f t="shared" si="55"/>
        <v>0.39900000000000002</v>
      </c>
      <c r="O114" s="334"/>
      <c r="P114" s="334">
        <f t="shared" si="56"/>
        <v>7.3550000000000004</v>
      </c>
      <c r="Q114" s="334"/>
      <c r="R114" s="334">
        <f t="shared" si="57"/>
        <v>1.3979999999999999</v>
      </c>
      <c r="S114" s="307"/>
      <c r="U114" s="349">
        <f t="shared" si="58"/>
        <v>0</v>
      </c>
      <c r="V114" s="349">
        <f t="shared" si="59"/>
        <v>1.3999999999999346E-2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x14ac:dyDescent="0.25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x14ac:dyDescent="0.25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x14ac:dyDescent="0.25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x14ac:dyDescent="0.25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x14ac:dyDescent="0.25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x14ac:dyDescent="0.25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x14ac:dyDescent="0.25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x14ac:dyDescent="0.25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x14ac:dyDescent="0.25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x14ac:dyDescent="0.25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x14ac:dyDescent="0.25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x14ac:dyDescent="0.25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x14ac:dyDescent="0.25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x14ac:dyDescent="0.25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x14ac:dyDescent="0.25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x14ac:dyDescent="0.25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x14ac:dyDescent="0.25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x14ac:dyDescent="0.25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x14ac:dyDescent="0.25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x14ac:dyDescent="0.25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x14ac:dyDescent="0.25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x14ac:dyDescent="0.25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x14ac:dyDescent="0.25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x14ac:dyDescent="0.25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x14ac:dyDescent="0.25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x14ac:dyDescent="0.25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x14ac:dyDescent="0.25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x14ac:dyDescent="0.25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x14ac:dyDescent="0.25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x14ac:dyDescent="0.25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x14ac:dyDescent="0.25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x14ac:dyDescent="0.25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x14ac:dyDescent="0.25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x14ac:dyDescent="0.25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x14ac:dyDescent="0.25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x14ac:dyDescent="0.25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x14ac:dyDescent="0.25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x14ac:dyDescent="0.25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x14ac:dyDescent="0.25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x14ac:dyDescent="0.25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x14ac:dyDescent="0.25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x14ac:dyDescent="0.25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x14ac:dyDescent="0.25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x14ac:dyDescent="0.25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x14ac:dyDescent="0.25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x14ac:dyDescent="0.25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x14ac:dyDescent="0.25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x14ac:dyDescent="0.25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x14ac:dyDescent="0.25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x14ac:dyDescent="0.25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x14ac:dyDescent="0.25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x14ac:dyDescent="0.25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x14ac:dyDescent="0.25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x14ac:dyDescent="0.25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x14ac:dyDescent="0.25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x14ac:dyDescent="0.25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x14ac:dyDescent="0.25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x14ac:dyDescent="0.25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x14ac:dyDescent="0.25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x14ac:dyDescent="0.25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x14ac:dyDescent="0.25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20.399999999999999" x14ac:dyDescent="0.35">
      <c r="BB180" s="426" t="s">
        <v>1832</v>
      </c>
      <c r="BC180" s="426"/>
      <c r="BD180" s="426"/>
      <c r="BE180" s="426"/>
      <c r="BF180" s="323"/>
    </row>
    <row r="181" spans="54:71" x14ac:dyDescent="0.25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x14ac:dyDescent="0.25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x14ac:dyDescent="0.25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x14ac:dyDescent="0.25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x14ac:dyDescent="0.25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x14ac:dyDescent="0.25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x14ac:dyDescent="0.25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x14ac:dyDescent="0.25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x14ac:dyDescent="0.25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x14ac:dyDescent="0.25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x14ac:dyDescent="0.25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x14ac:dyDescent="0.25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x14ac:dyDescent="0.25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x14ac:dyDescent="0.25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x14ac:dyDescent="0.25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x14ac:dyDescent="0.25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x14ac:dyDescent="0.25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x14ac:dyDescent="0.25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x14ac:dyDescent="0.25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x14ac:dyDescent="0.25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x14ac:dyDescent="0.25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x14ac:dyDescent="0.25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x14ac:dyDescent="0.25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x14ac:dyDescent="0.25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x14ac:dyDescent="0.25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x14ac:dyDescent="0.25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x14ac:dyDescent="0.25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x14ac:dyDescent="0.25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x14ac:dyDescent="0.25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x14ac:dyDescent="0.25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x14ac:dyDescent="0.25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x14ac:dyDescent="0.25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x14ac:dyDescent="0.25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x14ac:dyDescent="0.25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x14ac:dyDescent="0.25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x14ac:dyDescent="0.25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x14ac:dyDescent="0.25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x14ac:dyDescent="0.25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x14ac:dyDescent="0.25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x14ac:dyDescent="0.25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x14ac:dyDescent="0.25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x14ac:dyDescent="0.25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x14ac:dyDescent="0.25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x14ac:dyDescent="0.25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x14ac:dyDescent="0.25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x14ac:dyDescent="0.25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x14ac:dyDescent="0.25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x14ac:dyDescent="0.25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x14ac:dyDescent="0.25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x14ac:dyDescent="0.25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x14ac:dyDescent="0.25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x14ac:dyDescent="0.25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x14ac:dyDescent="0.25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x14ac:dyDescent="0.25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x14ac:dyDescent="0.25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x14ac:dyDescent="0.25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x14ac:dyDescent="0.25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x14ac:dyDescent="0.25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x14ac:dyDescent="0.25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x14ac:dyDescent="0.25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x14ac:dyDescent="0.25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x14ac:dyDescent="0.25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x14ac:dyDescent="0.25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x14ac:dyDescent="0.25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x14ac:dyDescent="0.25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x14ac:dyDescent="0.25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x14ac:dyDescent="0.25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x14ac:dyDescent="0.25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x14ac:dyDescent="0.25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x14ac:dyDescent="0.25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x14ac:dyDescent="0.25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x14ac:dyDescent="0.25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x14ac:dyDescent="0.25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x14ac:dyDescent="0.25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x14ac:dyDescent="0.25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x14ac:dyDescent="0.25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x14ac:dyDescent="0.25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x14ac:dyDescent="0.25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x14ac:dyDescent="0.25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x14ac:dyDescent="0.25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x14ac:dyDescent="0.25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x14ac:dyDescent="0.25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x14ac:dyDescent="0.25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x14ac:dyDescent="0.25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x14ac:dyDescent="0.25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x14ac:dyDescent="0.25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x14ac:dyDescent="0.25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x14ac:dyDescent="0.25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x14ac:dyDescent="0.25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x14ac:dyDescent="0.25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x14ac:dyDescent="0.25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x14ac:dyDescent="0.25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x14ac:dyDescent="0.25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x14ac:dyDescent="0.25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x14ac:dyDescent="0.25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x14ac:dyDescent="0.25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x14ac:dyDescent="0.25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x14ac:dyDescent="0.25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x14ac:dyDescent="0.25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x14ac:dyDescent="0.25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x14ac:dyDescent="0.25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x14ac:dyDescent="0.25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x14ac:dyDescent="0.25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x14ac:dyDescent="0.25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x14ac:dyDescent="0.25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x14ac:dyDescent="0.25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x14ac:dyDescent="0.25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x14ac:dyDescent="0.25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x14ac:dyDescent="0.25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x14ac:dyDescent="0.25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x14ac:dyDescent="0.25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x14ac:dyDescent="0.25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x14ac:dyDescent="0.25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x14ac:dyDescent="0.25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x14ac:dyDescent="0.25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x14ac:dyDescent="0.25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x14ac:dyDescent="0.25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x14ac:dyDescent="0.25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x14ac:dyDescent="0.25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x14ac:dyDescent="0.25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x14ac:dyDescent="0.25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x14ac:dyDescent="0.25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x14ac:dyDescent="0.25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x14ac:dyDescent="0.25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x14ac:dyDescent="0.25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x14ac:dyDescent="0.25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x14ac:dyDescent="0.25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x14ac:dyDescent="0.25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x14ac:dyDescent="0.25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x14ac:dyDescent="0.25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x14ac:dyDescent="0.25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x14ac:dyDescent="0.25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x14ac:dyDescent="0.25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x14ac:dyDescent="0.25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x14ac:dyDescent="0.25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x14ac:dyDescent="0.25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x14ac:dyDescent="0.25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x14ac:dyDescent="0.25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x14ac:dyDescent="0.25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x14ac:dyDescent="0.25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x14ac:dyDescent="0.25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x14ac:dyDescent="0.25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x14ac:dyDescent="0.25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x14ac:dyDescent="0.25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x14ac:dyDescent="0.25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x14ac:dyDescent="0.25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x14ac:dyDescent="0.25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x14ac:dyDescent="0.25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x14ac:dyDescent="0.25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x14ac:dyDescent="0.25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x14ac:dyDescent="0.25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x14ac:dyDescent="0.25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x14ac:dyDescent="0.25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x14ac:dyDescent="0.25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x14ac:dyDescent="0.25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x14ac:dyDescent="0.25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x14ac:dyDescent="0.25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x14ac:dyDescent="0.25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x14ac:dyDescent="0.25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x14ac:dyDescent="0.25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x14ac:dyDescent="0.25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25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25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25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30">
    <mergeCell ref="C88:C92"/>
    <mergeCell ref="C93:C97"/>
    <mergeCell ref="C105:C109"/>
    <mergeCell ref="C110:C114"/>
    <mergeCell ref="C34:C38"/>
    <mergeCell ref="C51:C55"/>
    <mergeCell ref="C56:C60"/>
    <mergeCell ref="C67:C71"/>
    <mergeCell ref="C72:C76"/>
    <mergeCell ref="K11:S11"/>
    <mergeCell ref="Z11:AC11"/>
    <mergeCell ref="C13:C17"/>
    <mergeCell ref="C18:C22"/>
    <mergeCell ref="C29:C33"/>
    <mergeCell ref="BB11:BE11"/>
    <mergeCell ref="BB180:BE180"/>
    <mergeCell ref="AN11:AQ11"/>
    <mergeCell ref="AN55:AQ55"/>
    <mergeCell ref="G49:I49"/>
    <mergeCell ref="K49:S49"/>
    <mergeCell ref="G65:I65"/>
    <mergeCell ref="K65:S65"/>
    <mergeCell ref="G86:I86"/>
    <mergeCell ref="K86:S86"/>
    <mergeCell ref="G103:I103"/>
    <mergeCell ref="K103:S103"/>
    <mergeCell ref="Z55:AC55"/>
    <mergeCell ref="G11:I11"/>
    <mergeCell ref="G27:I27"/>
    <mergeCell ref="K27:S27"/>
  </mergeCells>
  <pageMargins left="0.7" right="0.7" top="0.75" bottom="0.75" header="0.3" footer="0.3"/>
  <pageSetup paperSize="9" orientation="portrait" r:id="rId1"/>
  <ignoredErrors>
    <ignoredError sqref="D14:D17 D19:D21 D30:D33 D35:D37 D89:D92 D94:D96 D52:D55 D57:D58 D68:D71 D106:D109 D111:D113 D73:D7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4">
    <tabColor indexed="46"/>
  </sheetPr>
  <dimension ref="A1:BP489"/>
  <sheetViews>
    <sheetView showGridLines="0" zoomScaleNormal="100" workbookViewId="0">
      <selection activeCell="D5" sqref="D5:E5"/>
    </sheetView>
  </sheetViews>
  <sheetFormatPr defaultColWidth="9.6640625" defaultRowHeight="12" customHeight="1" x14ac:dyDescent="0.25"/>
  <cols>
    <col min="1" max="1" width="2.6640625" style="114" customWidth="1"/>
    <col min="2" max="2" width="5" style="114" customWidth="1"/>
    <col min="3" max="3" width="20.6640625" style="114" customWidth="1"/>
    <col min="4" max="4" width="2.6640625" style="114" customWidth="1"/>
    <col min="5" max="5" width="9.6640625" style="114" customWidth="1"/>
    <col min="6" max="6" width="2.6640625" style="114" customWidth="1"/>
    <col min="7" max="7" width="9.6640625" style="114" customWidth="1"/>
    <col min="8" max="8" width="2.6640625" style="114" customWidth="1"/>
    <col min="9" max="9" width="9.6640625" style="18" customWidth="1"/>
    <col min="10" max="10" width="2.6640625" style="18" customWidth="1"/>
    <col min="11" max="11" width="9.6640625" style="114" customWidth="1"/>
    <col min="12" max="12" width="2.6640625" style="114" customWidth="1"/>
    <col min="13" max="13" width="9.6640625" style="114" customWidth="1"/>
    <col min="14" max="14" width="2.6640625" style="114" customWidth="1"/>
    <col min="15" max="15" width="9.6640625" style="114" customWidth="1"/>
    <col min="16" max="16" width="2.6640625" style="114" customWidth="1"/>
    <col min="17" max="17" width="9.6640625" style="114" customWidth="1"/>
    <col min="18" max="18" width="2.6640625" style="114" customWidth="1"/>
    <col min="19" max="19" width="9.6640625" style="114" customWidth="1"/>
    <col min="20" max="20" width="3.44140625" style="114" customWidth="1"/>
    <col min="21" max="21" width="9.6640625" style="114" customWidth="1"/>
    <col min="22" max="22" width="2.88671875" style="114" customWidth="1"/>
    <col min="23" max="23" width="9.6640625" style="114" customWidth="1"/>
    <col min="24" max="24" width="3.88671875" style="114" customWidth="1"/>
    <col min="25" max="25" width="8.21875" style="114" customWidth="1"/>
    <col min="26" max="26" width="6.88671875" style="114" customWidth="1"/>
    <col min="27" max="27" width="8.109375" style="114" customWidth="1"/>
    <col min="28" max="28" width="8.88671875" style="114" customWidth="1"/>
    <col min="29" max="29" width="9.6640625" style="114" customWidth="1"/>
    <col min="30" max="30" width="2.6640625" style="114" customWidth="1"/>
    <col min="31" max="31" width="9.6640625" style="114" customWidth="1"/>
    <col min="32" max="32" width="2.6640625" style="114" customWidth="1"/>
    <col min="33" max="33" width="9.6640625" style="114" customWidth="1"/>
    <col min="34" max="34" width="2.6640625" style="114" customWidth="1"/>
    <col min="35" max="256" width="9.6640625" style="114"/>
    <col min="257" max="257" width="2.6640625" style="114" customWidth="1"/>
    <col min="258" max="258" width="5" style="114" customWidth="1"/>
    <col min="259" max="259" width="20.6640625" style="114" customWidth="1"/>
    <col min="260" max="260" width="2.6640625" style="114" customWidth="1"/>
    <col min="261" max="261" width="9.6640625" style="114" customWidth="1"/>
    <col min="262" max="262" width="2.6640625" style="114" customWidth="1"/>
    <col min="263" max="263" width="9.6640625" style="114" customWidth="1"/>
    <col min="264" max="264" width="2.6640625" style="114" customWidth="1"/>
    <col min="265" max="265" width="9.6640625" style="114" customWidth="1"/>
    <col min="266" max="266" width="2.6640625" style="114" customWidth="1"/>
    <col min="267" max="267" width="9.6640625" style="114" customWidth="1"/>
    <col min="268" max="268" width="2.6640625" style="114" customWidth="1"/>
    <col min="269" max="269" width="9.6640625" style="114" customWidth="1"/>
    <col min="270" max="270" width="2.6640625" style="114" customWidth="1"/>
    <col min="271" max="271" width="9.6640625" style="114" customWidth="1"/>
    <col min="272" max="272" width="2.6640625" style="114" customWidth="1"/>
    <col min="273" max="273" width="9.6640625" style="114" customWidth="1"/>
    <col min="274" max="274" width="2.6640625" style="114" customWidth="1"/>
    <col min="275" max="275" width="9.6640625" style="114" customWidth="1"/>
    <col min="276" max="276" width="3.44140625" style="114" customWidth="1"/>
    <col min="277" max="277" width="9.6640625" style="114" customWidth="1"/>
    <col min="278" max="278" width="2.88671875" style="114" customWidth="1"/>
    <col min="279" max="279" width="9.6640625" style="114" customWidth="1"/>
    <col min="280" max="280" width="3.88671875" style="114" customWidth="1"/>
    <col min="281" max="281" width="8.21875" style="114" customWidth="1"/>
    <col min="282" max="282" width="6.88671875" style="114" customWidth="1"/>
    <col min="283" max="283" width="7.109375" style="114" customWidth="1"/>
    <col min="284" max="284" width="8.88671875" style="114" customWidth="1"/>
    <col min="285" max="285" width="9.6640625" style="114" customWidth="1"/>
    <col min="286" max="286" width="2.6640625" style="114" customWidth="1"/>
    <col min="287" max="287" width="9.6640625" style="114" customWidth="1"/>
    <col min="288" max="288" width="2.6640625" style="114" customWidth="1"/>
    <col min="289" max="289" width="9.6640625" style="114" customWidth="1"/>
    <col min="290" max="290" width="2.6640625" style="114" customWidth="1"/>
    <col min="291" max="512" width="9.6640625" style="114"/>
    <col min="513" max="513" width="2.6640625" style="114" customWidth="1"/>
    <col min="514" max="514" width="5" style="114" customWidth="1"/>
    <col min="515" max="515" width="20.6640625" style="114" customWidth="1"/>
    <col min="516" max="516" width="2.6640625" style="114" customWidth="1"/>
    <col min="517" max="517" width="9.6640625" style="114" customWidth="1"/>
    <col min="518" max="518" width="2.6640625" style="114" customWidth="1"/>
    <col min="519" max="519" width="9.6640625" style="114" customWidth="1"/>
    <col min="520" max="520" width="2.6640625" style="114" customWidth="1"/>
    <col min="521" max="521" width="9.6640625" style="114" customWidth="1"/>
    <col min="522" max="522" width="2.6640625" style="114" customWidth="1"/>
    <col min="523" max="523" width="9.6640625" style="114" customWidth="1"/>
    <col min="524" max="524" width="2.6640625" style="114" customWidth="1"/>
    <col min="525" max="525" width="9.6640625" style="114" customWidth="1"/>
    <col min="526" max="526" width="2.6640625" style="114" customWidth="1"/>
    <col min="527" max="527" width="9.6640625" style="114" customWidth="1"/>
    <col min="528" max="528" width="2.6640625" style="114" customWidth="1"/>
    <col min="529" max="529" width="9.6640625" style="114" customWidth="1"/>
    <col min="530" max="530" width="2.6640625" style="114" customWidth="1"/>
    <col min="531" max="531" width="9.6640625" style="114" customWidth="1"/>
    <col min="532" max="532" width="3.44140625" style="114" customWidth="1"/>
    <col min="533" max="533" width="9.6640625" style="114" customWidth="1"/>
    <col min="534" max="534" width="2.88671875" style="114" customWidth="1"/>
    <col min="535" max="535" width="9.6640625" style="114" customWidth="1"/>
    <col min="536" max="536" width="3.88671875" style="114" customWidth="1"/>
    <col min="537" max="537" width="8.21875" style="114" customWidth="1"/>
    <col min="538" max="538" width="6.88671875" style="114" customWidth="1"/>
    <col min="539" max="539" width="7.109375" style="114" customWidth="1"/>
    <col min="540" max="540" width="8.88671875" style="114" customWidth="1"/>
    <col min="541" max="541" width="9.6640625" style="114" customWidth="1"/>
    <col min="542" max="542" width="2.6640625" style="114" customWidth="1"/>
    <col min="543" max="543" width="9.6640625" style="114" customWidth="1"/>
    <col min="544" max="544" width="2.6640625" style="114" customWidth="1"/>
    <col min="545" max="545" width="9.6640625" style="114" customWidth="1"/>
    <col min="546" max="546" width="2.6640625" style="114" customWidth="1"/>
    <col min="547" max="768" width="9.6640625" style="114"/>
    <col min="769" max="769" width="2.6640625" style="114" customWidth="1"/>
    <col min="770" max="770" width="5" style="114" customWidth="1"/>
    <col min="771" max="771" width="20.6640625" style="114" customWidth="1"/>
    <col min="772" max="772" width="2.6640625" style="114" customWidth="1"/>
    <col min="773" max="773" width="9.6640625" style="114" customWidth="1"/>
    <col min="774" max="774" width="2.6640625" style="114" customWidth="1"/>
    <col min="775" max="775" width="9.6640625" style="114" customWidth="1"/>
    <col min="776" max="776" width="2.6640625" style="114" customWidth="1"/>
    <col min="777" max="777" width="9.6640625" style="114" customWidth="1"/>
    <col min="778" max="778" width="2.6640625" style="114" customWidth="1"/>
    <col min="779" max="779" width="9.6640625" style="114" customWidth="1"/>
    <col min="780" max="780" width="2.6640625" style="114" customWidth="1"/>
    <col min="781" max="781" width="9.6640625" style="114" customWidth="1"/>
    <col min="782" max="782" width="2.6640625" style="114" customWidth="1"/>
    <col min="783" max="783" width="9.6640625" style="114" customWidth="1"/>
    <col min="784" max="784" width="2.6640625" style="114" customWidth="1"/>
    <col min="785" max="785" width="9.6640625" style="114" customWidth="1"/>
    <col min="786" max="786" width="2.6640625" style="114" customWidth="1"/>
    <col min="787" max="787" width="9.6640625" style="114" customWidth="1"/>
    <col min="788" max="788" width="3.44140625" style="114" customWidth="1"/>
    <col min="789" max="789" width="9.6640625" style="114" customWidth="1"/>
    <col min="790" max="790" width="2.88671875" style="114" customWidth="1"/>
    <col min="791" max="791" width="9.6640625" style="114" customWidth="1"/>
    <col min="792" max="792" width="3.88671875" style="114" customWidth="1"/>
    <col min="793" max="793" width="8.21875" style="114" customWidth="1"/>
    <col min="794" max="794" width="6.88671875" style="114" customWidth="1"/>
    <col min="795" max="795" width="7.109375" style="114" customWidth="1"/>
    <col min="796" max="796" width="8.88671875" style="114" customWidth="1"/>
    <col min="797" max="797" width="9.6640625" style="114" customWidth="1"/>
    <col min="798" max="798" width="2.6640625" style="114" customWidth="1"/>
    <col min="799" max="799" width="9.6640625" style="114" customWidth="1"/>
    <col min="800" max="800" width="2.6640625" style="114" customWidth="1"/>
    <col min="801" max="801" width="9.6640625" style="114" customWidth="1"/>
    <col min="802" max="802" width="2.6640625" style="114" customWidth="1"/>
    <col min="803" max="1024" width="9.6640625" style="114"/>
    <col min="1025" max="1025" width="2.6640625" style="114" customWidth="1"/>
    <col min="1026" max="1026" width="5" style="114" customWidth="1"/>
    <col min="1027" max="1027" width="20.6640625" style="114" customWidth="1"/>
    <col min="1028" max="1028" width="2.6640625" style="114" customWidth="1"/>
    <col min="1029" max="1029" width="9.6640625" style="114" customWidth="1"/>
    <col min="1030" max="1030" width="2.6640625" style="114" customWidth="1"/>
    <col min="1031" max="1031" width="9.6640625" style="114" customWidth="1"/>
    <col min="1032" max="1032" width="2.6640625" style="114" customWidth="1"/>
    <col min="1033" max="1033" width="9.6640625" style="114" customWidth="1"/>
    <col min="1034" max="1034" width="2.6640625" style="114" customWidth="1"/>
    <col min="1035" max="1035" width="9.6640625" style="114" customWidth="1"/>
    <col min="1036" max="1036" width="2.6640625" style="114" customWidth="1"/>
    <col min="1037" max="1037" width="9.6640625" style="114" customWidth="1"/>
    <col min="1038" max="1038" width="2.6640625" style="114" customWidth="1"/>
    <col min="1039" max="1039" width="9.6640625" style="114" customWidth="1"/>
    <col min="1040" max="1040" width="2.6640625" style="114" customWidth="1"/>
    <col min="1041" max="1041" width="9.6640625" style="114" customWidth="1"/>
    <col min="1042" max="1042" width="2.6640625" style="114" customWidth="1"/>
    <col min="1043" max="1043" width="9.6640625" style="114" customWidth="1"/>
    <col min="1044" max="1044" width="3.44140625" style="114" customWidth="1"/>
    <col min="1045" max="1045" width="9.6640625" style="114" customWidth="1"/>
    <col min="1046" max="1046" width="2.88671875" style="114" customWidth="1"/>
    <col min="1047" max="1047" width="9.6640625" style="114" customWidth="1"/>
    <col min="1048" max="1048" width="3.88671875" style="114" customWidth="1"/>
    <col min="1049" max="1049" width="8.21875" style="114" customWidth="1"/>
    <col min="1050" max="1050" width="6.88671875" style="114" customWidth="1"/>
    <col min="1051" max="1051" width="7.109375" style="114" customWidth="1"/>
    <col min="1052" max="1052" width="8.88671875" style="114" customWidth="1"/>
    <col min="1053" max="1053" width="9.6640625" style="114" customWidth="1"/>
    <col min="1054" max="1054" width="2.6640625" style="114" customWidth="1"/>
    <col min="1055" max="1055" width="9.6640625" style="114" customWidth="1"/>
    <col min="1056" max="1056" width="2.6640625" style="114" customWidth="1"/>
    <col min="1057" max="1057" width="9.6640625" style="114" customWidth="1"/>
    <col min="1058" max="1058" width="2.6640625" style="114" customWidth="1"/>
    <col min="1059" max="1280" width="9.6640625" style="114"/>
    <col min="1281" max="1281" width="2.6640625" style="114" customWidth="1"/>
    <col min="1282" max="1282" width="5" style="114" customWidth="1"/>
    <col min="1283" max="1283" width="20.6640625" style="114" customWidth="1"/>
    <col min="1284" max="1284" width="2.6640625" style="114" customWidth="1"/>
    <col min="1285" max="1285" width="9.6640625" style="114" customWidth="1"/>
    <col min="1286" max="1286" width="2.6640625" style="114" customWidth="1"/>
    <col min="1287" max="1287" width="9.6640625" style="114" customWidth="1"/>
    <col min="1288" max="1288" width="2.6640625" style="114" customWidth="1"/>
    <col min="1289" max="1289" width="9.6640625" style="114" customWidth="1"/>
    <col min="1290" max="1290" width="2.6640625" style="114" customWidth="1"/>
    <col min="1291" max="1291" width="9.6640625" style="114" customWidth="1"/>
    <col min="1292" max="1292" width="2.6640625" style="114" customWidth="1"/>
    <col min="1293" max="1293" width="9.6640625" style="114" customWidth="1"/>
    <col min="1294" max="1294" width="2.6640625" style="114" customWidth="1"/>
    <col min="1295" max="1295" width="9.6640625" style="114" customWidth="1"/>
    <col min="1296" max="1296" width="2.6640625" style="114" customWidth="1"/>
    <col min="1297" max="1297" width="9.6640625" style="114" customWidth="1"/>
    <col min="1298" max="1298" width="2.6640625" style="114" customWidth="1"/>
    <col min="1299" max="1299" width="9.6640625" style="114" customWidth="1"/>
    <col min="1300" max="1300" width="3.44140625" style="114" customWidth="1"/>
    <col min="1301" max="1301" width="9.6640625" style="114" customWidth="1"/>
    <col min="1302" max="1302" width="2.88671875" style="114" customWidth="1"/>
    <col min="1303" max="1303" width="9.6640625" style="114" customWidth="1"/>
    <col min="1304" max="1304" width="3.88671875" style="114" customWidth="1"/>
    <col min="1305" max="1305" width="8.21875" style="114" customWidth="1"/>
    <col min="1306" max="1306" width="6.88671875" style="114" customWidth="1"/>
    <col min="1307" max="1307" width="7.109375" style="114" customWidth="1"/>
    <col min="1308" max="1308" width="8.88671875" style="114" customWidth="1"/>
    <col min="1309" max="1309" width="9.6640625" style="114" customWidth="1"/>
    <col min="1310" max="1310" width="2.6640625" style="114" customWidth="1"/>
    <col min="1311" max="1311" width="9.6640625" style="114" customWidth="1"/>
    <col min="1312" max="1312" width="2.6640625" style="114" customWidth="1"/>
    <col min="1313" max="1313" width="9.6640625" style="114" customWidth="1"/>
    <col min="1314" max="1314" width="2.6640625" style="114" customWidth="1"/>
    <col min="1315" max="1536" width="9.6640625" style="114"/>
    <col min="1537" max="1537" width="2.6640625" style="114" customWidth="1"/>
    <col min="1538" max="1538" width="5" style="114" customWidth="1"/>
    <col min="1539" max="1539" width="20.6640625" style="114" customWidth="1"/>
    <col min="1540" max="1540" width="2.6640625" style="114" customWidth="1"/>
    <col min="1541" max="1541" width="9.6640625" style="114" customWidth="1"/>
    <col min="1542" max="1542" width="2.6640625" style="114" customWidth="1"/>
    <col min="1543" max="1543" width="9.6640625" style="114" customWidth="1"/>
    <col min="1544" max="1544" width="2.6640625" style="114" customWidth="1"/>
    <col min="1545" max="1545" width="9.6640625" style="114" customWidth="1"/>
    <col min="1546" max="1546" width="2.6640625" style="114" customWidth="1"/>
    <col min="1547" max="1547" width="9.6640625" style="114" customWidth="1"/>
    <col min="1548" max="1548" width="2.6640625" style="114" customWidth="1"/>
    <col min="1549" max="1549" width="9.6640625" style="114" customWidth="1"/>
    <col min="1550" max="1550" width="2.6640625" style="114" customWidth="1"/>
    <col min="1551" max="1551" width="9.6640625" style="114" customWidth="1"/>
    <col min="1552" max="1552" width="2.6640625" style="114" customWidth="1"/>
    <col min="1553" max="1553" width="9.6640625" style="114" customWidth="1"/>
    <col min="1554" max="1554" width="2.6640625" style="114" customWidth="1"/>
    <col min="1555" max="1555" width="9.6640625" style="114" customWidth="1"/>
    <col min="1556" max="1556" width="3.44140625" style="114" customWidth="1"/>
    <col min="1557" max="1557" width="9.6640625" style="114" customWidth="1"/>
    <col min="1558" max="1558" width="2.88671875" style="114" customWidth="1"/>
    <col min="1559" max="1559" width="9.6640625" style="114" customWidth="1"/>
    <col min="1560" max="1560" width="3.88671875" style="114" customWidth="1"/>
    <col min="1561" max="1561" width="8.21875" style="114" customWidth="1"/>
    <col min="1562" max="1562" width="6.88671875" style="114" customWidth="1"/>
    <col min="1563" max="1563" width="7.109375" style="114" customWidth="1"/>
    <col min="1564" max="1564" width="8.88671875" style="114" customWidth="1"/>
    <col min="1565" max="1565" width="9.6640625" style="114" customWidth="1"/>
    <col min="1566" max="1566" width="2.6640625" style="114" customWidth="1"/>
    <col min="1567" max="1567" width="9.6640625" style="114" customWidth="1"/>
    <col min="1568" max="1568" width="2.6640625" style="114" customWidth="1"/>
    <col min="1569" max="1569" width="9.6640625" style="114" customWidth="1"/>
    <col min="1570" max="1570" width="2.6640625" style="114" customWidth="1"/>
    <col min="1571" max="1792" width="9.6640625" style="114"/>
    <col min="1793" max="1793" width="2.6640625" style="114" customWidth="1"/>
    <col min="1794" max="1794" width="5" style="114" customWidth="1"/>
    <col min="1795" max="1795" width="20.6640625" style="114" customWidth="1"/>
    <col min="1796" max="1796" width="2.6640625" style="114" customWidth="1"/>
    <col min="1797" max="1797" width="9.6640625" style="114" customWidth="1"/>
    <col min="1798" max="1798" width="2.6640625" style="114" customWidth="1"/>
    <col min="1799" max="1799" width="9.6640625" style="114" customWidth="1"/>
    <col min="1800" max="1800" width="2.6640625" style="114" customWidth="1"/>
    <col min="1801" max="1801" width="9.6640625" style="114" customWidth="1"/>
    <col min="1802" max="1802" width="2.6640625" style="114" customWidth="1"/>
    <col min="1803" max="1803" width="9.6640625" style="114" customWidth="1"/>
    <col min="1804" max="1804" width="2.6640625" style="114" customWidth="1"/>
    <col min="1805" max="1805" width="9.6640625" style="114" customWidth="1"/>
    <col min="1806" max="1806" width="2.6640625" style="114" customWidth="1"/>
    <col min="1807" max="1807" width="9.6640625" style="114" customWidth="1"/>
    <col min="1808" max="1808" width="2.6640625" style="114" customWidth="1"/>
    <col min="1809" max="1809" width="9.6640625" style="114" customWidth="1"/>
    <col min="1810" max="1810" width="2.6640625" style="114" customWidth="1"/>
    <col min="1811" max="1811" width="9.6640625" style="114" customWidth="1"/>
    <col min="1812" max="1812" width="3.44140625" style="114" customWidth="1"/>
    <col min="1813" max="1813" width="9.6640625" style="114" customWidth="1"/>
    <col min="1814" max="1814" width="2.88671875" style="114" customWidth="1"/>
    <col min="1815" max="1815" width="9.6640625" style="114" customWidth="1"/>
    <col min="1816" max="1816" width="3.88671875" style="114" customWidth="1"/>
    <col min="1817" max="1817" width="8.21875" style="114" customWidth="1"/>
    <col min="1818" max="1818" width="6.88671875" style="114" customWidth="1"/>
    <col min="1819" max="1819" width="7.109375" style="114" customWidth="1"/>
    <col min="1820" max="1820" width="8.88671875" style="114" customWidth="1"/>
    <col min="1821" max="1821" width="9.6640625" style="114" customWidth="1"/>
    <col min="1822" max="1822" width="2.6640625" style="114" customWidth="1"/>
    <col min="1823" max="1823" width="9.6640625" style="114" customWidth="1"/>
    <col min="1824" max="1824" width="2.6640625" style="114" customWidth="1"/>
    <col min="1825" max="1825" width="9.6640625" style="114" customWidth="1"/>
    <col min="1826" max="1826" width="2.6640625" style="114" customWidth="1"/>
    <col min="1827" max="2048" width="9.6640625" style="114"/>
    <col min="2049" max="2049" width="2.6640625" style="114" customWidth="1"/>
    <col min="2050" max="2050" width="5" style="114" customWidth="1"/>
    <col min="2051" max="2051" width="20.6640625" style="114" customWidth="1"/>
    <col min="2052" max="2052" width="2.6640625" style="114" customWidth="1"/>
    <col min="2053" max="2053" width="9.6640625" style="114" customWidth="1"/>
    <col min="2054" max="2054" width="2.6640625" style="114" customWidth="1"/>
    <col min="2055" max="2055" width="9.6640625" style="114" customWidth="1"/>
    <col min="2056" max="2056" width="2.6640625" style="114" customWidth="1"/>
    <col min="2057" max="2057" width="9.6640625" style="114" customWidth="1"/>
    <col min="2058" max="2058" width="2.6640625" style="114" customWidth="1"/>
    <col min="2059" max="2059" width="9.6640625" style="114" customWidth="1"/>
    <col min="2060" max="2060" width="2.6640625" style="114" customWidth="1"/>
    <col min="2061" max="2061" width="9.6640625" style="114" customWidth="1"/>
    <col min="2062" max="2062" width="2.6640625" style="114" customWidth="1"/>
    <col min="2063" max="2063" width="9.6640625" style="114" customWidth="1"/>
    <col min="2064" max="2064" width="2.6640625" style="114" customWidth="1"/>
    <col min="2065" max="2065" width="9.6640625" style="114" customWidth="1"/>
    <col min="2066" max="2066" width="2.6640625" style="114" customWidth="1"/>
    <col min="2067" max="2067" width="9.6640625" style="114" customWidth="1"/>
    <col min="2068" max="2068" width="3.44140625" style="114" customWidth="1"/>
    <col min="2069" max="2069" width="9.6640625" style="114" customWidth="1"/>
    <col min="2070" max="2070" width="2.88671875" style="114" customWidth="1"/>
    <col min="2071" max="2071" width="9.6640625" style="114" customWidth="1"/>
    <col min="2072" max="2072" width="3.88671875" style="114" customWidth="1"/>
    <col min="2073" max="2073" width="8.21875" style="114" customWidth="1"/>
    <col min="2074" max="2074" width="6.88671875" style="114" customWidth="1"/>
    <col min="2075" max="2075" width="7.109375" style="114" customWidth="1"/>
    <col min="2076" max="2076" width="8.88671875" style="114" customWidth="1"/>
    <col min="2077" max="2077" width="9.6640625" style="114" customWidth="1"/>
    <col min="2078" max="2078" width="2.6640625" style="114" customWidth="1"/>
    <col min="2079" max="2079" width="9.6640625" style="114" customWidth="1"/>
    <col min="2080" max="2080" width="2.6640625" style="114" customWidth="1"/>
    <col min="2081" max="2081" width="9.6640625" style="114" customWidth="1"/>
    <col min="2082" max="2082" width="2.6640625" style="114" customWidth="1"/>
    <col min="2083" max="2304" width="9.6640625" style="114"/>
    <col min="2305" max="2305" width="2.6640625" style="114" customWidth="1"/>
    <col min="2306" max="2306" width="5" style="114" customWidth="1"/>
    <col min="2307" max="2307" width="20.6640625" style="114" customWidth="1"/>
    <col min="2308" max="2308" width="2.6640625" style="114" customWidth="1"/>
    <col min="2309" max="2309" width="9.6640625" style="114" customWidth="1"/>
    <col min="2310" max="2310" width="2.6640625" style="114" customWidth="1"/>
    <col min="2311" max="2311" width="9.6640625" style="114" customWidth="1"/>
    <col min="2312" max="2312" width="2.6640625" style="114" customWidth="1"/>
    <col min="2313" max="2313" width="9.6640625" style="114" customWidth="1"/>
    <col min="2314" max="2314" width="2.6640625" style="114" customWidth="1"/>
    <col min="2315" max="2315" width="9.6640625" style="114" customWidth="1"/>
    <col min="2316" max="2316" width="2.6640625" style="114" customWidth="1"/>
    <col min="2317" max="2317" width="9.6640625" style="114" customWidth="1"/>
    <col min="2318" max="2318" width="2.6640625" style="114" customWidth="1"/>
    <col min="2319" max="2319" width="9.6640625" style="114" customWidth="1"/>
    <col min="2320" max="2320" width="2.6640625" style="114" customWidth="1"/>
    <col min="2321" max="2321" width="9.6640625" style="114" customWidth="1"/>
    <col min="2322" max="2322" width="2.6640625" style="114" customWidth="1"/>
    <col min="2323" max="2323" width="9.6640625" style="114" customWidth="1"/>
    <col min="2324" max="2324" width="3.44140625" style="114" customWidth="1"/>
    <col min="2325" max="2325" width="9.6640625" style="114" customWidth="1"/>
    <col min="2326" max="2326" width="2.88671875" style="114" customWidth="1"/>
    <col min="2327" max="2327" width="9.6640625" style="114" customWidth="1"/>
    <col min="2328" max="2328" width="3.88671875" style="114" customWidth="1"/>
    <col min="2329" max="2329" width="8.21875" style="114" customWidth="1"/>
    <col min="2330" max="2330" width="6.88671875" style="114" customWidth="1"/>
    <col min="2331" max="2331" width="7.109375" style="114" customWidth="1"/>
    <col min="2332" max="2332" width="8.88671875" style="114" customWidth="1"/>
    <col min="2333" max="2333" width="9.6640625" style="114" customWidth="1"/>
    <col min="2334" max="2334" width="2.6640625" style="114" customWidth="1"/>
    <col min="2335" max="2335" width="9.6640625" style="114" customWidth="1"/>
    <col min="2336" max="2336" width="2.6640625" style="114" customWidth="1"/>
    <col min="2337" max="2337" width="9.6640625" style="114" customWidth="1"/>
    <col min="2338" max="2338" width="2.6640625" style="114" customWidth="1"/>
    <col min="2339" max="2560" width="9.6640625" style="114"/>
    <col min="2561" max="2561" width="2.6640625" style="114" customWidth="1"/>
    <col min="2562" max="2562" width="5" style="114" customWidth="1"/>
    <col min="2563" max="2563" width="20.6640625" style="114" customWidth="1"/>
    <col min="2564" max="2564" width="2.6640625" style="114" customWidth="1"/>
    <col min="2565" max="2565" width="9.6640625" style="114" customWidth="1"/>
    <col min="2566" max="2566" width="2.6640625" style="114" customWidth="1"/>
    <col min="2567" max="2567" width="9.6640625" style="114" customWidth="1"/>
    <col min="2568" max="2568" width="2.6640625" style="114" customWidth="1"/>
    <col min="2569" max="2569" width="9.6640625" style="114" customWidth="1"/>
    <col min="2570" max="2570" width="2.6640625" style="114" customWidth="1"/>
    <col min="2571" max="2571" width="9.6640625" style="114" customWidth="1"/>
    <col min="2572" max="2572" width="2.6640625" style="114" customWidth="1"/>
    <col min="2573" max="2573" width="9.6640625" style="114" customWidth="1"/>
    <col min="2574" max="2574" width="2.6640625" style="114" customWidth="1"/>
    <col min="2575" max="2575" width="9.6640625" style="114" customWidth="1"/>
    <col min="2576" max="2576" width="2.6640625" style="114" customWidth="1"/>
    <col min="2577" max="2577" width="9.6640625" style="114" customWidth="1"/>
    <col min="2578" max="2578" width="2.6640625" style="114" customWidth="1"/>
    <col min="2579" max="2579" width="9.6640625" style="114" customWidth="1"/>
    <col min="2580" max="2580" width="3.44140625" style="114" customWidth="1"/>
    <col min="2581" max="2581" width="9.6640625" style="114" customWidth="1"/>
    <col min="2582" max="2582" width="2.88671875" style="114" customWidth="1"/>
    <col min="2583" max="2583" width="9.6640625" style="114" customWidth="1"/>
    <col min="2584" max="2584" width="3.88671875" style="114" customWidth="1"/>
    <col min="2585" max="2585" width="8.21875" style="114" customWidth="1"/>
    <col min="2586" max="2586" width="6.88671875" style="114" customWidth="1"/>
    <col min="2587" max="2587" width="7.109375" style="114" customWidth="1"/>
    <col min="2588" max="2588" width="8.88671875" style="114" customWidth="1"/>
    <col min="2589" max="2589" width="9.6640625" style="114" customWidth="1"/>
    <col min="2590" max="2590" width="2.6640625" style="114" customWidth="1"/>
    <col min="2591" max="2591" width="9.6640625" style="114" customWidth="1"/>
    <col min="2592" max="2592" width="2.6640625" style="114" customWidth="1"/>
    <col min="2593" max="2593" width="9.6640625" style="114" customWidth="1"/>
    <col min="2594" max="2594" width="2.6640625" style="114" customWidth="1"/>
    <col min="2595" max="2816" width="9.6640625" style="114"/>
    <col min="2817" max="2817" width="2.6640625" style="114" customWidth="1"/>
    <col min="2818" max="2818" width="5" style="114" customWidth="1"/>
    <col min="2819" max="2819" width="20.6640625" style="114" customWidth="1"/>
    <col min="2820" max="2820" width="2.6640625" style="114" customWidth="1"/>
    <col min="2821" max="2821" width="9.6640625" style="114" customWidth="1"/>
    <col min="2822" max="2822" width="2.6640625" style="114" customWidth="1"/>
    <col min="2823" max="2823" width="9.6640625" style="114" customWidth="1"/>
    <col min="2824" max="2824" width="2.6640625" style="114" customWidth="1"/>
    <col min="2825" max="2825" width="9.6640625" style="114" customWidth="1"/>
    <col min="2826" max="2826" width="2.6640625" style="114" customWidth="1"/>
    <col min="2827" max="2827" width="9.6640625" style="114" customWidth="1"/>
    <col min="2828" max="2828" width="2.6640625" style="114" customWidth="1"/>
    <col min="2829" max="2829" width="9.6640625" style="114" customWidth="1"/>
    <col min="2830" max="2830" width="2.6640625" style="114" customWidth="1"/>
    <col min="2831" max="2831" width="9.6640625" style="114" customWidth="1"/>
    <col min="2832" max="2832" width="2.6640625" style="114" customWidth="1"/>
    <col min="2833" max="2833" width="9.6640625" style="114" customWidth="1"/>
    <col min="2834" max="2834" width="2.6640625" style="114" customWidth="1"/>
    <col min="2835" max="2835" width="9.6640625" style="114" customWidth="1"/>
    <col min="2836" max="2836" width="3.44140625" style="114" customWidth="1"/>
    <col min="2837" max="2837" width="9.6640625" style="114" customWidth="1"/>
    <col min="2838" max="2838" width="2.88671875" style="114" customWidth="1"/>
    <col min="2839" max="2839" width="9.6640625" style="114" customWidth="1"/>
    <col min="2840" max="2840" width="3.88671875" style="114" customWidth="1"/>
    <col min="2841" max="2841" width="8.21875" style="114" customWidth="1"/>
    <col min="2842" max="2842" width="6.88671875" style="114" customWidth="1"/>
    <col min="2843" max="2843" width="7.109375" style="114" customWidth="1"/>
    <col min="2844" max="2844" width="8.88671875" style="114" customWidth="1"/>
    <col min="2845" max="2845" width="9.6640625" style="114" customWidth="1"/>
    <col min="2846" max="2846" width="2.6640625" style="114" customWidth="1"/>
    <col min="2847" max="2847" width="9.6640625" style="114" customWidth="1"/>
    <col min="2848" max="2848" width="2.6640625" style="114" customWidth="1"/>
    <col min="2849" max="2849" width="9.6640625" style="114" customWidth="1"/>
    <col min="2850" max="2850" width="2.6640625" style="114" customWidth="1"/>
    <col min="2851" max="3072" width="9.6640625" style="114"/>
    <col min="3073" max="3073" width="2.6640625" style="114" customWidth="1"/>
    <col min="3074" max="3074" width="5" style="114" customWidth="1"/>
    <col min="3075" max="3075" width="20.6640625" style="114" customWidth="1"/>
    <col min="3076" max="3076" width="2.6640625" style="114" customWidth="1"/>
    <col min="3077" max="3077" width="9.6640625" style="114" customWidth="1"/>
    <col min="3078" max="3078" width="2.6640625" style="114" customWidth="1"/>
    <col min="3079" max="3079" width="9.6640625" style="114" customWidth="1"/>
    <col min="3080" max="3080" width="2.6640625" style="114" customWidth="1"/>
    <col min="3081" max="3081" width="9.6640625" style="114" customWidth="1"/>
    <col min="3082" max="3082" width="2.6640625" style="114" customWidth="1"/>
    <col min="3083" max="3083" width="9.6640625" style="114" customWidth="1"/>
    <col min="3084" max="3084" width="2.6640625" style="114" customWidth="1"/>
    <col min="3085" max="3085" width="9.6640625" style="114" customWidth="1"/>
    <col min="3086" max="3086" width="2.6640625" style="114" customWidth="1"/>
    <col min="3087" max="3087" width="9.6640625" style="114" customWidth="1"/>
    <col min="3088" max="3088" width="2.6640625" style="114" customWidth="1"/>
    <col min="3089" max="3089" width="9.6640625" style="114" customWidth="1"/>
    <col min="3090" max="3090" width="2.6640625" style="114" customWidth="1"/>
    <col min="3091" max="3091" width="9.6640625" style="114" customWidth="1"/>
    <col min="3092" max="3092" width="3.44140625" style="114" customWidth="1"/>
    <col min="3093" max="3093" width="9.6640625" style="114" customWidth="1"/>
    <col min="3094" max="3094" width="2.88671875" style="114" customWidth="1"/>
    <col min="3095" max="3095" width="9.6640625" style="114" customWidth="1"/>
    <col min="3096" max="3096" width="3.88671875" style="114" customWidth="1"/>
    <col min="3097" max="3097" width="8.21875" style="114" customWidth="1"/>
    <col min="3098" max="3098" width="6.88671875" style="114" customWidth="1"/>
    <col min="3099" max="3099" width="7.109375" style="114" customWidth="1"/>
    <col min="3100" max="3100" width="8.88671875" style="114" customWidth="1"/>
    <col min="3101" max="3101" width="9.6640625" style="114" customWidth="1"/>
    <col min="3102" max="3102" width="2.6640625" style="114" customWidth="1"/>
    <col min="3103" max="3103" width="9.6640625" style="114" customWidth="1"/>
    <col min="3104" max="3104" width="2.6640625" style="114" customWidth="1"/>
    <col min="3105" max="3105" width="9.6640625" style="114" customWidth="1"/>
    <col min="3106" max="3106" width="2.6640625" style="114" customWidth="1"/>
    <col min="3107" max="3328" width="9.6640625" style="114"/>
    <col min="3329" max="3329" width="2.6640625" style="114" customWidth="1"/>
    <col min="3330" max="3330" width="5" style="114" customWidth="1"/>
    <col min="3331" max="3331" width="20.6640625" style="114" customWidth="1"/>
    <col min="3332" max="3332" width="2.6640625" style="114" customWidth="1"/>
    <col min="3333" max="3333" width="9.6640625" style="114" customWidth="1"/>
    <col min="3334" max="3334" width="2.6640625" style="114" customWidth="1"/>
    <col min="3335" max="3335" width="9.6640625" style="114" customWidth="1"/>
    <col min="3336" max="3336" width="2.6640625" style="114" customWidth="1"/>
    <col min="3337" max="3337" width="9.6640625" style="114" customWidth="1"/>
    <col min="3338" max="3338" width="2.6640625" style="114" customWidth="1"/>
    <col min="3339" max="3339" width="9.6640625" style="114" customWidth="1"/>
    <col min="3340" max="3340" width="2.6640625" style="114" customWidth="1"/>
    <col min="3341" max="3341" width="9.6640625" style="114" customWidth="1"/>
    <col min="3342" max="3342" width="2.6640625" style="114" customWidth="1"/>
    <col min="3343" max="3343" width="9.6640625" style="114" customWidth="1"/>
    <col min="3344" max="3344" width="2.6640625" style="114" customWidth="1"/>
    <col min="3345" max="3345" width="9.6640625" style="114" customWidth="1"/>
    <col min="3346" max="3346" width="2.6640625" style="114" customWidth="1"/>
    <col min="3347" max="3347" width="9.6640625" style="114" customWidth="1"/>
    <col min="3348" max="3348" width="3.44140625" style="114" customWidth="1"/>
    <col min="3349" max="3349" width="9.6640625" style="114" customWidth="1"/>
    <col min="3350" max="3350" width="2.88671875" style="114" customWidth="1"/>
    <col min="3351" max="3351" width="9.6640625" style="114" customWidth="1"/>
    <col min="3352" max="3352" width="3.88671875" style="114" customWidth="1"/>
    <col min="3353" max="3353" width="8.21875" style="114" customWidth="1"/>
    <col min="3354" max="3354" width="6.88671875" style="114" customWidth="1"/>
    <col min="3355" max="3355" width="7.109375" style="114" customWidth="1"/>
    <col min="3356" max="3356" width="8.88671875" style="114" customWidth="1"/>
    <col min="3357" max="3357" width="9.6640625" style="114" customWidth="1"/>
    <col min="3358" max="3358" width="2.6640625" style="114" customWidth="1"/>
    <col min="3359" max="3359" width="9.6640625" style="114" customWidth="1"/>
    <col min="3360" max="3360" width="2.6640625" style="114" customWidth="1"/>
    <col min="3361" max="3361" width="9.6640625" style="114" customWidth="1"/>
    <col min="3362" max="3362" width="2.6640625" style="114" customWidth="1"/>
    <col min="3363" max="3584" width="9.6640625" style="114"/>
    <col min="3585" max="3585" width="2.6640625" style="114" customWidth="1"/>
    <col min="3586" max="3586" width="5" style="114" customWidth="1"/>
    <col min="3587" max="3587" width="20.6640625" style="114" customWidth="1"/>
    <col min="3588" max="3588" width="2.6640625" style="114" customWidth="1"/>
    <col min="3589" max="3589" width="9.6640625" style="114" customWidth="1"/>
    <col min="3590" max="3590" width="2.6640625" style="114" customWidth="1"/>
    <col min="3591" max="3591" width="9.6640625" style="114" customWidth="1"/>
    <col min="3592" max="3592" width="2.6640625" style="114" customWidth="1"/>
    <col min="3593" max="3593" width="9.6640625" style="114" customWidth="1"/>
    <col min="3594" max="3594" width="2.6640625" style="114" customWidth="1"/>
    <col min="3595" max="3595" width="9.6640625" style="114" customWidth="1"/>
    <col min="3596" max="3596" width="2.6640625" style="114" customWidth="1"/>
    <col min="3597" max="3597" width="9.6640625" style="114" customWidth="1"/>
    <col min="3598" max="3598" width="2.6640625" style="114" customWidth="1"/>
    <col min="3599" max="3599" width="9.6640625" style="114" customWidth="1"/>
    <col min="3600" max="3600" width="2.6640625" style="114" customWidth="1"/>
    <col min="3601" max="3601" width="9.6640625" style="114" customWidth="1"/>
    <col min="3602" max="3602" width="2.6640625" style="114" customWidth="1"/>
    <col min="3603" max="3603" width="9.6640625" style="114" customWidth="1"/>
    <col min="3604" max="3604" width="3.44140625" style="114" customWidth="1"/>
    <col min="3605" max="3605" width="9.6640625" style="114" customWidth="1"/>
    <col min="3606" max="3606" width="2.88671875" style="114" customWidth="1"/>
    <col min="3607" max="3607" width="9.6640625" style="114" customWidth="1"/>
    <col min="3608" max="3608" width="3.88671875" style="114" customWidth="1"/>
    <col min="3609" max="3609" width="8.21875" style="114" customWidth="1"/>
    <col min="3610" max="3610" width="6.88671875" style="114" customWidth="1"/>
    <col min="3611" max="3611" width="7.109375" style="114" customWidth="1"/>
    <col min="3612" max="3612" width="8.88671875" style="114" customWidth="1"/>
    <col min="3613" max="3613" width="9.6640625" style="114" customWidth="1"/>
    <col min="3614" max="3614" width="2.6640625" style="114" customWidth="1"/>
    <col min="3615" max="3615" width="9.6640625" style="114" customWidth="1"/>
    <col min="3616" max="3616" width="2.6640625" style="114" customWidth="1"/>
    <col min="3617" max="3617" width="9.6640625" style="114" customWidth="1"/>
    <col min="3618" max="3618" width="2.6640625" style="114" customWidth="1"/>
    <col min="3619" max="3840" width="9.6640625" style="114"/>
    <col min="3841" max="3841" width="2.6640625" style="114" customWidth="1"/>
    <col min="3842" max="3842" width="5" style="114" customWidth="1"/>
    <col min="3843" max="3843" width="20.6640625" style="114" customWidth="1"/>
    <col min="3844" max="3844" width="2.6640625" style="114" customWidth="1"/>
    <col min="3845" max="3845" width="9.6640625" style="114" customWidth="1"/>
    <col min="3846" max="3846" width="2.6640625" style="114" customWidth="1"/>
    <col min="3847" max="3847" width="9.6640625" style="114" customWidth="1"/>
    <col min="3848" max="3848" width="2.6640625" style="114" customWidth="1"/>
    <col min="3849" max="3849" width="9.6640625" style="114" customWidth="1"/>
    <col min="3850" max="3850" width="2.6640625" style="114" customWidth="1"/>
    <col min="3851" max="3851" width="9.6640625" style="114" customWidth="1"/>
    <col min="3852" max="3852" width="2.6640625" style="114" customWidth="1"/>
    <col min="3853" max="3853" width="9.6640625" style="114" customWidth="1"/>
    <col min="3854" max="3854" width="2.6640625" style="114" customWidth="1"/>
    <col min="3855" max="3855" width="9.6640625" style="114" customWidth="1"/>
    <col min="3856" max="3856" width="2.6640625" style="114" customWidth="1"/>
    <col min="3857" max="3857" width="9.6640625" style="114" customWidth="1"/>
    <col min="3858" max="3858" width="2.6640625" style="114" customWidth="1"/>
    <col min="3859" max="3859" width="9.6640625" style="114" customWidth="1"/>
    <col min="3860" max="3860" width="3.44140625" style="114" customWidth="1"/>
    <col min="3861" max="3861" width="9.6640625" style="114" customWidth="1"/>
    <col min="3862" max="3862" width="2.88671875" style="114" customWidth="1"/>
    <col min="3863" max="3863" width="9.6640625" style="114" customWidth="1"/>
    <col min="3864" max="3864" width="3.88671875" style="114" customWidth="1"/>
    <col min="3865" max="3865" width="8.21875" style="114" customWidth="1"/>
    <col min="3866" max="3866" width="6.88671875" style="114" customWidth="1"/>
    <col min="3867" max="3867" width="7.109375" style="114" customWidth="1"/>
    <col min="3868" max="3868" width="8.88671875" style="114" customWidth="1"/>
    <col min="3869" max="3869" width="9.6640625" style="114" customWidth="1"/>
    <col min="3870" max="3870" width="2.6640625" style="114" customWidth="1"/>
    <col min="3871" max="3871" width="9.6640625" style="114" customWidth="1"/>
    <col min="3872" max="3872" width="2.6640625" style="114" customWidth="1"/>
    <col min="3873" max="3873" width="9.6640625" style="114" customWidth="1"/>
    <col min="3874" max="3874" width="2.6640625" style="114" customWidth="1"/>
    <col min="3875" max="4096" width="9.6640625" style="114"/>
    <col min="4097" max="4097" width="2.6640625" style="114" customWidth="1"/>
    <col min="4098" max="4098" width="5" style="114" customWidth="1"/>
    <col min="4099" max="4099" width="20.6640625" style="114" customWidth="1"/>
    <col min="4100" max="4100" width="2.6640625" style="114" customWidth="1"/>
    <col min="4101" max="4101" width="9.6640625" style="114" customWidth="1"/>
    <col min="4102" max="4102" width="2.6640625" style="114" customWidth="1"/>
    <col min="4103" max="4103" width="9.6640625" style="114" customWidth="1"/>
    <col min="4104" max="4104" width="2.6640625" style="114" customWidth="1"/>
    <col min="4105" max="4105" width="9.6640625" style="114" customWidth="1"/>
    <col min="4106" max="4106" width="2.6640625" style="114" customWidth="1"/>
    <col min="4107" max="4107" width="9.6640625" style="114" customWidth="1"/>
    <col min="4108" max="4108" width="2.6640625" style="114" customWidth="1"/>
    <col min="4109" max="4109" width="9.6640625" style="114" customWidth="1"/>
    <col min="4110" max="4110" width="2.6640625" style="114" customWidth="1"/>
    <col min="4111" max="4111" width="9.6640625" style="114" customWidth="1"/>
    <col min="4112" max="4112" width="2.6640625" style="114" customWidth="1"/>
    <col min="4113" max="4113" width="9.6640625" style="114" customWidth="1"/>
    <col min="4114" max="4114" width="2.6640625" style="114" customWidth="1"/>
    <col min="4115" max="4115" width="9.6640625" style="114" customWidth="1"/>
    <col min="4116" max="4116" width="3.44140625" style="114" customWidth="1"/>
    <col min="4117" max="4117" width="9.6640625" style="114" customWidth="1"/>
    <col min="4118" max="4118" width="2.88671875" style="114" customWidth="1"/>
    <col min="4119" max="4119" width="9.6640625" style="114" customWidth="1"/>
    <col min="4120" max="4120" width="3.88671875" style="114" customWidth="1"/>
    <col min="4121" max="4121" width="8.21875" style="114" customWidth="1"/>
    <col min="4122" max="4122" width="6.88671875" style="114" customWidth="1"/>
    <col min="4123" max="4123" width="7.109375" style="114" customWidth="1"/>
    <col min="4124" max="4124" width="8.88671875" style="114" customWidth="1"/>
    <col min="4125" max="4125" width="9.6640625" style="114" customWidth="1"/>
    <col min="4126" max="4126" width="2.6640625" style="114" customWidth="1"/>
    <col min="4127" max="4127" width="9.6640625" style="114" customWidth="1"/>
    <col min="4128" max="4128" width="2.6640625" style="114" customWidth="1"/>
    <col min="4129" max="4129" width="9.6640625" style="114" customWidth="1"/>
    <col min="4130" max="4130" width="2.6640625" style="114" customWidth="1"/>
    <col min="4131" max="4352" width="9.6640625" style="114"/>
    <col min="4353" max="4353" width="2.6640625" style="114" customWidth="1"/>
    <col min="4354" max="4354" width="5" style="114" customWidth="1"/>
    <col min="4355" max="4355" width="20.6640625" style="114" customWidth="1"/>
    <col min="4356" max="4356" width="2.6640625" style="114" customWidth="1"/>
    <col min="4357" max="4357" width="9.6640625" style="114" customWidth="1"/>
    <col min="4358" max="4358" width="2.6640625" style="114" customWidth="1"/>
    <col min="4359" max="4359" width="9.6640625" style="114" customWidth="1"/>
    <col min="4360" max="4360" width="2.6640625" style="114" customWidth="1"/>
    <col min="4361" max="4361" width="9.6640625" style="114" customWidth="1"/>
    <col min="4362" max="4362" width="2.6640625" style="114" customWidth="1"/>
    <col min="4363" max="4363" width="9.6640625" style="114" customWidth="1"/>
    <col min="4364" max="4364" width="2.6640625" style="114" customWidth="1"/>
    <col min="4365" max="4365" width="9.6640625" style="114" customWidth="1"/>
    <col min="4366" max="4366" width="2.6640625" style="114" customWidth="1"/>
    <col min="4367" max="4367" width="9.6640625" style="114" customWidth="1"/>
    <col min="4368" max="4368" width="2.6640625" style="114" customWidth="1"/>
    <col min="4369" max="4369" width="9.6640625" style="114" customWidth="1"/>
    <col min="4370" max="4370" width="2.6640625" style="114" customWidth="1"/>
    <col min="4371" max="4371" width="9.6640625" style="114" customWidth="1"/>
    <col min="4372" max="4372" width="3.44140625" style="114" customWidth="1"/>
    <col min="4373" max="4373" width="9.6640625" style="114" customWidth="1"/>
    <col min="4374" max="4374" width="2.88671875" style="114" customWidth="1"/>
    <col min="4375" max="4375" width="9.6640625" style="114" customWidth="1"/>
    <col min="4376" max="4376" width="3.88671875" style="114" customWidth="1"/>
    <col min="4377" max="4377" width="8.21875" style="114" customWidth="1"/>
    <col min="4378" max="4378" width="6.88671875" style="114" customWidth="1"/>
    <col min="4379" max="4379" width="7.109375" style="114" customWidth="1"/>
    <col min="4380" max="4380" width="8.88671875" style="114" customWidth="1"/>
    <col min="4381" max="4381" width="9.6640625" style="114" customWidth="1"/>
    <col min="4382" max="4382" width="2.6640625" style="114" customWidth="1"/>
    <col min="4383" max="4383" width="9.6640625" style="114" customWidth="1"/>
    <col min="4384" max="4384" width="2.6640625" style="114" customWidth="1"/>
    <col min="4385" max="4385" width="9.6640625" style="114" customWidth="1"/>
    <col min="4386" max="4386" width="2.6640625" style="114" customWidth="1"/>
    <col min="4387" max="4608" width="9.6640625" style="114"/>
    <col min="4609" max="4609" width="2.6640625" style="114" customWidth="1"/>
    <col min="4610" max="4610" width="5" style="114" customWidth="1"/>
    <col min="4611" max="4611" width="20.6640625" style="114" customWidth="1"/>
    <col min="4612" max="4612" width="2.6640625" style="114" customWidth="1"/>
    <col min="4613" max="4613" width="9.6640625" style="114" customWidth="1"/>
    <col min="4614" max="4614" width="2.6640625" style="114" customWidth="1"/>
    <col min="4615" max="4615" width="9.6640625" style="114" customWidth="1"/>
    <col min="4616" max="4616" width="2.6640625" style="114" customWidth="1"/>
    <col min="4617" max="4617" width="9.6640625" style="114" customWidth="1"/>
    <col min="4618" max="4618" width="2.6640625" style="114" customWidth="1"/>
    <col min="4619" max="4619" width="9.6640625" style="114" customWidth="1"/>
    <col min="4620" max="4620" width="2.6640625" style="114" customWidth="1"/>
    <col min="4621" max="4621" width="9.6640625" style="114" customWidth="1"/>
    <col min="4622" max="4622" width="2.6640625" style="114" customWidth="1"/>
    <col min="4623" max="4623" width="9.6640625" style="114" customWidth="1"/>
    <col min="4624" max="4624" width="2.6640625" style="114" customWidth="1"/>
    <col min="4625" max="4625" width="9.6640625" style="114" customWidth="1"/>
    <col min="4626" max="4626" width="2.6640625" style="114" customWidth="1"/>
    <col min="4627" max="4627" width="9.6640625" style="114" customWidth="1"/>
    <col min="4628" max="4628" width="3.44140625" style="114" customWidth="1"/>
    <col min="4629" max="4629" width="9.6640625" style="114" customWidth="1"/>
    <col min="4630" max="4630" width="2.88671875" style="114" customWidth="1"/>
    <col min="4631" max="4631" width="9.6640625" style="114" customWidth="1"/>
    <col min="4632" max="4632" width="3.88671875" style="114" customWidth="1"/>
    <col min="4633" max="4633" width="8.21875" style="114" customWidth="1"/>
    <col min="4634" max="4634" width="6.88671875" style="114" customWidth="1"/>
    <col min="4635" max="4635" width="7.109375" style="114" customWidth="1"/>
    <col min="4636" max="4636" width="8.88671875" style="114" customWidth="1"/>
    <col min="4637" max="4637" width="9.6640625" style="114" customWidth="1"/>
    <col min="4638" max="4638" width="2.6640625" style="114" customWidth="1"/>
    <col min="4639" max="4639" width="9.6640625" style="114" customWidth="1"/>
    <col min="4640" max="4640" width="2.6640625" style="114" customWidth="1"/>
    <col min="4641" max="4641" width="9.6640625" style="114" customWidth="1"/>
    <col min="4642" max="4642" width="2.6640625" style="114" customWidth="1"/>
    <col min="4643" max="4864" width="9.6640625" style="114"/>
    <col min="4865" max="4865" width="2.6640625" style="114" customWidth="1"/>
    <col min="4866" max="4866" width="5" style="114" customWidth="1"/>
    <col min="4867" max="4867" width="20.6640625" style="114" customWidth="1"/>
    <col min="4868" max="4868" width="2.6640625" style="114" customWidth="1"/>
    <col min="4869" max="4869" width="9.6640625" style="114" customWidth="1"/>
    <col min="4870" max="4870" width="2.6640625" style="114" customWidth="1"/>
    <col min="4871" max="4871" width="9.6640625" style="114" customWidth="1"/>
    <col min="4872" max="4872" width="2.6640625" style="114" customWidth="1"/>
    <col min="4873" max="4873" width="9.6640625" style="114" customWidth="1"/>
    <col min="4874" max="4874" width="2.6640625" style="114" customWidth="1"/>
    <col min="4875" max="4875" width="9.6640625" style="114" customWidth="1"/>
    <col min="4876" max="4876" width="2.6640625" style="114" customWidth="1"/>
    <col min="4877" max="4877" width="9.6640625" style="114" customWidth="1"/>
    <col min="4878" max="4878" width="2.6640625" style="114" customWidth="1"/>
    <col min="4879" max="4879" width="9.6640625" style="114" customWidth="1"/>
    <col min="4880" max="4880" width="2.6640625" style="114" customWidth="1"/>
    <col min="4881" max="4881" width="9.6640625" style="114" customWidth="1"/>
    <col min="4882" max="4882" width="2.6640625" style="114" customWidth="1"/>
    <col min="4883" max="4883" width="9.6640625" style="114" customWidth="1"/>
    <col min="4884" max="4884" width="3.44140625" style="114" customWidth="1"/>
    <col min="4885" max="4885" width="9.6640625" style="114" customWidth="1"/>
    <col min="4886" max="4886" width="2.88671875" style="114" customWidth="1"/>
    <col min="4887" max="4887" width="9.6640625" style="114" customWidth="1"/>
    <col min="4888" max="4888" width="3.88671875" style="114" customWidth="1"/>
    <col min="4889" max="4889" width="8.21875" style="114" customWidth="1"/>
    <col min="4890" max="4890" width="6.88671875" style="114" customWidth="1"/>
    <col min="4891" max="4891" width="7.109375" style="114" customWidth="1"/>
    <col min="4892" max="4892" width="8.88671875" style="114" customWidth="1"/>
    <col min="4893" max="4893" width="9.6640625" style="114" customWidth="1"/>
    <col min="4894" max="4894" width="2.6640625" style="114" customWidth="1"/>
    <col min="4895" max="4895" width="9.6640625" style="114" customWidth="1"/>
    <col min="4896" max="4896" width="2.6640625" style="114" customWidth="1"/>
    <col min="4897" max="4897" width="9.6640625" style="114" customWidth="1"/>
    <col min="4898" max="4898" width="2.6640625" style="114" customWidth="1"/>
    <col min="4899" max="5120" width="9.6640625" style="114"/>
    <col min="5121" max="5121" width="2.6640625" style="114" customWidth="1"/>
    <col min="5122" max="5122" width="5" style="114" customWidth="1"/>
    <col min="5123" max="5123" width="20.6640625" style="114" customWidth="1"/>
    <col min="5124" max="5124" width="2.6640625" style="114" customWidth="1"/>
    <col min="5125" max="5125" width="9.6640625" style="114" customWidth="1"/>
    <col min="5126" max="5126" width="2.6640625" style="114" customWidth="1"/>
    <col min="5127" max="5127" width="9.6640625" style="114" customWidth="1"/>
    <col min="5128" max="5128" width="2.6640625" style="114" customWidth="1"/>
    <col min="5129" max="5129" width="9.6640625" style="114" customWidth="1"/>
    <col min="5130" max="5130" width="2.6640625" style="114" customWidth="1"/>
    <col min="5131" max="5131" width="9.6640625" style="114" customWidth="1"/>
    <col min="5132" max="5132" width="2.6640625" style="114" customWidth="1"/>
    <col min="5133" max="5133" width="9.6640625" style="114" customWidth="1"/>
    <col min="5134" max="5134" width="2.6640625" style="114" customWidth="1"/>
    <col min="5135" max="5135" width="9.6640625" style="114" customWidth="1"/>
    <col min="5136" max="5136" width="2.6640625" style="114" customWidth="1"/>
    <col min="5137" max="5137" width="9.6640625" style="114" customWidth="1"/>
    <col min="5138" max="5138" width="2.6640625" style="114" customWidth="1"/>
    <col min="5139" max="5139" width="9.6640625" style="114" customWidth="1"/>
    <col min="5140" max="5140" width="3.44140625" style="114" customWidth="1"/>
    <col min="5141" max="5141" width="9.6640625" style="114" customWidth="1"/>
    <col min="5142" max="5142" width="2.88671875" style="114" customWidth="1"/>
    <col min="5143" max="5143" width="9.6640625" style="114" customWidth="1"/>
    <col min="5144" max="5144" width="3.88671875" style="114" customWidth="1"/>
    <col min="5145" max="5145" width="8.21875" style="114" customWidth="1"/>
    <col min="5146" max="5146" width="6.88671875" style="114" customWidth="1"/>
    <col min="5147" max="5147" width="7.109375" style="114" customWidth="1"/>
    <col min="5148" max="5148" width="8.88671875" style="114" customWidth="1"/>
    <col min="5149" max="5149" width="9.6640625" style="114" customWidth="1"/>
    <col min="5150" max="5150" width="2.6640625" style="114" customWidth="1"/>
    <col min="5151" max="5151" width="9.6640625" style="114" customWidth="1"/>
    <col min="5152" max="5152" width="2.6640625" style="114" customWidth="1"/>
    <col min="5153" max="5153" width="9.6640625" style="114" customWidth="1"/>
    <col min="5154" max="5154" width="2.6640625" style="114" customWidth="1"/>
    <col min="5155" max="5376" width="9.6640625" style="114"/>
    <col min="5377" max="5377" width="2.6640625" style="114" customWidth="1"/>
    <col min="5378" max="5378" width="5" style="114" customWidth="1"/>
    <col min="5379" max="5379" width="20.6640625" style="114" customWidth="1"/>
    <col min="5380" max="5380" width="2.6640625" style="114" customWidth="1"/>
    <col min="5381" max="5381" width="9.6640625" style="114" customWidth="1"/>
    <col min="5382" max="5382" width="2.6640625" style="114" customWidth="1"/>
    <col min="5383" max="5383" width="9.6640625" style="114" customWidth="1"/>
    <col min="5384" max="5384" width="2.6640625" style="114" customWidth="1"/>
    <col min="5385" max="5385" width="9.6640625" style="114" customWidth="1"/>
    <col min="5386" max="5386" width="2.6640625" style="114" customWidth="1"/>
    <col min="5387" max="5387" width="9.6640625" style="114" customWidth="1"/>
    <col min="5388" max="5388" width="2.6640625" style="114" customWidth="1"/>
    <col min="5389" max="5389" width="9.6640625" style="114" customWidth="1"/>
    <col min="5390" max="5390" width="2.6640625" style="114" customWidth="1"/>
    <col min="5391" max="5391" width="9.6640625" style="114" customWidth="1"/>
    <col min="5392" max="5392" width="2.6640625" style="114" customWidth="1"/>
    <col min="5393" max="5393" width="9.6640625" style="114" customWidth="1"/>
    <col min="5394" max="5394" width="2.6640625" style="114" customWidth="1"/>
    <col min="5395" max="5395" width="9.6640625" style="114" customWidth="1"/>
    <col min="5396" max="5396" width="3.44140625" style="114" customWidth="1"/>
    <col min="5397" max="5397" width="9.6640625" style="114" customWidth="1"/>
    <col min="5398" max="5398" width="2.88671875" style="114" customWidth="1"/>
    <col min="5399" max="5399" width="9.6640625" style="114" customWidth="1"/>
    <col min="5400" max="5400" width="3.88671875" style="114" customWidth="1"/>
    <col min="5401" max="5401" width="8.21875" style="114" customWidth="1"/>
    <col min="5402" max="5402" width="6.88671875" style="114" customWidth="1"/>
    <col min="5403" max="5403" width="7.109375" style="114" customWidth="1"/>
    <col min="5404" max="5404" width="8.88671875" style="114" customWidth="1"/>
    <col min="5405" max="5405" width="9.6640625" style="114" customWidth="1"/>
    <col min="5406" max="5406" width="2.6640625" style="114" customWidth="1"/>
    <col min="5407" max="5407" width="9.6640625" style="114" customWidth="1"/>
    <col min="5408" max="5408" width="2.6640625" style="114" customWidth="1"/>
    <col min="5409" max="5409" width="9.6640625" style="114" customWidth="1"/>
    <col min="5410" max="5410" width="2.6640625" style="114" customWidth="1"/>
    <col min="5411" max="5632" width="9.6640625" style="114"/>
    <col min="5633" max="5633" width="2.6640625" style="114" customWidth="1"/>
    <col min="5634" max="5634" width="5" style="114" customWidth="1"/>
    <col min="5635" max="5635" width="20.6640625" style="114" customWidth="1"/>
    <col min="5636" max="5636" width="2.6640625" style="114" customWidth="1"/>
    <col min="5637" max="5637" width="9.6640625" style="114" customWidth="1"/>
    <col min="5638" max="5638" width="2.6640625" style="114" customWidth="1"/>
    <col min="5639" max="5639" width="9.6640625" style="114" customWidth="1"/>
    <col min="5640" max="5640" width="2.6640625" style="114" customWidth="1"/>
    <col min="5641" max="5641" width="9.6640625" style="114" customWidth="1"/>
    <col min="5642" max="5642" width="2.6640625" style="114" customWidth="1"/>
    <col min="5643" max="5643" width="9.6640625" style="114" customWidth="1"/>
    <col min="5644" max="5644" width="2.6640625" style="114" customWidth="1"/>
    <col min="5645" max="5645" width="9.6640625" style="114" customWidth="1"/>
    <col min="5646" max="5646" width="2.6640625" style="114" customWidth="1"/>
    <col min="5647" max="5647" width="9.6640625" style="114" customWidth="1"/>
    <col min="5648" max="5648" width="2.6640625" style="114" customWidth="1"/>
    <col min="5649" max="5649" width="9.6640625" style="114" customWidth="1"/>
    <col min="5650" max="5650" width="2.6640625" style="114" customWidth="1"/>
    <col min="5651" max="5651" width="9.6640625" style="114" customWidth="1"/>
    <col min="5652" max="5652" width="3.44140625" style="114" customWidth="1"/>
    <col min="5653" max="5653" width="9.6640625" style="114" customWidth="1"/>
    <col min="5654" max="5654" width="2.88671875" style="114" customWidth="1"/>
    <col min="5655" max="5655" width="9.6640625" style="114" customWidth="1"/>
    <col min="5656" max="5656" width="3.88671875" style="114" customWidth="1"/>
    <col min="5657" max="5657" width="8.21875" style="114" customWidth="1"/>
    <col min="5658" max="5658" width="6.88671875" style="114" customWidth="1"/>
    <col min="5659" max="5659" width="7.109375" style="114" customWidth="1"/>
    <col min="5660" max="5660" width="8.88671875" style="114" customWidth="1"/>
    <col min="5661" max="5661" width="9.6640625" style="114" customWidth="1"/>
    <col min="5662" max="5662" width="2.6640625" style="114" customWidth="1"/>
    <col min="5663" max="5663" width="9.6640625" style="114" customWidth="1"/>
    <col min="5664" max="5664" width="2.6640625" style="114" customWidth="1"/>
    <col min="5665" max="5665" width="9.6640625" style="114" customWidth="1"/>
    <col min="5666" max="5666" width="2.6640625" style="114" customWidth="1"/>
    <col min="5667" max="5888" width="9.6640625" style="114"/>
    <col min="5889" max="5889" width="2.6640625" style="114" customWidth="1"/>
    <col min="5890" max="5890" width="5" style="114" customWidth="1"/>
    <col min="5891" max="5891" width="20.6640625" style="114" customWidth="1"/>
    <col min="5892" max="5892" width="2.6640625" style="114" customWidth="1"/>
    <col min="5893" max="5893" width="9.6640625" style="114" customWidth="1"/>
    <col min="5894" max="5894" width="2.6640625" style="114" customWidth="1"/>
    <col min="5895" max="5895" width="9.6640625" style="114" customWidth="1"/>
    <col min="5896" max="5896" width="2.6640625" style="114" customWidth="1"/>
    <col min="5897" max="5897" width="9.6640625" style="114" customWidth="1"/>
    <col min="5898" max="5898" width="2.6640625" style="114" customWidth="1"/>
    <col min="5899" max="5899" width="9.6640625" style="114" customWidth="1"/>
    <col min="5900" max="5900" width="2.6640625" style="114" customWidth="1"/>
    <col min="5901" max="5901" width="9.6640625" style="114" customWidth="1"/>
    <col min="5902" max="5902" width="2.6640625" style="114" customWidth="1"/>
    <col min="5903" max="5903" width="9.6640625" style="114" customWidth="1"/>
    <col min="5904" max="5904" width="2.6640625" style="114" customWidth="1"/>
    <col min="5905" max="5905" width="9.6640625" style="114" customWidth="1"/>
    <col min="5906" max="5906" width="2.6640625" style="114" customWidth="1"/>
    <col min="5907" max="5907" width="9.6640625" style="114" customWidth="1"/>
    <col min="5908" max="5908" width="3.44140625" style="114" customWidth="1"/>
    <col min="5909" max="5909" width="9.6640625" style="114" customWidth="1"/>
    <col min="5910" max="5910" width="2.88671875" style="114" customWidth="1"/>
    <col min="5911" max="5911" width="9.6640625" style="114" customWidth="1"/>
    <col min="5912" max="5912" width="3.88671875" style="114" customWidth="1"/>
    <col min="5913" max="5913" width="8.21875" style="114" customWidth="1"/>
    <col min="5914" max="5914" width="6.88671875" style="114" customWidth="1"/>
    <col min="5915" max="5915" width="7.109375" style="114" customWidth="1"/>
    <col min="5916" max="5916" width="8.88671875" style="114" customWidth="1"/>
    <col min="5917" max="5917" width="9.6640625" style="114" customWidth="1"/>
    <col min="5918" max="5918" width="2.6640625" style="114" customWidth="1"/>
    <col min="5919" max="5919" width="9.6640625" style="114" customWidth="1"/>
    <col min="5920" max="5920" width="2.6640625" style="114" customWidth="1"/>
    <col min="5921" max="5921" width="9.6640625" style="114" customWidth="1"/>
    <col min="5922" max="5922" width="2.6640625" style="114" customWidth="1"/>
    <col min="5923" max="6144" width="9.6640625" style="114"/>
    <col min="6145" max="6145" width="2.6640625" style="114" customWidth="1"/>
    <col min="6146" max="6146" width="5" style="114" customWidth="1"/>
    <col min="6147" max="6147" width="20.6640625" style="114" customWidth="1"/>
    <col min="6148" max="6148" width="2.6640625" style="114" customWidth="1"/>
    <col min="6149" max="6149" width="9.6640625" style="114" customWidth="1"/>
    <col min="6150" max="6150" width="2.6640625" style="114" customWidth="1"/>
    <col min="6151" max="6151" width="9.6640625" style="114" customWidth="1"/>
    <col min="6152" max="6152" width="2.6640625" style="114" customWidth="1"/>
    <col min="6153" max="6153" width="9.6640625" style="114" customWidth="1"/>
    <col min="6154" max="6154" width="2.6640625" style="114" customWidth="1"/>
    <col min="6155" max="6155" width="9.6640625" style="114" customWidth="1"/>
    <col min="6156" max="6156" width="2.6640625" style="114" customWidth="1"/>
    <col min="6157" max="6157" width="9.6640625" style="114" customWidth="1"/>
    <col min="6158" max="6158" width="2.6640625" style="114" customWidth="1"/>
    <col min="6159" max="6159" width="9.6640625" style="114" customWidth="1"/>
    <col min="6160" max="6160" width="2.6640625" style="114" customWidth="1"/>
    <col min="6161" max="6161" width="9.6640625" style="114" customWidth="1"/>
    <col min="6162" max="6162" width="2.6640625" style="114" customWidth="1"/>
    <col min="6163" max="6163" width="9.6640625" style="114" customWidth="1"/>
    <col min="6164" max="6164" width="3.44140625" style="114" customWidth="1"/>
    <col min="6165" max="6165" width="9.6640625" style="114" customWidth="1"/>
    <col min="6166" max="6166" width="2.88671875" style="114" customWidth="1"/>
    <col min="6167" max="6167" width="9.6640625" style="114" customWidth="1"/>
    <col min="6168" max="6168" width="3.88671875" style="114" customWidth="1"/>
    <col min="6169" max="6169" width="8.21875" style="114" customWidth="1"/>
    <col min="6170" max="6170" width="6.88671875" style="114" customWidth="1"/>
    <col min="6171" max="6171" width="7.109375" style="114" customWidth="1"/>
    <col min="6172" max="6172" width="8.88671875" style="114" customWidth="1"/>
    <col min="6173" max="6173" width="9.6640625" style="114" customWidth="1"/>
    <col min="6174" max="6174" width="2.6640625" style="114" customWidth="1"/>
    <col min="6175" max="6175" width="9.6640625" style="114" customWidth="1"/>
    <col min="6176" max="6176" width="2.6640625" style="114" customWidth="1"/>
    <col min="6177" max="6177" width="9.6640625" style="114" customWidth="1"/>
    <col min="6178" max="6178" width="2.6640625" style="114" customWidth="1"/>
    <col min="6179" max="6400" width="9.6640625" style="114"/>
    <col min="6401" max="6401" width="2.6640625" style="114" customWidth="1"/>
    <col min="6402" max="6402" width="5" style="114" customWidth="1"/>
    <col min="6403" max="6403" width="20.6640625" style="114" customWidth="1"/>
    <col min="6404" max="6404" width="2.6640625" style="114" customWidth="1"/>
    <col min="6405" max="6405" width="9.6640625" style="114" customWidth="1"/>
    <col min="6406" max="6406" width="2.6640625" style="114" customWidth="1"/>
    <col min="6407" max="6407" width="9.6640625" style="114" customWidth="1"/>
    <col min="6408" max="6408" width="2.6640625" style="114" customWidth="1"/>
    <col min="6409" max="6409" width="9.6640625" style="114" customWidth="1"/>
    <col min="6410" max="6410" width="2.6640625" style="114" customWidth="1"/>
    <col min="6411" max="6411" width="9.6640625" style="114" customWidth="1"/>
    <col min="6412" max="6412" width="2.6640625" style="114" customWidth="1"/>
    <col min="6413" max="6413" width="9.6640625" style="114" customWidth="1"/>
    <col min="6414" max="6414" width="2.6640625" style="114" customWidth="1"/>
    <col min="6415" max="6415" width="9.6640625" style="114" customWidth="1"/>
    <col min="6416" max="6416" width="2.6640625" style="114" customWidth="1"/>
    <col min="6417" max="6417" width="9.6640625" style="114" customWidth="1"/>
    <col min="6418" max="6418" width="2.6640625" style="114" customWidth="1"/>
    <col min="6419" max="6419" width="9.6640625" style="114" customWidth="1"/>
    <col min="6420" max="6420" width="3.44140625" style="114" customWidth="1"/>
    <col min="6421" max="6421" width="9.6640625" style="114" customWidth="1"/>
    <col min="6422" max="6422" width="2.88671875" style="114" customWidth="1"/>
    <col min="6423" max="6423" width="9.6640625" style="114" customWidth="1"/>
    <col min="6424" max="6424" width="3.88671875" style="114" customWidth="1"/>
    <col min="6425" max="6425" width="8.21875" style="114" customWidth="1"/>
    <col min="6426" max="6426" width="6.88671875" style="114" customWidth="1"/>
    <col min="6427" max="6427" width="7.109375" style="114" customWidth="1"/>
    <col min="6428" max="6428" width="8.88671875" style="114" customWidth="1"/>
    <col min="6429" max="6429" width="9.6640625" style="114" customWidth="1"/>
    <col min="6430" max="6430" width="2.6640625" style="114" customWidth="1"/>
    <col min="6431" max="6431" width="9.6640625" style="114" customWidth="1"/>
    <col min="6432" max="6432" width="2.6640625" style="114" customWidth="1"/>
    <col min="6433" max="6433" width="9.6640625" style="114" customWidth="1"/>
    <col min="6434" max="6434" width="2.6640625" style="114" customWidth="1"/>
    <col min="6435" max="6656" width="9.6640625" style="114"/>
    <col min="6657" max="6657" width="2.6640625" style="114" customWidth="1"/>
    <col min="6658" max="6658" width="5" style="114" customWidth="1"/>
    <col min="6659" max="6659" width="20.6640625" style="114" customWidth="1"/>
    <col min="6660" max="6660" width="2.6640625" style="114" customWidth="1"/>
    <col min="6661" max="6661" width="9.6640625" style="114" customWidth="1"/>
    <col min="6662" max="6662" width="2.6640625" style="114" customWidth="1"/>
    <col min="6663" max="6663" width="9.6640625" style="114" customWidth="1"/>
    <col min="6664" max="6664" width="2.6640625" style="114" customWidth="1"/>
    <col min="6665" max="6665" width="9.6640625" style="114" customWidth="1"/>
    <col min="6666" max="6666" width="2.6640625" style="114" customWidth="1"/>
    <col min="6667" max="6667" width="9.6640625" style="114" customWidth="1"/>
    <col min="6668" max="6668" width="2.6640625" style="114" customWidth="1"/>
    <col min="6669" max="6669" width="9.6640625" style="114" customWidth="1"/>
    <col min="6670" max="6670" width="2.6640625" style="114" customWidth="1"/>
    <col min="6671" max="6671" width="9.6640625" style="114" customWidth="1"/>
    <col min="6672" max="6672" width="2.6640625" style="114" customWidth="1"/>
    <col min="6673" max="6673" width="9.6640625" style="114" customWidth="1"/>
    <col min="6674" max="6674" width="2.6640625" style="114" customWidth="1"/>
    <col min="6675" max="6675" width="9.6640625" style="114" customWidth="1"/>
    <col min="6676" max="6676" width="3.44140625" style="114" customWidth="1"/>
    <col min="6677" max="6677" width="9.6640625" style="114" customWidth="1"/>
    <col min="6678" max="6678" width="2.88671875" style="114" customWidth="1"/>
    <col min="6679" max="6679" width="9.6640625" style="114" customWidth="1"/>
    <col min="6680" max="6680" width="3.88671875" style="114" customWidth="1"/>
    <col min="6681" max="6681" width="8.21875" style="114" customWidth="1"/>
    <col min="6682" max="6682" width="6.88671875" style="114" customWidth="1"/>
    <col min="6683" max="6683" width="7.109375" style="114" customWidth="1"/>
    <col min="6684" max="6684" width="8.88671875" style="114" customWidth="1"/>
    <col min="6685" max="6685" width="9.6640625" style="114" customWidth="1"/>
    <col min="6686" max="6686" width="2.6640625" style="114" customWidth="1"/>
    <col min="6687" max="6687" width="9.6640625" style="114" customWidth="1"/>
    <col min="6688" max="6688" width="2.6640625" style="114" customWidth="1"/>
    <col min="6689" max="6689" width="9.6640625" style="114" customWidth="1"/>
    <col min="6690" max="6690" width="2.6640625" style="114" customWidth="1"/>
    <col min="6691" max="6912" width="9.6640625" style="114"/>
    <col min="6913" max="6913" width="2.6640625" style="114" customWidth="1"/>
    <col min="6914" max="6914" width="5" style="114" customWidth="1"/>
    <col min="6915" max="6915" width="20.6640625" style="114" customWidth="1"/>
    <col min="6916" max="6916" width="2.6640625" style="114" customWidth="1"/>
    <col min="6917" max="6917" width="9.6640625" style="114" customWidth="1"/>
    <col min="6918" max="6918" width="2.6640625" style="114" customWidth="1"/>
    <col min="6919" max="6919" width="9.6640625" style="114" customWidth="1"/>
    <col min="6920" max="6920" width="2.6640625" style="114" customWidth="1"/>
    <col min="6921" max="6921" width="9.6640625" style="114" customWidth="1"/>
    <col min="6922" max="6922" width="2.6640625" style="114" customWidth="1"/>
    <col min="6923" max="6923" width="9.6640625" style="114" customWidth="1"/>
    <col min="6924" max="6924" width="2.6640625" style="114" customWidth="1"/>
    <col min="6925" max="6925" width="9.6640625" style="114" customWidth="1"/>
    <col min="6926" max="6926" width="2.6640625" style="114" customWidth="1"/>
    <col min="6927" max="6927" width="9.6640625" style="114" customWidth="1"/>
    <col min="6928" max="6928" width="2.6640625" style="114" customWidth="1"/>
    <col min="6929" max="6929" width="9.6640625" style="114" customWidth="1"/>
    <col min="6930" max="6930" width="2.6640625" style="114" customWidth="1"/>
    <col min="6931" max="6931" width="9.6640625" style="114" customWidth="1"/>
    <col min="6932" max="6932" width="3.44140625" style="114" customWidth="1"/>
    <col min="6933" max="6933" width="9.6640625" style="114" customWidth="1"/>
    <col min="6934" max="6934" width="2.88671875" style="114" customWidth="1"/>
    <col min="6935" max="6935" width="9.6640625" style="114" customWidth="1"/>
    <col min="6936" max="6936" width="3.88671875" style="114" customWidth="1"/>
    <col min="6937" max="6937" width="8.21875" style="114" customWidth="1"/>
    <col min="6938" max="6938" width="6.88671875" style="114" customWidth="1"/>
    <col min="6939" max="6939" width="7.109375" style="114" customWidth="1"/>
    <col min="6940" max="6940" width="8.88671875" style="114" customWidth="1"/>
    <col min="6941" max="6941" width="9.6640625" style="114" customWidth="1"/>
    <col min="6942" max="6942" width="2.6640625" style="114" customWidth="1"/>
    <col min="6943" max="6943" width="9.6640625" style="114" customWidth="1"/>
    <col min="6944" max="6944" width="2.6640625" style="114" customWidth="1"/>
    <col min="6945" max="6945" width="9.6640625" style="114" customWidth="1"/>
    <col min="6946" max="6946" width="2.6640625" style="114" customWidth="1"/>
    <col min="6947" max="7168" width="9.6640625" style="114"/>
    <col min="7169" max="7169" width="2.6640625" style="114" customWidth="1"/>
    <col min="7170" max="7170" width="5" style="114" customWidth="1"/>
    <col min="7171" max="7171" width="20.6640625" style="114" customWidth="1"/>
    <col min="7172" max="7172" width="2.6640625" style="114" customWidth="1"/>
    <col min="7173" max="7173" width="9.6640625" style="114" customWidth="1"/>
    <col min="7174" max="7174" width="2.6640625" style="114" customWidth="1"/>
    <col min="7175" max="7175" width="9.6640625" style="114" customWidth="1"/>
    <col min="7176" max="7176" width="2.6640625" style="114" customWidth="1"/>
    <col min="7177" max="7177" width="9.6640625" style="114" customWidth="1"/>
    <col min="7178" max="7178" width="2.6640625" style="114" customWidth="1"/>
    <col min="7179" max="7179" width="9.6640625" style="114" customWidth="1"/>
    <col min="7180" max="7180" width="2.6640625" style="114" customWidth="1"/>
    <col min="7181" max="7181" width="9.6640625" style="114" customWidth="1"/>
    <col min="7182" max="7182" width="2.6640625" style="114" customWidth="1"/>
    <col min="7183" max="7183" width="9.6640625" style="114" customWidth="1"/>
    <col min="7184" max="7184" width="2.6640625" style="114" customWidth="1"/>
    <col min="7185" max="7185" width="9.6640625" style="114" customWidth="1"/>
    <col min="7186" max="7186" width="2.6640625" style="114" customWidth="1"/>
    <col min="7187" max="7187" width="9.6640625" style="114" customWidth="1"/>
    <col min="7188" max="7188" width="3.44140625" style="114" customWidth="1"/>
    <col min="7189" max="7189" width="9.6640625" style="114" customWidth="1"/>
    <col min="7190" max="7190" width="2.88671875" style="114" customWidth="1"/>
    <col min="7191" max="7191" width="9.6640625" style="114" customWidth="1"/>
    <col min="7192" max="7192" width="3.88671875" style="114" customWidth="1"/>
    <col min="7193" max="7193" width="8.21875" style="114" customWidth="1"/>
    <col min="7194" max="7194" width="6.88671875" style="114" customWidth="1"/>
    <col min="7195" max="7195" width="7.109375" style="114" customWidth="1"/>
    <col min="7196" max="7196" width="8.88671875" style="114" customWidth="1"/>
    <col min="7197" max="7197" width="9.6640625" style="114" customWidth="1"/>
    <col min="7198" max="7198" width="2.6640625" style="114" customWidth="1"/>
    <col min="7199" max="7199" width="9.6640625" style="114" customWidth="1"/>
    <col min="7200" max="7200" width="2.6640625" style="114" customWidth="1"/>
    <col min="7201" max="7201" width="9.6640625" style="114" customWidth="1"/>
    <col min="7202" max="7202" width="2.6640625" style="114" customWidth="1"/>
    <col min="7203" max="7424" width="9.6640625" style="114"/>
    <col min="7425" max="7425" width="2.6640625" style="114" customWidth="1"/>
    <col min="7426" max="7426" width="5" style="114" customWidth="1"/>
    <col min="7427" max="7427" width="20.6640625" style="114" customWidth="1"/>
    <col min="7428" max="7428" width="2.6640625" style="114" customWidth="1"/>
    <col min="7429" max="7429" width="9.6640625" style="114" customWidth="1"/>
    <col min="7430" max="7430" width="2.6640625" style="114" customWidth="1"/>
    <col min="7431" max="7431" width="9.6640625" style="114" customWidth="1"/>
    <col min="7432" max="7432" width="2.6640625" style="114" customWidth="1"/>
    <col min="7433" max="7433" width="9.6640625" style="114" customWidth="1"/>
    <col min="7434" max="7434" width="2.6640625" style="114" customWidth="1"/>
    <col min="7435" max="7435" width="9.6640625" style="114" customWidth="1"/>
    <col min="7436" max="7436" width="2.6640625" style="114" customWidth="1"/>
    <col min="7437" max="7437" width="9.6640625" style="114" customWidth="1"/>
    <col min="7438" max="7438" width="2.6640625" style="114" customWidth="1"/>
    <col min="7439" max="7439" width="9.6640625" style="114" customWidth="1"/>
    <col min="7440" max="7440" width="2.6640625" style="114" customWidth="1"/>
    <col min="7441" max="7441" width="9.6640625" style="114" customWidth="1"/>
    <col min="7442" max="7442" width="2.6640625" style="114" customWidth="1"/>
    <col min="7443" max="7443" width="9.6640625" style="114" customWidth="1"/>
    <col min="7444" max="7444" width="3.44140625" style="114" customWidth="1"/>
    <col min="7445" max="7445" width="9.6640625" style="114" customWidth="1"/>
    <col min="7446" max="7446" width="2.88671875" style="114" customWidth="1"/>
    <col min="7447" max="7447" width="9.6640625" style="114" customWidth="1"/>
    <col min="7448" max="7448" width="3.88671875" style="114" customWidth="1"/>
    <col min="7449" max="7449" width="8.21875" style="114" customWidth="1"/>
    <col min="7450" max="7450" width="6.88671875" style="114" customWidth="1"/>
    <col min="7451" max="7451" width="7.109375" style="114" customWidth="1"/>
    <col min="7452" max="7452" width="8.88671875" style="114" customWidth="1"/>
    <col min="7453" max="7453" width="9.6640625" style="114" customWidth="1"/>
    <col min="7454" max="7454" width="2.6640625" style="114" customWidth="1"/>
    <col min="7455" max="7455" width="9.6640625" style="114" customWidth="1"/>
    <col min="7456" max="7456" width="2.6640625" style="114" customWidth="1"/>
    <col min="7457" max="7457" width="9.6640625" style="114" customWidth="1"/>
    <col min="7458" max="7458" width="2.6640625" style="114" customWidth="1"/>
    <col min="7459" max="7680" width="9.6640625" style="114"/>
    <col min="7681" max="7681" width="2.6640625" style="114" customWidth="1"/>
    <col min="7682" max="7682" width="5" style="114" customWidth="1"/>
    <col min="7683" max="7683" width="20.6640625" style="114" customWidth="1"/>
    <col min="7684" max="7684" width="2.6640625" style="114" customWidth="1"/>
    <col min="7685" max="7685" width="9.6640625" style="114" customWidth="1"/>
    <col min="7686" max="7686" width="2.6640625" style="114" customWidth="1"/>
    <col min="7687" max="7687" width="9.6640625" style="114" customWidth="1"/>
    <col min="7688" max="7688" width="2.6640625" style="114" customWidth="1"/>
    <col min="7689" max="7689" width="9.6640625" style="114" customWidth="1"/>
    <col min="7690" max="7690" width="2.6640625" style="114" customWidth="1"/>
    <col min="7691" max="7691" width="9.6640625" style="114" customWidth="1"/>
    <col min="7692" max="7692" width="2.6640625" style="114" customWidth="1"/>
    <col min="7693" max="7693" width="9.6640625" style="114" customWidth="1"/>
    <col min="7694" max="7694" width="2.6640625" style="114" customWidth="1"/>
    <col min="7695" max="7695" width="9.6640625" style="114" customWidth="1"/>
    <col min="7696" max="7696" width="2.6640625" style="114" customWidth="1"/>
    <col min="7697" max="7697" width="9.6640625" style="114" customWidth="1"/>
    <col min="7698" max="7698" width="2.6640625" style="114" customWidth="1"/>
    <col min="7699" max="7699" width="9.6640625" style="114" customWidth="1"/>
    <col min="7700" max="7700" width="3.44140625" style="114" customWidth="1"/>
    <col min="7701" max="7701" width="9.6640625" style="114" customWidth="1"/>
    <col min="7702" max="7702" width="2.88671875" style="114" customWidth="1"/>
    <col min="7703" max="7703" width="9.6640625" style="114" customWidth="1"/>
    <col min="7704" max="7704" width="3.88671875" style="114" customWidth="1"/>
    <col min="7705" max="7705" width="8.21875" style="114" customWidth="1"/>
    <col min="7706" max="7706" width="6.88671875" style="114" customWidth="1"/>
    <col min="7707" max="7707" width="7.109375" style="114" customWidth="1"/>
    <col min="7708" max="7708" width="8.88671875" style="114" customWidth="1"/>
    <col min="7709" max="7709" width="9.6640625" style="114" customWidth="1"/>
    <col min="7710" max="7710" width="2.6640625" style="114" customWidth="1"/>
    <col min="7711" max="7711" width="9.6640625" style="114" customWidth="1"/>
    <col min="7712" max="7712" width="2.6640625" style="114" customWidth="1"/>
    <col min="7713" max="7713" width="9.6640625" style="114" customWidth="1"/>
    <col min="7714" max="7714" width="2.6640625" style="114" customWidth="1"/>
    <col min="7715" max="7936" width="9.6640625" style="114"/>
    <col min="7937" max="7937" width="2.6640625" style="114" customWidth="1"/>
    <col min="7938" max="7938" width="5" style="114" customWidth="1"/>
    <col min="7939" max="7939" width="20.6640625" style="114" customWidth="1"/>
    <col min="7940" max="7940" width="2.6640625" style="114" customWidth="1"/>
    <col min="7941" max="7941" width="9.6640625" style="114" customWidth="1"/>
    <col min="7942" max="7942" width="2.6640625" style="114" customWidth="1"/>
    <col min="7943" max="7943" width="9.6640625" style="114" customWidth="1"/>
    <col min="7944" max="7944" width="2.6640625" style="114" customWidth="1"/>
    <col min="7945" max="7945" width="9.6640625" style="114" customWidth="1"/>
    <col min="7946" max="7946" width="2.6640625" style="114" customWidth="1"/>
    <col min="7947" max="7947" width="9.6640625" style="114" customWidth="1"/>
    <col min="7948" max="7948" width="2.6640625" style="114" customWidth="1"/>
    <col min="7949" max="7949" width="9.6640625" style="114" customWidth="1"/>
    <col min="7950" max="7950" width="2.6640625" style="114" customWidth="1"/>
    <col min="7951" max="7951" width="9.6640625" style="114" customWidth="1"/>
    <col min="7952" max="7952" width="2.6640625" style="114" customWidth="1"/>
    <col min="7953" max="7953" width="9.6640625" style="114" customWidth="1"/>
    <col min="7954" max="7954" width="2.6640625" style="114" customWidth="1"/>
    <col min="7955" max="7955" width="9.6640625" style="114" customWidth="1"/>
    <col min="7956" max="7956" width="3.44140625" style="114" customWidth="1"/>
    <col min="7957" max="7957" width="9.6640625" style="114" customWidth="1"/>
    <col min="7958" max="7958" width="2.88671875" style="114" customWidth="1"/>
    <col min="7959" max="7959" width="9.6640625" style="114" customWidth="1"/>
    <col min="7960" max="7960" width="3.88671875" style="114" customWidth="1"/>
    <col min="7961" max="7961" width="8.21875" style="114" customWidth="1"/>
    <col min="7962" max="7962" width="6.88671875" style="114" customWidth="1"/>
    <col min="7963" max="7963" width="7.109375" style="114" customWidth="1"/>
    <col min="7964" max="7964" width="8.88671875" style="114" customWidth="1"/>
    <col min="7965" max="7965" width="9.6640625" style="114" customWidth="1"/>
    <col min="7966" max="7966" width="2.6640625" style="114" customWidth="1"/>
    <col min="7967" max="7967" width="9.6640625" style="114" customWidth="1"/>
    <col min="7968" max="7968" width="2.6640625" style="114" customWidth="1"/>
    <col min="7969" max="7969" width="9.6640625" style="114" customWidth="1"/>
    <col min="7970" max="7970" width="2.6640625" style="114" customWidth="1"/>
    <col min="7971" max="8192" width="9.6640625" style="114"/>
    <col min="8193" max="8193" width="2.6640625" style="114" customWidth="1"/>
    <col min="8194" max="8194" width="5" style="114" customWidth="1"/>
    <col min="8195" max="8195" width="20.6640625" style="114" customWidth="1"/>
    <col min="8196" max="8196" width="2.6640625" style="114" customWidth="1"/>
    <col min="8197" max="8197" width="9.6640625" style="114" customWidth="1"/>
    <col min="8198" max="8198" width="2.6640625" style="114" customWidth="1"/>
    <col min="8199" max="8199" width="9.6640625" style="114" customWidth="1"/>
    <col min="8200" max="8200" width="2.6640625" style="114" customWidth="1"/>
    <col min="8201" max="8201" width="9.6640625" style="114" customWidth="1"/>
    <col min="8202" max="8202" width="2.6640625" style="114" customWidth="1"/>
    <col min="8203" max="8203" width="9.6640625" style="114" customWidth="1"/>
    <col min="8204" max="8204" width="2.6640625" style="114" customWidth="1"/>
    <col min="8205" max="8205" width="9.6640625" style="114" customWidth="1"/>
    <col min="8206" max="8206" width="2.6640625" style="114" customWidth="1"/>
    <col min="8207" max="8207" width="9.6640625" style="114" customWidth="1"/>
    <col min="8208" max="8208" width="2.6640625" style="114" customWidth="1"/>
    <col min="8209" max="8209" width="9.6640625" style="114" customWidth="1"/>
    <col min="8210" max="8210" width="2.6640625" style="114" customWidth="1"/>
    <col min="8211" max="8211" width="9.6640625" style="114" customWidth="1"/>
    <col min="8212" max="8212" width="3.44140625" style="114" customWidth="1"/>
    <col min="8213" max="8213" width="9.6640625" style="114" customWidth="1"/>
    <col min="8214" max="8214" width="2.88671875" style="114" customWidth="1"/>
    <col min="8215" max="8215" width="9.6640625" style="114" customWidth="1"/>
    <col min="8216" max="8216" width="3.88671875" style="114" customWidth="1"/>
    <col min="8217" max="8217" width="8.21875" style="114" customWidth="1"/>
    <col min="8218" max="8218" width="6.88671875" style="114" customWidth="1"/>
    <col min="8219" max="8219" width="7.109375" style="114" customWidth="1"/>
    <col min="8220" max="8220" width="8.88671875" style="114" customWidth="1"/>
    <col min="8221" max="8221" width="9.6640625" style="114" customWidth="1"/>
    <col min="8222" max="8222" width="2.6640625" style="114" customWidth="1"/>
    <col min="8223" max="8223" width="9.6640625" style="114" customWidth="1"/>
    <col min="8224" max="8224" width="2.6640625" style="114" customWidth="1"/>
    <col min="8225" max="8225" width="9.6640625" style="114" customWidth="1"/>
    <col min="8226" max="8226" width="2.6640625" style="114" customWidth="1"/>
    <col min="8227" max="8448" width="9.6640625" style="114"/>
    <col min="8449" max="8449" width="2.6640625" style="114" customWidth="1"/>
    <col min="8450" max="8450" width="5" style="114" customWidth="1"/>
    <col min="8451" max="8451" width="20.6640625" style="114" customWidth="1"/>
    <col min="8452" max="8452" width="2.6640625" style="114" customWidth="1"/>
    <col min="8453" max="8453" width="9.6640625" style="114" customWidth="1"/>
    <col min="8454" max="8454" width="2.6640625" style="114" customWidth="1"/>
    <col min="8455" max="8455" width="9.6640625" style="114" customWidth="1"/>
    <col min="8456" max="8456" width="2.6640625" style="114" customWidth="1"/>
    <col min="8457" max="8457" width="9.6640625" style="114" customWidth="1"/>
    <col min="8458" max="8458" width="2.6640625" style="114" customWidth="1"/>
    <col min="8459" max="8459" width="9.6640625" style="114" customWidth="1"/>
    <col min="8460" max="8460" width="2.6640625" style="114" customWidth="1"/>
    <col min="8461" max="8461" width="9.6640625" style="114" customWidth="1"/>
    <col min="8462" max="8462" width="2.6640625" style="114" customWidth="1"/>
    <col min="8463" max="8463" width="9.6640625" style="114" customWidth="1"/>
    <col min="8464" max="8464" width="2.6640625" style="114" customWidth="1"/>
    <col min="8465" max="8465" width="9.6640625" style="114" customWidth="1"/>
    <col min="8466" max="8466" width="2.6640625" style="114" customWidth="1"/>
    <col min="8467" max="8467" width="9.6640625" style="114" customWidth="1"/>
    <col min="8468" max="8468" width="3.44140625" style="114" customWidth="1"/>
    <col min="8469" max="8469" width="9.6640625" style="114" customWidth="1"/>
    <col min="8470" max="8470" width="2.88671875" style="114" customWidth="1"/>
    <col min="8471" max="8471" width="9.6640625" style="114" customWidth="1"/>
    <col min="8472" max="8472" width="3.88671875" style="114" customWidth="1"/>
    <col min="8473" max="8473" width="8.21875" style="114" customWidth="1"/>
    <col min="8474" max="8474" width="6.88671875" style="114" customWidth="1"/>
    <col min="8475" max="8475" width="7.109375" style="114" customWidth="1"/>
    <col min="8476" max="8476" width="8.88671875" style="114" customWidth="1"/>
    <col min="8477" max="8477" width="9.6640625" style="114" customWidth="1"/>
    <col min="8478" max="8478" width="2.6640625" style="114" customWidth="1"/>
    <col min="8479" max="8479" width="9.6640625" style="114" customWidth="1"/>
    <col min="8480" max="8480" width="2.6640625" style="114" customWidth="1"/>
    <col min="8481" max="8481" width="9.6640625" style="114" customWidth="1"/>
    <col min="8482" max="8482" width="2.6640625" style="114" customWidth="1"/>
    <col min="8483" max="8704" width="9.6640625" style="114"/>
    <col min="8705" max="8705" width="2.6640625" style="114" customWidth="1"/>
    <col min="8706" max="8706" width="5" style="114" customWidth="1"/>
    <col min="8707" max="8707" width="20.6640625" style="114" customWidth="1"/>
    <col min="8708" max="8708" width="2.6640625" style="114" customWidth="1"/>
    <col min="8709" max="8709" width="9.6640625" style="114" customWidth="1"/>
    <col min="8710" max="8710" width="2.6640625" style="114" customWidth="1"/>
    <col min="8711" max="8711" width="9.6640625" style="114" customWidth="1"/>
    <col min="8712" max="8712" width="2.6640625" style="114" customWidth="1"/>
    <col min="8713" max="8713" width="9.6640625" style="114" customWidth="1"/>
    <col min="8714" max="8714" width="2.6640625" style="114" customWidth="1"/>
    <col min="8715" max="8715" width="9.6640625" style="114" customWidth="1"/>
    <col min="8716" max="8716" width="2.6640625" style="114" customWidth="1"/>
    <col min="8717" max="8717" width="9.6640625" style="114" customWidth="1"/>
    <col min="8718" max="8718" width="2.6640625" style="114" customWidth="1"/>
    <col min="8719" max="8719" width="9.6640625" style="114" customWidth="1"/>
    <col min="8720" max="8720" width="2.6640625" style="114" customWidth="1"/>
    <col min="8721" max="8721" width="9.6640625" style="114" customWidth="1"/>
    <col min="8722" max="8722" width="2.6640625" style="114" customWidth="1"/>
    <col min="8723" max="8723" width="9.6640625" style="114" customWidth="1"/>
    <col min="8724" max="8724" width="3.44140625" style="114" customWidth="1"/>
    <col min="8725" max="8725" width="9.6640625" style="114" customWidth="1"/>
    <col min="8726" max="8726" width="2.88671875" style="114" customWidth="1"/>
    <col min="8727" max="8727" width="9.6640625" style="114" customWidth="1"/>
    <col min="8728" max="8728" width="3.88671875" style="114" customWidth="1"/>
    <col min="8729" max="8729" width="8.21875" style="114" customWidth="1"/>
    <col min="8730" max="8730" width="6.88671875" style="114" customWidth="1"/>
    <col min="8731" max="8731" width="7.109375" style="114" customWidth="1"/>
    <col min="8732" max="8732" width="8.88671875" style="114" customWidth="1"/>
    <col min="8733" max="8733" width="9.6640625" style="114" customWidth="1"/>
    <col min="8734" max="8734" width="2.6640625" style="114" customWidth="1"/>
    <col min="8735" max="8735" width="9.6640625" style="114" customWidth="1"/>
    <col min="8736" max="8736" width="2.6640625" style="114" customWidth="1"/>
    <col min="8737" max="8737" width="9.6640625" style="114" customWidth="1"/>
    <col min="8738" max="8738" width="2.6640625" style="114" customWidth="1"/>
    <col min="8739" max="8960" width="9.6640625" style="114"/>
    <col min="8961" max="8961" width="2.6640625" style="114" customWidth="1"/>
    <col min="8962" max="8962" width="5" style="114" customWidth="1"/>
    <col min="8963" max="8963" width="20.6640625" style="114" customWidth="1"/>
    <col min="8964" max="8964" width="2.6640625" style="114" customWidth="1"/>
    <col min="8965" max="8965" width="9.6640625" style="114" customWidth="1"/>
    <col min="8966" max="8966" width="2.6640625" style="114" customWidth="1"/>
    <col min="8967" max="8967" width="9.6640625" style="114" customWidth="1"/>
    <col min="8968" max="8968" width="2.6640625" style="114" customWidth="1"/>
    <col min="8969" max="8969" width="9.6640625" style="114" customWidth="1"/>
    <col min="8970" max="8970" width="2.6640625" style="114" customWidth="1"/>
    <col min="8971" max="8971" width="9.6640625" style="114" customWidth="1"/>
    <col min="8972" max="8972" width="2.6640625" style="114" customWidth="1"/>
    <col min="8973" max="8973" width="9.6640625" style="114" customWidth="1"/>
    <col min="8974" max="8974" width="2.6640625" style="114" customWidth="1"/>
    <col min="8975" max="8975" width="9.6640625" style="114" customWidth="1"/>
    <col min="8976" max="8976" width="2.6640625" style="114" customWidth="1"/>
    <col min="8977" max="8977" width="9.6640625" style="114" customWidth="1"/>
    <col min="8978" max="8978" width="2.6640625" style="114" customWidth="1"/>
    <col min="8979" max="8979" width="9.6640625" style="114" customWidth="1"/>
    <col min="8980" max="8980" width="3.44140625" style="114" customWidth="1"/>
    <col min="8981" max="8981" width="9.6640625" style="114" customWidth="1"/>
    <col min="8982" max="8982" width="2.88671875" style="114" customWidth="1"/>
    <col min="8983" max="8983" width="9.6640625" style="114" customWidth="1"/>
    <col min="8984" max="8984" width="3.88671875" style="114" customWidth="1"/>
    <col min="8985" max="8985" width="8.21875" style="114" customWidth="1"/>
    <col min="8986" max="8986" width="6.88671875" style="114" customWidth="1"/>
    <col min="8987" max="8987" width="7.109375" style="114" customWidth="1"/>
    <col min="8988" max="8988" width="8.88671875" style="114" customWidth="1"/>
    <col min="8989" max="8989" width="9.6640625" style="114" customWidth="1"/>
    <col min="8990" max="8990" width="2.6640625" style="114" customWidth="1"/>
    <col min="8991" max="8991" width="9.6640625" style="114" customWidth="1"/>
    <col min="8992" max="8992" width="2.6640625" style="114" customWidth="1"/>
    <col min="8993" max="8993" width="9.6640625" style="114" customWidth="1"/>
    <col min="8994" max="8994" width="2.6640625" style="114" customWidth="1"/>
    <col min="8995" max="9216" width="9.6640625" style="114"/>
    <col min="9217" max="9217" width="2.6640625" style="114" customWidth="1"/>
    <col min="9218" max="9218" width="5" style="114" customWidth="1"/>
    <col min="9219" max="9219" width="20.6640625" style="114" customWidth="1"/>
    <col min="9220" max="9220" width="2.6640625" style="114" customWidth="1"/>
    <col min="9221" max="9221" width="9.6640625" style="114" customWidth="1"/>
    <col min="9222" max="9222" width="2.6640625" style="114" customWidth="1"/>
    <col min="9223" max="9223" width="9.6640625" style="114" customWidth="1"/>
    <col min="9224" max="9224" width="2.6640625" style="114" customWidth="1"/>
    <col min="9225" max="9225" width="9.6640625" style="114" customWidth="1"/>
    <col min="9226" max="9226" width="2.6640625" style="114" customWidth="1"/>
    <col min="9227" max="9227" width="9.6640625" style="114" customWidth="1"/>
    <col min="9228" max="9228" width="2.6640625" style="114" customWidth="1"/>
    <col min="9229" max="9229" width="9.6640625" style="114" customWidth="1"/>
    <col min="9230" max="9230" width="2.6640625" style="114" customWidth="1"/>
    <col min="9231" max="9231" width="9.6640625" style="114" customWidth="1"/>
    <col min="9232" max="9232" width="2.6640625" style="114" customWidth="1"/>
    <col min="9233" max="9233" width="9.6640625" style="114" customWidth="1"/>
    <col min="9234" max="9234" width="2.6640625" style="114" customWidth="1"/>
    <col min="9235" max="9235" width="9.6640625" style="114" customWidth="1"/>
    <col min="9236" max="9236" width="3.44140625" style="114" customWidth="1"/>
    <col min="9237" max="9237" width="9.6640625" style="114" customWidth="1"/>
    <col min="9238" max="9238" width="2.88671875" style="114" customWidth="1"/>
    <col min="9239" max="9239" width="9.6640625" style="114" customWidth="1"/>
    <col min="9240" max="9240" width="3.88671875" style="114" customWidth="1"/>
    <col min="9241" max="9241" width="8.21875" style="114" customWidth="1"/>
    <col min="9242" max="9242" width="6.88671875" style="114" customWidth="1"/>
    <col min="9243" max="9243" width="7.109375" style="114" customWidth="1"/>
    <col min="9244" max="9244" width="8.88671875" style="114" customWidth="1"/>
    <col min="9245" max="9245" width="9.6640625" style="114" customWidth="1"/>
    <col min="9246" max="9246" width="2.6640625" style="114" customWidth="1"/>
    <col min="9247" max="9247" width="9.6640625" style="114" customWidth="1"/>
    <col min="9248" max="9248" width="2.6640625" style="114" customWidth="1"/>
    <col min="9249" max="9249" width="9.6640625" style="114" customWidth="1"/>
    <col min="9250" max="9250" width="2.6640625" style="114" customWidth="1"/>
    <col min="9251" max="9472" width="9.6640625" style="114"/>
    <col min="9473" max="9473" width="2.6640625" style="114" customWidth="1"/>
    <col min="9474" max="9474" width="5" style="114" customWidth="1"/>
    <col min="9475" max="9475" width="20.6640625" style="114" customWidth="1"/>
    <col min="9476" max="9476" width="2.6640625" style="114" customWidth="1"/>
    <col min="9477" max="9477" width="9.6640625" style="114" customWidth="1"/>
    <col min="9478" max="9478" width="2.6640625" style="114" customWidth="1"/>
    <col min="9479" max="9479" width="9.6640625" style="114" customWidth="1"/>
    <col min="9480" max="9480" width="2.6640625" style="114" customWidth="1"/>
    <col min="9481" max="9481" width="9.6640625" style="114" customWidth="1"/>
    <col min="9482" max="9482" width="2.6640625" style="114" customWidth="1"/>
    <col min="9483" max="9483" width="9.6640625" style="114" customWidth="1"/>
    <col min="9484" max="9484" width="2.6640625" style="114" customWidth="1"/>
    <col min="9485" max="9485" width="9.6640625" style="114" customWidth="1"/>
    <col min="9486" max="9486" width="2.6640625" style="114" customWidth="1"/>
    <col min="9487" max="9487" width="9.6640625" style="114" customWidth="1"/>
    <col min="9488" max="9488" width="2.6640625" style="114" customWidth="1"/>
    <col min="9489" max="9489" width="9.6640625" style="114" customWidth="1"/>
    <col min="9490" max="9490" width="2.6640625" style="114" customWidth="1"/>
    <col min="9491" max="9491" width="9.6640625" style="114" customWidth="1"/>
    <col min="9492" max="9492" width="3.44140625" style="114" customWidth="1"/>
    <col min="9493" max="9493" width="9.6640625" style="114" customWidth="1"/>
    <col min="9494" max="9494" width="2.88671875" style="114" customWidth="1"/>
    <col min="9495" max="9495" width="9.6640625" style="114" customWidth="1"/>
    <col min="9496" max="9496" width="3.88671875" style="114" customWidth="1"/>
    <col min="9497" max="9497" width="8.21875" style="114" customWidth="1"/>
    <col min="9498" max="9498" width="6.88671875" style="114" customWidth="1"/>
    <col min="9499" max="9499" width="7.109375" style="114" customWidth="1"/>
    <col min="9500" max="9500" width="8.88671875" style="114" customWidth="1"/>
    <col min="9501" max="9501" width="9.6640625" style="114" customWidth="1"/>
    <col min="9502" max="9502" width="2.6640625" style="114" customWidth="1"/>
    <col min="9503" max="9503" width="9.6640625" style="114" customWidth="1"/>
    <col min="9504" max="9504" width="2.6640625" style="114" customWidth="1"/>
    <col min="9505" max="9505" width="9.6640625" style="114" customWidth="1"/>
    <col min="9506" max="9506" width="2.6640625" style="114" customWidth="1"/>
    <col min="9507" max="9728" width="9.6640625" style="114"/>
    <col min="9729" max="9729" width="2.6640625" style="114" customWidth="1"/>
    <col min="9730" max="9730" width="5" style="114" customWidth="1"/>
    <col min="9731" max="9731" width="20.6640625" style="114" customWidth="1"/>
    <col min="9732" max="9732" width="2.6640625" style="114" customWidth="1"/>
    <col min="9733" max="9733" width="9.6640625" style="114" customWidth="1"/>
    <col min="9734" max="9734" width="2.6640625" style="114" customWidth="1"/>
    <col min="9735" max="9735" width="9.6640625" style="114" customWidth="1"/>
    <col min="9736" max="9736" width="2.6640625" style="114" customWidth="1"/>
    <col min="9737" max="9737" width="9.6640625" style="114" customWidth="1"/>
    <col min="9738" max="9738" width="2.6640625" style="114" customWidth="1"/>
    <col min="9739" max="9739" width="9.6640625" style="114" customWidth="1"/>
    <col min="9740" max="9740" width="2.6640625" style="114" customWidth="1"/>
    <col min="9741" max="9741" width="9.6640625" style="114" customWidth="1"/>
    <col min="9742" max="9742" width="2.6640625" style="114" customWidth="1"/>
    <col min="9743" max="9743" width="9.6640625" style="114" customWidth="1"/>
    <col min="9744" max="9744" width="2.6640625" style="114" customWidth="1"/>
    <col min="9745" max="9745" width="9.6640625" style="114" customWidth="1"/>
    <col min="9746" max="9746" width="2.6640625" style="114" customWidth="1"/>
    <col min="9747" max="9747" width="9.6640625" style="114" customWidth="1"/>
    <col min="9748" max="9748" width="3.44140625" style="114" customWidth="1"/>
    <col min="9749" max="9749" width="9.6640625" style="114" customWidth="1"/>
    <col min="9750" max="9750" width="2.88671875" style="114" customWidth="1"/>
    <col min="9751" max="9751" width="9.6640625" style="114" customWidth="1"/>
    <col min="9752" max="9752" width="3.88671875" style="114" customWidth="1"/>
    <col min="9753" max="9753" width="8.21875" style="114" customWidth="1"/>
    <col min="9754" max="9754" width="6.88671875" style="114" customWidth="1"/>
    <col min="9755" max="9755" width="7.109375" style="114" customWidth="1"/>
    <col min="9756" max="9756" width="8.88671875" style="114" customWidth="1"/>
    <col min="9757" max="9757" width="9.6640625" style="114" customWidth="1"/>
    <col min="9758" max="9758" width="2.6640625" style="114" customWidth="1"/>
    <col min="9759" max="9759" width="9.6640625" style="114" customWidth="1"/>
    <col min="9760" max="9760" width="2.6640625" style="114" customWidth="1"/>
    <col min="9761" max="9761" width="9.6640625" style="114" customWidth="1"/>
    <col min="9762" max="9762" width="2.6640625" style="114" customWidth="1"/>
    <col min="9763" max="9984" width="9.6640625" style="114"/>
    <col min="9985" max="9985" width="2.6640625" style="114" customWidth="1"/>
    <col min="9986" max="9986" width="5" style="114" customWidth="1"/>
    <col min="9987" max="9987" width="20.6640625" style="114" customWidth="1"/>
    <col min="9988" max="9988" width="2.6640625" style="114" customWidth="1"/>
    <col min="9989" max="9989" width="9.6640625" style="114" customWidth="1"/>
    <col min="9990" max="9990" width="2.6640625" style="114" customWidth="1"/>
    <col min="9991" max="9991" width="9.6640625" style="114" customWidth="1"/>
    <col min="9992" max="9992" width="2.6640625" style="114" customWidth="1"/>
    <col min="9993" max="9993" width="9.6640625" style="114" customWidth="1"/>
    <col min="9994" max="9994" width="2.6640625" style="114" customWidth="1"/>
    <col min="9995" max="9995" width="9.6640625" style="114" customWidth="1"/>
    <col min="9996" max="9996" width="2.6640625" style="114" customWidth="1"/>
    <col min="9997" max="9997" width="9.6640625" style="114" customWidth="1"/>
    <col min="9998" max="9998" width="2.6640625" style="114" customWidth="1"/>
    <col min="9999" max="9999" width="9.6640625" style="114" customWidth="1"/>
    <col min="10000" max="10000" width="2.6640625" style="114" customWidth="1"/>
    <col min="10001" max="10001" width="9.6640625" style="114" customWidth="1"/>
    <col min="10002" max="10002" width="2.6640625" style="114" customWidth="1"/>
    <col min="10003" max="10003" width="9.6640625" style="114" customWidth="1"/>
    <col min="10004" max="10004" width="3.44140625" style="114" customWidth="1"/>
    <col min="10005" max="10005" width="9.6640625" style="114" customWidth="1"/>
    <col min="10006" max="10006" width="2.88671875" style="114" customWidth="1"/>
    <col min="10007" max="10007" width="9.6640625" style="114" customWidth="1"/>
    <col min="10008" max="10008" width="3.88671875" style="114" customWidth="1"/>
    <col min="10009" max="10009" width="8.21875" style="114" customWidth="1"/>
    <col min="10010" max="10010" width="6.88671875" style="114" customWidth="1"/>
    <col min="10011" max="10011" width="7.109375" style="114" customWidth="1"/>
    <col min="10012" max="10012" width="8.88671875" style="114" customWidth="1"/>
    <col min="10013" max="10013" width="9.6640625" style="114" customWidth="1"/>
    <col min="10014" max="10014" width="2.6640625" style="114" customWidth="1"/>
    <col min="10015" max="10015" width="9.6640625" style="114" customWidth="1"/>
    <col min="10016" max="10016" width="2.6640625" style="114" customWidth="1"/>
    <col min="10017" max="10017" width="9.6640625" style="114" customWidth="1"/>
    <col min="10018" max="10018" width="2.6640625" style="114" customWidth="1"/>
    <col min="10019" max="10240" width="9.6640625" style="114"/>
    <col min="10241" max="10241" width="2.6640625" style="114" customWidth="1"/>
    <col min="10242" max="10242" width="5" style="114" customWidth="1"/>
    <col min="10243" max="10243" width="20.6640625" style="114" customWidth="1"/>
    <col min="10244" max="10244" width="2.6640625" style="114" customWidth="1"/>
    <col min="10245" max="10245" width="9.6640625" style="114" customWidth="1"/>
    <col min="10246" max="10246" width="2.6640625" style="114" customWidth="1"/>
    <col min="10247" max="10247" width="9.6640625" style="114" customWidth="1"/>
    <col min="10248" max="10248" width="2.6640625" style="114" customWidth="1"/>
    <col min="10249" max="10249" width="9.6640625" style="114" customWidth="1"/>
    <col min="10250" max="10250" width="2.6640625" style="114" customWidth="1"/>
    <col min="10251" max="10251" width="9.6640625" style="114" customWidth="1"/>
    <col min="10252" max="10252" width="2.6640625" style="114" customWidth="1"/>
    <col min="10253" max="10253" width="9.6640625" style="114" customWidth="1"/>
    <col min="10254" max="10254" width="2.6640625" style="114" customWidth="1"/>
    <col min="10255" max="10255" width="9.6640625" style="114" customWidth="1"/>
    <col min="10256" max="10256" width="2.6640625" style="114" customWidth="1"/>
    <col min="10257" max="10257" width="9.6640625" style="114" customWidth="1"/>
    <col min="10258" max="10258" width="2.6640625" style="114" customWidth="1"/>
    <col min="10259" max="10259" width="9.6640625" style="114" customWidth="1"/>
    <col min="10260" max="10260" width="3.44140625" style="114" customWidth="1"/>
    <col min="10261" max="10261" width="9.6640625" style="114" customWidth="1"/>
    <col min="10262" max="10262" width="2.88671875" style="114" customWidth="1"/>
    <col min="10263" max="10263" width="9.6640625" style="114" customWidth="1"/>
    <col min="10264" max="10264" width="3.88671875" style="114" customWidth="1"/>
    <col min="10265" max="10265" width="8.21875" style="114" customWidth="1"/>
    <col min="10266" max="10266" width="6.88671875" style="114" customWidth="1"/>
    <col min="10267" max="10267" width="7.109375" style="114" customWidth="1"/>
    <col min="10268" max="10268" width="8.88671875" style="114" customWidth="1"/>
    <col min="10269" max="10269" width="9.6640625" style="114" customWidth="1"/>
    <col min="10270" max="10270" width="2.6640625" style="114" customWidth="1"/>
    <col min="10271" max="10271" width="9.6640625" style="114" customWidth="1"/>
    <col min="10272" max="10272" width="2.6640625" style="114" customWidth="1"/>
    <col min="10273" max="10273" width="9.6640625" style="114" customWidth="1"/>
    <col min="10274" max="10274" width="2.6640625" style="114" customWidth="1"/>
    <col min="10275" max="10496" width="9.6640625" style="114"/>
    <col min="10497" max="10497" width="2.6640625" style="114" customWidth="1"/>
    <col min="10498" max="10498" width="5" style="114" customWidth="1"/>
    <col min="10499" max="10499" width="20.6640625" style="114" customWidth="1"/>
    <col min="10500" max="10500" width="2.6640625" style="114" customWidth="1"/>
    <col min="10501" max="10501" width="9.6640625" style="114" customWidth="1"/>
    <col min="10502" max="10502" width="2.6640625" style="114" customWidth="1"/>
    <col min="10503" max="10503" width="9.6640625" style="114" customWidth="1"/>
    <col min="10504" max="10504" width="2.6640625" style="114" customWidth="1"/>
    <col min="10505" max="10505" width="9.6640625" style="114" customWidth="1"/>
    <col min="10506" max="10506" width="2.6640625" style="114" customWidth="1"/>
    <col min="10507" max="10507" width="9.6640625" style="114" customWidth="1"/>
    <col min="10508" max="10508" width="2.6640625" style="114" customWidth="1"/>
    <col min="10509" max="10509" width="9.6640625" style="114" customWidth="1"/>
    <col min="10510" max="10510" width="2.6640625" style="114" customWidth="1"/>
    <col min="10511" max="10511" width="9.6640625" style="114" customWidth="1"/>
    <col min="10512" max="10512" width="2.6640625" style="114" customWidth="1"/>
    <col min="10513" max="10513" width="9.6640625" style="114" customWidth="1"/>
    <col min="10514" max="10514" width="2.6640625" style="114" customWidth="1"/>
    <col min="10515" max="10515" width="9.6640625" style="114" customWidth="1"/>
    <col min="10516" max="10516" width="3.44140625" style="114" customWidth="1"/>
    <col min="10517" max="10517" width="9.6640625" style="114" customWidth="1"/>
    <col min="10518" max="10518" width="2.88671875" style="114" customWidth="1"/>
    <col min="10519" max="10519" width="9.6640625" style="114" customWidth="1"/>
    <col min="10520" max="10520" width="3.88671875" style="114" customWidth="1"/>
    <col min="10521" max="10521" width="8.21875" style="114" customWidth="1"/>
    <col min="10522" max="10522" width="6.88671875" style="114" customWidth="1"/>
    <col min="10523" max="10523" width="7.109375" style="114" customWidth="1"/>
    <col min="10524" max="10524" width="8.88671875" style="114" customWidth="1"/>
    <col min="10525" max="10525" width="9.6640625" style="114" customWidth="1"/>
    <col min="10526" max="10526" width="2.6640625" style="114" customWidth="1"/>
    <col min="10527" max="10527" width="9.6640625" style="114" customWidth="1"/>
    <col min="10528" max="10528" width="2.6640625" style="114" customWidth="1"/>
    <col min="10529" max="10529" width="9.6640625" style="114" customWidth="1"/>
    <col min="10530" max="10530" width="2.6640625" style="114" customWidth="1"/>
    <col min="10531" max="10752" width="9.6640625" style="114"/>
    <col min="10753" max="10753" width="2.6640625" style="114" customWidth="1"/>
    <col min="10754" max="10754" width="5" style="114" customWidth="1"/>
    <col min="10755" max="10755" width="20.6640625" style="114" customWidth="1"/>
    <col min="10756" max="10756" width="2.6640625" style="114" customWidth="1"/>
    <col min="10757" max="10757" width="9.6640625" style="114" customWidth="1"/>
    <col min="10758" max="10758" width="2.6640625" style="114" customWidth="1"/>
    <col min="10759" max="10759" width="9.6640625" style="114" customWidth="1"/>
    <col min="10760" max="10760" width="2.6640625" style="114" customWidth="1"/>
    <col min="10761" max="10761" width="9.6640625" style="114" customWidth="1"/>
    <col min="10762" max="10762" width="2.6640625" style="114" customWidth="1"/>
    <col min="10763" max="10763" width="9.6640625" style="114" customWidth="1"/>
    <col min="10764" max="10764" width="2.6640625" style="114" customWidth="1"/>
    <col min="10765" max="10765" width="9.6640625" style="114" customWidth="1"/>
    <col min="10766" max="10766" width="2.6640625" style="114" customWidth="1"/>
    <col min="10767" max="10767" width="9.6640625" style="114" customWidth="1"/>
    <col min="10768" max="10768" width="2.6640625" style="114" customWidth="1"/>
    <col min="10769" max="10769" width="9.6640625" style="114" customWidth="1"/>
    <col min="10770" max="10770" width="2.6640625" style="114" customWidth="1"/>
    <col min="10771" max="10771" width="9.6640625" style="114" customWidth="1"/>
    <col min="10772" max="10772" width="3.44140625" style="114" customWidth="1"/>
    <col min="10773" max="10773" width="9.6640625" style="114" customWidth="1"/>
    <col min="10774" max="10774" width="2.88671875" style="114" customWidth="1"/>
    <col min="10775" max="10775" width="9.6640625" style="114" customWidth="1"/>
    <col min="10776" max="10776" width="3.88671875" style="114" customWidth="1"/>
    <col min="10777" max="10777" width="8.21875" style="114" customWidth="1"/>
    <col min="10778" max="10778" width="6.88671875" style="114" customWidth="1"/>
    <col min="10779" max="10779" width="7.109375" style="114" customWidth="1"/>
    <col min="10780" max="10780" width="8.88671875" style="114" customWidth="1"/>
    <col min="10781" max="10781" width="9.6640625" style="114" customWidth="1"/>
    <col min="10782" max="10782" width="2.6640625" style="114" customWidth="1"/>
    <col min="10783" max="10783" width="9.6640625" style="114" customWidth="1"/>
    <col min="10784" max="10784" width="2.6640625" style="114" customWidth="1"/>
    <col min="10785" max="10785" width="9.6640625" style="114" customWidth="1"/>
    <col min="10786" max="10786" width="2.6640625" style="114" customWidth="1"/>
    <col min="10787" max="11008" width="9.6640625" style="114"/>
    <col min="11009" max="11009" width="2.6640625" style="114" customWidth="1"/>
    <col min="11010" max="11010" width="5" style="114" customWidth="1"/>
    <col min="11011" max="11011" width="20.6640625" style="114" customWidth="1"/>
    <col min="11012" max="11012" width="2.6640625" style="114" customWidth="1"/>
    <col min="11013" max="11013" width="9.6640625" style="114" customWidth="1"/>
    <col min="11014" max="11014" width="2.6640625" style="114" customWidth="1"/>
    <col min="11015" max="11015" width="9.6640625" style="114" customWidth="1"/>
    <col min="11016" max="11016" width="2.6640625" style="114" customWidth="1"/>
    <col min="11017" max="11017" width="9.6640625" style="114" customWidth="1"/>
    <col min="11018" max="11018" width="2.6640625" style="114" customWidth="1"/>
    <col min="11019" max="11019" width="9.6640625" style="114" customWidth="1"/>
    <col min="11020" max="11020" width="2.6640625" style="114" customWidth="1"/>
    <col min="11021" max="11021" width="9.6640625" style="114" customWidth="1"/>
    <col min="11022" max="11022" width="2.6640625" style="114" customWidth="1"/>
    <col min="11023" max="11023" width="9.6640625" style="114" customWidth="1"/>
    <col min="11024" max="11024" width="2.6640625" style="114" customWidth="1"/>
    <col min="11025" max="11025" width="9.6640625" style="114" customWidth="1"/>
    <col min="11026" max="11026" width="2.6640625" style="114" customWidth="1"/>
    <col min="11027" max="11027" width="9.6640625" style="114" customWidth="1"/>
    <col min="11028" max="11028" width="3.44140625" style="114" customWidth="1"/>
    <col min="11029" max="11029" width="9.6640625" style="114" customWidth="1"/>
    <col min="11030" max="11030" width="2.88671875" style="114" customWidth="1"/>
    <col min="11031" max="11031" width="9.6640625" style="114" customWidth="1"/>
    <col min="11032" max="11032" width="3.88671875" style="114" customWidth="1"/>
    <col min="11033" max="11033" width="8.21875" style="114" customWidth="1"/>
    <col min="11034" max="11034" width="6.88671875" style="114" customWidth="1"/>
    <col min="11035" max="11035" width="7.109375" style="114" customWidth="1"/>
    <col min="11036" max="11036" width="8.88671875" style="114" customWidth="1"/>
    <col min="11037" max="11037" width="9.6640625" style="114" customWidth="1"/>
    <col min="11038" max="11038" width="2.6640625" style="114" customWidth="1"/>
    <col min="11039" max="11039" width="9.6640625" style="114" customWidth="1"/>
    <col min="11040" max="11040" width="2.6640625" style="114" customWidth="1"/>
    <col min="11041" max="11041" width="9.6640625" style="114" customWidth="1"/>
    <col min="11042" max="11042" width="2.6640625" style="114" customWidth="1"/>
    <col min="11043" max="11264" width="9.6640625" style="114"/>
    <col min="11265" max="11265" width="2.6640625" style="114" customWidth="1"/>
    <col min="11266" max="11266" width="5" style="114" customWidth="1"/>
    <col min="11267" max="11267" width="20.6640625" style="114" customWidth="1"/>
    <col min="11268" max="11268" width="2.6640625" style="114" customWidth="1"/>
    <col min="11269" max="11269" width="9.6640625" style="114" customWidth="1"/>
    <col min="11270" max="11270" width="2.6640625" style="114" customWidth="1"/>
    <col min="11271" max="11271" width="9.6640625" style="114" customWidth="1"/>
    <col min="11272" max="11272" width="2.6640625" style="114" customWidth="1"/>
    <col min="11273" max="11273" width="9.6640625" style="114" customWidth="1"/>
    <col min="11274" max="11274" width="2.6640625" style="114" customWidth="1"/>
    <col min="11275" max="11275" width="9.6640625" style="114" customWidth="1"/>
    <col min="11276" max="11276" width="2.6640625" style="114" customWidth="1"/>
    <col min="11277" max="11277" width="9.6640625" style="114" customWidth="1"/>
    <col min="11278" max="11278" width="2.6640625" style="114" customWidth="1"/>
    <col min="11279" max="11279" width="9.6640625" style="114" customWidth="1"/>
    <col min="11280" max="11280" width="2.6640625" style="114" customWidth="1"/>
    <col min="11281" max="11281" width="9.6640625" style="114" customWidth="1"/>
    <col min="11282" max="11282" width="2.6640625" style="114" customWidth="1"/>
    <col min="11283" max="11283" width="9.6640625" style="114" customWidth="1"/>
    <col min="11284" max="11284" width="3.44140625" style="114" customWidth="1"/>
    <col min="11285" max="11285" width="9.6640625" style="114" customWidth="1"/>
    <col min="11286" max="11286" width="2.88671875" style="114" customWidth="1"/>
    <col min="11287" max="11287" width="9.6640625" style="114" customWidth="1"/>
    <col min="11288" max="11288" width="3.88671875" style="114" customWidth="1"/>
    <col min="11289" max="11289" width="8.21875" style="114" customWidth="1"/>
    <col min="11290" max="11290" width="6.88671875" style="114" customWidth="1"/>
    <col min="11291" max="11291" width="7.109375" style="114" customWidth="1"/>
    <col min="11292" max="11292" width="8.88671875" style="114" customWidth="1"/>
    <col min="11293" max="11293" width="9.6640625" style="114" customWidth="1"/>
    <col min="11294" max="11294" width="2.6640625" style="114" customWidth="1"/>
    <col min="11295" max="11295" width="9.6640625" style="114" customWidth="1"/>
    <col min="11296" max="11296" width="2.6640625" style="114" customWidth="1"/>
    <col min="11297" max="11297" width="9.6640625" style="114" customWidth="1"/>
    <col min="11298" max="11298" width="2.6640625" style="114" customWidth="1"/>
    <col min="11299" max="11520" width="9.6640625" style="114"/>
    <col min="11521" max="11521" width="2.6640625" style="114" customWidth="1"/>
    <col min="11522" max="11522" width="5" style="114" customWidth="1"/>
    <col min="11523" max="11523" width="20.6640625" style="114" customWidth="1"/>
    <col min="11524" max="11524" width="2.6640625" style="114" customWidth="1"/>
    <col min="11525" max="11525" width="9.6640625" style="114" customWidth="1"/>
    <col min="11526" max="11526" width="2.6640625" style="114" customWidth="1"/>
    <col min="11527" max="11527" width="9.6640625" style="114" customWidth="1"/>
    <col min="11528" max="11528" width="2.6640625" style="114" customWidth="1"/>
    <col min="11529" max="11529" width="9.6640625" style="114" customWidth="1"/>
    <col min="11530" max="11530" width="2.6640625" style="114" customWidth="1"/>
    <col min="11531" max="11531" width="9.6640625" style="114" customWidth="1"/>
    <col min="11532" max="11532" width="2.6640625" style="114" customWidth="1"/>
    <col min="11533" max="11533" width="9.6640625" style="114" customWidth="1"/>
    <col min="11534" max="11534" width="2.6640625" style="114" customWidth="1"/>
    <col min="11535" max="11535" width="9.6640625" style="114" customWidth="1"/>
    <col min="11536" max="11536" width="2.6640625" style="114" customWidth="1"/>
    <col min="11537" max="11537" width="9.6640625" style="114" customWidth="1"/>
    <col min="11538" max="11538" width="2.6640625" style="114" customWidth="1"/>
    <col min="11539" max="11539" width="9.6640625" style="114" customWidth="1"/>
    <col min="11540" max="11540" width="3.44140625" style="114" customWidth="1"/>
    <col min="11541" max="11541" width="9.6640625" style="114" customWidth="1"/>
    <col min="11542" max="11542" width="2.88671875" style="114" customWidth="1"/>
    <col min="11543" max="11543" width="9.6640625" style="114" customWidth="1"/>
    <col min="11544" max="11544" width="3.88671875" style="114" customWidth="1"/>
    <col min="11545" max="11545" width="8.21875" style="114" customWidth="1"/>
    <col min="11546" max="11546" width="6.88671875" style="114" customWidth="1"/>
    <col min="11547" max="11547" width="7.109375" style="114" customWidth="1"/>
    <col min="11548" max="11548" width="8.88671875" style="114" customWidth="1"/>
    <col min="11549" max="11549" width="9.6640625" style="114" customWidth="1"/>
    <col min="11550" max="11550" width="2.6640625" style="114" customWidth="1"/>
    <col min="11551" max="11551" width="9.6640625" style="114" customWidth="1"/>
    <col min="11552" max="11552" width="2.6640625" style="114" customWidth="1"/>
    <col min="11553" max="11553" width="9.6640625" style="114" customWidth="1"/>
    <col min="11554" max="11554" width="2.6640625" style="114" customWidth="1"/>
    <col min="11555" max="11776" width="9.6640625" style="114"/>
    <col min="11777" max="11777" width="2.6640625" style="114" customWidth="1"/>
    <col min="11778" max="11778" width="5" style="114" customWidth="1"/>
    <col min="11779" max="11779" width="20.6640625" style="114" customWidth="1"/>
    <col min="11780" max="11780" width="2.6640625" style="114" customWidth="1"/>
    <col min="11781" max="11781" width="9.6640625" style="114" customWidth="1"/>
    <col min="11782" max="11782" width="2.6640625" style="114" customWidth="1"/>
    <col min="11783" max="11783" width="9.6640625" style="114" customWidth="1"/>
    <col min="11784" max="11784" width="2.6640625" style="114" customWidth="1"/>
    <col min="11785" max="11785" width="9.6640625" style="114" customWidth="1"/>
    <col min="11786" max="11786" width="2.6640625" style="114" customWidth="1"/>
    <col min="11787" max="11787" width="9.6640625" style="114" customWidth="1"/>
    <col min="11788" max="11788" width="2.6640625" style="114" customWidth="1"/>
    <col min="11789" max="11789" width="9.6640625" style="114" customWidth="1"/>
    <col min="11790" max="11790" width="2.6640625" style="114" customWidth="1"/>
    <col min="11791" max="11791" width="9.6640625" style="114" customWidth="1"/>
    <col min="11792" max="11792" width="2.6640625" style="114" customWidth="1"/>
    <col min="11793" max="11793" width="9.6640625" style="114" customWidth="1"/>
    <col min="11794" max="11794" width="2.6640625" style="114" customWidth="1"/>
    <col min="11795" max="11795" width="9.6640625" style="114" customWidth="1"/>
    <col min="11796" max="11796" width="3.44140625" style="114" customWidth="1"/>
    <col min="11797" max="11797" width="9.6640625" style="114" customWidth="1"/>
    <col min="11798" max="11798" width="2.88671875" style="114" customWidth="1"/>
    <col min="11799" max="11799" width="9.6640625" style="114" customWidth="1"/>
    <col min="11800" max="11800" width="3.88671875" style="114" customWidth="1"/>
    <col min="11801" max="11801" width="8.21875" style="114" customWidth="1"/>
    <col min="11802" max="11802" width="6.88671875" style="114" customWidth="1"/>
    <col min="11803" max="11803" width="7.109375" style="114" customWidth="1"/>
    <col min="11804" max="11804" width="8.88671875" style="114" customWidth="1"/>
    <col min="11805" max="11805" width="9.6640625" style="114" customWidth="1"/>
    <col min="11806" max="11806" width="2.6640625" style="114" customWidth="1"/>
    <col min="11807" max="11807" width="9.6640625" style="114" customWidth="1"/>
    <col min="11808" max="11808" width="2.6640625" style="114" customWidth="1"/>
    <col min="11809" max="11809" width="9.6640625" style="114" customWidth="1"/>
    <col min="11810" max="11810" width="2.6640625" style="114" customWidth="1"/>
    <col min="11811" max="12032" width="9.6640625" style="114"/>
    <col min="12033" max="12033" width="2.6640625" style="114" customWidth="1"/>
    <col min="12034" max="12034" width="5" style="114" customWidth="1"/>
    <col min="12035" max="12035" width="20.6640625" style="114" customWidth="1"/>
    <col min="12036" max="12036" width="2.6640625" style="114" customWidth="1"/>
    <col min="12037" max="12037" width="9.6640625" style="114" customWidth="1"/>
    <col min="12038" max="12038" width="2.6640625" style="114" customWidth="1"/>
    <col min="12039" max="12039" width="9.6640625" style="114" customWidth="1"/>
    <col min="12040" max="12040" width="2.6640625" style="114" customWidth="1"/>
    <col min="12041" max="12041" width="9.6640625" style="114" customWidth="1"/>
    <col min="12042" max="12042" width="2.6640625" style="114" customWidth="1"/>
    <col min="12043" max="12043" width="9.6640625" style="114" customWidth="1"/>
    <col min="12044" max="12044" width="2.6640625" style="114" customWidth="1"/>
    <col min="12045" max="12045" width="9.6640625" style="114" customWidth="1"/>
    <col min="12046" max="12046" width="2.6640625" style="114" customWidth="1"/>
    <col min="12047" max="12047" width="9.6640625" style="114" customWidth="1"/>
    <col min="12048" max="12048" width="2.6640625" style="114" customWidth="1"/>
    <col min="12049" max="12049" width="9.6640625" style="114" customWidth="1"/>
    <col min="12050" max="12050" width="2.6640625" style="114" customWidth="1"/>
    <col min="12051" max="12051" width="9.6640625" style="114" customWidth="1"/>
    <col min="12052" max="12052" width="3.44140625" style="114" customWidth="1"/>
    <col min="12053" max="12053" width="9.6640625" style="114" customWidth="1"/>
    <col min="12054" max="12054" width="2.88671875" style="114" customWidth="1"/>
    <col min="12055" max="12055" width="9.6640625" style="114" customWidth="1"/>
    <col min="12056" max="12056" width="3.88671875" style="114" customWidth="1"/>
    <col min="12057" max="12057" width="8.21875" style="114" customWidth="1"/>
    <col min="12058" max="12058" width="6.88671875" style="114" customWidth="1"/>
    <col min="12059" max="12059" width="7.109375" style="114" customWidth="1"/>
    <col min="12060" max="12060" width="8.88671875" style="114" customWidth="1"/>
    <col min="12061" max="12061" width="9.6640625" style="114" customWidth="1"/>
    <col min="12062" max="12062" width="2.6640625" style="114" customWidth="1"/>
    <col min="12063" max="12063" width="9.6640625" style="114" customWidth="1"/>
    <col min="12064" max="12064" width="2.6640625" style="114" customWidth="1"/>
    <col min="12065" max="12065" width="9.6640625" style="114" customWidth="1"/>
    <col min="12066" max="12066" width="2.6640625" style="114" customWidth="1"/>
    <col min="12067" max="12288" width="9.6640625" style="114"/>
    <col min="12289" max="12289" width="2.6640625" style="114" customWidth="1"/>
    <col min="12290" max="12290" width="5" style="114" customWidth="1"/>
    <col min="12291" max="12291" width="20.6640625" style="114" customWidth="1"/>
    <col min="12292" max="12292" width="2.6640625" style="114" customWidth="1"/>
    <col min="12293" max="12293" width="9.6640625" style="114" customWidth="1"/>
    <col min="12294" max="12294" width="2.6640625" style="114" customWidth="1"/>
    <col min="12295" max="12295" width="9.6640625" style="114" customWidth="1"/>
    <col min="12296" max="12296" width="2.6640625" style="114" customWidth="1"/>
    <col min="12297" max="12297" width="9.6640625" style="114" customWidth="1"/>
    <col min="12298" max="12298" width="2.6640625" style="114" customWidth="1"/>
    <col min="12299" max="12299" width="9.6640625" style="114" customWidth="1"/>
    <col min="12300" max="12300" width="2.6640625" style="114" customWidth="1"/>
    <col min="12301" max="12301" width="9.6640625" style="114" customWidth="1"/>
    <col min="12302" max="12302" width="2.6640625" style="114" customWidth="1"/>
    <col min="12303" max="12303" width="9.6640625" style="114" customWidth="1"/>
    <col min="12304" max="12304" width="2.6640625" style="114" customWidth="1"/>
    <col min="12305" max="12305" width="9.6640625" style="114" customWidth="1"/>
    <col min="12306" max="12306" width="2.6640625" style="114" customWidth="1"/>
    <col min="12307" max="12307" width="9.6640625" style="114" customWidth="1"/>
    <col min="12308" max="12308" width="3.44140625" style="114" customWidth="1"/>
    <col min="12309" max="12309" width="9.6640625" style="114" customWidth="1"/>
    <col min="12310" max="12310" width="2.88671875" style="114" customWidth="1"/>
    <col min="12311" max="12311" width="9.6640625" style="114" customWidth="1"/>
    <col min="12312" max="12312" width="3.88671875" style="114" customWidth="1"/>
    <col min="12313" max="12313" width="8.21875" style="114" customWidth="1"/>
    <col min="12314" max="12314" width="6.88671875" style="114" customWidth="1"/>
    <col min="12315" max="12315" width="7.109375" style="114" customWidth="1"/>
    <col min="12316" max="12316" width="8.88671875" style="114" customWidth="1"/>
    <col min="12317" max="12317" width="9.6640625" style="114" customWidth="1"/>
    <col min="12318" max="12318" width="2.6640625" style="114" customWidth="1"/>
    <col min="12319" max="12319" width="9.6640625" style="114" customWidth="1"/>
    <col min="12320" max="12320" width="2.6640625" style="114" customWidth="1"/>
    <col min="12321" max="12321" width="9.6640625" style="114" customWidth="1"/>
    <col min="12322" max="12322" width="2.6640625" style="114" customWidth="1"/>
    <col min="12323" max="12544" width="9.6640625" style="114"/>
    <col min="12545" max="12545" width="2.6640625" style="114" customWidth="1"/>
    <col min="12546" max="12546" width="5" style="114" customWidth="1"/>
    <col min="12547" max="12547" width="20.6640625" style="114" customWidth="1"/>
    <col min="12548" max="12548" width="2.6640625" style="114" customWidth="1"/>
    <col min="12549" max="12549" width="9.6640625" style="114" customWidth="1"/>
    <col min="12550" max="12550" width="2.6640625" style="114" customWidth="1"/>
    <col min="12551" max="12551" width="9.6640625" style="114" customWidth="1"/>
    <col min="12552" max="12552" width="2.6640625" style="114" customWidth="1"/>
    <col min="12553" max="12553" width="9.6640625" style="114" customWidth="1"/>
    <col min="12554" max="12554" width="2.6640625" style="114" customWidth="1"/>
    <col min="12555" max="12555" width="9.6640625" style="114" customWidth="1"/>
    <col min="12556" max="12556" width="2.6640625" style="114" customWidth="1"/>
    <col min="12557" max="12557" width="9.6640625" style="114" customWidth="1"/>
    <col min="12558" max="12558" width="2.6640625" style="114" customWidth="1"/>
    <col min="12559" max="12559" width="9.6640625" style="114" customWidth="1"/>
    <col min="12560" max="12560" width="2.6640625" style="114" customWidth="1"/>
    <col min="12561" max="12561" width="9.6640625" style="114" customWidth="1"/>
    <col min="12562" max="12562" width="2.6640625" style="114" customWidth="1"/>
    <col min="12563" max="12563" width="9.6640625" style="114" customWidth="1"/>
    <col min="12564" max="12564" width="3.44140625" style="114" customWidth="1"/>
    <col min="12565" max="12565" width="9.6640625" style="114" customWidth="1"/>
    <col min="12566" max="12566" width="2.88671875" style="114" customWidth="1"/>
    <col min="12567" max="12567" width="9.6640625" style="114" customWidth="1"/>
    <col min="12568" max="12568" width="3.88671875" style="114" customWidth="1"/>
    <col min="12569" max="12569" width="8.21875" style="114" customWidth="1"/>
    <col min="12570" max="12570" width="6.88671875" style="114" customWidth="1"/>
    <col min="12571" max="12571" width="7.109375" style="114" customWidth="1"/>
    <col min="12572" max="12572" width="8.88671875" style="114" customWidth="1"/>
    <col min="12573" max="12573" width="9.6640625" style="114" customWidth="1"/>
    <col min="12574" max="12574" width="2.6640625" style="114" customWidth="1"/>
    <col min="12575" max="12575" width="9.6640625" style="114" customWidth="1"/>
    <col min="12576" max="12576" width="2.6640625" style="114" customWidth="1"/>
    <col min="12577" max="12577" width="9.6640625" style="114" customWidth="1"/>
    <col min="12578" max="12578" width="2.6640625" style="114" customWidth="1"/>
    <col min="12579" max="12800" width="9.6640625" style="114"/>
    <col min="12801" max="12801" width="2.6640625" style="114" customWidth="1"/>
    <col min="12802" max="12802" width="5" style="114" customWidth="1"/>
    <col min="12803" max="12803" width="20.6640625" style="114" customWidth="1"/>
    <col min="12804" max="12804" width="2.6640625" style="114" customWidth="1"/>
    <col min="12805" max="12805" width="9.6640625" style="114" customWidth="1"/>
    <col min="12806" max="12806" width="2.6640625" style="114" customWidth="1"/>
    <col min="12807" max="12807" width="9.6640625" style="114" customWidth="1"/>
    <col min="12808" max="12808" width="2.6640625" style="114" customWidth="1"/>
    <col min="12809" max="12809" width="9.6640625" style="114" customWidth="1"/>
    <col min="12810" max="12810" width="2.6640625" style="114" customWidth="1"/>
    <col min="12811" max="12811" width="9.6640625" style="114" customWidth="1"/>
    <col min="12812" max="12812" width="2.6640625" style="114" customWidth="1"/>
    <col min="12813" max="12813" width="9.6640625" style="114" customWidth="1"/>
    <col min="12814" max="12814" width="2.6640625" style="114" customWidth="1"/>
    <col min="12815" max="12815" width="9.6640625" style="114" customWidth="1"/>
    <col min="12816" max="12816" width="2.6640625" style="114" customWidth="1"/>
    <col min="12817" max="12817" width="9.6640625" style="114" customWidth="1"/>
    <col min="12818" max="12818" width="2.6640625" style="114" customWidth="1"/>
    <col min="12819" max="12819" width="9.6640625" style="114" customWidth="1"/>
    <col min="12820" max="12820" width="3.44140625" style="114" customWidth="1"/>
    <col min="12821" max="12821" width="9.6640625" style="114" customWidth="1"/>
    <col min="12822" max="12822" width="2.88671875" style="114" customWidth="1"/>
    <col min="12823" max="12823" width="9.6640625" style="114" customWidth="1"/>
    <col min="12824" max="12824" width="3.88671875" style="114" customWidth="1"/>
    <col min="12825" max="12825" width="8.21875" style="114" customWidth="1"/>
    <col min="12826" max="12826" width="6.88671875" style="114" customWidth="1"/>
    <col min="12827" max="12827" width="7.109375" style="114" customWidth="1"/>
    <col min="12828" max="12828" width="8.88671875" style="114" customWidth="1"/>
    <col min="12829" max="12829" width="9.6640625" style="114" customWidth="1"/>
    <col min="12830" max="12830" width="2.6640625" style="114" customWidth="1"/>
    <col min="12831" max="12831" width="9.6640625" style="114" customWidth="1"/>
    <col min="12832" max="12832" width="2.6640625" style="114" customWidth="1"/>
    <col min="12833" max="12833" width="9.6640625" style="114" customWidth="1"/>
    <col min="12834" max="12834" width="2.6640625" style="114" customWidth="1"/>
    <col min="12835" max="13056" width="9.6640625" style="114"/>
    <col min="13057" max="13057" width="2.6640625" style="114" customWidth="1"/>
    <col min="13058" max="13058" width="5" style="114" customWidth="1"/>
    <col min="13059" max="13059" width="20.6640625" style="114" customWidth="1"/>
    <col min="13060" max="13060" width="2.6640625" style="114" customWidth="1"/>
    <col min="13061" max="13061" width="9.6640625" style="114" customWidth="1"/>
    <col min="13062" max="13062" width="2.6640625" style="114" customWidth="1"/>
    <col min="13063" max="13063" width="9.6640625" style="114" customWidth="1"/>
    <col min="13064" max="13064" width="2.6640625" style="114" customWidth="1"/>
    <col min="13065" max="13065" width="9.6640625" style="114" customWidth="1"/>
    <col min="13066" max="13066" width="2.6640625" style="114" customWidth="1"/>
    <col min="13067" max="13067" width="9.6640625" style="114" customWidth="1"/>
    <col min="13068" max="13068" width="2.6640625" style="114" customWidth="1"/>
    <col min="13069" max="13069" width="9.6640625" style="114" customWidth="1"/>
    <col min="13070" max="13070" width="2.6640625" style="114" customWidth="1"/>
    <col min="13071" max="13071" width="9.6640625" style="114" customWidth="1"/>
    <col min="13072" max="13072" width="2.6640625" style="114" customWidth="1"/>
    <col min="13073" max="13073" width="9.6640625" style="114" customWidth="1"/>
    <col min="13074" max="13074" width="2.6640625" style="114" customWidth="1"/>
    <col min="13075" max="13075" width="9.6640625" style="114" customWidth="1"/>
    <col min="13076" max="13076" width="3.44140625" style="114" customWidth="1"/>
    <col min="13077" max="13077" width="9.6640625" style="114" customWidth="1"/>
    <col min="13078" max="13078" width="2.88671875" style="114" customWidth="1"/>
    <col min="13079" max="13079" width="9.6640625" style="114" customWidth="1"/>
    <col min="13080" max="13080" width="3.88671875" style="114" customWidth="1"/>
    <col min="13081" max="13081" width="8.21875" style="114" customWidth="1"/>
    <col min="13082" max="13082" width="6.88671875" style="114" customWidth="1"/>
    <col min="13083" max="13083" width="7.109375" style="114" customWidth="1"/>
    <col min="13084" max="13084" width="8.88671875" style="114" customWidth="1"/>
    <col min="13085" max="13085" width="9.6640625" style="114" customWidth="1"/>
    <col min="13086" max="13086" width="2.6640625" style="114" customWidth="1"/>
    <col min="13087" max="13087" width="9.6640625" style="114" customWidth="1"/>
    <col min="13088" max="13088" width="2.6640625" style="114" customWidth="1"/>
    <col min="13089" max="13089" width="9.6640625" style="114" customWidth="1"/>
    <col min="13090" max="13090" width="2.6640625" style="114" customWidth="1"/>
    <col min="13091" max="13312" width="9.6640625" style="114"/>
    <col min="13313" max="13313" width="2.6640625" style="114" customWidth="1"/>
    <col min="13314" max="13314" width="5" style="114" customWidth="1"/>
    <col min="13315" max="13315" width="20.6640625" style="114" customWidth="1"/>
    <col min="13316" max="13316" width="2.6640625" style="114" customWidth="1"/>
    <col min="13317" max="13317" width="9.6640625" style="114" customWidth="1"/>
    <col min="13318" max="13318" width="2.6640625" style="114" customWidth="1"/>
    <col min="13319" max="13319" width="9.6640625" style="114" customWidth="1"/>
    <col min="13320" max="13320" width="2.6640625" style="114" customWidth="1"/>
    <col min="13321" max="13321" width="9.6640625" style="114" customWidth="1"/>
    <col min="13322" max="13322" width="2.6640625" style="114" customWidth="1"/>
    <col min="13323" max="13323" width="9.6640625" style="114" customWidth="1"/>
    <col min="13324" max="13324" width="2.6640625" style="114" customWidth="1"/>
    <col min="13325" max="13325" width="9.6640625" style="114" customWidth="1"/>
    <col min="13326" max="13326" width="2.6640625" style="114" customWidth="1"/>
    <col min="13327" max="13327" width="9.6640625" style="114" customWidth="1"/>
    <col min="13328" max="13328" width="2.6640625" style="114" customWidth="1"/>
    <col min="13329" max="13329" width="9.6640625" style="114" customWidth="1"/>
    <col min="13330" max="13330" width="2.6640625" style="114" customWidth="1"/>
    <col min="13331" max="13331" width="9.6640625" style="114" customWidth="1"/>
    <col min="13332" max="13332" width="3.44140625" style="114" customWidth="1"/>
    <col min="13333" max="13333" width="9.6640625" style="114" customWidth="1"/>
    <col min="13334" max="13334" width="2.88671875" style="114" customWidth="1"/>
    <col min="13335" max="13335" width="9.6640625" style="114" customWidth="1"/>
    <col min="13336" max="13336" width="3.88671875" style="114" customWidth="1"/>
    <col min="13337" max="13337" width="8.21875" style="114" customWidth="1"/>
    <col min="13338" max="13338" width="6.88671875" style="114" customWidth="1"/>
    <col min="13339" max="13339" width="7.109375" style="114" customWidth="1"/>
    <col min="13340" max="13340" width="8.88671875" style="114" customWidth="1"/>
    <col min="13341" max="13341" width="9.6640625" style="114" customWidth="1"/>
    <col min="13342" max="13342" width="2.6640625" style="114" customWidth="1"/>
    <col min="13343" max="13343" width="9.6640625" style="114" customWidth="1"/>
    <col min="13344" max="13344" width="2.6640625" style="114" customWidth="1"/>
    <col min="13345" max="13345" width="9.6640625" style="114" customWidth="1"/>
    <col min="13346" max="13346" width="2.6640625" style="114" customWidth="1"/>
    <col min="13347" max="13568" width="9.6640625" style="114"/>
    <col min="13569" max="13569" width="2.6640625" style="114" customWidth="1"/>
    <col min="13570" max="13570" width="5" style="114" customWidth="1"/>
    <col min="13571" max="13571" width="20.6640625" style="114" customWidth="1"/>
    <col min="13572" max="13572" width="2.6640625" style="114" customWidth="1"/>
    <col min="13573" max="13573" width="9.6640625" style="114" customWidth="1"/>
    <col min="13574" max="13574" width="2.6640625" style="114" customWidth="1"/>
    <col min="13575" max="13575" width="9.6640625" style="114" customWidth="1"/>
    <col min="13576" max="13576" width="2.6640625" style="114" customWidth="1"/>
    <col min="13577" max="13577" width="9.6640625" style="114" customWidth="1"/>
    <col min="13578" max="13578" width="2.6640625" style="114" customWidth="1"/>
    <col min="13579" max="13579" width="9.6640625" style="114" customWidth="1"/>
    <col min="13580" max="13580" width="2.6640625" style="114" customWidth="1"/>
    <col min="13581" max="13581" width="9.6640625" style="114" customWidth="1"/>
    <col min="13582" max="13582" width="2.6640625" style="114" customWidth="1"/>
    <col min="13583" max="13583" width="9.6640625" style="114" customWidth="1"/>
    <col min="13584" max="13584" width="2.6640625" style="114" customWidth="1"/>
    <col min="13585" max="13585" width="9.6640625" style="114" customWidth="1"/>
    <col min="13586" max="13586" width="2.6640625" style="114" customWidth="1"/>
    <col min="13587" max="13587" width="9.6640625" style="114" customWidth="1"/>
    <col min="13588" max="13588" width="3.44140625" style="114" customWidth="1"/>
    <col min="13589" max="13589" width="9.6640625" style="114" customWidth="1"/>
    <col min="13590" max="13590" width="2.88671875" style="114" customWidth="1"/>
    <col min="13591" max="13591" width="9.6640625" style="114" customWidth="1"/>
    <col min="13592" max="13592" width="3.88671875" style="114" customWidth="1"/>
    <col min="13593" max="13593" width="8.21875" style="114" customWidth="1"/>
    <col min="13594" max="13594" width="6.88671875" style="114" customWidth="1"/>
    <col min="13595" max="13595" width="7.109375" style="114" customWidth="1"/>
    <col min="13596" max="13596" width="8.88671875" style="114" customWidth="1"/>
    <col min="13597" max="13597" width="9.6640625" style="114" customWidth="1"/>
    <col min="13598" max="13598" width="2.6640625" style="114" customWidth="1"/>
    <col min="13599" max="13599" width="9.6640625" style="114" customWidth="1"/>
    <col min="13600" max="13600" width="2.6640625" style="114" customWidth="1"/>
    <col min="13601" max="13601" width="9.6640625" style="114" customWidth="1"/>
    <col min="13602" max="13602" width="2.6640625" style="114" customWidth="1"/>
    <col min="13603" max="13824" width="9.6640625" style="114"/>
    <col min="13825" max="13825" width="2.6640625" style="114" customWidth="1"/>
    <col min="13826" max="13826" width="5" style="114" customWidth="1"/>
    <col min="13827" max="13827" width="20.6640625" style="114" customWidth="1"/>
    <col min="13828" max="13828" width="2.6640625" style="114" customWidth="1"/>
    <col min="13829" max="13829" width="9.6640625" style="114" customWidth="1"/>
    <col min="13830" max="13830" width="2.6640625" style="114" customWidth="1"/>
    <col min="13831" max="13831" width="9.6640625" style="114" customWidth="1"/>
    <col min="13832" max="13832" width="2.6640625" style="114" customWidth="1"/>
    <col min="13833" max="13833" width="9.6640625" style="114" customWidth="1"/>
    <col min="13834" max="13834" width="2.6640625" style="114" customWidth="1"/>
    <col min="13835" max="13835" width="9.6640625" style="114" customWidth="1"/>
    <col min="13836" max="13836" width="2.6640625" style="114" customWidth="1"/>
    <col min="13837" max="13837" width="9.6640625" style="114" customWidth="1"/>
    <col min="13838" max="13838" width="2.6640625" style="114" customWidth="1"/>
    <col min="13839" max="13839" width="9.6640625" style="114" customWidth="1"/>
    <col min="13840" max="13840" width="2.6640625" style="114" customWidth="1"/>
    <col min="13841" max="13841" width="9.6640625" style="114" customWidth="1"/>
    <col min="13842" max="13842" width="2.6640625" style="114" customWidth="1"/>
    <col min="13843" max="13843" width="9.6640625" style="114" customWidth="1"/>
    <col min="13844" max="13844" width="3.44140625" style="114" customWidth="1"/>
    <col min="13845" max="13845" width="9.6640625" style="114" customWidth="1"/>
    <col min="13846" max="13846" width="2.88671875" style="114" customWidth="1"/>
    <col min="13847" max="13847" width="9.6640625" style="114" customWidth="1"/>
    <col min="13848" max="13848" width="3.88671875" style="114" customWidth="1"/>
    <col min="13849" max="13849" width="8.21875" style="114" customWidth="1"/>
    <col min="13850" max="13850" width="6.88671875" style="114" customWidth="1"/>
    <col min="13851" max="13851" width="7.109375" style="114" customWidth="1"/>
    <col min="13852" max="13852" width="8.88671875" style="114" customWidth="1"/>
    <col min="13853" max="13853" width="9.6640625" style="114" customWidth="1"/>
    <col min="13854" max="13854" width="2.6640625" style="114" customWidth="1"/>
    <col min="13855" max="13855" width="9.6640625" style="114" customWidth="1"/>
    <col min="13856" max="13856" width="2.6640625" style="114" customWidth="1"/>
    <col min="13857" max="13857" width="9.6640625" style="114" customWidth="1"/>
    <col min="13858" max="13858" width="2.6640625" style="114" customWidth="1"/>
    <col min="13859" max="14080" width="9.6640625" style="114"/>
    <col min="14081" max="14081" width="2.6640625" style="114" customWidth="1"/>
    <col min="14082" max="14082" width="5" style="114" customWidth="1"/>
    <col min="14083" max="14083" width="20.6640625" style="114" customWidth="1"/>
    <col min="14084" max="14084" width="2.6640625" style="114" customWidth="1"/>
    <col min="14085" max="14085" width="9.6640625" style="114" customWidth="1"/>
    <col min="14086" max="14086" width="2.6640625" style="114" customWidth="1"/>
    <col min="14087" max="14087" width="9.6640625" style="114" customWidth="1"/>
    <col min="14088" max="14088" width="2.6640625" style="114" customWidth="1"/>
    <col min="14089" max="14089" width="9.6640625" style="114" customWidth="1"/>
    <col min="14090" max="14090" width="2.6640625" style="114" customWidth="1"/>
    <col min="14091" max="14091" width="9.6640625" style="114" customWidth="1"/>
    <col min="14092" max="14092" width="2.6640625" style="114" customWidth="1"/>
    <col min="14093" max="14093" width="9.6640625" style="114" customWidth="1"/>
    <col min="14094" max="14094" width="2.6640625" style="114" customWidth="1"/>
    <col min="14095" max="14095" width="9.6640625" style="114" customWidth="1"/>
    <col min="14096" max="14096" width="2.6640625" style="114" customWidth="1"/>
    <col min="14097" max="14097" width="9.6640625" style="114" customWidth="1"/>
    <col min="14098" max="14098" width="2.6640625" style="114" customWidth="1"/>
    <col min="14099" max="14099" width="9.6640625" style="114" customWidth="1"/>
    <col min="14100" max="14100" width="3.44140625" style="114" customWidth="1"/>
    <col min="14101" max="14101" width="9.6640625" style="114" customWidth="1"/>
    <col min="14102" max="14102" width="2.88671875" style="114" customWidth="1"/>
    <col min="14103" max="14103" width="9.6640625" style="114" customWidth="1"/>
    <col min="14104" max="14104" width="3.88671875" style="114" customWidth="1"/>
    <col min="14105" max="14105" width="8.21875" style="114" customWidth="1"/>
    <col min="14106" max="14106" width="6.88671875" style="114" customWidth="1"/>
    <col min="14107" max="14107" width="7.109375" style="114" customWidth="1"/>
    <col min="14108" max="14108" width="8.88671875" style="114" customWidth="1"/>
    <col min="14109" max="14109" width="9.6640625" style="114" customWidth="1"/>
    <col min="14110" max="14110" width="2.6640625" style="114" customWidth="1"/>
    <col min="14111" max="14111" width="9.6640625" style="114" customWidth="1"/>
    <col min="14112" max="14112" width="2.6640625" style="114" customWidth="1"/>
    <col min="14113" max="14113" width="9.6640625" style="114" customWidth="1"/>
    <col min="14114" max="14114" width="2.6640625" style="114" customWidth="1"/>
    <col min="14115" max="14336" width="9.6640625" style="114"/>
    <col min="14337" max="14337" width="2.6640625" style="114" customWidth="1"/>
    <col min="14338" max="14338" width="5" style="114" customWidth="1"/>
    <col min="14339" max="14339" width="20.6640625" style="114" customWidth="1"/>
    <col min="14340" max="14340" width="2.6640625" style="114" customWidth="1"/>
    <col min="14341" max="14341" width="9.6640625" style="114" customWidth="1"/>
    <col min="14342" max="14342" width="2.6640625" style="114" customWidth="1"/>
    <col min="14343" max="14343" width="9.6640625" style="114" customWidth="1"/>
    <col min="14344" max="14344" width="2.6640625" style="114" customWidth="1"/>
    <col min="14345" max="14345" width="9.6640625" style="114" customWidth="1"/>
    <col min="14346" max="14346" width="2.6640625" style="114" customWidth="1"/>
    <col min="14347" max="14347" width="9.6640625" style="114" customWidth="1"/>
    <col min="14348" max="14348" width="2.6640625" style="114" customWidth="1"/>
    <col min="14349" max="14349" width="9.6640625" style="114" customWidth="1"/>
    <col min="14350" max="14350" width="2.6640625" style="114" customWidth="1"/>
    <col min="14351" max="14351" width="9.6640625" style="114" customWidth="1"/>
    <col min="14352" max="14352" width="2.6640625" style="114" customWidth="1"/>
    <col min="14353" max="14353" width="9.6640625" style="114" customWidth="1"/>
    <col min="14354" max="14354" width="2.6640625" style="114" customWidth="1"/>
    <col min="14355" max="14355" width="9.6640625" style="114" customWidth="1"/>
    <col min="14356" max="14356" width="3.44140625" style="114" customWidth="1"/>
    <col min="14357" max="14357" width="9.6640625" style="114" customWidth="1"/>
    <col min="14358" max="14358" width="2.88671875" style="114" customWidth="1"/>
    <col min="14359" max="14359" width="9.6640625" style="114" customWidth="1"/>
    <col min="14360" max="14360" width="3.88671875" style="114" customWidth="1"/>
    <col min="14361" max="14361" width="8.21875" style="114" customWidth="1"/>
    <col min="14362" max="14362" width="6.88671875" style="114" customWidth="1"/>
    <col min="14363" max="14363" width="7.109375" style="114" customWidth="1"/>
    <col min="14364" max="14364" width="8.88671875" style="114" customWidth="1"/>
    <col min="14365" max="14365" width="9.6640625" style="114" customWidth="1"/>
    <col min="14366" max="14366" width="2.6640625" style="114" customWidth="1"/>
    <col min="14367" max="14367" width="9.6640625" style="114" customWidth="1"/>
    <col min="14368" max="14368" width="2.6640625" style="114" customWidth="1"/>
    <col min="14369" max="14369" width="9.6640625" style="114" customWidth="1"/>
    <col min="14370" max="14370" width="2.6640625" style="114" customWidth="1"/>
    <col min="14371" max="14592" width="9.6640625" style="114"/>
    <col min="14593" max="14593" width="2.6640625" style="114" customWidth="1"/>
    <col min="14594" max="14594" width="5" style="114" customWidth="1"/>
    <col min="14595" max="14595" width="20.6640625" style="114" customWidth="1"/>
    <col min="14596" max="14596" width="2.6640625" style="114" customWidth="1"/>
    <col min="14597" max="14597" width="9.6640625" style="114" customWidth="1"/>
    <col min="14598" max="14598" width="2.6640625" style="114" customWidth="1"/>
    <col min="14599" max="14599" width="9.6640625" style="114" customWidth="1"/>
    <col min="14600" max="14600" width="2.6640625" style="114" customWidth="1"/>
    <col min="14601" max="14601" width="9.6640625" style="114" customWidth="1"/>
    <col min="14602" max="14602" width="2.6640625" style="114" customWidth="1"/>
    <col min="14603" max="14603" width="9.6640625" style="114" customWidth="1"/>
    <col min="14604" max="14604" width="2.6640625" style="114" customWidth="1"/>
    <col min="14605" max="14605" width="9.6640625" style="114" customWidth="1"/>
    <col min="14606" max="14606" width="2.6640625" style="114" customWidth="1"/>
    <col min="14607" max="14607" width="9.6640625" style="114" customWidth="1"/>
    <col min="14608" max="14608" width="2.6640625" style="114" customWidth="1"/>
    <col min="14609" max="14609" width="9.6640625" style="114" customWidth="1"/>
    <col min="14610" max="14610" width="2.6640625" style="114" customWidth="1"/>
    <col min="14611" max="14611" width="9.6640625" style="114" customWidth="1"/>
    <col min="14612" max="14612" width="3.44140625" style="114" customWidth="1"/>
    <col min="14613" max="14613" width="9.6640625" style="114" customWidth="1"/>
    <col min="14614" max="14614" width="2.88671875" style="114" customWidth="1"/>
    <col min="14615" max="14615" width="9.6640625" style="114" customWidth="1"/>
    <col min="14616" max="14616" width="3.88671875" style="114" customWidth="1"/>
    <col min="14617" max="14617" width="8.21875" style="114" customWidth="1"/>
    <col min="14618" max="14618" width="6.88671875" style="114" customWidth="1"/>
    <col min="14619" max="14619" width="7.109375" style="114" customWidth="1"/>
    <col min="14620" max="14620" width="8.88671875" style="114" customWidth="1"/>
    <col min="14621" max="14621" width="9.6640625" style="114" customWidth="1"/>
    <col min="14622" max="14622" width="2.6640625" style="114" customWidth="1"/>
    <col min="14623" max="14623" width="9.6640625" style="114" customWidth="1"/>
    <col min="14624" max="14624" width="2.6640625" style="114" customWidth="1"/>
    <col min="14625" max="14625" width="9.6640625" style="114" customWidth="1"/>
    <col min="14626" max="14626" width="2.6640625" style="114" customWidth="1"/>
    <col min="14627" max="14848" width="9.6640625" style="114"/>
    <col min="14849" max="14849" width="2.6640625" style="114" customWidth="1"/>
    <col min="14850" max="14850" width="5" style="114" customWidth="1"/>
    <col min="14851" max="14851" width="20.6640625" style="114" customWidth="1"/>
    <col min="14852" max="14852" width="2.6640625" style="114" customWidth="1"/>
    <col min="14853" max="14853" width="9.6640625" style="114" customWidth="1"/>
    <col min="14854" max="14854" width="2.6640625" style="114" customWidth="1"/>
    <col min="14855" max="14855" width="9.6640625" style="114" customWidth="1"/>
    <col min="14856" max="14856" width="2.6640625" style="114" customWidth="1"/>
    <col min="14857" max="14857" width="9.6640625" style="114" customWidth="1"/>
    <col min="14858" max="14858" width="2.6640625" style="114" customWidth="1"/>
    <col min="14859" max="14859" width="9.6640625" style="114" customWidth="1"/>
    <col min="14860" max="14860" width="2.6640625" style="114" customWidth="1"/>
    <col min="14861" max="14861" width="9.6640625" style="114" customWidth="1"/>
    <col min="14862" max="14862" width="2.6640625" style="114" customWidth="1"/>
    <col min="14863" max="14863" width="9.6640625" style="114" customWidth="1"/>
    <col min="14864" max="14864" width="2.6640625" style="114" customWidth="1"/>
    <col min="14865" max="14865" width="9.6640625" style="114" customWidth="1"/>
    <col min="14866" max="14866" width="2.6640625" style="114" customWidth="1"/>
    <col min="14867" max="14867" width="9.6640625" style="114" customWidth="1"/>
    <col min="14868" max="14868" width="3.44140625" style="114" customWidth="1"/>
    <col min="14869" max="14869" width="9.6640625" style="114" customWidth="1"/>
    <col min="14870" max="14870" width="2.88671875" style="114" customWidth="1"/>
    <col min="14871" max="14871" width="9.6640625" style="114" customWidth="1"/>
    <col min="14872" max="14872" width="3.88671875" style="114" customWidth="1"/>
    <col min="14873" max="14873" width="8.21875" style="114" customWidth="1"/>
    <col min="14874" max="14874" width="6.88671875" style="114" customWidth="1"/>
    <col min="14875" max="14875" width="7.109375" style="114" customWidth="1"/>
    <col min="14876" max="14876" width="8.88671875" style="114" customWidth="1"/>
    <col min="14877" max="14877" width="9.6640625" style="114" customWidth="1"/>
    <col min="14878" max="14878" width="2.6640625" style="114" customWidth="1"/>
    <col min="14879" max="14879" width="9.6640625" style="114" customWidth="1"/>
    <col min="14880" max="14880" width="2.6640625" style="114" customWidth="1"/>
    <col min="14881" max="14881" width="9.6640625" style="114" customWidth="1"/>
    <col min="14882" max="14882" width="2.6640625" style="114" customWidth="1"/>
    <col min="14883" max="15104" width="9.6640625" style="114"/>
    <col min="15105" max="15105" width="2.6640625" style="114" customWidth="1"/>
    <col min="15106" max="15106" width="5" style="114" customWidth="1"/>
    <col min="15107" max="15107" width="20.6640625" style="114" customWidth="1"/>
    <col min="15108" max="15108" width="2.6640625" style="114" customWidth="1"/>
    <col min="15109" max="15109" width="9.6640625" style="114" customWidth="1"/>
    <col min="15110" max="15110" width="2.6640625" style="114" customWidth="1"/>
    <col min="15111" max="15111" width="9.6640625" style="114" customWidth="1"/>
    <col min="15112" max="15112" width="2.6640625" style="114" customWidth="1"/>
    <col min="15113" max="15113" width="9.6640625" style="114" customWidth="1"/>
    <col min="15114" max="15114" width="2.6640625" style="114" customWidth="1"/>
    <col min="15115" max="15115" width="9.6640625" style="114" customWidth="1"/>
    <col min="15116" max="15116" width="2.6640625" style="114" customWidth="1"/>
    <col min="15117" max="15117" width="9.6640625" style="114" customWidth="1"/>
    <col min="15118" max="15118" width="2.6640625" style="114" customWidth="1"/>
    <col min="15119" max="15119" width="9.6640625" style="114" customWidth="1"/>
    <col min="15120" max="15120" width="2.6640625" style="114" customWidth="1"/>
    <col min="15121" max="15121" width="9.6640625" style="114" customWidth="1"/>
    <col min="15122" max="15122" width="2.6640625" style="114" customWidth="1"/>
    <col min="15123" max="15123" width="9.6640625" style="114" customWidth="1"/>
    <col min="15124" max="15124" width="3.44140625" style="114" customWidth="1"/>
    <col min="15125" max="15125" width="9.6640625" style="114" customWidth="1"/>
    <col min="15126" max="15126" width="2.88671875" style="114" customWidth="1"/>
    <col min="15127" max="15127" width="9.6640625" style="114" customWidth="1"/>
    <col min="15128" max="15128" width="3.88671875" style="114" customWidth="1"/>
    <col min="15129" max="15129" width="8.21875" style="114" customWidth="1"/>
    <col min="15130" max="15130" width="6.88671875" style="114" customWidth="1"/>
    <col min="15131" max="15131" width="7.109375" style="114" customWidth="1"/>
    <col min="15132" max="15132" width="8.88671875" style="114" customWidth="1"/>
    <col min="15133" max="15133" width="9.6640625" style="114" customWidth="1"/>
    <col min="15134" max="15134" width="2.6640625" style="114" customWidth="1"/>
    <col min="15135" max="15135" width="9.6640625" style="114" customWidth="1"/>
    <col min="15136" max="15136" width="2.6640625" style="114" customWidth="1"/>
    <col min="15137" max="15137" width="9.6640625" style="114" customWidth="1"/>
    <col min="15138" max="15138" width="2.6640625" style="114" customWidth="1"/>
    <col min="15139" max="15360" width="9.6640625" style="114"/>
    <col min="15361" max="15361" width="2.6640625" style="114" customWidth="1"/>
    <col min="15362" max="15362" width="5" style="114" customWidth="1"/>
    <col min="15363" max="15363" width="20.6640625" style="114" customWidth="1"/>
    <col min="15364" max="15364" width="2.6640625" style="114" customWidth="1"/>
    <col min="15365" max="15365" width="9.6640625" style="114" customWidth="1"/>
    <col min="15366" max="15366" width="2.6640625" style="114" customWidth="1"/>
    <col min="15367" max="15367" width="9.6640625" style="114" customWidth="1"/>
    <col min="15368" max="15368" width="2.6640625" style="114" customWidth="1"/>
    <col min="15369" max="15369" width="9.6640625" style="114" customWidth="1"/>
    <col min="15370" max="15370" width="2.6640625" style="114" customWidth="1"/>
    <col min="15371" max="15371" width="9.6640625" style="114" customWidth="1"/>
    <col min="15372" max="15372" width="2.6640625" style="114" customWidth="1"/>
    <col min="15373" max="15373" width="9.6640625" style="114" customWidth="1"/>
    <col min="15374" max="15374" width="2.6640625" style="114" customWidth="1"/>
    <col min="15375" max="15375" width="9.6640625" style="114" customWidth="1"/>
    <col min="15376" max="15376" width="2.6640625" style="114" customWidth="1"/>
    <col min="15377" max="15377" width="9.6640625" style="114" customWidth="1"/>
    <col min="15378" max="15378" width="2.6640625" style="114" customWidth="1"/>
    <col min="15379" max="15379" width="9.6640625" style="114" customWidth="1"/>
    <col min="15380" max="15380" width="3.44140625" style="114" customWidth="1"/>
    <col min="15381" max="15381" width="9.6640625" style="114" customWidth="1"/>
    <col min="15382" max="15382" width="2.88671875" style="114" customWidth="1"/>
    <col min="15383" max="15383" width="9.6640625" style="114" customWidth="1"/>
    <col min="15384" max="15384" width="3.88671875" style="114" customWidth="1"/>
    <col min="15385" max="15385" width="8.21875" style="114" customWidth="1"/>
    <col min="15386" max="15386" width="6.88671875" style="114" customWidth="1"/>
    <col min="15387" max="15387" width="7.109375" style="114" customWidth="1"/>
    <col min="15388" max="15388" width="8.88671875" style="114" customWidth="1"/>
    <col min="15389" max="15389" width="9.6640625" style="114" customWidth="1"/>
    <col min="15390" max="15390" width="2.6640625" style="114" customWidth="1"/>
    <col min="15391" max="15391" width="9.6640625" style="114" customWidth="1"/>
    <col min="15392" max="15392" width="2.6640625" style="114" customWidth="1"/>
    <col min="15393" max="15393" width="9.6640625" style="114" customWidth="1"/>
    <col min="15394" max="15394" width="2.6640625" style="114" customWidth="1"/>
    <col min="15395" max="15616" width="9.6640625" style="114"/>
    <col min="15617" max="15617" width="2.6640625" style="114" customWidth="1"/>
    <col min="15618" max="15618" width="5" style="114" customWidth="1"/>
    <col min="15619" max="15619" width="20.6640625" style="114" customWidth="1"/>
    <col min="15620" max="15620" width="2.6640625" style="114" customWidth="1"/>
    <col min="15621" max="15621" width="9.6640625" style="114" customWidth="1"/>
    <col min="15622" max="15622" width="2.6640625" style="114" customWidth="1"/>
    <col min="15623" max="15623" width="9.6640625" style="114" customWidth="1"/>
    <col min="15624" max="15624" width="2.6640625" style="114" customWidth="1"/>
    <col min="15625" max="15625" width="9.6640625" style="114" customWidth="1"/>
    <col min="15626" max="15626" width="2.6640625" style="114" customWidth="1"/>
    <col min="15627" max="15627" width="9.6640625" style="114" customWidth="1"/>
    <col min="15628" max="15628" width="2.6640625" style="114" customWidth="1"/>
    <col min="15629" max="15629" width="9.6640625" style="114" customWidth="1"/>
    <col min="15630" max="15630" width="2.6640625" style="114" customWidth="1"/>
    <col min="15631" max="15631" width="9.6640625" style="114" customWidth="1"/>
    <col min="15632" max="15632" width="2.6640625" style="114" customWidth="1"/>
    <col min="15633" max="15633" width="9.6640625" style="114" customWidth="1"/>
    <col min="15634" max="15634" width="2.6640625" style="114" customWidth="1"/>
    <col min="15635" max="15635" width="9.6640625" style="114" customWidth="1"/>
    <col min="15636" max="15636" width="3.44140625" style="114" customWidth="1"/>
    <col min="15637" max="15637" width="9.6640625" style="114" customWidth="1"/>
    <col min="15638" max="15638" width="2.88671875" style="114" customWidth="1"/>
    <col min="15639" max="15639" width="9.6640625" style="114" customWidth="1"/>
    <col min="15640" max="15640" width="3.88671875" style="114" customWidth="1"/>
    <col min="15641" max="15641" width="8.21875" style="114" customWidth="1"/>
    <col min="15642" max="15642" width="6.88671875" style="114" customWidth="1"/>
    <col min="15643" max="15643" width="7.109375" style="114" customWidth="1"/>
    <col min="15644" max="15644" width="8.88671875" style="114" customWidth="1"/>
    <col min="15645" max="15645" width="9.6640625" style="114" customWidth="1"/>
    <col min="15646" max="15646" width="2.6640625" style="114" customWidth="1"/>
    <col min="15647" max="15647" width="9.6640625" style="114" customWidth="1"/>
    <col min="15648" max="15648" width="2.6640625" style="114" customWidth="1"/>
    <col min="15649" max="15649" width="9.6640625" style="114" customWidth="1"/>
    <col min="15650" max="15650" width="2.6640625" style="114" customWidth="1"/>
    <col min="15651" max="15872" width="9.6640625" style="114"/>
    <col min="15873" max="15873" width="2.6640625" style="114" customWidth="1"/>
    <col min="15874" max="15874" width="5" style="114" customWidth="1"/>
    <col min="15875" max="15875" width="20.6640625" style="114" customWidth="1"/>
    <col min="15876" max="15876" width="2.6640625" style="114" customWidth="1"/>
    <col min="15877" max="15877" width="9.6640625" style="114" customWidth="1"/>
    <col min="15878" max="15878" width="2.6640625" style="114" customWidth="1"/>
    <col min="15879" max="15879" width="9.6640625" style="114" customWidth="1"/>
    <col min="15880" max="15880" width="2.6640625" style="114" customWidth="1"/>
    <col min="15881" max="15881" width="9.6640625" style="114" customWidth="1"/>
    <col min="15882" max="15882" width="2.6640625" style="114" customWidth="1"/>
    <col min="15883" max="15883" width="9.6640625" style="114" customWidth="1"/>
    <col min="15884" max="15884" width="2.6640625" style="114" customWidth="1"/>
    <col min="15885" max="15885" width="9.6640625" style="114" customWidth="1"/>
    <col min="15886" max="15886" width="2.6640625" style="114" customWidth="1"/>
    <col min="15887" max="15887" width="9.6640625" style="114" customWidth="1"/>
    <col min="15888" max="15888" width="2.6640625" style="114" customWidth="1"/>
    <col min="15889" max="15889" width="9.6640625" style="114" customWidth="1"/>
    <col min="15890" max="15890" width="2.6640625" style="114" customWidth="1"/>
    <col min="15891" max="15891" width="9.6640625" style="114" customWidth="1"/>
    <col min="15892" max="15892" width="3.44140625" style="114" customWidth="1"/>
    <col min="15893" max="15893" width="9.6640625" style="114" customWidth="1"/>
    <col min="15894" max="15894" width="2.88671875" style="114" customWidth="1"/>
    <col min="15895" max="15895" width="9.6640625" style="114" customWidth="1"/>
    <col min="15896" max="15896" width="3.88671875" style="114" customWidth="1"/>
    <col min="15897" max="15897" width="8.21875" style="114" customWidth="1"/>
    <col min="15898" max="15898" width="6.88671875" style="114" customWidth="1"/>
    <col min="15899" max="15899" width="7.109375" style="114" customWidth="1"/>
    <col min="15900" max="15900" width="8.88671875" style="114" customWidth="1"/>
    <col min="15901" max="15901" width="9.6640625" style="114" customWidth="1"/>
    <col min="15902" max="15902" width="2.6640625" style="114" customWidth="1"/>
    <col min="15903" max="15903" width="9.6640625" style="114" customWidth="1"/>
    <col min="15904" max="15904" width="2.6640625" style="114" customWidth="1"/>
    <col min="15905" max="15905" width="9.6640625" style="114" customWidth="1"/>
    <col min="15906" max="15906" width="2.6640625" style="114" customWidth="1"/>
    <col min="15907" max="16128" width="9.6640625" style="114"/>
    <col min="16129" max="16129" width="2.6640625" style="114" customWidth="1"/>
    <col min="16130" max="16130" width="5" style="114" customWidth="1"/>
    <col min="16131" max="16131" width="20.6640625" style="114" customWidth="1"/>
    <col min="16132" max="16132" width="2.6640625" style="114" customWidth="1"/>
    <col min="16133" max="16133" width="9.6640625" style="114" customWidth="1"/>
    <col min="16134" max="16134" width="2.6640625" style="114" customWidth="1"/>
    <col min="16135" max="16135" width="9.6640625" style="114" customWidth="1"/>
    <col min="16136" max="16136" width="2.6640625" style="114" customWidth="1"/>
    <col min="16137" max="16137" width="9.6640625" style="114" customWidth="1"/>
    <col min="16138" max="16138" width="2.6640625" style="114" customWidth="1"/>
    <col min="16139" max="16139" width="9.6640625" style="114" customWidth="1"/>
    <col min="16140" max="16140" width="2.6640625" style="114" customWidth="1"/>
    <col min="16141" max="16141" width="9.6640625" style="114" customWidth="1"/>
    <col min="16142" max="16142" width="2.6640625" style="114" customWidth="1"/>
    <col min="16143" max="16143" width="9.6640625" style="114" customWidth="1"/>
    <col min="16144" max="16144" width="2.6640625" style="114" customWidth="1"/>
    <col min="16145" max="16145" width="9.6640625" style="114" customWidth="1"/>
    <col min="16146" max="16146" width="2.6640625" style="114" customWidth="1"/>
    <col min="16147" max="16147" width="9.6640625" style="114" customWidth="1"/>
    <col min="16148" max="16148" width="3.44140625" style="114" customWidth="1"/>
    <col min="16149" max="16149" width="9.6640625" style="114" customWidth="1"/>
    <col min="16150" max="16150" width="2.88671875" style="114" customWidth="1"/>
    <col min="16151" max="16151" width="9.6640625" style="114" customWidth="1"/>
    <col min="16152" max="16152" width="3.88671875" style="114" customWidth="1"/>
    <col min="16153" max="16153" width="8.21875" style="114" customWidth="1"/>
    <col min="16154" max="16154" width="6.88671875" style="114" customWidth="1"/>
    <col min="16155" max="16155" width="7.109375" style="114" customWidth="1"/>
    <col min="16156" max="16156" width="8.88671875" style="114" customWidth="1"/>
    <col min="16157" max="16157" width="9.6640625" style="114" customWidth="1"/>
    <col min="16158" max="16158" width="2.6640625" style="114" customWidth="1"/>
    <col min="16159" max="16159" width="9.6640625" style="114" customWidth="1"/>
    <col min="16160" max="16160" width="2.6640625" style="114" customWidth="1"/>
    <col min="16161" max="16161" width="9.6640625" style="114" customWidth="1"/>
    <col min="16162" max="16162" width="2.6640625" style="114" customWidth="1"/>
    <col min="16163" max="16384" width="9.6640625" style="114"/>
  </cols>
  <sheetData>
    <row r="1" spans="1:39" ht="22.5" customHeight="1" x14ac:dyDescent="0.3">
      <c r="A1" s="429" t="s">
        <v>344</v>
      </c>
      <c r="B1" s="429"/>
      <c r="C1" s="429"/>
      <c r="D1" s="429"/>
      <c r="E1" s="429"/>
      <c r="F1" s="429"/>
    </row>
    <row r="2" spans="1:39" s="20" customFormat="1" ht="18" customHeight="1" x14ac:dyDescent="0.3">
      <c r="A2" s="431" t="s">
        <v>345</v>
      </c>
      <c r="B2" s="431"/>
      <c r="C2" s="431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F2" s="129" t="s">
        <v>346</v>
      </c>
      <c r="AG2" s="433">
        <f ca="1">TODAY()</f>
        <v>43454</v>
      </c>
      <c r="AH2" s="433"/>
      <c r="AI2" s="433"/>
    </row>
    <row r="3" spans="1:39" s="20" customFormat="1" ht="18" customHeight="1" x14ac:dyDescent="0.3">
      <c r="A3" s="431" t="s">
        <v>44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  <c r="W3" s="431"/>
      <c r="X3" s="431"/>
      <c r="Y3" s="431"/>
      <c r="Z3" s="431"/>
      <c r="AA3" s="431"/>
      <c r="AB3" s="431"/>
      <c r="AC3" s="431"/>
      <c r="AD3" s="431"/>
      <c r="AE3" s="431"/>
      <c r="AF3" s="431"/>
    </row>
    <row r="4" spans="1:39" s="20" customFormat="1" ht="18" customHeight="1" x14ac:dyDescent="0.3">
      <c r="A4" s="21" t="s">
        <v>347</v>
      </c>
      <c r="B4" s="22"/>
      <c r="C4" s="22"/>
      <c r="D4" s="23" t="s">
        <v>125</v>
      </c>
      <c r="E4" s="22"/>
      <c r="F4" s="22"/>
      <c r="G4" s="22"/>
      <c r="H4" s="22"/>
      <c r="I4" s="24"/>
      <c r="J4" s="24"/>
      <c r="K4" s="25"/>
      <c r="L4" s="25"/>
      <c r="M4" s="22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2"/>
      <c r="AD4" s="22"/>
      <c r="AE4" s="22"/>
      <c r="AF4" s="22"/>
      <c r="AG4" s="22"/>
      <c r="AH4" s="22"/>
    </row>
    <row r="5" spans="1:39" s="26" customFormat="1" ht="12" customHeight="1" x14ac:dyDescent="0.3">
      <c r="A5" s="18" t="s">
        <v>348</v>
      </c>
      <c r="D5" s="430">
        <v>42248</v>
      </c>
      <c r="E5" s="430"/>
      <c r="I5" s="27"/>
      <c r="J5" s="27"/>
      <c r="K5" s="130"/>
      <c r="L5" s="130"/>
      <c r="M5" s="28"/>
      <c r="N5" s="28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28"/>
      <c r="AD5" s="28"/>
      <c r="AG5" s="29"/>
    </row>
    <row r="6" spans="1:39" s="31" customFormat="1" ht="12" customHeight="1" x14ac:dyDescent="0.2">
      <c r="A6" s="30"/>
      <c r="C6" s="32"/>
      <c r="D6" s="33"/>
      <c r="E6" s="33"/>
      <c r="F6" s="33"/>
      <c r="G6" s="33"/>
      <c r="H6" s="33"/>
    </row>
    <row r="7" spans="1:39" s="31" customFormat="1" ht="12" customHeight="1" x14ac:dyDescent="0.3">
      <c r="A7" s="2"/>
      <c r="B7" s="34" t="s">
        <v>349</v>
      </c>
      <c r="C7" s="35" t="s">
        <v>350</v>
      </c>
      <c r="E7" s="17"/>
      <c r="F7" s="17"/>
      <c r="G7" s="33"/>
      <c r="H7" s="33"/>
    </row>
    <row r="8" spans="1:39" s="36" customFormat="1" ht="12" customHeight="1" x14ac:dyDescent="0.2">
      <c r="E8" s="434" t="s">
        <v>204</v>
      </c>
      <c r="F8" s="434"/>
      <c r="G8" s="434"/>
      <c r="H8" s="434"/>
      <c r="I8" s="434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 t="s">
        <v>203</v>
      </c>
      <c r="AD8" s="38"/>
      <c r="AE8" s="38" t="s">
        <v>201</v>
      </c>
      <c r="AF8" s="38"/>
      <c r="AG8" s="39" t="s">
        <v>351</v>
      </c>
    </row>
    <row r="9" spans="1:39" s="36" customFormat="1" ht="12" customHeight="1" x14ac:dyDescent="0.2">
      <c r="E9" s="38" t="s">
        <v>352</v>
      </c>
      <c r="F9" s="40" t="s">
        <v>353</v>
      </c>
      <c r="G9" s="38" t="s">
        <v>354</v>
      </c>
      <c r="H9" s="40" t="s">
        <v>355</v>
      </c>
      <c r="I9" s="41" t="s">
        <v>356</v>
      </c>
      <c r="J9" s="41"/>
      <c r="K9" s="435" t="s">
        <v>483</v>
      </c>
      <c r="L9" s="435"/>
      <c r="M9" s="435"/>
      <c r="N9" s="37"/>
      <c r="O9" s="435" t="s">
        <v>357</v>
      </c>
      <c r="P9" s="435"/>
      <c r="Q9" s="435"/>
      <c r="R9" s="435"/>
      <c r="S9" s="435"/>
      <c r="T9" s="157"/>
      <c r="U9" s="436" t="s">
        <v>484</v>
      </c>
      <c r="V9" s="436"/>
      <c r="W9" s="436"/>
      <c r="X9" s="436"/>
      <c r="Y9" s="436"/>
      <c r="Z9" s="436"/>
      <c r="AA9" s="436"/>
      <c r="AB9" s="37"/>
      <c r="AC9" s="38"/>
      <c r="AD9" s="38"/>
      <c r="AE9" s="38"/>
      <c r="AF9" s="38"/>
      <c r="AG9" s="39" t="s">
        <v>358</v>
      </c>
    </row>
    <row r="10" spans="1:39" s="36" customFormat="1" ht="12" customHeight="1" x14ac:dyDescent="0.2">
      <c r="E10" s="38" t="s">
        <v>359</v>
      </c>
      <c r="F10" s="42"/>
      <c r="G10" s="38" t="s">
        <v>360</v>
      </c>
      <c r="H10" s="42"/>
      <c r="I10" s="41" t="s">
        <v>361</v>
      </c>
      <c r="J10" s="41"/>
      <c r="K10" s="43" t="s">
        <v>362</v>
      </c>
      <c r="L10" s="43"/>
      <c r="M10" s="43" t="s">
        <v>363</v>
      </c>
      <c r="N10" s="37"/>
      <c r="O10" s="438" t="s">
        <v>485</v>
      </c>
      <c r="P10" s="43"/>
      <c r="Q10" s="43" t="s">
        <v>486</v>
      </c>
      <c r="R10" s="43"/>
      <c r="S10" s="43" t="s">
        <v>487</v>
      </c>
      <c r="T10" s="43"/>
      <c r="U10" s="437"/>
      <c r="V10" s="437"/>
      <c r="W10" s="437"/>
      <c r="X10" s="437"/>
      <c r="Y10" s="437"/>
      <c r="Z10" s="437"/>
      <c r="AA10" s="437"/>
      <c r="AB10" s="157"/>
      <c r="AC10" s="38"/>
      <c r="AD10" s="38"/>
      <c r="AE10" s="38"/>
      <c r="AF10" s="38"/>
      <c r="AG10" s="39"/>
    </row>
    <row r="11" spans="1:39" s="36" customFormat="1" ht="12" customHeight="1" x14ac:dyDescent="0.2">
      <c r="E11" s="38"/>
      <c r="F11" s="42"/>
      <c r="G11" s="38"/>
      <c r="H11" s="42"/>
      <c r="I11" s="41"/>
      <c r="J11" s="41"/>
      <c r="K11" s="43"/>
      <c r="L11" s="43"/>
      <c r="M11" s="43"/>
      <c r="N11" s="37"/>
      <c r="O11" s="439"/>
      <c r="P11" s="43"/>
      <c r="Q11" s="43"/>
      <c r="R11" s="43"/>
      <c r="S11" s="43"/>
      <c r="T11" s="43"/>
      <c r="U11" s="440" t="s">
        <v>488</v>
      </c>
      <c r="V11" s="43"/>
      <c r="W11" s="440" t="s">
        <v>489</v>
      </c>
      <c r="X11" s="43"/>
      <c r="Y11" s="442" t="s">
        <v>490</v>
      </c>
      <c r="Z11" s="158"/>
      <c r="AA11" s="443" t="s">
        <v>491</v>
      </c>
      <c r="AB11" s="158"/>
      <c r="AC11" s="38"/>
      <c r="AD11" s="38"/>
      <c r="AE11" s="38"/>
      <c r="AF11" s="38"/>
      <c r="AG11" s="39"/>
    </row>
    <row r="12" spans="1:39" s="36" customFormat="1" ht="12" customHeight="1" x14ac:dyDescent="0.2">
      <c r="E12" s="38" t="s">
        <v>364</v>
      </c>
      <c r="F12" s="38"/>
      <c r="G12" s="38"/>
      <c r="H12" s="38"/>
      <c r="I12" s="44"/>
      <c r="J12" s="44"/>
      <c r="K12" s="45" t="s">
        <v>202</v>
      </c>
      <c r="L12" s="45"/>
      <c r="M12" s="43" t="s">
        <v>118</v>
      </c>
      <c r="N12" s="37"/>
      <c r="O12" s="45"/>
      <c r="P12" s="45"/>
      <c r="Q12" s="43"/>
      <c r="R12" s="45"/>
      <c r="S12" s="45"/>
      <c r="T12" s="45"/>
      <c r="U12" s="439"/>
      <c r="V12" s="45"/>
      <c r="W12" s="441"/>
      <c r="X12" s="45"/>
      <c r="Y12" s="442"/>
      <c r="Z12" s="158"/>
      <c r="AA12" s="442"/>
      <c r="AB12" s="158"/>
      <c r="AC12" s="38"/>
      <c r="AD12" s="38"/>
      <c r="AE12" s="38"/>
      <c r="AF12" s="38"/>
      <c r="AG12" s="46"/>
    </row>
    <row r="13" spans="1:39" s="36" customFormat="1" ht="12" customHeight="1" x14ac:dyDescent="0.2">
      <c r="B13" s="47" t="s">
        <v>137</v>
      </c>
      <c r="D13" s="48"/>
      <c r="E13" s="49" t="s">
        <v>136</v>
      </c>
      <c r="F13" s="50"/>
      <c r="G13" s="49" t="s">
        <v>127</v>
      </c>
      <c r="H13" s="50"/>
      <c r="I13" s="49" t="s">
        <v>104</v>
      </c>
      <c r="J13" s="49"/>
      <c r="K13" s="49" t="s">
        <v>108</v>
      </c>
      <c r="L13" s="50"/>
      <c r="M13" s="49" t="s">
        <v>109</v>
      </c>
      <c r="N13" s="50"/>
      <c r="O13" s="49" t="s">
        <v>105</v>
      </c>
      <c r="P13" s="50"/>
      <c r="Q13" s="49" t="s">
        <v>106</v>
      </c>
      <c r="R13" s="50"/>
      <c r="S13" s="49" t="s">
        <v>107</v>
      </c>
      <c r="T13" s="49"/>
      <c r="U13" s="49" t="s">
        <v>492</v>
      </c>
      <c r="V13" s="49"/>
      <c r="W13" s="49" t="s">
        <v>493</v>
      </c>
      <c r="X13" s="49"/>
      <c r="Y13" s="159" t="s">
        <v>494</v>
      </c>
      <c r="Z13" s="159"/>
      <c r="AA13" s="159" t="s">
        <v>495</v>
      </c>
      <c r="AB13" s="50"/>
      <c r="AC13" s="49" t="s">
        <v>110</v>
      </c>
      <c r="AD13" s="50"/>
      <c r="AE13" s="49" t="s">
        <v>111</v>
      </c>
      <c r="AF13" s="50"/>
      <c r="AG13" s="49" t="s">
        <v>112</v>
      </c>
      <c r="AH13" s="50"/>
      <c r="AI13" s="51"/>
      <c r="AJ13" s="51"/>
    </row>
    <row r="14" spans="1:39" s="52" customFormat="1" ht="12" customHeight="1" x14ac:dyDescent="0.2">
      <c r="D14" s="53"/>
      <c r="E14" s="54" t="s">
        <v>381</v>
      </c>
      <c r="F14" s="53"/>
      <c r="G14" s="113" t="s">
        <v>382</v>
      </c>
      <c r="H14" s="53"/>
      <c r="I14" s="54" t="s">
        <v>383</v>
      </c>
      <c r="J14" s="54"/>
      <c r="K14" s="54" t="s">
        <v>130</v>
      </c>
      <c r="L14" s="53"/>
      <c r="M14" s="54" t="s">
        <v>131</v>
      </c>
      <c r="N14" s="53"/>
      <c r="O14" s="54" t="s">
        <v>384</v>
      </c>
      <c r="P14" s="53"/>
      <c r="Q14" s="54" t="s">
        <v>128</v>
      </c>
      <c r="R14" s="53"/>
      <c r="S14" s="54" t="s">
        <v>129</v>
      </c>
      <c r="T14" s="54"/>
      <c r="U14" s="160" t="s">
        <v>496</v>
      </c>
      <c r="V14" s="54"/>
      <c r="W14" s="160" t="s">
        <v>497</v>
      </c>
      <c r="X14" s="54"/>
      <c r="Y14" s="160" t="s">
        <v>498</v>
      </c>
      <c r="Z14" s="161"/>
      <c r="AA14" s="160" t="s">
        <v>499</v>
      </c>
      <c r="AB14" s="53"/>
      <c r="AC14" s="54" t="s">
        <v>132</v>
      </c>
      <c r="AD14" s="53"/>
      <c r="AE14" s="54" t="s">
        <v>133</v>
      </c>
      <c r="AF14" s="53"/>
      <c r="AG14" s="54" t="s">
        <v>134</v>
      </c>
      <c r="AH14" s="53"/>
      <c r="AI14" s="55"/>
      <c r="AJ14" s="55"/>
      <c r="AK14" s="52" t="str">
        <f>LEFT(B17,2)</f>
        <v>AD</v>
      </c>
    </row>
    <row r="15" spans="1:39" s="36" customFormat="1" ht="12" customHeight="1" x14ac:dyDescent="0.2">
      <c r="B15" s="56"/>
      <c r="C15" s="57" t="s">
        <v>365</v>
      </c>
      <c r="D15" s="57"/>
      <c r="E15" s="45"/>
      <c r="F15" s="48"/>
      <c r="G15" s="45"/>
      <c r="H15" s="48"/>
      <c r="I15" s="58"/>
      <c r="J15" s="58"/>
      <c r="K15" s="45"/>
      <c r="L15" s="48"/>
      <c r="M15" s="45"/>
      <c r="N15" s="48"/>
      <c r="O15" s="45"/>
      <c r="P15" s="48"/>
      <c r="Q15" s="45"/>
      <c r="R15" s="48"/>
      <c r="S15" s="45"/>
      <c r="T15" s="45"/>
      <c r="U15" s="45"/>
      <c r="V15" s="45"/>
      <c r="W15" s="45"/>
      <c r="X15" s="45"/>
      <c r="Y15" s="48"/>
      <c r="Z15" s="48"/>
      <c r="AA15" s="48"/>
      <c r="AB15" s="48"/>
      <c r="AC15" s="45"/>
      <c r="AD15" s="48"/>
      <c r="AE15" s="45"/>
      <c r="AF15" s="48"/>
      <c r="AG15" s="45"/>
      <c r="AH15" s="48"/>
      <c r="AI15" s="59"/>
      <c r="AK15" s="59"/>
      <c r="AM15" s="59"/>
    </row>
    <row r="16" spans="1:39" s="36" customFormat="1" ht="12" customHeight="1" x14ac:dyDescent="0.2">
      <c r="B16" s="56"/>
      <c r="C16" s="57" t="s">
        <v>121</v>
      </c>
      <c r="D16" s="48"/>
      <c r="F16" s="60"/>
      <c r="G16" s="61"/>
      <c r="H16" s="60"/>
      <c r="I16" s="62"/>
      <c r="J16" s="62"/>
      <c r="K16" s="61"/>
      <c r="L16" s="60"/>
      <c r="M16" s="61"/>
      <c r="N16" s="60"/>
      <c r="O16" s="61"/>
      <c r="P16" s="60"/>
      <c r="Q16" s="61"/>
      <c r="R16" s="60"/>
      <c r="S16" s="61"/>
      <c r="T16" s="61"/>
      <c r="U16" s="61"/>
      <c r="V16" s="61"/>
      <c r="W16" s="61"/>
      <c r="X16" s="61"/>
      <c r="Y16" s="60"/>
      <c r="Z16" s="60"/>
      <c r="AA16" s="60"/>
      <c r="AB16" s="60"/>
      <c r="AC16" s="61"/>
      <c r="AD16" s="60"/>
      <c r="AE16" s="61"/>
      <c r="AF16" s="60"/>
      <c r="AG16" s="61"/>
      <c r="AH16" s="60"/>
      <c r="AI16" s="59"/>
      <c r="AK16" s="59"/>
      <c r="AM16" s="59"/>
    </row>
    <row r="17" spans="2:60" s="36" customFormat="1" ht="12" customHeight="1" x14ac:dyDescent="0.2">
      <c r="B17" s="57" t="s">
        <v>138</v>
      </c>
      <c r="C17" s="48" t="s">
        <v>205</v>
      </c>
      <c r="D17" s="48"/>
      <c r="E17" s="61">
        <v>2</v>
      </c>
      <c r="F17" s="61"/>
      <c r="G17" s="61">
        <v>-2</v>
      </c>
      <c r="H17" s="61"/>
      <c r="I17" s="61" t="e">
        <v>#VALUE!</v>
      </c>
      <c r="J17" s="61"/>
      <c r="K17" s="61">
        <v>0</v>
      </c>
      <c r="L17" s="61"/>
      <c r="M17" s="61" t="e">
        <v>#VALUE!</v>
      </c>
      <c r="N17" s="61"/>
      <c r="O17" s="61">
        <v>0</v>
      </c>
      <c r="P17" s="61"/>
      <c r="Q17" s="61" t="e">
        <v>#VALUE!</v>
      </c>
      <c r="R17" s="61"/>
      <c r="S17" s="61">
        <v>0</v>
      </c>
      <c r="T17" s="61"/>
      <c r="U17" s="61">
        <v>0</v>
      </c>
      <c r="V17" s="61"/>
      <c r="W17" s="61">
        <v>0</v>
      </c>
      <c r="X17" s="61"/>
      <c r="Y17" s="61">
        <v>0</v>
      </c>
      <c r="Z17" s="61"/>
      <c r="AA17" s="61">
        <v>0</v>
      </c>
      <c r="AB17" s="61"/>
      <c r="AC17" s="61">
        <v>3</v>
      </c>
      <c r="AD17" s="61"/>
      <c r="AE17" s="61">
        <v>0</v>
      </c>
      <c r="AF17" s="61"/>
      <c r="AG17" s="61">
        <v>0</v>
      </c>
      <c r="AH17" s="1"/>
      <c r="AI17" s="59"/>
      <c r="AK17" s="59"/>
      <c r="AM17" s="59"/>
    </row>
    <row r="18" spans="2:60" s="36" customFormat="1" ht="12" customHeight="1" x14ac:dyDescent="0.2">
      <c r="B18" s="57" t="s">
        <v>139</v>
      </c>
      <c r="C18" s="48" t="s">
        <v>211</v>
      </c>
      <c r="D18" s="48"/>
      <c r="E18" s="61">
        <v>5527</v>
      </c>
      <c r="F18" s="63"/>
      <c r="G18" s="61">
        <v>-314</v>
      </c>
      <c r="H18" s="61"/>
      <c r="I18" s="61" t="e">
        <v>#VALUE!</v>
      </c>
      <c r="J18" s="61"/>
      <c r="K18" s="61">
        <v>5192</v>
      </c>
      <c r="L18" s="61"/>
      <c r="M18" s="61" t="e">
        <v>#VALUE!</v>
      </c>
      <c r="N18" s="61"/>
      <c r="O18" s="61">
        <v>1996</v>
      </c>
      <c r="P18" s="61"/>
      <c r="Q18" s="61" t="e">
        <v>#VALUE!</v>
      </c>
      <c r="R18" s="61"/>
      <c r="S18" s="61">
        <v>1354</v>
      </c>
      <c r="T18" s="61"/>
      <c r="U18" s="61">
        <v>223</v>
      </c>
      <c r="V18" s="61"/>
      <c r="W18" s="61">
        <v>1006</v>
      </c>
      <c r="X18" s="61"/>
      <c r="Y18" s="61">
        <v>126</v>
      </c>
      <c r="Z18" s="61"/>
      <c r="AA18" s="61">
        <v>0</v>
      </c>
      <c r="AB18" s="61"/>
      <c r="AC18" s="61">
        <v>2932</v>
      </c>
      <c r="AD18" s="61"/>
      <c r="AE18" s="61">
        <v>3838</v>
      </c>
      <c r="AF18" s="61"/>
      <c r="AG18" s="61">
        <v>1454</v>
      </c>
      <c r="AH18" s="1"/>
      <c r="AI18" s="59"/>
      <c r="AK18" s="59"/>
      <c r="AM18" s="59"/>
    </row>
    <row r="19" spans="2:60" s="36" customFormat="1" ht="12" customHeight="1" x14ac:dyDescent="0.2">
      <c r="B19" s="57" t="s">
        <v>140</v>
      </c>
      <c r="C19" s="48" t="s">
        <v>4</v>
      </c>
      <c r="D19" s="48"/>
      <c r="E19" s="61">
        <v>12002</v>
      </c>
      <c r="F19" s="63"/>
      <c r="G19" s="61">
        <v>1136</v>
      </c>
      <c r="H19" s="61"/>
      <c r="I19" s="61" t="e">
        <v>#VALUE!</v>
      </c>
      <c r="J19" s="61"/>
      <c r="K19" s="61">
        <v>12963</v>
      </c>
      <c r="L19" s="61"/>
      <c r="M19" s="61" t="e">
        <v>#VALUE!</v>
      </c>
      <c r="N19" s="61"/>
      <c r="O19" s="61">
        <v>3038</v>
      </c>
      <c r="P19" s="61"/>
      <c r="Q19" s="61" t="e">
        <v>#VALUE!</v>
      </c>
      <c r="R19" s="61"/>
      <c r="S19" s="61">
        <v>3653</v>
      </c>
      <c r="T19" s="61"/>
      <c r="U19" s="61">
        <v>292</v>
      </c>
      <c r="V19" s="61"/>
      <c r="W19" s="61">
        <v>3075</v>
      </c>
      <c r="X19" s="61"/>
      <c r="Y19" s="61">
        <v>286</v>
      </c>
      <c r="Z19" s="61"/>
      <c r="AA19" s="61">
        <v>0</v>
      </c>
      <c r="AB19" s="61"/>
      <c r="AC19" s="61">
        <v>19965</v>
      </c>
      <c r="AD19" s="61"/>
      <c r="AE19" s="61">
        <v>5727</v>
      </c>
      <c r="AF19" s="61"/>
      <c r="AG19" s="61">
        <v>4861</v>
      </c>
      <c r="AH19" s="1"/>
      <c r="AI19" s="59"/>
      <c r="AK19" s="59"/>
      <c r="AM19" s="59"/>
    </row>
    <row r="20" spans="2:60" s="36" customFormat="1" ht="12" customHeight="1" x14ac:dyDescent="0.2">
      <c r="B20" s="57" t="s">
        <v>186</v>
      </c>
      <c r="C20" s="48" t="s">
        <v>222</v>
      </c>
      <c r="D20" s="48"/>
      <c r="E20" s="61">
        <v>1180</v>
      </c>
      <c r="F20" s="63"/>
      <c r="G20" s="61">
        <v>33</v>
      </c>
      <c r="H20" s="61"/>
      <c r="I20" s="61" t="e">
        <v>#VALUE!</v>
      </c>
      <c r="J20" s="61"/>
      <c r="K20" s="61">
        <v>1189</v>
      </c>
      <c r="L20" s="61"/>
      <c r="M20" s="61" t="e">
        <v>#VALUE!</v>
      </c>
      <c r="N20" s="61"/>
      <c r="O20" s="61">
        <v>6</v>
      </c>
      <c r="P20" s="61"/>
      <c r="Q20" s="61" t="e">
        <v>#VALUE!</v>
      </c>
      <c r="R20" s="61"/>
      <c r="S20" s="61">
        <v>1166</v>
      </c>
      <c r="T20" s="61"/>
      <c r="U20" s="61">
        <v>74</v>
      </c>
      <c r="V20" s="61"/>
      <c r="W20" s="61">
        <v>986</v>
      </c>
      <c r="X20" s="61"/>
      <c r="Y20" s="61">
        <v>105</v>
      </c>
      <c r="Z20" s="61"/>
      <c r="AA20" s="61">
        <v>0</v>
      </c>
      <c r="AB20" s="61"/>
      <c r="AC20" s="61">
        <v>436</v>
      </c>
      <c r="AD20" s="61"/>
      <c r="AE20" s="61">
        <v>71</v>
      </c>
      <c r="AF20" s="61"/>
      <c r="AG20" s="61">
        <v>147</v>
      </c>
      <c r="AH20" s="1"/>
      <c r="AI20" s="64"/>
      <c r="AJ20" s="65"/>
      <c r="AK20" s="66"/>
      <c r="AL20" s="67"/>
      <c r="AM20" s="67"/>
      <c r="AN20" s="67"/>
      <c r="AO20" s="67"/>
      <c r="AP20" s="67"/>
      <c r="AQ20" s="67"/>
      <c r="AR20" s="67"/>
      <c r="AS20" s="67"/>
      <c r="AT20" s="67"/>
      <c r="AU20" s="68"/>
      <c r="AV20" s="67"/>
      <c r="AW20" s="68"/>
      <c r="AX20" s="67"/>
      <c r="AY20" s="67"/>
      <c r="AZ20" s="67"/>
      <c r="BA20" s="37"/>
      <c r="BB20" s="67"/>
      <c r="BC20" s="37"/>
      <c r="BD20" s="37"/>
      <c r="BE20" s="37"/>
      <c r="BF20" s="67"/>
      <c r="BG20" s="37"/>
      <c r="BH20" s="69"/>
    </row>
    <row r="21" spans="2:60" s="36" customFormat="1" ht="12" customHeight="1" x14ac:dyDescent="0.2">
      <c r="B21" s="57" t="s">
        <v>141</v>
      </c>
      <c r="C21" s="48" t="s">
        <v>224</v>
      </c>
      <c r="D21" s="48"/>
      <c r="E21" s="61">
        <v>7274</v>
      </c>
      <c r="F21" s="63"/>
      <c r="G21" s="61">
        <v>386</v>
      </c>
      <c r="H21" s="61"/>
      <c r="I21" s="61" t="e">
        <v>#VALUE!</v>
      </c>
      <c r="J21" s="61"/>
      <c r="K21" s="61">
        <v>7372</v>
      </c>
      <c r="L21" s="61"/>
      <c r="M21" s="61" t="e">
        <v>#VALUE!</v>
      </c>
      <c r="N21" s="61"/>
      <c r="O21" s="61">
        <v>2517</v>
      </c>
      <c r="P21" s="61"/>
      <c r="Q21" s="61" t="e">
        <v>#VALUE!</v>
      </c>
      <c r="R21" s="61"/>
      <c r="S21" s="61">
        <v>2475</v>
      </c>
      <c r="T21" s="61"/>
      <c r="U21" s="61">
        <v>935</v>
      </c>
      <c r="V21" s="61"/>
      <c r="W21" s="61">
        <v>1468</v>
      </c>
      <c r="X21" s="61"/>
      <c r="Y21" s="61">
        <v>73</v>
      </c>
      <c r="Z21" s="61"/>
      <c r="AA21" s="61">
        <v>0</v>
      </c>
      <c r="AB21" s="61"/>
      <c r="AC21" s="61">
        <v>5091</v>
      </c>
      <c r="AD21" s="61"/>
      <c r="AE21" s="61">
        <v>3213</v>
      </c>
      <c r="AF21" s="61"/>
      <c r="AG21" s="61">
        <v>2480</v>
      </c>
      <c r="AH21" s="1"/>
      <c r="AI21" s="59"/>
      <c r="AK21" s="59"/>
      <c r="AM21" s="59"/>
    </row>
    <row r="22" spans="2:60" s="36" customFormat="1" ht="12" customHeight="1" x14ac:dyDescent="0.2">
      <c r="B22" s="57" t="s">
        <v>188</v>
      </c>
      <c r="C22" s="48" t="s">
        <v>228</v>
      </c>
      <c r="D22" s="48"/>
      <c r="E22" s="61">
        <v>12</v>
      </c>
      <c r="F22" s="63"/>
      <c r="G22" s="61">
        <v>-8</v>
      </c>
      <c r="H22" s="61"/>
      <c r="I22" s="61" t="e">
        <v>#VALUE!</v>
      </c>
      <c r="J22" s="61"/>
      <c r="K22" s="61">
        <v>5</v>
      </c>
      <c r="L22" s="61"/>
      <c r="M22" s="61" t="e">
        <v>#VALUE!</v>
      </c>
      <c r="N22" s="61"/>
      <c r="O22" s="61">
        <v>3</v>
      </c>
      <c r="P22" s="61"/>
      <c r="Q22" s="61" t="e">
        <v>#VALUE!</v>
      </c>
      <c r="R22" s="61"/>
      <c r="S22" s="61">
        <v>2</v>
      </c>
      <c r="T22" s="61"/>
      <c r="U22" s="61">
        <v>0</v>
      </c>
      <c r="V22" s="61"/>
      <c r="W22" s="61">
        <v>2</v>
      </c>
      <c r="X22" s="61"/>
      <c r="Y22" s="61">
        <v>0</v>
      </c>
      <c r="Z22" s="61"/>
      <c r="AA22" s="61">
        <v>0</v>
      </c>
      <c r="AB22" s="61"/>
      <c r="AC22" s="61">
        <v>0</v>
      </c>
      <c r="AD22" s="61"/>
      <c r="AE22" s="61">
        <v>230</v>
      </c>
      <c r="AF22" s="61"/>
      <c r="AG22" s="61">
        <v>0</v>
      </c>
      <c r="AH22" s="1"/>
      <c r="AI22" s="64"/>
      <c r="AJ22" s="65"/>
      <c r="AK22" s="66"/>
      <c r="AL22" s="67"/>
      <c r="AM22" s="67"/>
      <c r="AN22" s="67"/>
      <c r="AO22" s="67"/>
      <c r="AP22" s="67"/>
      <c r="AQ22" s="67"/>
      <c r="AR22" s="67"/>
      <c r="AS22" s="67"/>
      <c r="AT22" s="67"/>
      <c r="AU22" s="68"/>
      <c r="AV22" s="67"/>
      <c r="AW22" s="68"/>
      <c r="AX22" s="67"/>
      <c r="AY22" s="67"/>
      <c r="AZ22" s="67"/>
      <c r="BA22" s="37"/>
      <c r="BB22" s="37"/>
      <c r="BC22" s="37"/>
      <c r="BD22" s="37"/>
      <c r="BE22" s="37"/>
      <c r="BF22" s="37"/>
      <c r="BG22" s="37"/>
      <c r="BH22" s="69"/>
    </row>
    <row r="23" spans="2:60" s="36" customFormat="1" ht="12" customHeight="1" x14ac:dyDescent="0.2">
      <c r="B23" s="57" t="s">
        <v>142</v>
      </c>
      <c r="C23" s="48" t="s">
        <v>231</v>
      </c>
      <c r="D23" s="48"/>
      <c r="E23" s="61">
        <v>13747</v>
      </c>
      <c r="F23" s="63"/>
      <c r="G23" s="61">
        <v>-806</v>
      </c>
      <c r="H23" s="61"/>
      <c r="I23" s="61" t="e">
        <v>#VALUE!</v>
      </c>
      <c r="J23" s="61"/>
      <c r="K23" s="61">
        <v>12787</v>
      </c>
      <c r="L23" s="61"/>
      <c r="M23" s="61" t="e">
        <v>#VALUE!</v>
      </c>
      <c r="N23" s="61"/>
      <c r="O23" s="61">
        <v>5068</v>
      </c>
      <c r="P23" s="61"/>
      <c r="Q23" s="61" t="e">
        <v>#VALUE!</v>
      </c>
      <c r="R23" s="61"/>
      <c r="S23" s="61">
        <v>1630</v>
      </c>
      <c r="T23" s="61"/>
      <c r="U23" s="61">
        <v>1018</v>
      </c>
      <c r="V23" s="61"/>
      <c r="W23" s="61">
        <v>580</v>
      </c>
      <c r="X23" s="61"/>
      <c r="Y23" s="61">
        <v>33</v>
      </c>
      <c r="Z23" s="61"/>
      <c r="AA23" s="61">
        <v>0</v>
      </c>
      <c r="AB23" s="61"/>
      <c r="AC23" s="61">
        <v>4037</v>
      </c>
      <c r="AD23" s="61"/>
      <c r="AE23" s="61">
        <v>4485</v>
      </c>
      <c r="AF23" s="61"/>
      <c r="AG23" s="61">
        <v>1383</v>
      </c>
      <c r="AH23" s="1"/>
      <c r="AI23" s="59"/>
      <c r="AK23" s="59"/>
      <c r="AM23" s="59"/>
    </row>
    <row r="24" spans="2:60" s="36" customFormat="1" ht="12" customHeight="1" x14ac:dyDescent="0.2">
      <c r="B24" s="57" t="s">
        <v>143</v>
      </c>
      <c r="C24" s="48" t="s">
        <v>254</v>
      </c>
      <c r="D24" s="48"/>
      <c r="E24" s="61">
        <v>164628</v>
      </c>
      <c r="F24" s="63"/>
      <c r="G24" s="61">
        <v>7213</v>
      </c>
      <c r="H24" s="61"/>
      <c r="I24" s="61" t="e">
        <v>#VALUE!</v>
      </c>
      <c r="J24" s="61"/>
      <c r="K24" s="61">
        <v>105905</v>
      </c>
      <c r="L24" s="61"/>
      <c r="M24" s="61" t="e">
        <v>#VALUE!</v>
      </c>
      <c r="N24" s="61"/>
      <c r="O24" s="61">
        <v>53770</v>
      </c>
      <c r="P24" s="61"/>
      <c r="Q24" s="61" t="e">
        <v>#VALUE!</v>
      </c>
      <c r="R24" s="61"/>
      <c r="S24" s="61">
        <v>80149</v>
      </c>
      <c r="T24" s="61"/>
      <c r="U24" s="61">
        <v>19652</v>
      </c>
      <c r="V24" s="61"/>
      <c r="W24" s="61">
        <v>42449</v>
      </c>
      <c r="X24" s="61"/>
      <c r="Y24" s="61">
        <v>18049</v>
      </c>
      <c r="Z24" s="61"/>
      <c r="AA24" s="61">
        <v>0</v>
      </c>
      <c r="AB24" s="61"/>
      <c r="AC24" s="61">
        <v>67500</v>
      </c>
      <c r="AD24" s="61"/>
      <c r="AE24" s="61" t="e">
        <v>#VALUE!</v>
      </c>
      <c r="AF24" s="61"/>
      <c r="AG24" s="61">
        <v>54561</v>
      </c>
      <c r="AH24" s="1"/>
      <c r="AI24" s="59"/>
      <c r="AK24" s="59"/>
      <c r="AM24" s="59"/>
    </row>
    <row r="25" spans="2:60" s="36" customFormat="1" ht="12" customHeight="1" x14ac:dyDescent="0.2">
      <c r="B25" s="57" t="s">
        <v>144</v>
      </c>
      <c r="C25" s="48" t="s">
        <v>246</v>
      </c>
      <c r="D25" s="48"/>
      <c r="E25" s="61">
        <v>129417</v>
      </c>
      <c r="F25" s="63"/>
      <c r="G25" s="61">
        <v>16015</v>
      </c>
      <c r="H25" s="61"/>
      <c r="I25" s="61" t="e">
        <v>#VALUE!</v>
      </c>
      <c r="J25" s="61"/>
      <c r="K25" s="61">
        <v>106521</v>
      </c>
      <c r="L25" s="61"/>
      <c r="M25" s="61" t="e">
        <v>#VALUE!</v>
      </c>
      <c r="N25" s="61"/>
      <c r="O25" s="61">
        <v>43793</v>
      </c>
      <c r="P25" s="61"/>
      <c r="Q25" s="61" t="e">
        <v>#VALUE!</v>
      </c>
      <c r="R25" s="61"/>
      <c r="S25" s="61">
        <v>33384</v>
      </c>
      <c r="T25" s="61"/>
      <c r="U25" s="61">
        <v>11253</v>
      </c>
      <c r="V25" s="61"/>
      <c r="W25" s="61">
        <v>18026</v>
      </c>
      <c r="X25" s="61"/>
      <c r="Y25" s="61">
        <v>4108</v>
      </c>
      <c r="Z25" s="61"/>
      <c r="AA25" s="61">
        <v>0</v>
      </c>
      <c r="AB25" s="61"/>
      <c r="AC25" s="61">
        <v>103975</v>
      </c>
      <c r="AD25" s="61"/>
      <c r="AE25" s="61">
        <v>37966</v>
      </c>
      <c r="AF25" s="61"/>
      <c r="AG25" s="61">
        <v>31101</v>
      </c>
      <c r="AH25" s="1"/>
      <c r="AI25" s="59"/>
      <c r="AK25" s="59"/>
      <c r="AM25" s="59"/>
    </row>
    <row r="26" spans="2:60" s="36" customFormat="1" ht="12" customHeight="1" x14ac:dyDescent="0.2">
      <c r="B26" s="57" t="s">
        <v>145</v>
      </c>
      <c r="C26" s="48" t="s">
        <v>11</v>
      </c>
      <c r="D26" s="48"/>
      <c r="E26" s="61">
        <v>4999</v>
      </c>
      <c r="F26" s="63"/>
      <c r="G26" s="61">
        <v>-2016</v>
      </c>
      <c r="H26" s="61"/>
      <c r="I26" s="61" t="e">
        <v>#VALUE!</v>
      </c>
      <c r="J26" s="61"/>
      <c r="K26" s="61">
        <v>1971</v>
      </c>
      <c r="L26" s="61"/>
      <c r="M26" s="61" t="e">
        <v>#VALUE!</v>
      </c>
      <c r="N26" s="61"/>
      <c r="O26" s="61">
        <v>11</v>
      </c>
      <c r="P26" s="61"/>
      <c r="Q26" s="61" t="e">
        <v>#VALUE!</v>
      </c>
      <c r="R26" s="61"/>
      <c r="S26" s="61">
        <v>2881</v>
      </c>
      <c r="T26" s="61"/>
      <c r="U26" s="61">
        <v>92</v>
      </c>
      <c r="V26" s="61"/>
      <c r="W26" s="61">
        <v>2065</v>
      </c>
      <c r="X26" s="61"/>
      <c r="Y26" s="61">
        <v>723</v>
      </c>
      <c r="Z26" s="61"/>
      <c r="AA26" s="61">
        <v>0</v>
      </c>
      <c r="AB26" s="61"/>
      <c r="AC26" s="61">
        <v>1618</v>
      </c>
      <c r="AD26" s="61"/>
      <c r="AE26" s="61">
        <v>1548</v>
      </c>
      <c r="AF26" s="61"/>
      <c r="AG26" s="61">
        <v>158</v>
      </c>
      <c r="AH26" s="1"/>
      <c r="AI26" s="59"/>
      <c r="AK26" s="59"/>
      <c r="AM26" s="59"/>
    </row>
    <row r="27" spans="2:60" s="36" customFormat="1" ht="12" customHeight="1" x14ac:dyDescent="0.2">
      <c r="B27" s="57" t="s">
        <v>146</v>
      </c>
      <c r="C27" s="48" t="s">
        <v>20</v>
      </c>
      <c r="D27" s="48"/>
      <c r="E27" s="61">
        <v>2776</v>
      </c>
      <c r="F27" s="63"/>
      <c r="G27" s="61">
        <v>-3</v>
      </c>
      <c r="H27" s="61"/>
      <c r="I27" s="61" t="e">
        <v>#VALUE!</v>
      </c>
      <c r="J27" s="61"/>
      <c r="K27" s="61">
        <v>2773</v>
      </c>
      <c r="L27" s="61"/>
      <c r="M27" s="61" t="e">
        <v>#VALUE!</v>
      </c>
      <c r="N27" s="61"/>
      <c r="O27" s="61">
        <v>2733</v>
      </c>
      <c r="P27" s="61"/>
      <c r="Q27" s="61" t="e">
        <v>#VALUE!</v>
      </c>
      <c r="R27" s="61"/>
      <c r="S27" s="61">
        <v>17</v>
      </c>
      <c r="T27" s="61"/>
      <c r="U27" s="61">
        <v>2</v>
      </c>
      <c r="V27" s="61"/>
      <c r="W27" s="61">
        <v>12</v>
      </c>
      <c r="X27" s="61"/>
      <c r="Y27" s="61">
        <v>3</v>
      </c>
      <c r="Z27" s="61"/>
      <c r="AA27" s="61">
        <v>0</v>
      </c>
      <c r="AB27" s="61"/>
      <c r="AC27" s="61">
        <v>11</v>
      </c>
      <c r="AD27" s="61"/>
      <c r="AE27" s="61">
        <v>557</v>
      </c>
      <c r="AF27" s="61"/>
      <c r="AG27" s="61">
        <v>36</v>
      </c>
      <c r="AH27" s="1"/>
      <c r="AI27" s="59"/>
      <c r="AK27" s="59"/>
      <c r="AM27" s="59"/>
    </row>
    <row r="28" spans="2:60" s="36" customFormat="1" ht="12" customHeight="1" x14ac:dyDescent="0.2">
      <c r="B28" s="57" t="s">
        <v>147</v>
      </c>
      <c r="C28" s="48" t="s">
        <v>251</v>
      </c>
      <c r="D28" s="48"/>
      <c r="E28" s="61">
        <v>90609</v>
      </c>
      <c r="F28" s="63"/>
      <c r="G28" s="61">
        <v>-1224</v>
      </c>
      <c r="H28" s="61"/>
      <c r="I28" s="61" t="e">
        <v>#VALUE!</v>
      </c>
      <c r="J28" s="61"/>
      <c r="K28" s="61">
        <v>47062</v>
      </c>
      <c r="L28" s="61"/>
      <c r="M28" s="61" t="e">
        <v>#VALUE!</v>
      </c>
      <c r="N28" s="61"/>
      <c r="O28" s="61">
        <v>4279</v>
      </c>
      <c r="P28" s="61"/>
      <c r="Q28" s="61" t="e">
        <v>#VALUE!</v>
      </c>
      <c r="R28" s="61"/>
      <c r="S28" s="61">
        <v>76345</v>
      </c>
      <c r="T28" s="61"/>
      <c r="U28" s="61">
        <v>27707</v>
      </c>
      <c r="V28" s="61"/>
      <c r="W28" s="61">
        <v>17842</v>
      </c>
      <c r="X28" s="61"/>
      <c r="Y28" s="61">
        <v>30795</v>
      </c>
      <c r="Z28" s="61"/>
      <c r="AA28" s="61">
        <v>0</v>
      </c>
      <c r="AB28" s="61"/>
      <c r="AC28" s="61">
        <v>5209</v>
      </c>
      <c r="AD28" s="61"/>
      <c r="AE28" s="61">
        <v>4546</v>
      </c>
      <c r="AF28" s="61"/>
      <c r="AG28" s="61">
        <v>16266</v>
      </c>
      <c r="AH28" s="1"/>
      <c r="AI28" s="59"/>
      <c r="AK28" s="59"/>
      <c r="AM28" s="59"/>
    </row>
    <row r="29" spans="2:60" s="36" customFormat="1" ht="12" customHeight="1" x14ac:dyDescent="0.2">
      <c r="B29" s="57" t="s">
        <v>148</v>
      </c>
      <c r="C29" s="48" t="s">
        <v>258</v>
      </c>
      <c r="D29" s="48"/>
      <c r="E29" s="61">
        <v>34185</v>
      </c>
      <c r="F29" s="63"/>
      <c r="G29" s="61">
        <v>1389</v>
      </c>
      <c r="H29" s="61"/>
      <c r="I29" s="61" t="e">
        <v>#VALUE!</v>
      </c>
      <c r="J29" s="61"/>
      <c r="K29" s="61">
        <v>13182</v>
      </c>
      <c r="L29" s="61"/>
      <c r="M29" s="61" t="e">
        <v>#VALUE!</v>
      </c>
      <c r="N29" s="61"/>
      <c r="O29" s="61">
        <v>4123</v>
      </c>
      <c r="P29" s="61"/>
      <c r="Q29" s="61" t="e">
        <v>#VALUE!</v>
      </c>
      <c r="R29" s="61"/>
      <c r="S29" s="61">
        <v>25904</v>
      </c>
      <c r="T29" s="61"/>
      <c r="U29" s="61">
        <v>1765</v>
      </c>
      <c r="V29" s="61"/>
      <c r="W29" s="61">
        <v>4491</v>
      </c>
      <c r="X29" s="61"/>
      <c r="Y29" s="61">
        <v>19650</v>
      </c>
      <c r="Z29" s="61"/>
      <c r="AA29" s="61">
        <v>0</v>
      </c>
      <c r="AB29" s="61"/>
      <c r="AC29" s="61">
        <v>14885</v>
      </c>
      <c r="AD29" s="61"/>
      <c r="AE29" s="61">
        <v>49650</v>
      </c>
      <c r="AF29" s="61"/>
      <c r="AG29" s="61">
        <v>9384</v>
      </c>
      <c r="AH29" s="1"/>
      <c r="AI29" s="59"/>
      <c r="AK29" s="59"/>
      <c r="AM29" s="59"/>
    </row>
    <row r="30" spans="2:60" s="36" customFormat="1" ht="12" customHeight="1" x14ac:dyDescent="0.2">
      <c r="B30" s="57" t="s">
        <v>190</v>
      </c>
      <c r="C30" s="48" t="s">
        <v>237</v>
      </c>
      <c r="D30" s="48"/>
      <c r="E30" s="61">
        <v>76</v>
      </c>
      <c r="F30" s="63"/>
      <c r="G30" s="61">
        <v>-2</v>
      </c>
      <c r="H30" s="61"/>
      <c r="I30" s="61" t="e">
        <v>#VALUE!</v>
      </c>
      <c r="J30" s="61"/>
      <c r="K30" s="61">
        <v>74</v>
      </c>
      <c r="L30" s="61"/>
      <c r="M30" s="61" t="e">
        <v>#VALUE!</v>
      </c>
      <c r="N30" s="61"/>
      <c r="O30" s="61">
        <v>6</v>
      </c>
      <c r="P30" s="61"/>
      <c r="Q30" s="61" t="e">
        <v>#VALUE!</v>
      </c>
      <c r="R30" s="61"/>
      <c r="S30" s="61">
        <v>11</v>
      </c>
      <c r="T30" s="61"/>
      <c r="U30" s="61">
        <v>0</v>
      </c>
      <c r="V30" s="61"/>
      <c r="W30" s="61">
        <v>0</v>
      </c>
      <c r="X30" s="61"/>
      <c r="Y30" s="61">
        <v>11</v>
      </c>
      <c r="Z30" s="61"/>
      <c r="AA30" s="61">
        <v>0</v>
      </c>
      <c r="AB30" s="61"/>
      <c r="AC30" s="61">
        <v>21</v>
      </c>
      <c r="AD30" s="61"/>
      <c r="AE30" s="61">
        <v>1010</v>
      </c>
      <c r="AF30" s="61"/>
      <c r="AG30" s="61">
        <v>0</v>
      </c>
      <c r="AH30" s="1"/>
      <c r="AI30" s="64"/>
      <c r="AJ30" s="65"/>
      <c r="AK30" s="66"/>
      <c r="AL30" s="67"/>
      <c r="AM30" s="66"/>
      <c r="AN30" s="67"/>
      <c r="AO30" s="66"/>
      <c r="AP30" s="67"/>
      <c r="AQ30" s="67"/>
      <c r="AR30" s="67"/>
      <c r="AS30" s="66"/>
      <c r="AT30" s="67"/>
      <c r="AU30" s="68"/>
      <c r="AV30" s="67"/>
      <c r="AW30" s="68"/>
      <c r="AX30" s="67"/>
      <c r="AY30" s="66"/>
      <c r="AZ30" s="67"/>
      <c r="BA30" s="37"/>
      <c r="BB30" s="67"/>
      <c r="BC30" s="37"/>
      <c r="BD30" s="37"/>
      <c r="BE30" s="37"/>
      <c r="BF30" s="67"/>
      <c r="BG30" s="37"/>
      <c r="BH30" s="69"/>
    </row>
    <row r="31" spans="2:60" s="36" customFormat="1" ht="12" customHeight="1" x14ac:dyDescent="0.2">
      <c r="B31" s="57" t="s">
        <v>149</v>
      </c>
      <c r="C31" s="48" t="s">
        <v>266</v>
      </c>
      <c r="D31" s="48"/>
      <c r="E31" s="61">
        <v>400</v>
      </c>
      <c r="F31" s="63"/>
      <c r="G31" s="61">
        <v>279</v>
      </c>
      <c r="H31" s="61"/>
      <c r="I31" s="61" t="e">
        <v>#VALUE!</v>
      </c>
      <c r="J31" s="61"/>
      <c r="K31" s="61">
        <v>671</v>
      </c>
      <c r="L31" s="61"/>
      <c r="M31" s="61" t="e">
        <v>#VALUE!</v>
      </c>
      <c r="N31" s="61"/>
      <c r="O31" s="61">
        <v>68</v>
      </c>
      <c r="P31" s="61"/>
      <c r="Q31" s="61" t="e">
        <v>#VALUE!</v>
      </c>
      <c r="R31" s="61"/>
      <c r="S31" s="61">
        <v>610</v>
      </c>
      <c r="T31" s="61"/>
      <c r="U31" s="61">
        <v>298</v>
      </c>
      <c r="V31" s="61"/>
      <c r="W31" s="61">
        <v>148</v>
      </c>
      <c r="X31" s="61"/>
      <c r="Y31" s="61">
        <v>164</v>
      </c>
      <c r="Z31" s="61"/>
      <c r="AA31" s="61">
        <v>0</v>
      </c>
      <c r="AB31" s="61"/>
      <c r="AC31" s="61">
        <v>76</v>
      </c>
      <c r="AD31" s="61"/>
      <c r="AE31" s="61">
        <v>51</v>
      </c>
      <c r="AF31" s="61"/>
      <c r="AG31" s="61">
        <v>777</v>
      </c>
      <c r="AH31" s="1"/>
      <c r="AI31" s="59"/>
      <c r="AK31" s="59"/>
      <c r="AM31" s="59"/>
    </row>
    <row r="32" spans="2:60" s="36" customFormat="1" ht="12" customHeight="1" x14ac:dyDescent="0.2">
      <c r="B32" s="57" t="s">
        <v>191</v>
      </c>
      <c r="C32" s="48" t="s">
        <v>235</v>
      </c>
      <c r="D32" s="48"/>
      <c r="E32" s="61">
        <v>109</v>
      </c>
      <c r="F32" s="63"/>
      <c r="G32" s="61">
        <v>0</v>
      </c>
      <c r="H32" s="61"/>
      <c r="I32" s="61" t="e">
        <v>#VALUE!</v>
      </c>
      <c r="J32" s="61"/>
      <c r="K32" s="61">
        <v>109</v>
      </c>
      <c r="L32" s="61"/>
      <c r="M32" s="61" t="e">
        <v>#VALUE!</v>
      </c>
      <c r="N32" s="61"/>
      <c r="O32" s="61">
        <v>32</v>
      </c>
      <c r="P32" s="61"/>
      <c r="Q32" s="61" t="e">
        <v>#VALUE!</v>
      </c>
      <c r="R32" s="61"/>
      <c r="S32" s="61">
        <v>3</v>
      </c>
      <c r="T32" s="61"/>
      <c r="U32" s="61">
        <v>0</v>
      </c>
      <c r="V32" s="61"/>
      <c r="W32" s="61">
        <v>2</v>
      </c>
      <c r="X32" s="61"/>
      <c r="Y32" s="61">
        <v>2</v>
      </c>
      <c r="Z32" s="61"/>
      <c r="AA32" s="61">
        <v>0</v>
      </c>
      <c r="AB32" s="61"/>
      <c r="AC32" s="61">
        <v>2</v>
      </c>
      <c r="AD32" s="61"/>
      <c r="AE32" s="61">
        <v>1227</v>
      </c>
      <c r="AF32" s="61"/>
      <c r="AG32" s="61">
        <v>0</v>
      </c>
      <c r="AH32" s="1"/>
      <c r="AI32" s="64"/>
      <c r="AJ32" s="65"/>
      <c r="AK32" s="66"/>
      <c r="AL32" s="67"/>
      <c r="AM32" s="66"/>
      <c r="AN32" s="67"/>
      <c r="AO32" s="66"/>
      <c r="AP32" s="67"/>
      <c r="AQ32" s="67"/>
      <c r="AR32" s="67"/>
      <c r="AS32" s="66"/>
      <c r="AT32" s="67"/>
      <c r="AU32" s="68"/>
      <c r="AV32" s="67"/>
      <c r="AW32" s="68"/>
      <c r="AX32" s="67"/>
      <c r="AY32" s="66"/>
      <c r="AZ32" s="67"/>
      <c r="BA32" s="37"/>
      <c r="BB32" s="67"/>
      <c r="BC32" s="37"/>
      <c r="BD32" s="37"/>
      <c r="BE32" s="37"/>
      <c r="BF32" s="67"/>
      <c r="BG32" s="37"/>
      <c r="BH32" s="69"/>
    </row>
    <row r="33" spans="2:60" s="36" customFormat="1" ht="12" customHeight="1" x14ac:dyDescent="0.2">
      <c r="B33" s="57" t="s">
        <v>150</v>
      </c>
      <c r="C33" s="48" t="s">
        <v>236</v>
      </c>
      <c r="D33" s="48"/>
      <c r="E33" s="61">
        <v>25535</v>
      </c>
      <c r="F33" s="63"/>
      <c r="G33" s="61">
        <v>-56</v>
      </c>
      <c r="H33" s="61"/>
      <c r="I33" s="61" t="e">
        <v>#VALUE!</v>
      </c>
      <c r="J33" s="61"/>
      <c r="K33" s="61">
        <v>23922</v>
      </c>
      <c r="L33" s="61"/>
      <c r="M33" s="61" t="e">
        <v>#VALUE!</v>
      </c>
      <c r="N33" s="61"/>
      <c r="O33" s="61">
        <v>2572</v>
      </c>
      <c r="P33" s="61"/>
      <c r="Q33" s="61" t="e">
        <v>#VALUE!</v>
      </c>
      <c r="R33" s="61"/>
      <c r="S33" s="61">
        <v>21135</v>
      </c>
      <c r="T33" s="61"/>
      <c r="U33" s="61">
        <v>10919</v>
      </c>
      <c r="V33" s="61"/>
      <c r="W33" s="61">
        <v>9976</v>
      </c>
      <c r="X33" s="61"/>
      <c r="Y33" s="61">
        <v>239</v>
      </c>
      <c r="Z33" s="61"/>
      <c r="AA33" s="61">
        <v>0</v>
      </c>
      <c r="AB33" s="61"/>
      <c r="AC33" s="61">
        <v>2546</v>
      </c>
      <c r="AD33" s="61"/>
      <c r="AE33" s="61">
        <v>6030</v>
      </c>
      <c r="AF33" s="61"/>
      <c r="AG33" s="61">
        <v>5326</v>
      </c>
      <c r="AH33" s="1"/>
    </row>
    <row r="34" spans="2:60" s="36" customFormat="1" ht="12" customHeight="1" x14ac:dyDescent="0.2">
      <c r="B34" s="57" t="s">
        <v>192</v>
      </c>
      <c r="C34" s="48" t="s">
        <v>242</v>
      </c>
      <c r="D34" s="48"/>
      <c r="E34" s="61">
        <v>5524</v>
      </c>
      <c r="F34" s="63"/>
      <c r="G34" s="61">
        <v>-417</v>
      </c>
      <c r="H34" s="61"/>
      <c r="I34" s="61" t="e">
        <v>#VALUE!</v>
      </c>
      <c r="J34" s="61"/>
      <c r="K34" s="61">
        <v>485</v>
      </c>
      <c r="L34" s="61"/>
      <c r="M34" s="61" t="e">
        <v>#VALUE!</v>
      </c>
      <c r="N34" s="61"/>
      <c r="O34" s="61">
        <v>91</v>
      </c>
      <c r="P34" s="61"/>
      <c r="Q34" s="61" t="e">
        <v>#VALUE!</v>
      </c>
      <c r="R34" s="61"/>
      <c r="S34" s="61">
        <v>4200</v>
      </c>
      <c r="T34" s="61"/>
      <c r="U34" s="61">
        <v>100</v>
      </c>
      <c r="V34" s="61"/>
      <c r="W34" s="61">
        <v>1863</v>
      </c>
      <c r="X34" s="61"/>
      <c r="Y34" s="61">
        <v>2239</v>
      </c>
      <c r="Z34" s="61"/>
      <c r="AA34" s="61">
        <v>0</v>
      </c>
      <c r="AB34" s="61"/>
      <c r="AC34" s="61">
        <v>5</v>
      </c>
      <c r="AD34" s="61"/>
      <c r="AE34" s="61">
        <v>180</v>
      </c>
      <c r="AF34" s="61"/>
      <c r="AG34" s="61">
        <v>591</v>
      </c>
      <c r="AH34" s="1"/>
      <c r="AI34" s="64"/>
      <c r="AJ34" s="65"/>
      <c r="AK34" s="66"/>
      <c r="AL34" s="67"/>
      <c r="AM34" s="66"/>
      <c r="AN34" s="67"/>
      <c r="AO34" s="66"/>
      <c r="AP34" s="67"/>
      <c r="AQ34" s="67"/>
      <c r="AR34" s="67"/>
      <c r="AS34" s="66"/>
      <c r="AT34" s="67"/>
      <c r="AU34" s="68"/>
      <c r="AV34" s="67"/>
      <c r="AW34" s="68"/>
      <c r="AX34" s="67"/>
      <c r="AY34" s="66"/>
      <c r="AZ34" s="67"/>
      <c r="BA34" s="37"/>
      <c r="BB34" s="67"/>
      <c r="BC34" s="37"/>
      <c r="BD34" s="37"/>
      <c r="BE34" s="37"/>
      <c r="BF34" s="67"/>
      <c r="BG34" s="37"/>
      <c r="BH34" s="69"/>
    </row>
    <row r="35" spans="2:60" s="36" customFormat="1" ht="12" customHeight="1" x14ac:dyDescent="0.2">
      <c r="B35" s="57" t="s">
        <v>151</v>
      </c>
      <c r="C35" s="48" t="s">
        <v>260</v>
      </c>
      <c r="D35" s="48"/>
      <c r="E35" s="61">
        <v>92497</v>
      </c>
      <c r="F35" s="63"/>
      <c r="G35" s="61">
        <v>-2798</v>
      </c>
      <c r="H35" s="61"/>
      <c r="I35" s="61" t="e">
        <v>#VALUE!</v>
      </c>
      <c r="J35" s="61"/>
      <c r="K35" s="61">
        <v>64523</v>
      </c>
      <c r="L35" s="61"/>
      <c r="M35" s="61" t="e">
        <v>#VALUE!</v>
      </c>
      <c r="N35" s="61"/>
      <c r="O35" s="61">
        <v>19850</v>
      </c>
      <c r="P35" s="61"/>
      <c r="Q35" s="61" t="e">
        <v>#VALUE!</v>
      </c>
      <c r="R35" s="61"/>
      <c r="S35" s="61">
        <v>40432</v>
      </c>
      <c r="T35" s="61"/>
      <c r="U35" s="61">
        <v>24741</v>
      </c>
      <c r="V35" s="61"/>
      <c r="W35" s="61">
        <v>15403</v>
      </c>
      <c r="X35" s="61"/>
      <c r="Y35" s="61">
        <v>288</v>
      </c>
      <c r="Z35" s="61"/>
      <c r="AA35" s="61">
        <v>0</v>
      </c>
      <c r="AB35" s="61"/>
      <c r="AC35" s="61">
        <v>39996</v>
      </c>
      <c r="AD35" s="61"/>
      <c r="AE35" s="61">
        <v>19220</v>
      </c>
      <c r="AF35" s="61"/>
      <c r="AG35" s="61">
        <v>14315</v>
      </c>
      <c r="AH35" s="1"/>
      <c r="AI35" s="59"/>
      <c r="AK35" s="59"/>
      <c r="AM35" s="59"/>
    </row>
    <row r="36" spans="2:60" s="36" customFormat="1" ht="12" customHeight="1" x14ac:dyDescent="0.2">
      <c r="B36" s="57" t="s">
        <v>152</v>
      </c>
      <c r="C36" s="48" t="s">
        <v>50</v>
      </c>
      <c r="D36" s="48"/>
      <c r="E36" s="61">
        <v>10509</v>
      </c>
      <c r="F36" s="63"/>
      <c r="G36" s="61">
        <v>-92</v>
      </c>
      <c r="H36" s="61"/>
      <c r="I36" s="61" t="e">
        <v>#VALUE!</v>
      </c>
      <c r="J36" s="61"/>
      <c r="K36" s="61">
        <v>9717</v>
      </c>
      <c r="L36" s="61"/>
      <c r="M36" s="61" t="e">
        <v>#VALUE!</v>
      </c>
      <c r="N36" s="61"/>
      <c r="O36" s="61">
        <v>3855</v>
      </c>
      <c r="P36" s="61"/>
      <c r="Q36" s="61" t="e">
        <v>#VALUE!</v>
      </c>
      <c r="R36" s="61"/>
      <c r="S36" s="61">
        <v>3834</v>
      </c>
      <c r="T36" s="61"/>
      <c r="U36" s="61">
        <v>1369</v>
      </c>
      <c r="V36" s="61"/>
      <c r="W36" s="61">
        <v>2411</v>
      </c>
      <c r="X36" s="61"/>
      <c r="Y36" s="61">
        <v>53</v>
      </c>
      <c r="Z36" s="61"/>
      <c r="AA36" s="61">
        <v>0</v>
      </c>
      <c r="AB36" s="61"/>
      <c r="AC36" s="61">
        <v>2080</v>
      </c>
      <c r="AD36" s="61"/>
      <c r="AE36" s="61">
        <v>2737</v>
      </c>
      <c r="AF36" s="61"/>
      <c r="AG36" s="61">
        <v>2783</v>
      </c>
      <c r="AH36" s="1"/>
      <c r="AI36" s="59"/>
      <c r="AJ36" s="59"/>
      <c r="AK36" s="59"/>
      <c r="AM36" s="59"/>
    </row>
    <row r="37" spans="2:60" s="36" customFormat="1" ht="12" customHeight="1" x14ac:dyDescent="0.2">
      <c r="B37" s="57" t="s">
        <v>153</v>
      </c>
      <c r="C37" s="48" t="s">
        <v>33</v>
      </c>
      <c r="D37" s="48"/>
      <c r="E37" s="61">
        <v>10377</v>
      </c>
      <c r="F37" s="63"/>
      <c r="G37" s="61">
        <v>-220</v>
      </c>
      <c r="H37" s="61"/>
      <c r="I37" s="61" t="e">
        <v>#VALUE!</v>
      </c>
      <c r="J37" s="61"/>
      <c r="K37" s="61">
        <v>3237</v>
      </c>
      <c r="L37" s="61"/>
      <c r="M37" s="61" t="e">
        <v>#VALUE!</v>
      </c>
      <c r="N37" s="61"/>
      <c r="O37" s="61">
        <v>1651</v>
      </c>
      <c r="P37" s="61"/>
      <c r="Q37" s="61" t="e">
        <v>#VALUE!</v>
      </c>
      <c r="R37" s="61"/>
      <c r="S37" s="61">
        <v>7654</v>
      </c>
      <c r="T37" s="61"/>
      <c r="U37" s="61">
        <v>141</v>
      </c>
      <c r="V37" s="61"/>
      <c r="W37" s="61">
        <v>2377</v>
      </c>
      <c r="X37" s="61"/>
      <c r="Y37" s="61">
        <v>5136</v>
      </c>
      <c r="Z37" s="61"/>
      <c r="AA37" s="61">
        <v>0</v>
      </c>
      <c r="AB37" s="61"/>
      <c r="AC37" s="61">
        <v>800</v>
      </c>
      <c r="AD37" s="61"/>
      <c r="AE37" s="61">
        <v>6327</v>
      </c>
      <c r="AF37" s="61"/>
      <c r="AG37" s="61">
        <v>497</v>
      </c>
      <c r="AH37" s="1"/>
      <c r="AI37" s="59"/>
      <c r="AJ37" s="59"/>
      <c r="AK37" s="59"/>
      <c r="AM37" s="59"/>
    </row>
    <row r="38" spans="2:60" s="36" customFormat="1" ht="12" customHeight="1" x14ac:dyDescent="0.2">
      <c r="B38" s="57" t="s">
        <v>197</v>
      </c>
      <c r="C38" s="48" t="s">
        <v>42</v>
      </c>
      <c r="D38" s="48"/>
      <c r="E38" s="61">
        <v>359</v>
      </c>
      <c r="F38" s="63"/>
      <c r="G38" s="61">
        <v>-2</v>
      </c>
      <c r="H38" s="61"/>
      <c r="I38" s="61" t="e">
        <v>#VALUE!</v>
      </c>
      <c r="J38" s="61"/>
      <c r="K38" s="61">
        <v>357</v>
      </c>
      <c r="L38" s="61"/>
      <c r="M38" s="61" t="e">
        <v>#VALUE!</v>
      </c>
      <c r="N38" s="61"/>
      <c r="O38" s="61">
        <v>0</v>
      </c>
      <c r="P38" s="61"/>
      <c r="Q38" s="61" t="e">
        <v>#VALUE!</v>
      </c>
      <c r="R38" s="61"/>
      <c r="S38" s="61">
        <v>12</v>
      </c>
      <c r="T38" s="61"/>
      <c r="U38" s="61">
        <v>0</v>
      </c>
      <c r="V38" s="61"/>
      <c r="W38" s="61">
        <v>11</v>
      </c>
      <c r="X38" s="61"/>
      <c r="Y38" s="61">
        <v>2</v>
      </c>
      <c r="Z38" s="61"/>
      <c r="AA38" s="61">
        <v>0</v>
      </c>
      <c r="AB38" s="61"/>
      <c r="AC38" s="61">
        <v>2</v>
      </c>
      <c r="AD38" s="61"/>
      <c r="AE38" s="61" t="e">
        <v>#VALUE!</v>
      </c>
      <c r="AF38" s="61"/>
      <c r="AG38" s="61">
        <v>0</v>
      </c>
      <c r="AH38" s="1"/>
      <c r="AI38" s="64"/>
      <c r="AJ38" s="65"/>
      <c r="AK38" s="66"/>
      <c r="AL38" s="67"/>
      <c r="AM38" s="66"/>
      <c r="AN38" s="67"/>
      <c r="AO38" s="66"/>
      <c r="AP38" s="67"/>
      <c r="AQ38" s="67"/>
      <c r="AR38" s="67"/>
      <c r="AS38" s="66"/>
      <c r="AT38" s="67"/>
      <c r="AU38" s="68"/>
      <c r="AV38" s="67"/>
      <c r="AW38" s="68"/>
      <c r="AX38" s="67"/>
      <c r="AY38" s="66"/>
      <c r="AZ38" s="67"/>
      <c r="BA38" s="37"/>
      <c r="BB38" s="67"/>
      <c r="BC38" s="37"/>
      <c r="BD38" s="37"/>
      <c r="BE38" s="37"/>
      <c r="BF38" s="67"/>
      <c r="BG38" s="37"/>
      <c r="BH38" s="69"/>
    </row>
    <row r="39" spans="2:60" s="36" customFormat="1" ht="12" customHeight="1" x14ac:dyDescent="0.2">
      <c r="B39" s="57" t="s">
        <v>196</v>
      </c>
      <c r="C39" s="48" t="s">
        <v>43</v>
      </c>
      <c r="D39" s="48"/>
      <c r="E39" s="61">
        <v>167</v>
      </c>
      <c r="F39" s="63"/>
      <c r="G39" s="61">
        <v>-3</v>
      </c>
      <c r="H39" s="61"/>
      <c r="I39" s="61" t="e">
        <v>#VALUE!</v>
      </c>
      <c r="J39" s="61"/>
      <c r="K39" s="61">
        <v>164</v>
      </c>
      <c r="L39" s="61"/>
      <c r="M39" s="61" t="e">
        <v>#VALUE!</v>
      </c>
      <c r="N39" s="61"/>
      <c r="O39" s="61">
        <v>0</v>
      </c>
      <c r="P39" s="61"/>
      <c r="Q39" s="61" t="e">
        <v>#VALUE!</v>
      </c>
      <c r="R39" s="61"/>
      <c r="S39" s="61">
        <v>158</v>
      </c>
      <c r="T39" s="61"/>
      <c r="U39" s="61">
        <v>26</v>
      </c>
      <c r="V39" s="61"/>
      <c r="W39" s="61">
        <v>130</v>
      </c>
      <c r="X39" s="61"/>
      <c r="Y39" s="61">
        <v>2</v>
      </c>
      <c r="Z39" s="61"/>
      <c r="AA39" s="61">
        <v>0</v>
      </c>
      <c r="AB39" s="61"/>
      <c r="AC39" s="61">
        <v>53</v>
      </c>
      <c r="AD39" s="61"/>
      <c r="AE39" s="61" t="e">
        <v>#VALUE!</v>
      </c>
      <c r="AF39" s="61"/>
      <c r="AG39" s="61">
        <v>23</v>
      </c>
      <c r="AH39" s="1"/>
      <c r="AI39" s="64"/>
      <c r="AJ39" s="65"/>
      <c r="AK39" s="66"/>
      <c r="AL39" s="67"/>
      <c r="AM39" s="66"/>
      <c r="AN39" s="67"/>
      <c r="AO39" s="66"/>
      <c r="AP39" s="67"/>
      <c r="AQ39" s="67"/>
      <c r="AR39" s="67"/>
      <c r="AS39" s="66"/>
      <c r="AT39" s="67"/>
      <c r="AU39" s="68"/>
      <c r="AV39" s="67"/>
      <c r="AW39" s="68"/>
      <c r="AX39" s="67"/>
      <c r="AY39" s="66"/>
      <c r="AZ39" s="67"/>
      <c r="BA39" s="37"/>
      <c r="BB39" s="67"/>
      <c r="BC39" s="37"/>
      <c r="BD39" s="37"/>
      <c r="BE39" s="37"/>
      <c r="BF39" s="67"/>
      <c r="BG39" s="37"/>
      <c r="BH39" s="69"/>
    </row>
    <row r="40" spans="2:60" s="36" customFormat="1" ht="12" customHeight="1" x14ac:dyDescent="0.2">
      <c r="B40" s="57" t="s">
        <v>154</v>
      </c>
      <c r="C40" s="48" t="s">
        <v>248</v>
      </c>
      <c r="D40" s="48"/>
      <c r="E40" s="61">
        <v>25664</v>
      </c>
      <c r="F40" s="63"/>
      <c r="G40" s="61">
        <v>329</v>
      </c>
      <c r="H40" s="61"/>
      <c r="I40" s="61" t="e">
        <v>#VALUE!</v>
      </c>
      <c r="J40" s="61"/>
      <c r="K40" s="61">
        <v>23463</v>
      </c>
      <c r="L40" s="61"/>
      <c r="M40" s="61" t="e">
        <v>#VALUE!</v>
      </c>
      <c r="N40" s="61"/>
      <c r="O40" s="61">
        <v>11036</v>
      </c>
      <c r="P40" s="61"/>
      <c r="Q40" s="61" t="e">
        <v>#VALUE!</v>
      </c>
      <c r="R40" s="61"/>
      <c r="S40" s="61">
        <v>12198</v>
      </c>
      <c r="T40" s="61"/>
      <c r="U40" s="61">
        <v>1475</v>
      </c>
      <c r="V40" s="61"/>
      <c r="W40" s="61">
        <v>10014</v>
      </c>
      <c r="X40" s="61"/>
      <c r="Y40" s="61">
        <v>710</v>
      </c>
      <c r="Z40" s="61"/>
      <c r="AA40" s="61">
        <v>0</v>
      </c>
      <c r="AB40" s="61"/>
      <c r="AC40" s="61">
        <v>13323</v>
      </c>
      <c r="AD40" s="61"/>
      <c r="AE40" s="61">
        <v>22601</v>
      </c>
      <c r="AF40" s="61"/>
      <c r="AG40" s="61">
        <v>6583</v>
      </c>
      <c r="AH40" s="1"/>
      <c r="AI40" s="59"/>
      <c r="AJ40" s="59"/>
      <c r="AK40" s="59"/>
      <c r="AM40" s="59"/>
    </row>
    <row r="41" spans="2:60" s="36" customFormat="1" ht="12" customHeight="1" x14ac:dyDescent="0.2">
      <c r="B41" s="57" t="s">
        <v>155</v>
      </c>
      <c r="C41" s="48" t="s">
        <v>41</v>
      </c>
      <c r="D41" s="48"/>
      <c r="E41" s="61">
        <v>12890</v>
      </c>
      <c r="F41" s="63"/>
      <c r="G41" s="61">
        <v>-303</v>
      </c>
      <c r="H41" s="61"/>
      <c r="I41" s="61" t="e">
        <v>#VALUE!</v>
      </c>
      <c r="J41" s="61"/>
      <c r="K41" s="61">
        <v>12127</v>
      </c>
      <c r="L41" s="61"/>
      <c r="M41" s="61" t="e">
        <v>#VALUE!</v>
      </c>
      <c r="N41" s="61"/>
      <c r="O41" s="61">
        <v>4838</v>
      </c>
      <c r="P41" s="61"/>
      <c r="Q41" s="61" t="e">
        <v>#VALUE!</v>
      </c>
      <c r="R41" s="61"/>
      <c r="S41" s="61">
        <v>5177</v>
      </c>
      <c r="T41" s="61"/>
      <c r="U41" s="61">
        <v>3438</v>
      </c>
      <c r="V41" s="61"/>
      <c r="W41" s="61">
        <v>1666</v>
      </c>
      <c r="X41" s="61"/>
      <c r="Y41" s="61">
        <v>76</v>
      </c>
      <c r="Z41" s="61"/>
      <c r="AA41" s="61">
        <v>0</v>
      </c>
      <c r="AB41" s="61"/>
      <c r="AC41" s="61">
        <v>9526</v>
      </c>
      <c r="AD41" s="61"/>
      <c r="AE41" s="61" t="e">
        <v>#VALUE!</v>
      </c>
      <c r="AF41" s="61"/>
      <c r="AG41" s="61">
        <v>4983</v>
      </c>
      <c r="AH41" s="1"/>
      <c r="AI41" s="59"/>
      <c r="AJ41" s="59"/>
      <c r="AK41" s="59"/>
      <c r="AM41" s="59"/>
    </row>
    <row r="42" spans="2:60" s="36" customFormat="1" ht="12" customHeight="1" x14ac:dyDescent="0.2">
      <c r="B42" s="57" t="s">
        <v>156</v>
      </c>
      <c r="C42" s="48" t="s">
        <v>215</v>
      </c>
      <c r="D42" s="48"/>
      <c r="E42" s="61">
        <v>57268</v>
      </c>
      <c r="F42" s="63"/>
      <c r="G42" s="61">
        <v>2042</v>
      </c>
      <c r="H42" s="61"/>
      <c r="I42" s="61" t="e">
        <v>#VALUE!</v>
      </c>
      <c r="J42" s="61"/>
      <c r="K42" s="61">
        <v>25604</v>
      </c>
      <c r="L42" s="61"/>
      <c r="M42" s="61" t="e">
        <v>#VALUE!</v>
      </c>
      <c r="N42" s="61"/>
      <c r="O42" s="61">
        <v>10156</v>
      </c>
      <c r="P42" s="61"/>
      <c r="Q42" s="61" t="e">
        <v>#VALUE!</v>
      </c>
      <c r="R42" s="61"/>
      <c r="S42" s="61">
        <v>9303</v>
      </c>
      <c r="T42" s="61"/>
      <c r="U42" s="61">
        <v>2746</v>
      </c>
      <c r="V42" s="61"/>
      <c r="W42" s="61">
        <v>4882</v>
      </c>
      <c r="X42" s="61"/>
      <c r="Y42" s="61">
        <v>1678</v>
      </c>
      <c r="Z42" s="61"/>
      <c r="AA42" s="61">
        <v>0</v>
      </c>
      <c r="AB42" s="61"/>
      <c r="AC42" s="61">
        <v>28561</v>
      </c>
      <c r="AD42" s="61"/>
      <c r="AE42" s="61">
        <v>12645</v>
      </c>
      <c r="AF42" s="61"/>
      <c r="AG42" s="61">
        <v>13231</v>
      </c>
      <c r="AH42" s="1"/>
      <c r="AI42" s="59"/>
      <c r="AJ42" s="59"/>
      <c r="AK42" s="59"/>
      <c r="AM42" s="59"/>
    </row>
    <row r="43" spans="2:60" s="36" customFormat="1" ht="12" customHeight="1" x14ac:dyDescent="0.2">
      <c r="B43" s="57" t="s">
        <v>157</v>
      </c>
      <c r="C43" s="48" t="s">
        <v>66</v>
      </c>
      <c r="D43" s="48"/>
      <c r="E43" s="61">
        <v>0</v>
      </c>
      <c r="F43" s="63"/>
      <c r="G43" s="61">
        <v>0</v>
      </c>
      <c r="H43" s="61"/>
      <c r="I43" s="61" t="e">
        <v>#VALUE!</v>
      </c>
      <c r="J43" s="61"/>
      <c r="K43" s="61">
        <v>0</v>
      </c>
      <c r="L43" s="61"/>
      <c r="M43" s="61" t="e">
        <v>#VALUE!</v>
      </c>
      <c r="N43" s="61"/>
      <c r="O43" s="61">
        <v>0</v>
      </c>
      <c r="P43" s="61"/>
      <c r="Q43" s="61" t="e">
        <v>#VALUE!</v>
      </c>
      <c r="R43" s="61"/>
      <c r="S43" s="61">
        <v>0</v>
      </c>
      <c r="T43" s="61"/>
      <c r="U43" s="61">
        <v>0</v>
      </c>
      <c r="V43" s="61"/>
      <c r="W43" s="61">
        <v>0</v>
      </c>
      <c r="X43" s="61"/>
      <c r="Y43" s="61">
        <v>0</v>
      </c>
      <c r="Z43" s="61"/>
      <c r="AA43" s="61">
        <v>0</v>
      </c>
      <c r="AB43" s="61"/>
      <c r="AC43" s="61">
        <v>0</v>
      </c>
      <c r="AD43" s="61"/>
      <c r="AE43" s="61" t="e">
        <v>#VALUE!</v>
      </c>
      <c r="AF43" s="61"/>
      <c r="AG43" s="61">
        <v>0</v>
      </c>
      <c r="AH43" s="1"/>
      <c r="AI43" s="59"/>
      <c r="AJ43" s="59"/>
    </row>
    <row r="44" spans="2:60" s="36" customFormat="1" ht="12" customHeight="1" x14ac:dyDescent="0.2">
      <c r="B44" s="57" t="s">
        <v>366</v>
      </c>
      <c r="C44" s="48" t="s">
        <v>116</v>
      </c>
      <c r="D44" s="48"/>
      <c r="E44" s="61">
        <v>2</v>
      </c>
      <c r="F44" s="63"/>
      <c r="G44" s="61">
        <v>0</v>
      </c>
      <c r="H44" s="61"/>
      <c r="I44" s="61" t="e">
        <v>#VALUE!</v>
      </c>
      <c r="J44" s="61"/>
      <c r="K44" s="61">
        <v>2</v>
      </c>
      <c r="L44" s="61"/>
      <c r="M44" s="61" t="e">
        <v>#VALUE!</v>
      </c>
      <c r="N44" s="61"/>
      <c r="O44" s="61">
        <v>0</v>
      </c>
      <c r="P44" s="61"/>
      <c r="Q44" s="61" t="e">
        <v>#VALUE!</v>
      </c>
      <c r="R44" s="61"/>
      <c r="S44" s="61">
        <v>2</v>
      </c>
      <c r="T44" s="61"/>
      <c r="U44" s="61">
        <v>0</v>
      </c>
      <c r="V44" s="61"/>
      <c r="W44" s="61">
        <v>0</v>
      </c>
      <c r="X44" s="61"/>
      <c r="Y44" s="61">
        <v>2</v>
      </c>
      <c r="Z44" s="61"/>
      <c r="AA44" s="61">
        <v>0</v>
      </c>
      <c r="AB44" s="61"/>
      <c r="AC44" s="61">
        <v>0</v>
      </c>
      <c r="AD44" s="61"/>
      <c r="AE44" s="61" t="e">
        <v>#VALUE!</v>
      </c>
      <c r="AF44" s="61"/>
      <c r="AG44" s="61">
        <v>0</v>
      </c>
      <c r="AH44" s="1"/>
      <c r="AI44" s="59"/>
      <c r="AJ44" s="59"/>
    </row>
    <row r="45" spans="2:60" s="71" customFormat="1" ht="12" customHeight="1" x14ac:dyDescent="0.2">
      <c r="B45" s="57" t="s">
        <v>158</v>
      </c>
      <c r="C45" s="57" t="s">
        <v>115</v>
      </c>
      <c r="D45" s="57"/>
      <c r="E45" s="61">
        <v>707734</v>
      </c>
      <c r="F45" s="63"/>
      <c r="G45" s="61">
        <v>20559</v>
      </c>
      <c r="H45" s="61"/>
      <c r="I45" s="61" t="e">
        <v>#VALUE!</v>
      </c>
      <c r="J45" s="61"/>
      <c r="K45" s="61">
        <v>481376</v>
      </c>
      <c r="L45" s="61"/>
      <c r="M45" s="61" t="e">
        <v>#VALUE!</v>
      </c>
      <c r="N45" s="61"/>
      <c r="O45" s="61">
        <v>175493</v>
      </c>
      <c r="P45" s="61"/>
      <c r="Q45" s="61" t="e">
        <v>#VALUE!</v>
      </c>
      <c r="R45" s="61"/>
      <c r="S45" s="61">
        <v>333688</v>
      </c>
      <c r="T45" s="61"/>
      <c r="U45" s="61">
        <v>108266</v>
      </c>
      <c r="V45" s="61"/>
      <c r="W45" s="61">
        <v>140884</v>
      </c>
      <c r="X45" s="61"/>
      <c r="Y45" s="61">
        <v>84551</v>
      </c>
      <c r="Z45" s="61"/>
      <c r="AA45" s="61">
        <v>0</v>
      </c>
      <c r="AB45" s="61"/>
      <c r="AC45" s="61">
        <v>322651</v>
      </c>
      <c r="AD45" s="61"/>
      <c r="AE45" s="61" t="e">
        <v>#VALUE!</v>
      </c>
      <c r="AF45" s="61"/>
      <c r="AG45" s="61">
        <v>170938</v>
      </c>
      <c r="AH45" s="1"/>
      <c r="AI45" s="70"/>
      <c r="AJ45" s="70"/>
      <c r="AK45" s="70"/>
      <c r="AM45" s="70"/>
    </row>
    <row r="46" spans="2:60" s="36" customFormat="1" ht="12" customHeight="1" x14ac:dyDescent="0.2">
      <c r="B46" s="47"/>
      <c r="C46" s="48"/>
      <c r="D46" s="48"/>
      <c r="E46" s="61"/>
      <c r="F46" s="63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1"/>
      <c r="AI46" s="59"/>
      <c r="AJ46" s="59"/>
      <c r="AK46" s="59"/>
      <c r="AM46" s="59"/>
    </row>
    <row r="47" spans="2:60" s="36" customFormat="1" ht="12" customHeight="1" x14ac:dyDescent="0.2">
      <c r="B47" s="47"/>
      <c r="C47" s="57" t="s">
        <v>367</v>
      </c>
      <c r="D47" s="48"/>
      <c r="E47" s="61"/>
      <c r="F47" s="72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1"/>
      <c r="AI47" s="59"/>
      <c r="AJ47" s="59"/>
      <c r="AK47" s="59"/>
      <c r="AM47" s="59"/>
    </row>
    <row r="48" spans="2:60" s="36" customFormat="1" ht="12" customHeight="1" x14ac:dyDescent="0.2">
      <c r="B48" s="57" t="s">
        <v>159</v>
      </c>
      <c r="C48" s="48" t="s">
        <v>212</v>
      </c>
      <c r="D48" s="48"/>
      <c r="E48" s="61">
        <v>43487</v>
      </c>
      <c r="F48" s="63"/>
      <c r="G48" s="61">
        <v>2110</v>
      </c>
      <c r="H48" s="61"/>
      <c r="I48" s="61" t="e">
        <v>#VALUE!</v>
      </c>
      <c r="J48" s="61"/>
      <c r="K48" s="61">
        <v>21366</v>
      </c>
      <c r="L48" s="61"/>
      <c r="M48" s="61" t="e">
        <v>#VALUE!</v>
      </c>
      <c r="N48" s="61"/>
      <c r="O48" s="61">
        <v>12652</v>
      </c>
      <c r="P48" s="61"/>
      <c r="Q48" s="61" t="e">
        <v>#VALUE!</v>
      </c>
      <c r="R48" s="61"/>
      <c r="S48" s="61">
        <v>27652</v>
      </c>
      <c r="T48" s="61"/>
      <c r="U48" s="61">
        <v>3013</v>
      </c>
      <c r="V48" s="61"/>
      <c r="W48" s="61">
        <v>14005</v>
      </c>
      <c r="X48" s="61"/>
      <c r="Y48" s="61">
        <v>10635</v>
      </c>
      <c r="Z48" s="61"/>
      <c r="AA48" s="61">
        <v>0</v>
      </c>
      <c r="AB48" s="61"/>
      <c r="AC48" s="61">
        <v>14016</v>
      </c>
      <c r="AD48" s="61"/>
      <c r="AE48" s="61">
        <v>16282</v>
      </c>
      <c r="AF48" s="61"/>
      <c r="AG48" s="61">
        <v>9271</v>
      </c>
      <c r="AH48" s="1"/>
      <c r="AI48" s="59"/>
      <c r="AJ48" s="59"/>
      <c r="AK48" s="59"/>
      <c r="AM48" s="59"/>
    </row>
    <row r="49" spans="2:39" s="36" customFormat="1" ht="12" customHeight="1" x14ac:dyDescent="0.2">
      <c r="B49" s="57" t="s">
        <v>160</v>
      </c>
      <c r="C49" s="48" t="s">
        <v>214</v>
      </c>
      <c r="D49" s="48"/>
      <c r="E49" s="61">
        <v>82126</v>
      </c>
      <c r="F49" s="63"/>
      <c r="G49" s="61">
        <v>7187</v>
      </c>
      <c r="H49" s="61"/>
      <c r="I49" s="61" t="e">
        <v>#VALUE!</v>
      </c>
      <c r="J49" s="61"/>
      <c r="K49" s="61">
        <v>32462</v>
      </c>
      <c r="L49" s="61"/>
      <c r="M49" s="61" t="e">
        <v>#VALUE!</v>
      </c>
      <c r="N49" s="61"/>
      <c r="O49" s="61">
        <v>15783</v>
      </c>
      <c r="P49" s="61"/>
      <c r="Q49" s="61" t="e">
        <v>#VALUE!</v>
      </c>
      <c r="R49" s="61"/>
      <c r="S49" s="61">
        <v>52230</v>
      </c>
      <c r="T49" s="61"/>
      <c r="U49" s="61">
        <v>11533</v>
      </c>
      <c r="V49" s="61"/>
      <c r="W49" s="61">
        <v>22807</v>
      </c>
      <c r="X49" s="61"/>
      <c r="Y49" s="61">
        <v>17890</v>
      </c>
      <c r="Z49" s="61"/>
      <c r="AA49" s="61">
        <v>0</v>
      </c>
      <c r="AB49" s="61"/>
      <c r="AC49" s="61">
        <v>15588</v>
      </c>
      <c r="AD49" s="61"/>
      <c r="AE49" s="61">
        <v>9776</v>
      </c>
      <c r="AF49" s="61"/>
      <c r="AG49" s="61">
        <v>14715</v>
      </c>
      <c r="AH49" s="1"/>
      <c r="AI49" s="59"/>
      <c r="AJ49" s="59"/>
      <c r="AK49" s="59"/>
      <c r="AM49" s="59"/>
    </row>
    <row r="50" spans="2:39" s="36" customFormat="1" ht="12" customHeight="1" x14ac:dyDescent="0.2">
      <c r="B50" s="57" t="s">
        <v>161</v>
      </c>
      <c r="C50" s="48" t="s">
        <v>263</v>
      </c>
      <c r="D50" s="48"/>
      <c r="E50" s="61">
        <v>106888</v>
      </c>
      <c r="F50" s="63"/>
      <c r="G50" s="61">
        <v>12840</v>
      </c>
      <c r="H50" s="61"/>
      <c r="I50" s="61" t="e">
        <v>#VALUE!</v>
      </c>
      <c r="J50" s="61"/>
      <c r="K50" s="61">
        <v>64325</v>
      </c>
      <c r="L50" s="61"/>
      <c r="M50" s="61" t="e">
        <v>#VALUE!</v>
      </c>
      <c r="N50" s="61"/>
      <c r="O50" s="61">
        <v>36578</v>
      </c>
      <c r="P50" s="61"/>
      <c r="Q50" s="61" t="e">
        <v>#VALUE!</v>
      </c>
      <c r="R50" s="61"/>
      <c r="S50" s="61">
        <v>26242</v>
      </c>
      <c r="T50" s="61"/>
      <c r="U50" s="61">
        <v>13484</v>
      </c>
      <c r="V50" s="61"/>
      <c r="W50" s="61">
        <v>11942</v>
      </c>
      <c r="X50" s="61"/>
      <c r="Y50" s="61">
        <v>813</v>
      </c>
      <c r="Z50" s="61"/>
      <c r="AA50" s="61">
        <v>0</v>
      </c>
      <c r="AB50" s="61"/>
      <c r="AC50" s="61">
        <v>28228</v>
      </c>
      <c r="AD50" s="61"/>
      <c r="AE50" s="61">
        <v>19479</v>
      </c>
      <c r="AF50" s="61"/>
      <c r="AG50" s="61">
        <v>3111</v>
      </c>
      <c r="AH50" s="1"/>
      <c r="AI50" s="59"/>
      <c r="AJ50" s="59"/>
      <c r="AK50" s="59"/>
      <c r="AM50" s="59"/>
    </row>
    <row r="51" spans="2:39" s="36" customFormat="1" ht="12" customHeight="1" x14ac:dyDescent="0.2">
      <c r="B51" s="57" t="s">
        <v>162</v>
      </c>
      <c r="C51" s="48" t="s">
        <v>26</v>
      </c>
      <c r="D51" s="48"/>
      <c r="E51" s="61">
        <v>4524</v>
      </c>
      <c r="F51" s="63"/>
      <c r="G51" s="61">
        <v>80</v>
      </c>
      <c r="H51" s="61"/>
      <c r="I51" s="61" t="e">
        <v>#VALUE!</v>
      </c>
      <c r="J51" s="61"/>
      <c r="K51" s="61">
        <v>1890</v>
      </c>
      <c r="L51" s="61"/>
      <c r="M51" s="61" t="e">
        <v>#VALUE!</v>
      </c>
      <c r="N51" s="61"/>
      <c r="O51" s="61">
        <v>1016</v>
      </c>
      <c r="P51" s="61"/>
      <c r="Q51" s="61" t="e">
        <v>#VALUE!</v>
      </c>
      <c r="R51" s="61"/>
      <c r="S51" s="61">
        <v>2867</v>
      </c>
      <c r="T51" s="61"/>
      <c r="U51" s="61">
        <v>574</v>
      </c>
      <c r="V51" s="61"/>
      <c r="W51" s="61">
        <v>1543</v>
      </c>
      <c r="X51" s="61"/>
      <c r="Y51" s="61">
        <v>750</v>
      </c>
      <c r="Z51" s="61"/>
      <c r="AA51" s="61">
        <v>0</v>
      </c>
      <c r="AB51" s="61"/>
      <c r="AC51" s="61">
        <v>460</v>
      </c>
      <c r="AD51" s="61"/>
      <c r="AE51" s="61">
        <v>394</v>
      </c>
      <c r="AF51" s="61"/>
      <c r="AG51" s="61">
        <v>897</v>
      </c>
      <c r="AH51" s="1"/>
      <c r="AI51" s="59"/>
      <c r="AJ51" s="59"/>
      <c r="AK51" s="59"/>
      <c r="AM51" s="59"/>
    </row>
    <row r="52" spans="2:39" s="36" customFormat="1" ht="12" customHeight="1" x14ac:dyDescent="0.2">
      <c r="B52" s="57" t="s">
        <v>163</v>
      </c>
      <c r="C52" s="48" t="s">
        <v>63</v>
      </c>
      <c r="D52" s="48"/>
      <c r="E52" s="61">
        <v>783792</v>
      </c>
      <c r="F52" s="63"/>
      <c r="G52" s="61">
        <v>-9793</v>
      </c>
      <c r="H52" s="61"/>
      <c r="I52" s="61" t="e">
        <v>#VALUE!</v>
      </c>
      <c r="J52" s="61"/>
      <c r="K52" s="61">
        <v>275345</v>
      </c>
      <c r="L52" s="61"/>
      <c r="M52" s="61" t="e">
        <v>#VALUE!</v>
      </c>
      <c r="N52" s="61"/>
      <c r="O52" s="61">
        <v>85514</v>
      </c>
      <c r="P52" s="61"/>
      <c r="Q52" s="61" t="e">
        <v>#VALUE!</v>
      </c>
      <c r="R52" s="61"/>
      <c r="S52" s="61">
        <v>401143</v>
      </c>
      <c r="T52" s="61"/>
      <c r="U52" s="61">
        <v>247384</v>
      </c>
      <c r="V52" s="61"/>
      <c r="W52" s="61">
        <v>89293</v>
      </c>
      <c r="X52" s="61"/>
      <c r="Y52" s="61">
        <v>64466</v>
      </c>
      <c r="Z52" s="61"/>
      <c r="AA52" s="61">
        <v>0</v>
      </c>
      <c r="AB52" s="61"/>
      <c r="AC52" s="61">
        <v>258106</v>
      </c>
      <c r="AD52" s="61"/>
      <c r="AE52" s="61" t="e">
        <v>#VALUE!</v>
      </c>
      <c r="AF52" s="61"/>
      <c r="AG52" s="61">
        <v>212544</v>
      </c>
      <c r="AH52" s="1"/>
      <c r="AI52" s="59"/>
      <c r="AJ52" s="59"/>
      <c r="AK52" s="59"/>
      <c r="AM52" s="59"/>
    </row>
    <row r="53" spans="2:39" s="36" customFormat="1" ht="12" customHeight="1" x14ac:dyDescent="0.2">
      <c r="B53" s="57"/>
      <c r="C53" s="48"/>
      <c r="D53" s="48"/>
      <c r="E53" s="61"/>
      <c r="F53" s="63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1"/>
      <c r="AI53" s="59"/>
      <c r="AJ53" s="59"/>
      <c r="AK53" s="59"/>
      <c r="AM53" s="59"/>
    </row>
    <row r="54" spans="2:39" s="71" customFormat="1" ht="12" customHeight="1" x14ac:dyDescent="0.2">
      <c r="B54" s="57" t="s">
        <v>164</v>
      </c>
      <c r="C54" s="57" t="s">
        <v>368</v>
      </c>
      <c r="D54" s="57"/>
      <c r="E54" s="61">
        <v>1728551</v>
      </c>
      <c r="F54" s="63"/>
      <c r="G54" s="61">
        <v>32984</v>
      </c>
      <c r="H54" s="61"/>
      <c r="I54" s="61" t="e">
        <v>#VALUE!</v>
      </c>
      <c r="J54" s="61"/>
      <c r="K54" s="61">
        <v>876764</v>
      </c>
      <c r="L54" s="61"/>
      <c r="M54" s="61" t="e">
        <v>#VALUE!</v>
      </c>
      <c r="N54" s="61"/>
      <c r="O54" s="61">
        <v>327037</v>
      </c>
      <c r="P54" s="61"/>
      <c r="Q54" s="61" t="e">
        <v>#VALUE!</v>
      </c>
      <c r="R54" s="61"/>
      <c r="S54" s="61">
        <v>843823</v>
      </c>
      <c r="T54" s="61"/>
      <c r="U54" s="61">
        <v>384254</v>
      </c>
      <c r="V54" s="61"/>
      <c r="W54" s="61">
        <v>280474</v>
      </c>
      <c r="X54" s="61"/>
      <c r="Y54" s="61">
        <v>179104</v>
      </c>
      <c r="Z54" s="61"/>
      <c r="AA54" s="61">
        <v>0</v>
      </c>
      <c r="AB54" s="61"/>
      <c r="AC54" s="61">
        <v>639049</v>
      </c>
      <c r="AD54" s="61"/>
      <c r="AE54" s="61" t="e">
        <v>#VALUE!</v>
      </c>
      <c r="AF54" s="61"/>
      <c r="AG54" s="61">
        <v>411477</v>
      </c>
      <c r="AH54" s="1"/>
      <c r="AI54" s="70"/>
      <c r="AJ54" s="70"/>
      <c r="AK54" s="70"/>
      <c r="AM54" s="70"/>
    </row>
    <row r="55" spans="2:39" s="36" customFormat="1" ht="12" customHeight="1" x14ac:dyDescent="0.2">
      <c r="B55" s="57"/>
      <c r="C55" s="48"/>
      <c r="D55" s="48"/>
      <c r="E55" s="61"/>
      <c r="F55" s="60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1"/>
      <c r="AI55" s="59"/>
      <c r="AJ55" s="59"/>
      <c r="AK55" s="59"/>
      <c r="AM55" s="59"/>
    </row>
    <row r="56" spans="2:39" s="36" customFormat="1" ht="12" customHeight="1" x14ac:dyDescent="0.2">
      <c r="B56" s="57"/>
      <c r="C56" s="57" t="s">
        <v>330</v>
      </c>
      <c r="D56" s="57"/>
      <c r="E56" s="61"/>
      <c r="F56" s="60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1"/>
      <c r="AI56" s="59"/>
      <c r="AJ56" s="59"/>
      <c r="AK56" s="59"/>
      <c r="AM56" s="59"/>
    </row>
    <row r="57" spans="2:39" s="36" customFormat="1" ht="12" customHeight="1" x14ac:dyDescent="0.2">
      <c r="B57" s="57" t="s">
        <v>165</v>
      </c>
      <c r="C57" s="48" t="s">
        <v>255</v>
      </c>
      <c r="D57" s="48"/>
      <c r="E57" s="61">
        <v>2015</v>
      </c>
      <c r="F57" s="63"/>
      <c r="G57" s="61">
        <v>-906</v>
      </c>
      <c r="H57" s="61"/>
      <c r="I57" s="61" t="e">
        <v>#VALUE!</v>
      </c>
      <c r="J57" s="61"/>
      <c r="K57" s="61">
        <v>989</v>
      </c>
      <c r="L57" s="61"/>
      <c r="M57" s="61" t="e">
        <v>#VALUE!</v>
      </c>
      <c r="N57" s="61"/>
      <c r="O57" s="61">
        <v>42</v>
      </c>
      <c r="P57" s="61"/>
      <c r="Q57" s="61" t="e">
        <v>#VALUE!</v>
      </c>
      <c r="R57" s="61"/>
      <c r="S57" s="61">
        <v>1066</v>
      </c>
      <c r="T57" s="61"/>
      <c r="U57" s="61">
        <v>77</v>
      </c>
      <c r="V57" s="61"/>
      <c r="W57" s="61">
        <v>538</v>
      </c>
      <c r="X57" s="61"/>
      <c r="Y57" s="61">
        <v>451</v>
      </c>
      <c r="Z57" s="61"/>
      <c r="AA57" s="61">
        <v>0</v>
      </c>
      <c r="AB57" s="61"/>
      <c r="AC57" s="61">
        <v>67</v>
      </c>
      <c r="AD57" s="61"/>
      <c r="AE57" s="61">
        <v>35</v>
      </c>
      <c r="AF57" s="61"/>
      <c r="AG57" s="61">
        <v>94</v>
      </c>
      <c r="AH57" s="1"/>
      <c r="AI57" s="59"/>
      <c r="AJ57" s="59"/>
      <c r="AK57" s="59"/>
      <c r="AM57" s="59"/>
    </row>
    <row r="58" spans="2:39" s="36" customFormat="1" ht="12" customHeight="1" x14ac:dyDescent="0.2">
      <c r="B58" s="57" t="s">
        <v>166</v>
      </c>
      <c r="C58" s="48" t="s">
        <v>6</v>
      </c>
      <c r="D58" s="48"/>
      <c r="E58" s="61">
        <v>8655</v>
      </c>
      <c r="F58" s="63"/>
      <c r="G58" s="61">
        <v>-916</v>
      </c>
      <c r="H58" s="61"/>
      <c r="I58" s="61" t="e">
        <v>#VALUE!</v>
      </c>
      <c r="J58" s="61"/>
      <c r="K58" s="61">
        <v>3794</v>
      </c>
      <c r="L58" s="61"/>
      <c r="M58" s="61" t="e">
        <v>#VALUE!</v>
      </c>
      <c r="N58" s="61"/>
      <c r="O58" s="61">
        <v>2984</v>
      </c>
      <c r="P58" s="61"/>
      <c r="Q58" s="61" t="e">
        <v>#VALUE!</v>
      </c>
      <c r="R58" s="61"/>
      <c r="S58" s="61">
        <v>3997</v>
      </c>
      <c r="T58" s="61"/>
      <c r="U58" s="61">
        <v>535</v>
      </c>
      <c r="V58" s="61"/>
      <c r="W58" s="61">
        <v>2208</v>
      </c>
      <c r="X58" s="61"/>
      <c r="Y58" s="61">
        <v>1256</v>
      </c>
      <c r="Z58" s="61"/>
      <c r="AA58" s="61">
        <v>-2</v>
      </c>
      <c r="AB58" s="61"/>
      <c r="AC58" s="61">
        <v>412</v>
      </c>
      <c r="AD58" s="61"/>
      <c r="AE58" s="61">
        <v>1121</v>
      </c>
      <c r="AF58" s="61"/>
      <c r="AG58" s="61">
        <v>194</v>
      </c>
      <c r="AH58" s="1"/>
      <c r="AI58" s="59"/>
      <c r="AJ58" s="59"/>
      <c r="AK58" s="59"/>
      <c r="AM58" s="59"/>
    </row>
    <row r="59" spans="2:39" s="36" customFormat="1" ht="12" customHeight="1" x14ac:dyDescent="0.2">
      <c r="B59" s="57" t="s">
        <v>167</v>
      </c>
      <c r="C59" s="48" t="s">
        <v>2</v>
      </c>
      <c r="D59" s="48"/>
      <c r="E59" s="61">
        <v>360</v>
      </c>
      <c r="F59" s="63"/>
      <c r="G59" s="61">
        <v>-164</v>
      </c>
      <c r="H59" s="61"/>
      <c r="I59" s="61" t="e">
        <v>#VALUE!</v>
      </c>
      <c r="J59" s="61"/>
      <c r="K59" s="61">
        <v>197</v>
      </c>
      <c r="L59" s="61"/>
      <c r="M59" s="61" t="e">
        <v>#VALUE!</v>
      </c>
      <c r="N59" s="61"/>
      <c r="O59" s="61">
        <v>89</v>
      </c>
      <c r="P59" s="61"/>
      <c r="Q59" s="61" t="e">
        <v>#VALUE!</v>
      </c>
      <c r="R59" s="61"/>
      <c r="S59" s="61">
        <v>108</v>
      </c>
      <c r="T59" s="61"/>
      <c r="U59" s="61">
        <v>23</v>
      </c>
      <c r="V59" s="61"/>
      <c r="W59" s="61">
        <v>68</v>
      </c>
      <c r="X59" s="61"/>
      <c r="Y59" s="61">
        <v>17</v>
      </c>
      <c r="Z59" s="61"/>
      <c r="AA59" s="61">
        <v>0</v>
      </c>
      <c r="AB59" s="61"/>
      <c r="AC59" s="61">
        <v>71</v>
      </c>
      <c r="AD59" s="61"/>
      <c r="AE59" s="61">
        <v>3</v>
      </c>
      <c r="AF59" s="61"/>
      <c r="AG59" s="61">
        <v>21</v>
      </c>
      <c r="AH59" s="1"/>
      <c r="AI59" s="59"/>
      <c r="AJ59" s="59"/>
    </row>
    <row r="60" spans="2:39" s="36" customFormat="1" ht="12" customHeight="1" x14ac:dyDescent="0.2">
      <c r="B60" s="57" t="s">
        <v>168</v>
      </c>
      <c r="C60" s="48" t="s">
        <v>252</v>
      </c>
      <c r="D60" s="48"/>
      <c r="E60" s="61">
        <v>9000</v>
      </c>
      <c r="F60" s="63"/>
      <c r="G60" s="61">
        <v>2043</v>
      </c>
      <c r="H60" s="61"/>
      <c r="I60" s="61" t="e">
        <v>#VALUE!</v>
      </c>
      <c r="J60" s="61"/>
      <c r="K60" s="61">
        <v>8552</v>
      </c>
      <c r="L60" s="61"/>
      <c r="M60" s="61" t="e">
        <v>#VALUE!</v>
      </c>
      <c r="N60" s="61"/>
      <c r="O60" s="61">
        <v>47</v>
      </c>
      <c r="P60" s="61"/>
      <c r="Q60" s="61" t="e">
        <v>#VALUE!</v>
      </c>
      <c r="R60" s="61"/>
      <c r="S60" s="61">
        <v>10997</v>
      </c>
      <c r="T60" s="61"/>
      <c r="U60" s="61">
        <v>4668</v>
      </c>
      <c r="V60" s="61"/>
      <c r="W60" s="61">
        <v>4409</v>
      </c>
      <c r="X60" s="61"/>
      <c r="Y60" s="61">
        <v>1916</v>
      </c>
      <c r="Z60" s="61"/>
      <c r="AA60" s="61">
        <v>0</v>
      </c>
      <c r="AB60" s="61"/>
      <c r="AC60" s="61">
        <v>535</v>
      </c>
      <c r="AD60" s="61"/>
      <c r="AE60" s="61">
        <v>2433</v>
      </c>
      <c r="AF60" s="61"/>
      <c r="AG60" s="61">
        <v>3994</v>
      </c>
      <c r="AH60" s="1"/>
      <c r="AI60" s="59"/>
      <c r="AJ60" s="59"/>
    </row>
    <row r="61" spans="2:39" s="36" customFormat="1" ht="12" customHeight="1" x14ac:dyDescent="0.2">
      <c r="B61" s="57" t="s">
        <v>169</v>
      </c>
      <c r="C61" s="48" t="s">
        <v>245</v>
      </c>
      <c r="D61" s="48"/>
      <c r="E61" s="61">
        <v>55885</v>
      </c>
      <c r="F61" s="63"/>
      <c r="G61" s="61">
        <v>4143</v>
      </c>
      <c r="H61" s="61"/>
      <c r="I61" s="61" t="e">
        <v>#VALUE!</v>
      </c>
      <c r="J61" s="61"/>
      <c r="K61" s="61">
        <v>54799</v>
      </c>
      <c r="L61" s="61"/>
      <c r="M61" s="61" t="e">
        <v>#VALUE!</v>
      </c>
      <c r="N61" s="61"/>
      <c r="O61" s="61">
        <v>612</v>
      </c>
      <c r="P61" s="61"/>
      <c r="Q61" s="61" t="e">
        <v>#VALUE!</v>
      </c>
      <c r="R61" s="61"/>
      <c r="S61" s="61">
        <v>59390</v>
      </c>
      <c r="T61" s="61"/>
      <c r="U61" s="61">
        <v>51950</v>
      </c>
      <c r="V61" s="61"/>
      <c r="W61" s="61">
        <v>6893</v>
      </c>
      <c r="X61" s="61"/>
      <c r="Y61" s="61">
        <v>547</v>
      </c>
      <c r="Z61" s="61"/>
      <c r="AA61" s="61">
        <v>0</v>
      </c>
      <c r="AB61" s="61"/>
      <c r="AC61" s="61">
        <v>5186</v>
      </c>
      <c r="AD61" s="61"/>
      <c r="AE61" s="61">
        <v>3791</v>
      </c>
      <c r="AF61" s="61"/>
      <c r="AG61" s="61">
        <v>5304</v>
      </c>
      <c r="AH61" s="1"/>
      <c r="AI61" s="59"/>
      <c r="AJ61" s="59"/>
      <c r="AK61" s="59"/>
      <c r="AM61" s="59"/>
    </row>
    <row r="62" spans="2:39" s="36" customFormat="1" ht="12" customHeight="1" x14ac:dyDescent="0.2">
      <c r="B62" s="57" t="s">
        <v>385</v>
      </c>
      <c r="C62" s="48" t="s">
        <v>386</v>
      </c>
      <c r="D62" s="48"/>
      <c r="E62" s="61">
        <v>394</v>
      </c>
      <c r="F62" s="63"/>
      <c r="G62" s="61">
        <v>-64</v>
      </c>
      <c r="H62" s="61"/>
      <c r="I62" s="61" t="e">
        <v>#VALUE!</v>
      </c>
      <c r="J62" s="61"/>
      <c r="K62" s="61">
        <v>330</v>
      </c>
      <c r="L62" s="61"/>
      <c r="M62" s="61" t="e">
        <v>#VALUE!</v>
      </c>
      <c r="N62" s="61"/>
      <c r="O62" s="61">
        <v>0</v>
      </c>
      <c r="P62" s="61"/>
      <c r="Q62" s="61" t="e">
        <v>#VALUE!</v>
      </c>
      <c r="R62" s="61"/>
      <c r="S62" s="61">
        <v>330</v>
      </c>
      <c r="T62" s="61"/>
      <c r="U62" s="61">
        <v>59</v>
      </c>
      <c r="V62" s="61"/>
      <c r="W62" s="61">
        <v>267</v>
      </c>
      <c r="X62" s="61"/>
      <c r="Y62" s="61">
        <v>5</v>
      </c>
      <c r="Z62" s="61"/>
      <c r="AA62" s="61">
        <v>0</v>
      </c>
      <c r="AB62" s="61"/>
      <c r="AC62" s="61">
        <v>98</v>
      </c>
      <c r="AD62" s="61"/>
      <c r="AE62" s="61">
        <v>73</v>
      </c>
      <c r="AF62" s="61"/>
      <c r="AG62" s="61">
        <v>311</v>
      </c>
      <c r="AH62" s="1"/>
      <c r="AI62" s="59"/>
      <c r="AJ62" s="59"/>
      <c r="AK62" s="59"/>
      <c r="AM62" s="59"/>
    </row>
    <row r="63" spans="2:39" s="36" customFormat="1" ht="12" customHeight="1" x14ac:dyDescent="0.2">
      <c r="B63" s="57" t="s">
        <v>170</v>
      </c>
      <c r="C63" s="48" t="s">
        <v>267</v>
      </c>
      <c r="D63" s="48"/>
      <c r="E63" s="61">
        <v>1712</v>
      </c>
      <c r="F63" s="63"/>
      <c r="G63" s="61">
        <v>-188</v>
      </c>
      <c r="H63" s="61"/>
      <c r="I63" s="61" t="e">
        <v>#VALUE!</v>
      </c>
      <c r="J63" s="61"/>
      <c r="K63" s="61">
        <v>656</v>
      </c>
      <c r="L63" s="61"/>
      <c r="M63" s="61" t="e">
        <v>#VALUE!</v>
      </c>
      <c r="N63" s="61"/>
      <c r="O63" s="61">
        <v>59</v>
      </c>
      <c r="P63" s="61"/>
      <c r="Q63" s="61" t="e">
        <v>#VALUE!</v>
      </c>
      <c r="R63" s="61"/>
      <c r="S63" s="61">
        <v>1104</v>
      </c>
      <c r="T63" s="61"/>
      <c r="U63" s="61">
        <v>70</v>
      </c>
      <c r="V63" s="61"/>
      <c r="W63" s="61">
        <v>703</v>
      </c>
      <c r="X63" s="61"/>
      <c r="Y63" s="61">
        <v>332</v>
      </c>
      <c r="Z63" s="61"/>
      <c r="AA63" s="61">
        <v>0</v>
      </c>
      <c r="AB63" s="61"/>
      <c r="AC63" s="61">
        <v>79</v>
      </c>
      <c r="AD63" s="61"/>
      <c r="AE63" s="61">
        <v>35</v>
      </c>
      <c r="AF63" s="61"/>
      <c r="AG63" s="61">
        <v>53</v>
      </c>
      <c r="AH63" s="1"/>
    </row>
    <row r="64" spans="2:39" s="36" customFormat="1" ht="12" customHeight="1" x14ac:dyDescent="0.2">
      <c r="B64" s="57" t="s">
        <v>171</v>
      </c>
      <c r="C64" s="48" t="s">
        <v>261</v>
      </c>
      <c r="D64" s="48"/>
      <c r="E64" s="61">
        <v>9982</v>
      </c>
      <c r="F64" s="63"/>
      <c r="G64" s="61">
        <v>-79</v>
      </c>
      <c r="H64" s="61"/>
      <c r="I64" s="61" t="e">
        <v>#VALUE!</v>
      </c>
      <c r="J64" s="61"/>
      <c r="K64" s="61">
        <v>5276</v>
      </c>
      <c r="L64" s="61"/>
      <c r="M64" s="61" t="e">
        <v>#VALUE!</v>
      </c>
      <c r="N64" s="61"/>
      <c r="O64" s="61">
        <v>108</v>
      </c>
      <c r="P64" s="61"/>
      <c r="Q64" s="61" t="e">
        <v>#VALUE!</v>
      </c>
      <c r="R64" s="61"/>
      <c r="S64" s="61">
        <v>9738</v>
      </c>
      <c r="T64" s="61"/>
      <c r="U64" s="61">
        <v>2852</v>
      </c>
      <c r="V64" s="61"/>
      <c r="W64" s="61">
        <v>3747</v>
      </c>
      <c r="X64" s="61"/>
      <c r="Y64" s="61">
        <v>3138</v>
      </c>
      <c r="Z64" s="61"/>
      <c r="AA64" s="61">
        <v>0</v>
      </c>
      <c r="AB64" s="61"/>
      <c r="AC64" s="61">
        <v>582</v>
      </c>
      <c r="AD64" s="61"/>
      <c r="AE64" s="61">
        <v>283</v>
      </c>
      <c r="AF64" s="61"/>
      <c r="AG64" s="61">
        <v>2846</v>
      </c>
      <c r="AH64" s="1"/>
      <c r="AI64" s="59"/>
      <c r="AJ64" s="59"/>
      <c r="AK64" s="59"/>
      <c r="AM64" s="59"/>
    </row>
    <row r="65" spans="2:68" s="36" customFormat="1" ht="12" customHeight="1" x14ac:dyDescent="0.2">
      <c r="B65" s="57" t="s">
        <v>172</v>
      </c>
      <c r="C65" s="48" t="s">
        <v>249</v>
      </c>
      <c r="D65" s="48"/>
      <c r="E65" s="61">
        <v>380777</v>
      </c>
      <c r="F65" s="63"/>
      <c r="G65" s="61">
        <v>-19028</v>
      </c>
      <c r="H65" s="61"/>
      <c r="I65" s="61" t="e">
        <v>#VALUE!</v>
      </c>
      <c r="J65" s="61"/>
      <c r="K65" s="61">
        <v>13852</v>
      </c>
      <c r="L65" s="61"/>
      <c r="M65" s="61" t="e">
        <v>#VALUE!</v>
      </c>
      <c r="N65" s="61"/>
      <c r="O65" s="61">
        <v>8576</v>
      </c>
      <c r="P65" s="61"/>
      <c r="Q65" s="61" t="e">
        <v>#VALUE!</v>
      </c>
      <c r="R65" s="61"/>
      <c r="S65" s="61">
        <v>236969</v>
      </c>
      <c r="T65" s="61"/>
      <c r="U65" s="61">
        <v>11506</v>
      </c>
      <c r="V65" s="61"/>
      <c r="W65" s="61">
        <v>120216</v>
      </c>
      <c r="X65" s="61"/>
      <c r="Y65" s="61">
        <v>105247</v>
      </c>
      <c r="Z65" s="61"/>
      <c r="AA65" s="61">
        <v>0</v>
      </c>
      <c r="AB65" s="61"/>
      <c r="AC65" s="61">
        <v>5736</v>
      </c>
      <c r="AD65" s="61"/>
      <c r="AE65" s="61">
        <v>8261</v>
      </c>
      <c r="AF65" s="61"/>
      <c r="AG65" s="61">
        <v>14382</v>
      </c>
      <c r="AH65" s="1"/>
      <c r="AI65" s="59"/>
      <c r="AJ65" s="59"/>
      <c r="AK65" s="59"/>
      <c r="AM65" s="59"/>
    </row>
    <row r="66" spans="2:68" s="36" customFormat="1" ht="12" customHeight="1" x14ac:dyDescent="0.2">
      <c r="B66" s="57" t="s">
        <v>173</v>
      </c>
      <c r="C66" s="48" t="s">
        <v>321</v>
      </c>
      <c r="D66" s="48"/>
      <c r="E66" s="61">
        <v>9476</v>
      </c>
      <c r="F66" s="63"/>
      <c r="G66" s="61">
        <v>1221</v>
      </c>
      <c r="H66" s="61"/>
      <c r="I66" s="61" t="e">
        <v>#VALUE!</v>
      </c>
      <c r="J66" s="61"/>
      <c r="K66" s="61">
        <v>6030</v>
      </c>
      <c r="L66" s="61"/>
      <c r="M66" s="61" t="e">
        <v>#VALUE!</v>
      </c>
      <c r="N66" s="61"/>
      <c r="O66" s="61">
        <v>421</v>
      </c>
      <c r="P66" s="61"/>
      <c r="Q66" s="61" t="e">
        <v>#VALUE!</v>
      </c>
      <c r="R66" s="61"/>
      <c r="S66" s="61">
        <v>10162</v>
      </c>
      <c r="T66" s="61"/>
      <c r="U66" s="61">
        <v>3198</v>
      </c>
      <c r="V66" s="61"/>
      <c r="W66" s="61">
        <v>3179</v>
      </c>
      <c r="X66" s="61"/>
      <c r="Y66" s="61">
        <v>3785</v>
      </c>
      <c r="Z66" s="61"/>
      <c r="AA66" s="61">
        <v>0</v>
      </c>
      <c r="AB66" s="61"/>
      <c r="AC66" s="61">
        <v>792</v>
      </c>
      <c r="AD66" s="61"/>
      <c r="AE66" s="61">
        <v>1048</v>
      </c>
      <c r="AF66" s="61"/>
      <c r="AG66" s="61">
        <v>813</v>
      </c>
      <c r="AH66" s="1"/>
      <c r="AI66" s="59"/>
      <c r="AJ66" s="59"/>
      <c r="AK66" s="59"/>
      <c r="AM66" s="59"/>
    </row>
    <row r="67" spans="2:68" s="36" customFormat="1" ht="12" customHeight="1" x14ac:dyDescent="0.2">
      <c r="B67" s="57" t="s">
        <v>174</v>
      </c>
      <c r="C67" s="48" t="s">
        <v>264</v>
      </c>
      <c r="D67" s="48"/>
      <c r="E67" s="61">
        <v>20273</v>
      </c>
      <c r="F67" s="63"/>
      <c r="G67" s="61">
        <v>-2133</v>
      </c>
      <c r="H67" s="61"/>
      <c r="I67" s="61" t="e">
        <v>#VALUE!</v>
      </c>
      <c r="J67" s="61"/>
      <c r="K67" s="61">
        <v>13104</v>
      </c>
      <c r="L67" s="61"/>
      <c r="M67" s="61" t="e">
        <v>#VALUE!</v>
      </c>
      <c r="N67" s="61"/>
      <c r="O67" s="61">
        <v>235</v>
      </c>
      <c r="P67" s="61"/>
      <c r="Q67" s="61" t="e">
        <v>#VALUE!</v>
      </c>
      <c r="R67" s="61"/>
      <c r="S67" s="61">
        <v>17902</v>
      </c>
      <c r="T67" s="61"/>
      <c r="U67" s="61">
        <v>4430</v>
      </c>
      <c r="V67" s="61"/>
      <c r="W67" s="61">
        <v>8702</v>
      </c>
      <c r="X67" s="61"/>
      <c r="Y67" s="61">
        <v>4770</v>
      </c>
      <c r="Z67" s="61"/>
      <c r="AA67" s="61">
        <v>0</v>
      </c>
      <c r="AB67" s="61"/>
      <c r="AC67" s="61">
        <v>3414</v>
      </c>
      <c r="AD67" s="61"/>
      <c r="AE67" s="61">
        <v>1277</v>
      </c>
      <c r="AF67" s="61"/>
      <c r="AG67" s="61">
        <v>3557</v>
      </c>
      <c r="AH67" s="1"/>
      <c r="AI67" s="59"/>
      <c r="AJ67" s="59"/>
      <c r="AK67" s="59"/>
      <c r="AM67" s="59"/>
    </row>
    <row r="68" spans="2:68" s="36" customFormat="1" ht="12" customHeight="1" x14ac:dyDescent="0.2">
      <c r="B68" s="57" t="s">
        <v>175</v>
      </c>
      <c r="C68" s="48" t="s">
        <v>232</v>
      </c>
      <c r="D68" s="48"/>
      <c r="E68" s="61">
        <v>1389</v>
      </c>
      <c r="F68" s="63"/>
      <c r="G68" s="61">
        <v>-55</v>
      </c>
      <c r="H68" s="61"/>
      <c r="I68" s="61" t="e">
        <v>#VALUE!</v>
      </c>
      <c r="J68" s="61"/>
      <c r="K68" s="61">
        <v>451</v>
      </c>
      <c r="L68" s="61"/>
      <c r="M68" s="61" t="e">
        <v>#VALUE!</v>
      </c>
      <c r="N68" s="61"/>
      <c r="O68" s="61">
        <v>82</v>
      </c>
      <c r="P68" s="61"/>
      <c r="Q68" s="61" t="e">
        <v>#VALUE!</v>
      </c>
      <c r="R68" s="61"/>
      <c r="S68" s="61">
        <v>892</v>
      </c>
      <c r="T68" s="61"/>
      <c r="U68" s="61">
        <v>11</v>
      </c>
      <c r="V68" s="61"/>
      <c r="W68" s="61">
        <v>412</v>
      </c>
      <c r="X68" s="61"/>
      <c r="Y68" s="61">
        <v>463</v>
      </c>
      <c r="Z68" s="61"/>
      <c r="AA68" s="61">
        <v>6</v>
      </c>
      <c r="AB68" s="61"/>
      <c r="AC68" s="61">
        <v>41</v>
      </c>
      <c r="AD68" s="61"/>
      <c r="AE68" s="61">
        <v>654</v>
      </c>
      <c r="AF68" s="61"/>
      <c r="AG68" s="61">
        <v>36</v>
      </c>
      <c r="AH68" s="1"/>
      <c r="AI68" s="59"/>
      <c r="AJ68" s="59"/>
      <c r="AK68" s="59"/>
      <c r="AM68" s="59"/>
    </row>
    <row r="69" spans="2:68" s="36" customFormat="1" ht="12" customHeight="1" x14ac:dyDescent="0.2">
      <c r="B69" s="57" t="s">
        <v>176</v>
      </c>
      <c r="C69" s="48" t="s">
        <v>241</v>
      </c>
      <c r="D69" s="48"/>
      <c r="E69" s="61">
        <v>4496</v>
      </c>
      <c r="F69" s="63"/>
      <c r="G69" s="61">
        <v>-1248</v>
      </c>
      <c r="H69" s="61"/>
      <c r="I69" s="61" t="e">
        <v>#VALUE!</v>
      </c>
      <c r="J69" s="61"/>
      <c r="K69" s="61">
        <v>838</v>
      </c>
      <c r="L69" s="61"/>
      <c r="M69" s="61" t="e">
        <v>#VALUE!</v>
      </c>
      <c r="N69" s="61"/>
      <c r="O69" s="61">
        <v>500</v>
      </c>
      <c r="P69" s="61"/>
      <c r="Q69" s="61" t="e">
        <v>#VALUE!</v>
      </c>
      <c r="R69" s="61"/>
      <c r="S69" s="61">
        <v>2454</v>
      </c>
      <c r="T69" s="61"/>
      <c r="U69" s="61">
        <v>8</v>
      </c>
      <c r="V69" s="61"/>
      <c r="W69" s="61">
        <v>1259</v>
      </c>
      <c r="X69" s="61"/>
      <c r="Y69" s="61">
        <v>1184</v>
      </c>
      <c r="Z69" s="61"/>
      <c r="AA69" s="61">
        <v>0</v>
      </c>
      <c r="AB69" s="61"/>
      <c r="AC69" s="61">
        <v>39</v>
      </c>
      <c r="AD69" s="61"/>
      <c r="AE69" s="61">
        <v>267</v>
      </c>
      <c r="AF69" s="61"/>
      <c r="AG69" s="61">
        <v>215</v>
      </c>
      <c r="AH69" s="1"/>
    </row>
    <row r="70" spans="2:68" s="36" customFormat="1" ht="12" customHeight="1" x14ac:dyDescent="0.2">
      <c r="B70" s="57" t="s">
        <v>177</v>
      </c>
      <c r="C70" s="48" t="s">
        <v>243</v>
      </c>
      <c r="D70" s="48"/>
      <c r="E70" s="61">
        <v>4367</v>
      </c>
      <c r="F70" s="63"/>
      <c r="G70" s="61">
        <v>-1371</v>
      </c>
      <c r="H70" s="61"/>
      <c r="I70" s="61" t="e">
        <v>#VALUE!</v>
      </c>
      <c r="J70" s="61"/>
      <c r="K70" s="61">
        <v>1154</v>
      </c>
      <c r="L70" s="61"/>
      <c r="M70" s="61" t="e">
        <v>#VALUE!</v>
      </c>
      <c r="N70" s="61"/>
      <c r="O70" s="61">
        <v>64</v>
      </c>
      <c r="P70" s="61"/>
      <c r="Q70" s="61" t="e">
        <v>#VALUE!</v>
      </c>
      <c r="R70" s="61"/>
      <c r="S70" s="61">
        <v>2427</v>
      </c>
      <c r="T70" s="61"/>
      <c r="U70" s="61">
        <v>183</v>
      </c>
      <c r="V70" s="61"/>
      <c r="W70" s="61">
        <v>1487</v>
      </c>
      <c r="X70" s="61"/>
      <c r="Y70" s="61">
        <v>754</v>
      </c>
      <c r="Z70" s="61"/>
      <c r="AA70" s="61">
        <v>0</v>
      </c>
      <c r="AB70" s="61"/>
      <c r="AC70" s="61">
        <v>21</v>
      </c>
      <c r="AD70" s="61"/>
      <c r="AE70" s="61">
        <v>65</v>
      </c>
      <c r="AF70" s="61"/>
      <c r="AG70" s="61">
        <v>94</v>
      </c>
      <c r="AH70" s="1"/>
    </row>
    <row r="71" spans="2:68" s="36" customFormat="1" ht="12" customHeight="1" x14ac:dyDescent="0.2">
      <c r="B71" s="57" t="s">
        <v>178</v>
      </c>
      <c r="C71" s="48" t="s">
        <v>28</v>
      </c>
      <c r="D71" s="48"/>
      <c r="E71" s="61">
        <v>2165</v>
      </c>
      <c r="F71" s="63"/>
      <c r="G71" s="61">
        <v>-41</v>
      </c>
      <c r="H71" s="61"/>
      <c r="I71" s="61" t="e">
        <v>#VALUE!</v>
      </c>
      <c r="J71" s="61"/>
      <c r="K71" s="61">
        <v>2096</v>
      </c>
      <c r="L71" s="61"/>
      <c r="M71" s="61" t="e">
        <v>#VALUE!</v>
      </c>
      <c r="N71" s="61"/>
      <c r="O71" s="61">
        <v>360</v>
      </c>
      <c r="P71" s="61"/>
      <c r="Q71" s="61" t="e">
        <v>#VALUE!</v>
      </c>
      <c r="R71" s="61"/>
      <c r="S71" s="61">
        <v>1672</v>
      </c>
      <c r="T71" s="61"/>
      <c r="U71" s="61">
        <v>227</v>
      </c>
      <c r="V71" s="61"/>
      <c r="W71" s="61">
        <v>1045</v>
      </c>
      <c r="X71" s="61"/>
      <c r="Y71" s="61">
        <v>400</v>
      </c>
      <c r="Z71" s="61"/>
      <c r="AA71" s="61">
        <v>0</v>
      </c>
      <c r="AB71" s="61"/>
      <c r="AC71" s="61">
        <v>53</v>
      </c>
      <c r="AD71" s="61"/>
      <c r="AE71" s="61">
        <v>1097</v>
      </c>
      <c r="AF71" s="61"/>
      <c r="AG71" s="61">
        <v>135</v>
      </c>
      <c r="AH71" s="1"/>
      <c r="AI71" s="59"/>
      <c r="AJ71" s="59"/>
      <c r="AK71" s="59"/>
      <c r="AM71" s="59"/>
    </row>
    <row r="72" spans="2:68" s="36" customFormat="1" ht="12" customHeight="1" x14ac:dyDescent="0.2">
      <c r="B72" s="57" t="s">
        <v>179</v>
      </c>
      <c r="C72" s="48" t="s">
        <v>247</v>
      </c>
      <c r="D72" s="48"/>
      <c r="E72" s="61">
        <v>107382</v>
      </c>
      <c r="F72" s="63"/>
      <c r="G72" s="61">
        <v>-5803</v>
      </c>
      <c r="H72" s="61"/>
      <c r="I72" s="61" t="e">
        <v>#VALUE!</v>
      </c>
      <c r="J72" s="61"/>
      <c r="K72" s="61">
        <v>21725</v>
      </c>
      <c r="L72" s="61"/>
      <c r="M72" s="61" t="e">
        <v>#VALUE!</v>
      </c>
      <c r="N72" s="61"/>
      <c r="O72" s="61">
        <v>13555</v>
      </c>
      <c r="P72" s="61"/>
      <c r="Q72" s="61" t="e">
        <v>#VALUE!</v>
      </c>
      <c r="R72" s="61"/>
      <c r="S72" s="61">
        <v>68670</v>
      </c>
      <c r="T72" s="61"/>
      <c r="U72" s="61">
        <v>28808</v>
      </c>
      <c r="V72" s="61"/>
      <c r="W72" s="61">
        <v>30776</v>
      </c>
      <c r="X72" s="61"/>
      <c r="Y72" s="61">
        <v>9087</v>
      </c>
      <c r="Z72" s="61"/>
      <c r="AA72" s="61">
        <v>0</v>
      </c>
      <c r="AB72" s="61"/>
      <c r="AC72" s="61">
        <v>4070</v>
      </c>
      <c r="AD72" s="61"/>
      <c r="AE72" s="61" t="e">
        <v>#VALUE!</v>
      </c>
      <c r="AF72" s="61"/>
      <c r="AG72" s="61">
        <v>4952</v>
      </c>
      <c r="AH72" s="1"/>
      <c r="AI72" s="59"/>
      <c r="AJ72" s="59"/>
      <c r="AK72" s="59"/>
      <c r="AM72" s="59"/>
    </row>
    <row r="73" spans="2:68" s="36" customFormat="1" ht="12" customHeight="1" x14ac:dyDescent="0.2">
      <c r="B73" s="57" t="s">
        <v>180</v>
      </c>
      <c r="C73" s="48" t="s">
        <v>320</v>
      </c>
      <c r="D73" s="48"/>
      <c r="E73" s="61">
        <v>15966</v>
      </c>
      <c r="F73" s="63"/>
      <c r="G73" s="61">
        <v>-982</v>
      </c>
      <c r="H73" s="61"/>
      <c r="I73" s="61" t="e">
        <v>#VALUE!</v>
      </c>
      <c r="J73" s="61"/>
      <c r="K73" s="61">
        <v>13525</v>
      </c>
      <c r="L73" s="61"/>
      <c r="M73" s="61" t="e">
        <v>#VALUE!</v>
      </c>
      <c r="N73" s="61"/>
      <c r="O73" s="61">
        <v>56</v>
      </c>
      <c r="P73" s="61"/>
      <c r="Q73" s="61" t="e">
        <v>#VALUE!</v>
      </c>
      <c r="R73" s="61"/>
      <c r="S73" s="61">
        <v>14924</v>
      </c>
      <c r="T73" s="61"/>
      <c r="U73" s="61">
        <v>2602</v>
      </c>
      <c r="V73" s="61"/>
      <c r="W73" s="61">
        <v>9591</v>
      </c>
      <c r="X73" s="61"/>
      <c r="Y73" s="61">
        <v>2733</v>
      </c>
      <c r="Z73" s="61"/>
      <c r="AA73" s="61">
        <v>0</v>
      </c>
      <c r="AB73" s="61"/>
      <c r="AC73" s="61">
        <v>609</v>
      </c>
      <c r="AD73" s="61"/>
      <c r="AE73" s="61" t="e">
        <v>#VALUE!</v>
      </c>
      <c r="AF73" s="61"/>
      <c r="AG73" s="61">
        <v>548</v>
      </c>
      <c r="AH73" s="1"/>
      <c r="AI73" s="59"/>
      <c r="AJ73" s="59"/>
      <c r="AK73" s="59"/>
      <c r="AM73" s="59"/>
    </row>
    <row r="74" spans="2:68" s="36" customFormat="1" ht="12" customHeight="1" x14ac:dyDescent="0.2">
      <c r="B74" s="57" t="s">
        <v>369</v>
      </c>
      <c r="C74" s="48" t="s">
        <v>116</v>
      </c>
      <c r="D74" s="48"/>
      <c r="E74" s="61">
        <v>0</v>
      </c>
      <c r="F74" s="61"/>
      <c r="G74" s="61">
        <v>0</v>
      </c>
      <c r="H74" s="61"/>
      <c r="I74" s="61">
        <v>0</v>
      </c>
      <c r="J74" s="61"/>
      <c r="K74" s="61">
        <v>0</v>
      </c>
      <c r="L74" s="61"/>
      <c r="M74" s="61">
        <v>0</v>
      </c>
      <c r="N74" s="61"/>
      <c r="O74" s="61">
        <v>0</v>
      </c>
      <c r="P74" s="61"/>
      <c r="Q74" s="61">
        <v>0</v>
      </c>
      <c r="R74" s="61"/>
      <c r="S74" s="61">
        <v>0</v>
      </c>
      <c r="T74" s="61"/>
      <c r="U74" s="61">
        <v>0</v>
      </c>
      <c r="V74" s="61"/>
      <c r="W74" s="61">
        <v>0</v>
      </c>
      <c r="X74" s="61"/>
      <c r="Y74" s="61">
        <v>0</v>
      </c>
      <c r="Z74" s="61"/>
      <c r="AA74" s="61">
        <v>0</v>
      </c>
      <c r="AB74" s="61"/>
      <c r="AC74" s="61">
        <v>0</v>
      </c>
      <c r="AD74" s="61"/>
      <c r="AE74" s="61" t="e">
        <v>#VALUE!</v>
      </c>
      <c r="AF74" s="61"/>
      <c r="AG74" s="61">
        <v>0</v>
      </c>
      <c r="AH74" s="1"/>
      <c r="AI74" s="59"/>
      <c r="AJ74" s="59"/>
      <c r="AK74" s="59"/>
      <c r="AM74" s="59"/>
    </row>
    <row r="75" spans="2:68" s="71" customFormat="1" ht="12" customHeight="1" x14ac:dyDescent="0.2">
      <c r="B75" s="57" t="s">
        <v>181</v>
      </c>
      <c r="C75" s="57" t="s">
        <v>115</v>
      </c>
      <c r="D75" s="57"/>
      <c r="E75" s="61">
        <v>634461</v>
      </c>
      <c r="F75" s="63"/>
      <c r="G75" s="61">
        <v>-25556</v>
      </c>
      <c r="H75" s="61"/>
      <c r="I75" s="61" t="e">
        <v>#VALUE!</v>
      </c>
      <c r="J75" s="61"/>
      <c r="K75" s="61">
        <v>147548</v>
      </c>
      <c r="L75" s="61"/>
      <c r="M75" s="61" t="e">
        <v>#VALUE!</v>
      </c>
      <c r="N75" s="61"/>
      <c r="O75" s="61">
        <v>27790</v>
      </c>
      <c r="P75" s="61"/>
      <c r="Q75" s="61" t="e">
        <v>#VALUE!</v>
      </c>
      <c r="R75" s="61"/>
      <c r="S75" s="61">
        <v>442983</v>
      </c>
      <c r="T75" s="61"/>
      <c r="U75" s="61">
        <v>111209</v>
      </c>
      <c r="V75" s="61"/>
      <c r="W75" s="61">
        <v>195664</v>
      </c>
      <c r="X75" s="61"/>
      <c r="Y75" s="61">
        <v>136099</v>
      </c>
      <c r="Z75" s="61"/>
      <c r="AA75" s="61">
        <v>5</v>
      </c>
      <c r="AB75" s="61"/>
      <c r="AC75" s="61">
        <v>21874</v>
      </c>
      <c r="AD75" s="61"/>
      <c r="AE75" s="61" t="e">
        <v>#VALUE!</v>
      </c>
      <c r="AF75" s="61"/>
      <c r="AG75" s="61">
        <v>37551</v>
      </c>
      <c r="AH75" s="1"/>
      <c r="AI75" s="70"/>
      <c r="AJ75" s="70"/>
      <c r="AK75" s="70"/>
      <c r="AM75" s="70"/>
    </row>
    <row r="76" spans="2:68" s="36" customFormat="1" ht="12" customHeight="1" x14ac:dyDescent="0.2">
      <c r="B76" s="57"/>
      <c r="C76" s="48"/>
      <c r="D76" s="48"/>
      <c r="E76" s="61"/>
      <c r="F76" s="60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1"/>
      <c r="AI76" s="59"/>
      <c r="AJ76" s="59"/>
      <c r="AK76" s="59"/>
      <c r="AM76" s="59"/>
    </row>
    <row r="77" spans="2:68" s="36" customFormat="1" ht="12" customHeight="1" x14ac:dyDescent="0.2">
      <c r="B77" s="57"/>
      <c r="C77" s="57" t="s">
        <v>501</v>
      </c>
      <c r="D77" s="57"/>
      <c r="E77" s="61"/>
      <c r="F77" s="60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1"/>
      <c r="AI77" s="73"/>
      <c r="AJ77" s="61"/>
      <c r="AK77" s="73"/>
      <c r="AL77" s="61"/>
      <c r="AM77" s="38"/>
      <c r="AN77" s="64"/>
      <c r="AO77" s="65"/>
      <c r="AP77" s="66"/>
      <c r="AQ77" s="67"/>
      <c r="AR77" s="66"/>
      <c r="AS77" s="67"/>
      <c r="AT77" s="66"/>
      <c r="AU77" s="67"/>
      <c r="AV77" s="67"/>
      <c r="AW77" s="67"/>
      <c r="AX77" s="66"/>
      <c r="AY77" s="67"/>
      <c r="AZ77" s="68"/>
      <c r="BA77" s="67"/>
      <c r="BB77" s="68"/>
      <c r="BC77" s="67"/>
      <c r="BD77" s="66"/>
      <c r="BE77" s="67"/>
      <c r="BF77" s="37"/>
      <c r="BG77" s="67"/>
      <c r="BH77" s="37"/>
      <c r="BI77" s="37"/>
      <c r="BJ77" s="37"/>
      <c r="BK77" s="67"/>
      <c r="BL77" s="37"/>
      <c r="BM77" s="69"/>
    </row>
    <row r="78" spans="2:68" s="36" customFormat="1" ht="12" customHeight="1" x14ac:dyDescent="0.2">
      <c r="B78" s="57"/>
      <c r="C78" s="57" t="s">
        <v>121</v>
      </c>
      <c r="D78" s="48"/>
      <c r="E78" s="61"/>
      <c r="F78" s="60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1"/>
      <c r="AI78" s="38"/>
      <c r="AJ78" s="74"/>
      <c r="AK78" s="65"/>
      <c r="AL78" s="66"/>
      <c r="AM78" s="67"/>
      <c r="AN78" s="66"/>
      <c r="AO78" s="67"/>
      <c r="AP78" s="66"/>
      <c r="AQ78" s="67"/>
      <c r="AR78" s="67"/>
      <c r="AS78" s="67"/>
      <c r="AT78" s="66"/>
      <c r="AU78" s="67"/>
      <c r="AV78" s="68"/>
      <c r="AW78" s="67"/>
      <c r="AX78" s="68"/>
      <c r="AY78" s="67"/>
      <c r="AZ78" s="66"/>
      <c r="BA78" s="67"/>
      <c r="BB78" s="68"/>
      <c r="BC78" s="67"/>
      <c r="BD78" s="68"/>
      <c r="BE78" s="67"/>
      <c r="BF78" s="68"/>
      <c r="BG78" s="67"/>
      <c r="BH78" s="68"/>
      <c r="BI78" s="69"/>
      <c r="BJ78" s="68"/>
      <c r="BK78" s="59"/>
      <c r="BL78" s="59"/>
      <c r="BM78" s="59"/>
      <c r="BN78" s="59"/>
      <c r="BP78" s="59"/>
    </row>
    <row r="79" spans="2:68" s="36" customFormat="1" ht="12" customHeight="1" x14ac:dyDescent="0.2">
      <c r="B79" s="57" t="s">
        <v>182</v>
      </c>
      <c r="C79" s="48" t="s">
        <v>207</v>
      </c>
      <c r="D79" s="48"/>
      <c r="E79" s="61">
        <v>6</v>
      </c>
      <c r="F79" s="63"/>
      <c r="G79" s="61">
        <v>-2</v>
      </c>
      <c r="H79" s="61"/>
      <c r="I79" s="61" t="e">
        <v>#VALUE!</v>
      </c>
      <c r="J79" s="61"/>
      <c r="K79" s="61">
        <v>5</v>
      </c>
      <c r="L79" s="61"/>
      <c r="M79" s="61" t="e">
        <v>#VALUE!</v>
      </c>
      <c r="N79" s="61"/>
      <c r="O79" s="61">
        <v>0</v>
      </c>
      <c r="P79" s="61"/>
      <c r="Q79" s="61" t="e">
        <v>#VALUE!</v>
      </c>
      <c r="R79" s="61"/>
      <c r="S79" s="61">
        <v>2</v>
      </c>
      <c r="T79" s="61"/>
      <c r="U79" s="61">
        <v>0</v>
      </c>
      <c r="V79" s="61"/>
      <c r="W79" s="61">
        <v>2</v>
      </c>
      <c r="X79" s="61"/>
      <c r="Y79" s="61">
        <v>0</v>
      </c>
      <c r="Z79" s="61"/>
      <c r="AA79" s="61">
        <v>0</v>
      </c>
      <c r="AB79" s="61"/>
      <c r="AC79" s="61">
        <v>0</v>
      </c>
      <c r="AD79" s="61"/>
      <c r="AE79" s="61">
        <v>0</v>
      </c>
      <c r="AF79" s="61"/>
      <c r="AG79" s="61">
        <v>0</v>
      </c>
      <c r="AH79" s="1"/>
      <c r="AI79" s="64"/>
      <c r="AJ79" s="65"/>
      <c r="AK79" s="66"/>
      <c r="AL79" s="67"/>
      <c r="AM79" s="66"/>
      <c r="AN79" s="67"/>
      <c r="AO79" s="66"/>
      <c r="AP79" s="67"/>
      <c r="AQ79" s="67"/>
      <c r="AR79" s="67"/>
      <c r="AS79" s="66"/>
      <c r="AT79" s="67"/>
      <c r="AU79" s="68"/>
      <c r="AV79" s="67"/>
      <c r="AW79" s="68"/>
      <c r="AX79" s="67"/>
      <c r="AY79" s="66"/>
      <c r="AZ79" s="67"/>
      <c r="BA79" s="37"/>
      <c r="BB79" s="67"/>
      <c r="BC79" s="37"/>
      <c r="BD79" s="37"/>
      <c r="BE79" s="37"/>
      <c r="BF79" s="67"/>
      <c r="BG79" s="37"/>
      <c r="BH79" s="69"/>
    </row>
    <row r="80" spans="2:68" s="36" customFormat="1" ht="12" customHeight="1" x14ac:dyDescent="0.2">
      <c r="B80" s="57" t="s">
        <v>183</v>
      </c>
      <c r="C80" s="48" t="s">
        <v>343</v>
      </c>
      <c r="D80" s="48"/>
      <c r="E80" s="61">
        <v>2</v>
      </c>
      <c r="F80" s="63"/>
      <c r="G80" s="61">
        <v>0</v>
      </c>
      <c r="H80" s="61"/>
      <c r="I80" s="61" t="e">
        <v>#VALUE!</v>
      </c>
      <c r="J80" s="61"/>
      <c r="K80" s="61">
        <v>2</v>
      </c>
      <c r="L80" s="61"/>
      <c r="M80" s="61" t="e">
        <v>#VALUE!</v>
      </c>
      <c r="N80" s="61"/>
      <c r="O80" s="61">
        <v>0</v>
      </c>
      <c r="P80" s="61"/>
      <c r="Q80" s="61" t="e">
        <v>#VALUE!</v>
      </c>
      <c r="R80" s="61"/>
      <c r="S80" s="61">
        <v>2</v>
      </c>
      <c r="T80" s="61"/>
      <c r="U80" s="61">
        <v>0</v>
      </c>
      <c r="V80" s="61"/>
      <c r="W80" s="61">
        <v>0</v>
      </c>
      <c r="X80" s="61"/>
      <c r="Y80" s="61">
        <v>2</v>
      </c>
      <c r="Z80" s="61"/>
      <c r="AA80" s="61">
        <v>0</v>
      </c>
      <c r="AB80" s="61"/>
      <c r="AC80" s="61">
        <v>0</v>
      </c>
      <c r="AD80" s="61"/>
      <c r="AE80" s="61">
        <v>0</v>
      </c>
      <c r="AF80" s="61"/>
      <c r="AG80" s="61">
        <v>0</v>
      </c>
      <c r="AH80" s="1"/>
      <c r="AI80" s="64"/>
      <c r="AJ80" s="65"/>
      <c r="AK80" s="66"/>
      <c r="AL80" s="67"/>
      <c r="AM80" s="66"/>
      <c r="AN80" s="67"/>
      <c r="AO80" s="66"/>
      <c r="AP80" s="67"/>
      <c r="AQ80" s="67"/>
      <c r="AR80" s="67"/>
      <c r="AS80" s="66"/>
      <c r="AT80" s="67"/>
      <c r="AU80" s="68"/>
      <c r="AV80" s="67"/>
      <c r="AW80" s="68"/>
      <c r="AX80" s="67"/>
      <c r="AY80" s="66"/>
      <c r="AZ80" s="67"/>
      <c r="BA80" s="37"/>
      <c r="BB80" s="67"/>
      <c r="BC80" s="37"/>
      <c r="BD80" s="37"/>
      <c r="BE80" s="37"/>
      <c r="BF80" s="67"/>
      <c r="BG80" s="37"/>
      <c r="BH80" s="69"/>
    </row>
    <row r="81" spans="2:62" s="36" customFormat="1" ht="12" customHeight="1" x14ac:dyDescent="0.2">
      <c r="B81" s="57" t="s">
        <v>184</v>
      </c>
      <c r="C81" s="48" t="s">
        <v>5</v>
      </c>
      <c r="D81" s="48"/>
      <c r="E81" s="61">
        <v>15</v>
      </c>
      <c r="F81" s="63"/>
      <c r="G81" s="61">
        <v>-3</v>
      </c>
      <c r="H81" s="61"/>
      <c r="I81" s="61" t="e">
        <v>#VALUE!</v>
      </c>
      <c r="J81" s="61"/>
      <c r="K81" s="61">
        <v>12</v>
      </c>
      <c r="L81" s="61"/>
      <c r="M81" s="61" t="e">
        <v>#VALUE!</v>
      </c>
      <c r="N81" s="61"/>
      <c r="O81" s="61">
        <v>3</v>
      </c>
      <c r="P81" s="61"/>
      <c r="Q81" s="61" t="e">
        <v>#VALUE!</v>
      </c>
      <c r="R81" s="61"/>
      <c r="S81" s="61">
        <v>12</v>
      </c>
      <c r="T81" s="61"/>
      <c r="U81" s="61">
        <v>0</v>
      </c>
      <c r="V81" s="61"/>
      <c r="W81" s="61">
        <v>3</v>
      </c>
      <c r="X81" s="61"/>
      <c r="Y81" s="61">
        <v>9</v>
      </c>
      <c r="Z81" s="61"/>
      <c r="AA81" s="61">
        <v>0</v>
      </c>
      <c r="AB81" s="61"/>
      <c r="AC81" s="61">
        <v>0</v>
      </c>
      <c r="AD81" s="61"/>
      <c r="AE81" s="61">
        <v>1274</v>
      </c>
      <c r="AF81" s="61"/>
      <c r="AG81" s="61">
        <v>0</v>
      </c>
      <c r="AH81" s="1"/>
      <c r="AI81" s="64"/>
      <c r="AJ81" s="65"/>
      <c r="AK81" s="66"/>
      <c r="AL81" s="67"/>
      <c r="AM81" s="66"/>
      <c r="AN81" s="67"/>
      <c r="AO81" s="66"/>
      <c r="AP81" s="67"/>
      <c r="AQ81" s="67"/>
      <c r="AR81" s="67"/>
      <c r="AS81" s="66"/>
      <c r="AT81" s="67"/>
      <c r="AU81" s="68"/>
      <c r="AV81" s="67"/>
      <c r="AW81" s="68"/>
      <c r="AX81" s="67"/>
      <c r="AY81" s="66"/>
      <c r="AZ81" s="67"/>
      <c r="BA81" s="37"/>
      <c r="BB81" s="67"/>
      <c r="BC81" s="37"/>
      <c r="BD81" s="37"/>
      <c r="BE81" s="37"/>
      <c r="BF81" s="67"/>
      <c r="BG81" s="37"/>
      <c r="BH81" s="69"/>
    </row>
    <row r="82" spans="2:62" s="36" customFormat="1" ht="12" customHeight="1" x14ac:dyDescent="0.2">
      <c r="B82" s="57" t="s">
        <v>185</v>
      </c>
      <c r="C82" s="48" t="s">
        <v>14</v>
      </c>
      <c r="D82" s="48"/>
      <c r="E82" s="61">
        <v>267</v>
      </c>
      <c r="F82" s="63"/>
      <c r="G82" s="61">
        <v>-2</v>
      </c>
      <c r="H82" s="61"/>
      <c r="I82" s="61" t="e">
        <v>#VALUE!</v>
      </c>
      <c r="J82" s="61"/>
      <c r="K82" s="61">
        <v>265</v>
      </c>
      <c r="L82" s="61"/>
      <c r="M82" s="61" t="e">
        <v>#VALUE!</v>
      </c>
      <c r="N82" s="61"/>
      <c r="O82" s="61">
        <v>33</v>
      </c>
      <c r="P82" s="61"/>
      <c r="Q82" s="61" t="e">
        <v>#VALUE!</v>
      </c>
      <c r="R82" s="61"/>
      <c r="S82" s="61">
        <v>109</v>
      </c>
      <c r="T82" s="61"/>
      <c r="U82" s="61">
        <v>0</v>
      </c>
      <c r="V82" s="61"/>
      <c r="W82" s="61">
        <v>108</v>
      </c>
      <c r="X82" s="61"/>
      <c r="Y82" s="61">
        <v>2</v>
      </c>
      <c r="Z82" s="61"/>
      <c r="AA82" s="61">
        <v>0</v>
      </c>
      <c r="AB82" s="61"/>
      <c r="AC82" s="61">
        <v>0</v>
      </c>
      <c r="AD82" s="61"/>
      <c r="AE82" s="61">
        <v>1313</v>
      </c>
      <c r="AF82" s="61"/>
      <c r="AG82" s="61">
        <v>2</v>
      </c>
      <c r="AH82" s="1"/>
      <c r="AI82" s="64"/>
      <c r="AJ82" s="65"/>
      <c r="AK82" s="66"/>
      <c r="AL82" s="67"/>
      <c r="AM82" s="66"/>
      <c r="AN82" s="67"/>
      <c r="AO82" s="66"/>
      <c r="AP82" s="67"/>
      <c r="AQ82" s="67"/>
      <c r="AR82" s="67"/>
      <c r="AS82" s="66"/>
      <c r="AT82" s="67"/>
      <c r="AU82" s="68"/>
      <c r="AV82" s="67"/>
      <c r="AW82" s="68"/>
      <c r="AX82" s="67"/>
      <c r="AY82" s="66"/>
      <c r="AZ82" s="67"/>
      <c r="BA82" s="37"/>
      <c r="BB82" s="67"/>
      <c r="BC82" s="37"/>
      <c r="BD82" s="37"/>
      <c r="BE82" s="37"/>
      <c r="BF82" s="67"/>
      <c r="BG82" s="37"/>
      <c r="BH82" s="69"/>
    </row>
    <row r="83" spans="2:62" s="36" customFormat="1" ht="12" customHeight="1" x14ac:dyDescent="0.2">
      <c r="B83" s="57" t="s">
        <v>187</v>
      </c>
      <c r="C83" s="48" t="s">
        <v>223</v>
      </c>
      <c r="D83" s="48"/>
      <c r="E83" s="61">
        <v>5694</v>
      </c>
      <c r="F83" s="63"/>
      <c r="G83" s="61">
        <v>-36</v>
      </c>
      <c r="H83" s="61"/>
      <c r="I83" s="61" t="e">
        <v>#VALUE!</v>
      </c>
      <c r="J83" s="61"/>
      <c r="K83" s="61">
        <v>1280</v>
      </c>
      <c r="L83" s="61"/>
      <c r="M83" s="61" t="e">
        <v>#VALUE!</v>
      </c>
      <c r="N83" s="61"/>
      <c r="O83" s="61">
        <v>465</v>
      </c>
      <c r="P83" s="61"/>
      <c r="Q83" s="61" t="e">
        <v>#VALUE!</v>
      </c>
      <c r="R83" s="61"/>
      <c r="S83" s="61">
        <v>857</v>
      </c>
      <c r="T83" s="61"/>
      <c r="U83" s="61">
        <v>17</v>
      </c>
      <c r="V83" s="61"/>
      <c r="W83" s="61">
        <v>813</v>
      </c>
      <c r="X83" s="61"/>
      <c r="Y83" s="61">
        <v>27</v>
      </c>
      <c r="Z83" s="61"/>
      <c r="AA83" s="61">
        <v>0</v>
      </c>
      <c r="AB83" s="61"/>
      <c r="AC83" s="61">
        <v>224</v>
      </c>
      <c r="AD83" s="61"/>
      <c r="AE83" s="61">
        <v>1498</v>
      </c>
      <c r="AF83" s="61"/>
      <c r="AG83" s="61">
        <v>229</v>
      </c>
      <c r="AH83" s="1"/>
      <c r="AI83" s="64"/>
      <c r="AJ83" s="65"/>
      <c r="AK83" s="66"/>
      <c r="AL83" s="67"/>
      <c r="AM83" s="67"/>
      <c r="AN83" s="67"/>
      <c r="AO83" s="67"/>
      <c r="AP83" s="67"/>
      <c r="AQ83" s="67"/>
      <c r="AR83" s="67"/>
      <c r="AS83" s="67"/>
      <c r="AT83" s="67"/>
      <c r="AU83" s="68"/>
      <c r="AV83" s="67"/>
      <c r="AW83" s="68"/>
      <c r="AX83" s="67"/>
      <c r="AY83" s="67"/>
      <c r="AZ83" s="67"/>
      <c r="BA83" s="37"/>
      <c r="BB83" s="67"/>
      <c r="BC83" s="37"/>
      <c r="BD83" s="67"/>
      <c r="BE83" s="37"/>
      <c r="BF83" s="67"/>
      <c r="BG83" s="37"/>
      <c r="BH83" s="69"/>
    </row>
    <row r="84" spans="2:62" s="36" customFormat="1" ht="12" customHeight="1" x14ac:dyDescent="0.2">
      <c r="B84" s="57" t="s">
        <v>189</v>
      </c>
      <c r="C84" s="48" t="s">
        <v>15</v>
      </c>
      <c r="D84" s="48"/>
      <c r="E84" s="61">
        <v>1074</v>
      </c>
      <c r="F84" s="63"/>
      <c r="G84" s="61">
        <v>-141</v>
      </c>
      <c r="H84" s="61"/>
      <c r="I84" s="61" t="e">
        <v>#VALUE!</v>
      </c>
      <c r="J84" s="61"/>
      <c r="K84" s="61">
        <v>918</v>
      </c>
      <c r="L84" s="61"/>
      <c r="M84" s="61" t="e">
        <v>#VALUE!</v>
      </c>
      <c r="N84" s="61"/>
      <c r="O84" s="61">
        <v>88</v>
      </c>
      <c r="P84" s="61"/>
      <c r="Q84" s="61" t="e">
        <v>#VALUE!</v>
      </c>
      <c r="R84" s="61"/>
      <c r="S84" s="61">
        <v>183</v>
      </c>
      <c r="T84" s="61"/>
      <c r="U84" s="61">
        <v>18</v>
      </c>
      <c r="V84" s="61"/>
      <c r="W84" s="61">
        <v>156</v>
      </c>
      <c r="X84" s="61"/>
      <c r="Y84" s="61">
        <v>8</v>
      </c>
      <c r="Z84" s="61"/>
      <c r="AA84" s="61">
        <v>0</v>
      </c>
      <c r="AB84" s="61"/>
      <c r="AC84" s="61">
        <v>367</v>
      </c>
      <c r="AD84" s="61"/>
      <c r="AE84" s="61">
        <v>4588</v>
      </c>
      <c r="AF84" s="61"/>
      <c r="AG84" s="61">
        <v>264</v>
      </c>
      <c r="AH84" s="1"/>
      <c r="AI84" s="64"/>
      <c r="AJ84" s="6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68"/>
      <c r="AV84" s="75"/>
      <c r="AW84" s="68"/>
      <c r="AX84" s="75"/>
      <c r="AY84" s="75"/>
      <c r="AZ84" s="75"/>
      <c r="BA84" s="37"/>
      <c r="BB84" s="37"/>
      <c r="BC84" s="37"/>
      <c r="BD84" s="37"/>
      <c r="BE84" s="37"/>
      <c r="BF84" s="37"/>
      <c r="BG84" s="37"/>
      <c r="BH84" s="69"/>
    </row>
    <row r="85" spans="2:62" s="36" customFormat="1" ht="12" customHeight="1" x14ac:dyDescent="0.2">
      <c r="B85" s="57" t="s">
        <v>193</v>
      </c>
      <c r="C85" s="48" t="s">
        <v>268</v>
      </c>
      <c r="D85" s="48"/>
      <c r="E85" s="61">
        <v>6824</v>
      </c>
      <c r="F85" s="63"/>
      <c r="G85" s="61">
        <v>-94</v>
      </c>
      <c r="H85" s="61"/>
      <c r="I85" s="61" t="e">
        <v>#VALUE!</v>
      </c>
      <c r="J85" s="61"/>
      <c r="K85" s="61">
        <v>4046</v>
      </c>
      <c r="L85" s="61"/>
      <c r="M85" s="61" t="e">
        <v>#VALUE!</v>
      </c>
      <c r="N85" s="61"/>
      <c r="O85" s="61">
        <v>1572</v>
      </c>
      <c r="P85" s="61"/>
      <c r="Q85" s="61" t="e">
        <v>#VALUE!</v>
      </c>
      <c r="R85" s="61"/>
      <c r="S85" s="61">
        <v>2111</v>
      </c>
      <c r="T85" s="61"/>
      <c r="U85" s="61">
        <v>429</v>
      </c>
      <c r="V85" s="61"/>
      <c r="W85" s="61">
        <v>1653</v>
      </c>
      <c r="X85" s="61"/>
      <c r="Y85" s="61">
        <v>29</v>
      </c>
      <c r="Z85" s="61"/>
      <c r="AA85" s="61">
        <v>0</v>
      </c>
      <c r="AB85" s="61"/>
      <c r="AC85" s="61">
        <v>277</v>
      </c>
      <c r="AD85" s="61"/>
      <c r="AE85" s="61">
        <v>3131</v>
      </c>
      <c r="AF85" s="61"/>
      <c r="AG85" s="61">
        <v>309</v>
      </c>
      <c r="AH85" s="1"/>
      <c r="AI85" s="64"/>
      <c r="AJ85" s="65"/>
      <c r="AK85" s="66"/>
      <c r="AL85" s="67"/>
      <c r="AM85" s="66"/>
      <c r="AN85" s="67"/>
      <c r="AO85" s="66"/>
      <c r="AP85" s="67"/>
      <c r="AQ85" s="67"/>
      <c r="AR85" s="67"/>
      <c r="AS85" s="66"/>
      <c r="AT85" s="67"/>
      <c r="AU85" s="68"/>
      <c r="AV85" s="67"/>
      <c r="AW85" s="68"/>
      <c r="AX85" s="67"/>
      <c r="AY85" s="66"/>
      <c r="AZ85" s="67"/>
      <c r="BA85" s="37"/>
      <c r="BB85" s="67"/>
      <c r="BC85" s="37"/>
      <c r="BD85" s="37"/>
      <c r="BE85" s="37"/>
      <c r="BF85" s="67"/>
      <c r="BG85" s="37"/>
      <c r="BH85" s="69"/>
    </row>
    <row r="86" spans="2:62" s="36" customFormat="1" ht="12" customHeight="1" x14ac:dyDescent="0.2">
      <c r="B86" s="57" t="s">
        <v>194</v>
      </c>
      <c r="C86" s="48" t="s">
        <v>36</v>
      </c>
      <c r="D86" s="48"/>
      <c r="E86" s="61">
        <v>111</v>
      </c>
      <c r="F86" s="63"/>
      <c r="G86" s="61">
        <v>-17</v>
      </c>
      <c r="H86" s="61"/>
      <c r="I86" s="61" t="e">
        <v>#VALUE!</v>
      </c>
      <c r="J86" s="61"/>
      <c r="K86" s="61">
        <v>89</v>
      </c>
      <c r="L86" s="61"/>
      <c r="M86" s="61" t="e">
        <v>#VALUE!</v>
      </c>
      <c r="N86" s="61"/>
      <c r="O86" s="61">
        <v>30</v>
      </c>
      <c r="P86" s="61"/>
      <c r="Q86" s="61" t="e">
        <v>#VALUE!</v>
      </c>
      <c r="R86" s="61"/>
      <c r="S86" s="61">
        <v>23</v>
      </c>
      <c r="T86" s="61"/>
      <c r="U86" s="61">
        <v>8</v>
      </c>
      <c r="V86" s="61"/>
      <c r="W86" s="61">
        <v>6</v>
      </c>
      <c r="X86" s="61"/>
      <c r="Y86" s="61">
        <v>9</v>
      </c>
      <c r="Z86" s="61"/>
      <c r="AA86" s="61">
        <v>0</v>
      </c>
      <c r="AB86" s="61"/>
      <c r="AC86" s="61">
        <v>12</v>
      </c>
      <c r="AD86" s="61"/>
      <c r="AE86" s="61" t="e">
        <v>#VALUE!</v>
      </c>
      <c r="AF86" s="61"/>
      <c r="AG86" s="61">
        <v>26</v>
      </c>
      <c r="AH86" s="1"/>
      <c r="AI86" s="64"/>
      <c r="AJ86" s="65"/>
      <c r="AK86" s="66"/>
      <c r="AL86" s="67"/>
      <c r="AM86" s="66"/>
      <c r="AN86" s="67"/>
      <c r="AO86" s="66"/>
      <c r="AP86" s="67"/>
      <c r="AQ86" s="67"/>
      <c r="AR86" s="67"/>
      <c r="AS86" s="66"/>
      <c r="AT86" s="67"/>
      <c r="AU86" s="68"/>
      <c r="AV86" s="67"/>
      <c r="AW86" s="68"/>
      <c r="AX86" s="67"/>
      <c r="AY86" s="66"/>
      <c r="AZ86" s="67"/>
      <c r="BA86" s="37"/>
      <c r="BB86" s="67"/>
      <c r="BC86" s="37"/>
      <c r="BD86" s="37"/>
      <c r="BE86" s="37"/>
      <c r="BF86" s="67"/>
      <c r="BG86" s="37"/>
      <c r="BH86" s="69"/>
    </row>
    <row r="87" spans="2:62" s="36" customFormat="1" ht="12" customHeight="1" x14ac:dyDescent="0.2">
      <c r="B87" s="57" t="s">
        <v>195</v>
      </c>
      <c r="C87" s="48" t="s">
        <v>37</v>
      </c>
      <c r="D87" s="48"/>
      <c r="E87" s="61">
        <v>8320</v>
      </c>
      <c r="F87" s="63"/>
      <c r="G87" s="61">
        <v>-271</v>
      </c>
      <c r="H87" s="61"/>
      <c r="I87" s="61" t="e">
        <v>#VALUE!</v>
      </c>
      <c r="J87" s="61"/>
      <c r="K87" s="61">
        <v>7475</v>
      </c>
      <c r="L87" s="61"/>
      <c r="M87" s="61" t="e">
        <v>#VALUE!</v>
      </c>
      <c r="N87" s="61"/>
      <c r="O87" s="61">
        <v>3387</v>
      </c>
      <c r="P87" s="61"/>
      <c r="Q87" s="61" t="e">
        <v>#VALUE!</v>
      </c>
      <c r="R87" s="61"/>
      <c r="S87" s="61">
        <v>4126</v>
      </c>
      <c r="T87" s="61"/>
      <c r="U87" s="61">
        <v>118</v>
      </c>
      <c r="V87" s="61"/>
      <c r="W87" s="61">
        <v>3575</v>
      </c>
      <c r="X87" s="61"/>
      <c r="Y87" s="61">
        <v>433</v>
      </c>
      <c r="Z87" s="61"/>
      <c r="AA87" s="61">
        <v>0</v>
      </c>
      <c r="AB87" s="61"/>
      <c r="AC87" s="61">
        <v>1675</v>
      </c>
      <c r="AD87" s="61"/>
      <c r="AE87" s="61" t="e">
        <v>#VALUE!</v>
      </c>
      <c r="AF87" s="61"/>
      <c r="AG87" s="61">
        <v>677</v>
      </c>
      <c r="AH87" s="1"/>
      <c r="AI87" s="64"/>
      <c r="AJ87" s="65"/>
      <c r="AK87" s="66"/>
      <c r="AL87" s="67"/>
      <c r="AM87" s="66"/>
      <c r="AN87" s="67"/>
      <c r="AO87" s="66"/>
      <c r="AP87" s="67"/>
      <c r="AQ87" s="67"/>
      <c r="AR87" s="67"/>
      <c r="AS87" s="66"/>
      <c r="AT87" s="67"/>
      <c r="AU87" s="68"/>
      <c r="AV87" s="67"/>
      <c r="AW87" s="68"/>
      <c r="AX87" s="67"/>
      <c r="AY87" s="66"/>
      <c r="AZ87" s="67"/>
      <c r="BA87" s="37"/>
      <c r="BB87" s="67"/>
      <c r="BC87" s="37"/>
      <c r="BD87" s="37"/>
      <c r="BE87" s="37"/>
      <c r="BF87" s="67"/>
      <c r="BG87" s="37"/>
      <c r="BH87" s="69"/>
    </row>
    <row r="88" spans="2:62" s="36" customFormat="1" ht="12" customHeight="1" x14ac:dyDescent="0.2">
      <c r="B88" s="57" t="s">
        <v>338</v>
      </c>
      <c r="C88" s="48" t="s">
        <v>500</v>
      </c>
      <c r="D88" s="48"/>
      <c r="E88" s="61">
        <v>11</v>
      </c>
      <c r="F88" s="63"/>
      <c r="G88" s="61">
        <v>0</v>
      </c>
      <c r="H88" s="61"/>
      <c r="I88" s="61" t="e">
        <v>#VALUE!</v>
      </c>
      <c r="J88" s="61"/>
      <c r="K88" s="61">
        <v>11</v>
      </c>
      <c r="L88" s="61"/>
      <c r="M88" s="61" t="e">
        <v>#VALUE!</v>
      </c>
      <c r="N88" s="61"/>
      <c r="O88" s="61">
        <v>0</v>
      </c>
      <c r="P88" s="61"/>
      <c r="Q88" s="61" t="e">
        <v>#VALUE!</v>
      </c>
      <c r="R88" s="61"/>
      <c r="S88" s="61">
        <v>26</v>
      </c>
      <c r="T88" s="61"/>
      <c r="U88" s="61">
        <v>0</v>
      </c>
      <c r="V88" s="61"/>
      <c r="W88" s="61">
        <v>17</v>
      </c>
      <c r="X88" s="61"/>
      <c r="Y88" s="61">
        <v>9</v>
      </c>
      <c r="Z88" s="61"/>
      <c r="AA88" s="61">
        <v>0</v>
      </c>
      <c r="AB88" s="61"/>
      <c r="AC88" s="61">
        <v>0</v>
      </c>
      <c r="AD88" s="61"/>
      <c r="AE88" s="61" t="e">
        <v>#VALUE!</v>
      </c>
      <c r="AF88" s="61"/>
      <c r="AG88" s="61">
        <v>6</v>
      </c>
      <c r="AH88" s="1"/>
      <c r="AI88" s="64"/>
      <c r="AJ88" s="65"/>
      <c r="AK88" s="66"/>
      <c r="AL88" s="67"/>
      <c r="AM88" s="66"/>
      <c r="AN88" s="67"/>
      <c r="AO88" s="66"/>
      <c r="AP88" s="67"/>
      <c r="AQ88" s="67"/>
      <c r="AR88" s="67"/>
      <c r="AS88" s="66"/>
      <c r="AT88" s="67"/>
      <c r="AU88" s="68"/>
      <c r="AV88" s="67"/>
      <c r="AW88" s="68"/>
      <c r="AX88" s="67"/>
      <c r="AY88" s="66"/>
      <c r="AZ88" s="67"/>
      <c r="BA88" s="37"/>
      <c r="BB88" s="67"/>
      <c r="BC88" s="37"/>
      <c r="BD88" s="37"/>
      <c r="BE88" s="37"/>
      <c r="BF88" s="67"/>
      <c r="BG88" s="37"/>
      <c r="BH88" s="69"/>
    </row>
    <row r="89" spans="2:62" s="36" customFormat="1" ht="12" customHeight="1" x14ac:dyDescent="0.2">
      <c r="B89" s="57" t="s">
        <v>198</v>
      </c>
      <c r="C89" s="48" t="s">
        <v>58</v>
      </c>
      <c r="D89" s="48"/>
      <c r="E89" s="61">
        <v>25364</v>
      </c>
      <c r="F89" s="63"/>
      <c r="G89" s="61">
        <v>-342</v>
      </c>
      <c r="H89" s="61"/>
      <c r="I89" s="61" t="e">
        <v>#VALUE!</v>
      </c>
      <c r="J89" s="61"/>
      <c r="K89" s="61">
        <v>14356</v>
      </c>
      <c r="L89" s="61"/>
      <c r="M89" s="61" t="e">
        <v>#VALUE!</v>
      </c>
      <c r="N89" s="61"/>
      <c r="O89" s="61">
        <v>9741</v>
      </c>
      <c r="P89" s="61"/>
      <c r="Q89" s="61" t="e">
        <v>#VALUE!</v>
      </c>
      <c r="R89" s="61"/>
      <c r="S89" s="61">
        <v>12851</v>
      </c>
      <c r="T89" s="61"/>
      <c r="U89" s="61">
        <v>812</v>
      </c>
      <c r="V89" s="61"/>
      <c r="W89" s="61">
        <v>8870</v>
      </c>
      <c r="X89" s="61"/>
      <c r="Y89" s="61">
        <v>3169</v>
      </c>
      <c r="Z89" s="61"/>
      <c r="AA89" s="61">
        <v>0</v>
      </c>
      <c r="AB89" s="61"/>
      <c r="AC89" s="61">
        <v>1133</v>
      </c>
      <c r="AD89" s="61"/>
      <c r="AE89" s="61" t="e">
        <v>#VALUE!</v>
      </c>
      <c r="AF89" s="61"/>
      <c r="AG89" s="61">
        <v>1130</v>
      </c>
      <c r="AH89" s="1"/>
      <c r="AI89" s="64"/>
      <c r="AJ89" s="65"/>
      <c r="AK89" s="66"/>
      <c r="AL89" s="67"/>
      <c r="AM89" s="66"/>
      <c r="AN89" s="67"/>
      <c r="AO89" s="66"/>
      <c r="AP89" s="67"/>
      <c r="AQ89" s="67"/>
      <c r="AR89" s="67"/>
      <c r="AS89" s="66"/>
      <c r="AT89" s="67"/>
      <c r="AU89" s="68"/>
      <c r="AV89" s="67"/>
      <c r="AW89" s="68"/>
      <c r="AX89" s="67"/>
      <c r="AY89" s="66"/>
      <c r="AZ89" s="67"/>
      <c r="BA89" s="37"/>
      <c r="BB89" s="67"/>
      <c r="BC89" s="37"/>
      <c r="BD89" s="37"/>
      <c r="BE89" s="37"/>
      <c r="BF89" s="67"/>
      <c r="BG89" s="37"/>
      <c r="BH89" s="69"/>
    </row>
    <row r="90" spans="2:62" s="36" customFormat="1" ht="12" customHeight="1" x14ac:dyDescent="0.2">
      <c r="B90" s="57" t="s">
        <v>199</v>
      </c>
      <c r="C90" s="48" t="s">
        <v>61</v>
      </c>
      <c r="D90" s="48"/>
      <c r="E90" s="61">
        <v>42</v>
      </c>
      <c r="F90" s="63"/>
      <c r="G90" s="61">
        <v>8</v>
      </c>
      <c r="H90" s="61"/>
      <c r="I90" s="61" t="e">
        <v>#VALUE!</v>
      </c>
      <c r="J90" s="61"/>
      <c r="K90" s="61">
        <v>50</v>
      </c>
      <c r="L90" s="61"/>
      <c r="M90" s="61" t="e">
        <v>#VALUE!</v>
      </c>
      <c r="N90" s="61"/>
      <c r="O90" s="61">
        <v>27</v>
      </c>
      <c r="P90" s="61"/>
      <c r="Q90" s="61" t="e">
        <v>#VALUE!</v>
      </c>
      <c r="R90" s="61"/>
      <c r="S90" s="61">
        <v>33</v>
      </c>
      <c r="T90" s="61"/>
      <c r="U90" s="61">
        <v>0</v>
      </c>
      <c r="V90" s="61"/>
      <c r="W90" s="61">
        <v>20</v>
      </c>
      <c r="X90" s="61"/>
      <c r="Y90" s="61">
        <v>14</v>
      </c>
      <c r="Z90" s="61"/>
      <c r="AA90" s="61">
        <v>0</v>
      </c>
      <c r="AB90" s="61"/>
      <c r="AC90" s="61">
        <v>0</v>
      </c>
      <c r="AD90" s="61"/>
      <c r="AE90" s="61" t="e">
        <v>#VALUE!</v>
      </c>
      <c r="AF90" s="61"/>
      <c r="AG90" s="61">
        <v>0</v>
      </c>
      <c r="AH90" s="1"/>
      <c r="AI90" s="64"/>
      <c r="AJ90" s="65"/>
      <c r="AK90" s="66"/>
      <c r="AL90" s="67"/>
      <c r="AM90" s="66"/>
      <c r="AN90" s="67"/>
      <c r="AO90" s="66"/>
      <c r="AP90" s="67"/>
      <c r="AQ90" s="67"/>
      <c r="AR90" s="67"/>
      <c r="AS90" s="66"/>
      <c r="AT90" s="67"/>
      <c r="AU90" s="68"/>
      <c r="AV90" s="67"/>
      <c r="AW90" s="68"/>
      <c r="AX90" s="67"/>
      <c r="AY90" s="66"/>
      <c r="AZ90" s="67"/>
      <c r="BA90" s="37"/>
      <c r="BB90" s="67"/>
      <c r="BC90" s="37"/>
      <c r="BD90" s="37"/>
      <c r="BE90" s="37"/>
      <c r="BF90" s="67"/>
      <c r="BG90" s="37"/>
      <c r="BH90" s="69"/>
    </row>
    <row r="91" spans="2:62" s="36" customFormat="1" ht="12" customHeight="1" x14ac:dyDescent="0.2">
      <c r="B91" s="57" t="s">
        <v>370</v>
      </c>
      <c r="C91" s="48" t="s">
        <v>116</v>
      </c>
      <c r="D91" s="48"/>
      <c r="E91" s="61">
        <v>0</v>
      </c>
      <c r="F91" s="63"/>
      <c r="G91" s="61">
        <v>0</v>
      </c>
      <c r="H91" s="61"/>
      <c r="I91" s="61" t="e">
        <v>#VALUE!</v>
      </c>
      <c r="J91" s="61"/>
      <c r="K91" s="61">
        <v>0</v>
      </c>
      <c r="L91" s="61"/>
      <c r="M91" s="61" t="e">
        <v>#VALUE!</v>
      </c>
      <c r="N91" s="61"/>
      <c r="O91" s="61">
        <v>0</v>
      </c>
      <c r="P91" s="61"/>
      <c r="Q91" s="61" t="e">
        <v>#VALUE!</v>
      </c>
      <c r="R91" s="61"/>
      <c r="S91" s="61">
        <v>0</v>
      </c>
      <c r="T91" s="61"/>
      <c r="U91" s="61">
        <v>0</v>
      </c>
      <c r="V91" s="61"/>
      <c r="W91" s="61">
        <v>0</v>
      </c>
      <c r="X91" s="61"/>
      <c r="Y91" s="61">
        <v>0</v>
      </c>
      <c r="Z91" s="61"/>
      <c r="AA91" s="61">
        <v>0</v>
      </c>
      <c r="AB91" s="61"/>
      <c r="AC91" s="61">
        <v>0</v>
      </c>
      <c r="AD91" s="61"/>
      <c r="AE91" s="61" t="e">
        <v>#VALUE!</v>
      </c>
      <c r="AF91" s="61"/>
      <c r="AG91" s="61">
        <v>0</v>
      </c>
      <c r="AH91" s="1"/>
      <c r="AI91" s="64"/>
      <c r="AJ91" s="65"/>
      <c r="AK91" s="66"/>
      <c r="AL91" s="67"/>
      <c r="AM91" s="66"/>
      <c r="AN91" s="67"/>
      <c r="AO91" s="66"/>
      <c r="AP91" s="67"/>
      <c r="AQ91" s="67"/>
      <c r="AR91" s="67"/>
      <c r="AS91" s="66"/>
      <c r="AT91" s="67"/>
      <c r="AU91" s="68"/>
      <c r="AV91" s="67"/>
      <c r="AW91" s="68"/>
      <c r="AX91" s="67"/>
      <c r="AY91" s="66"/>
      <c r="AZ91" s="67"/>
      <c r="BA91" s="37"/>
      <c r="BB91" s="67"/>
      <c r="BC91" s="37"/>
      <c r="BD91" s="37"/>
      <c r="BE91" s="37"/>
      <c r="BF91" s="67"/>
      <c r="BG91" s="37"/>
      <c r="BH91" s="69"/>
    </row>
    <row r="92" spans="2:62" s="71" customFormat="1" ht="12" customHeight="1" x14ac:dyDescent="0.2">
      <c r="B92" s="76" t="s">
        <v>200</v>
      </c>
      <c r="C92" s="57" t="s">
        <v>115</v>
      </c>
      <c r="D92" s="57"/>
      <c r="E92" s="61">
        <v>47739</v>
      </c>
      <c r="F92" s="63"/>
      <c r="G92" s="61">
        <v>-901</v>
      </c>
      <c r="H92" s="61"/>
      <c r="I92" s="61" t="e">
        <v>#VALUE!</v>
      </c>
      <c r="J92" s="61"/>
      <c r="K92" s="61">
        <v>28517</v>
      </c>
      <c r="L92" s="61"/>
      <c r="M92" s="61" t="e">
        <v>#VALUE!</v>
      </c>
      <c r="N92" s="61"/>
      <c r="O92" s="61">
        <v>15347</v>
      </c>
      <c r="P92" s="61"/>
      <c r="Q92" s="61" t="e">
        <v>#VALUE!</v>
      </c>
      <c r="R92" s="61"/>
      <c r="S92" s="61">
        <v>20339</v>
      </c>
      <c r="T92" s="61"/>
      <c r="U92" s="61">
        <v>1401</v>
      </c>
      <c r="V92" s="61"/>
      <c r="W92" s="61">
        <v>15224</v>
      </c>
      <c r="X92" s="61"/>
      <c r="Y92" s="61">
        <v>3711</v>
      </c>
      <c r="Z92" s="61"/>
      <c r="AA92" s="61">
        <v>0</v>
      </c>
      <c r="AB92" s="61"/>
      <c r="AC92" s="61">
        <v>3688</v>
      </c>
      <c r="AD92" s="61"/>
      <c r="AE92" s="61" t="e">
        <v>#VALUE!</v>
      </c>
      <c r="AF92" s="61"/>
      <c r="AG92" s="61">
        <v>2642</v>
      </c>
      <c r="AH92" s="1"/>
      <c r="AI92" s="77"/>
      <c r="AJ92" s="78"/>
      <c r="AK92" s="79"/>
      <c r="AL92" s="80"/>
      <c r="AM92" s="79"/>
      <c r="AN92" s="80"/>
      <c r="AO92" s="79"/>
      <c r="AP92" s="80"/>
      <c r="AQ92" s="80"/>
      <c r="AR92" s="80"/>
      <c r="AS92" s="79"/>
      <c r="AT92" s="80"/>
      <c r="AU92" s="81"/>
      <c r="AV92" s="80"/>
      <c r="AW92" s="81"/>
      <c r="AX92" s="80"/>
      <c r="AY92" s="79"/>
      <c r="AZ92" s="80"/>
      <c r="BA92" s="82"/>
      <c r="BB92" s="80"/>
      <c r="BC92" s="82"/>
      <c r="BD92" s="82"/>
      <c r="BE92" s="82"/>
      <c r="BF92" s="80"/>
      <c r="BG92" s="82"/>
      <c r="BH92" s="83"/>
    </row>
    <row r="93" spans="2:62" s="36" customFormat="1" ht="12" customHeight="1" x14ac:dyDescent="0.2">
      <c r="B93" s="57"/>
      <c r="C93" s="57"/>
      <c r="D93" s="57"/>
      <c r="E93" s="61"/>
      <c r="F93" s="72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1"/>
      <c r="AI93" s="64"/>
      <c r="AJ93" s="65"/>
      <c r="AK93" s="66"/>
      <c r="AL93" s="67"/>
      <c r="AM93" s="66"/>
      <c r="AN93" s="67"/>
      <c r="AO93" s="66"/>
      <c r="AP93" s="67"/>
      <c r="AQ93" s="67"/>
      <c r="AR93" s="67"/>
      <c r="AS93" s="66"/>
      <c r="AT93" s="67"/>
      <c r="AU93" s="68"/>
      <c r="AV93" s="67"/>
      <c r="AW93" s="68"/>
      <c r="AX93" s="67"/>
      <c r="AY93" s="66"/>
      <c r="AZ93" s="67"/>
      <c r="BA93" s="37"/>
      <c r="BB93" s="67"/>
      <c r="BC93" s="37"/>
      <c r="BD93" s="37"/>
      <c r="BE93" s="37"/>
      <c r="BF93" s="67"/>
      <c r="BG93" s="37"/>
      <c r="BH93" s="69"/>
    </row>
    <row r="94" spans="2:62" s="36" customFormat="1" ht="12" customHeight="1" x14ac:dyDescent="0.2">
      <c r="B94" s="57"/>
      <c r="C94" s="57" t="s">
        <v>371</v>
      </c>
      <c r="D94" s="48"/>
      <c r="E94" s="61"/>
      <c r="F94" s="60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1"/>
      <c r="AI94" s="45"/>
      <c r="AJ94" s="65"/>
      <c r="AK94" s="64"/>
      <c r="AL94" s="65"/>
      <c r="AM94" s="66"/>
      <c r="AN94" s="67"/>
      <c r="AO94" s="66"/>
      <c r="AP94" s="67"/>
      <c r="AQ94" s="66"/>
      <c r="AR94" s="67"/>
      <c r="AS94" s="67"/>
      <c r="AT94" s="67"/>
      <c r="AU94" s="66"/>
      <c r="AV94" s="67"/>
      <c r="AW94" s="68"/>
      <c r="AX94" s="67"/>
      <c r="AY94" s="68"/>
      <c r="AZ94" s="67"/>
      <c r="BA94" s="66"/>
      <c r="BB94" s="67"/>
      <c r="BC94" s="37"/>
      <c r="BD94" s="67"/>
      <c r="BE94" s="37"/>
      <c r="BF94" s="37"/>
      <c r="BG94" s="37"/>
      <c r="BH94" s="67"/>
      <c r="BI94" s="37"/>
      <c r="BJ94" s="69"/>
    </row>
    <row r="95" spans="2:62" s="36" customFormat="1" ht="12" customHeight="1" x14ac:dyDescent="0.2">
      <c r="B95" s="57" t="s">
        <v>331</v>
      </c>
      <c r="C95" s="48" t="s">
        <v>226</v>
      </c>
      <c r="D95" s="48"/>
      <c r="E95" s="61">
        <v>830</v>
      </c>
      <c r="F95" s="63"/>
      <c r="G95" s="61">
        <v>-18</v>
      </c>
      <c r="H95" s="61"/>
      <c r="I95" s="61" t="e">
        <v>#VALUE!</v>
      </c>
      <c r="J95" s="61"/>
      <c r="K95" s="61">
        <v>17</v>
      </c>
      <c r="L95" s="61"/>
      <c r="M95" s="61" t="e">
        <v>#VALUE!</v>
      </c>
      <c r="N95" s="61"/>
      <c r="O95" s="61">
        <v>12</v>
      </c>
      <c r="P95" s="61"/>
      <c r="Q95" s="61" t="e">
        <v>#VALUE!</v>
      </c>
      <c r="R95" s="61"/>
      <c r="S95" s="61">
        <v>527</v>
      </c>
      <c r="T95" s="61"/>
      <c r="U95" s="61">
        <v>0</v>
      </c>
      <c r="V95" s="61"/>
      <c r="W95" s="61">
        <v>523</v>
      </c>
      <c r="X95" s="61"/>
      <c r="Y95" s="61">
        <v>3</v>
      </c>
      <c r="Z95" s="61"/>
      <c r="AA95" s="61">
        <v>0</v>
      </c>
      <c r="AB95" s="61"/>
      <c r="AC95" s="61">
        <v>0</v>
      </c>
      <c r="AD95" s="61"/>
      <c r="AE95" s="61">
        <v>124</v>
      </c>
      <c r="AF95" s="61"/>
      <c r="AG95" s="61">
        <v>118</v>
      </c>
      <c r="AH95" s="1"/>
      <c r="AI95" s="84"/>
      <c r="AJ95" s="65"/>
      <c r="AK95" s="37"/>
      <c r="AL95" s="67"/>
      <c r="AM95" s="66"/>
      <c r="AN95" s="67"/>
      <c r="AO95" s="66"/>
      <c r="AP95" s="67"/>
      <c r="AQ95" s="66"/>
      <c r="AR95" s="67"/>
      <c r="AS95" s="67"/>
      <c r="AT95" s="67"/>
      <c r="AU95" s="66"/>
      <c r="AV95" s="67"/>
      <c r="AW95" s="68"/>
      <c r="AX95" s="67"/>
      <c r="AY95" s="68"/>
      <c r="AZ95" s="67"/>
      <c r="BA95" s="66"/>
      <c r="BB95" s="67"/>
      <c r="BC95" s="37"/>
      <c r="BD95" s="67"/>
      <c r="BE95" s="37"/>
      <c r="BF95" s="67"/>
      <c r="BG95" s="37"/>
      <c r="BH95" s="67"/>
      <c r="BI95" s="37"/>
      <c r="BJ95" s="69"/>
    </row>
    <row r="96" spans="2:62" s="36" customFormat="1" ht="12" customHeight="1" x14ac:dyDescent="0.2">
      <c r="B96" s="57" t="s">
        <v>332</v>
      </c>
      <c r="C96" s="48" t="s">
        <v>209</v>
      </c>
      <c r="D96" s="48"/>
      <c r="E96" s="61">
        <v>1828</v>
      </c>
      <c r="F96" s="63"/>
      <c r="G96" s="61">
        <v>-866</v>
      </c>
      <c r="H96" s="61"/>
      <c r="I96" s="61" t="e">
        <v>#VALUE!</v>
      </c>
      <c r="J96" s="61"/>
      <c r="K96" s="61">
        <v>962</v>
      </c>
      <c r="L96" s="61"/>
      <c r="M96" s="61" t="e">
        <v>#VALUE!</v>
      </c>
      <c r="N96" s="61"/>
      <c r="O96" s="61">
        <v>44</v>
      </c>
      <c r="P96" s="61"/>
      <c r="Q96" s="61" t="e">
        <v>#VALUE!</v>
      </c>
      <c r="R96" s="61"/>
      <c r="S96" s="61">
        <v>866</v>
      </c>
      <c r="T96" s="61"/>
      <c r="U96" s="61">
        <v>-154</v>
      </c>
      <c r="V96" s="61"/>
      <c r="W96" s="61">
        <v>994</v>
      </c>
      <c r="X96" s="61"/>
      <c r="Y96" s="61">
        <v>27</v>
      </c>
      <c r="Z96" s="61"/>
      <c r="AA96" s="61">
        <v>0</v>
      </c>
      <c r="AB96" s="61"/>
      <c r="AC96" s="61">
        <v>0</v>
      </c>
      <c r="AD96" s="61"/>
      <c r="AE96" s="61">
        <v>26</v>
      </c>
      <c r="AF96" s="61"/>
      <c r="AG96" s="61">
        <v>145</v>
      </c>
      <c r="AH96" s="1"/>
      <c r="AI96" s="84"/>
      <c r="AJ96" s="65"/>
      <c r="AK96" s="37"/>
      <c r="AL96" s="67"/>
      <c r="AM96" s="66"/>
      <c r="AN96" s="67"/>
      <c r="AO96" s="66"/>
      <c r="AP96" s="67"/>
      <c r="AQ96" s="66"/>
      <c r="AR96" s="67"/>
      <c r="AS96" s="67"/>
      <c r="AT96" s="67"/>
      <c r="AU96" s="66"/>
      <c r="AV96" s="67"/>
      <c r="AW96" s="68"/>
      <c r="AX96" s="66"/>
      <c r="AY96" s="68"/>
      <c r="AZ96" s="66"/>
      <c r="BA96" s="66"/>
      <c r="BB96" s="66"/>
      <c r="BC96" s="37"/>
      <c r="BD96" s="37"/>
      <c r="BE96" s="37"/>
      <c r="BF96" s="37"/>
      <c r="BG96" s="37"/>
      <c r="BH96" s="37"/>
      <c r="BI96" s="37"/>
      <c r="BJ96" s="37"/>
    </row>
    <row r="97" spans="2:62" s="36" customFormat="1" ht="12" customHeight="1" x14ac:dyDescent="0.2">
      <c r="B97" s="57" t="s">
        <v>333</v>
      </c>
      <c r="C97" s="48" t="s">
        <v>9</v>
      </c>
      <c r="D97" s="48"/>
      <c r="E97" s="61">
        <v>1828</v>
      </c>
      <c r="F97" s="63"/>
      <c r="G97" s="61">
        <v>153</v>
      </c>
      <c r="H97" s="61"/>
      <c r="I97" s="61" t="e">
        <v>#VALUE!</v>
      </c>
      <c r="J97" s="61"/>
      <c r="K97" s="61">
        <v>279</v>
      </c>
      <c r="L97" s="61"/>
      <c r="M97" s="61" t="e">
        <v>#VALUE!</v>
      </c>
      <c r="N97" s="61"/>
      <c r="O97" s="61">
        <v>15</v>
      </c>
      <c r="P97" s="61"/>
      <c r="Q97" s="61" t="e">
        <v>#VALUE!</v>
      </c>
      <c r="R97" s="61"/>
      <c r="S97" s="61">
        <v>1937</v>
      </c>
      <c r="T97" s="61"/>
      <c r="U97" s="61">
        <v>183</v>
      </c>
      <c r="V97" s="61"/>
      <c r="W97" s="61">
        <v>467</v>
      </c>
      <c r="X97" s="61"/>
      <c r="Y97" s="61">
        <v>1287</v>
      </c>
      <c r="Z97" s="61"/>
      <c r="AA97" s="61">
        <v>0</v>
      </c>
      <c r="AB97" s="61"/>
      <c r="AC97" s="61">
        <v>2</v>
      </c>
      <c r="AD97" s="61"/>
      <c r="AE97" s="61">
        <v>0</v>
      </c>
      <c r="AF97" s="61"/>
      <c r="AG97" s="61">
        <v>2</v>
      </c>
      <c r="AH97" s="1"/>
      <c r="AI97" s="84"/>
      <c r="AJ97" s="65"/>
      <c r="AK97" s="64"/>
      <c r="AL97" s="65"/>
      <c r="AM97" s="69"/>
      <c r="AN97" s="67"/>
      <c r="AO97" s="66"/>
      <c r="AP97" s="67"/>
      <c r="AQ97" s="66"/>
      <c r="AR97" s="67"/>
      <c r="AS97" s="67"/>
      <c r="AT97" s="67"/>
      <c r="AU97" s="66"/>
      <c r="AV97" s="67"/>
      <c r="AW97" s="68"/>
      <c r="AX97" s="66"/>
      <c r="AY97" s="68"/>
      <c r="AZ97" s="66"/>
      <c r="BA97" s="66"/>
      <c r="BB97" s="66"/>
      <c r="BC97" s="37"/>
      <c r="BD97" s="37"/>
      <c r="BE97" s="37"/>
      <c r="BF97" s="37"/>
      <c r="BG97" s="37"/>
      <c r="BH97" s="37"/>
      <c r="BI97" s="37"/>
      <c r="BJ97" s="69"/>
    </row>
    <row r="98" spans="2:62" s="36" customFormat="1" ht="12" customHeight="1" x14ac:dyDescent="0.2">
      <c r="B98" s="57" t="s">
        <v>314</v>
      </c>
      <c r="C98" s="48" t="s">
        <v>218</v>
      </c>
      <c r="D98" s="48"/>
      <c r="E98" s="61">
        <v>133</v>
      </c>
      <c r="F98" s="63"/>
      <c r="G98" s="61">
        <v>-11</v>
      </c>
      <c r="H98" s="61"/>
      <c r="I98" s="61" t="e">
        <v>#VALUE!</v>
      </c>
      <c r="J98" s="61"/>
      <c r="K98" s="61">
        <v>55</v>
      </c>
      <c r="L98" s="61"/>
      <c r="M98" s="61" t="e">
        <v>#VALUE!</v>
      </c>
      <c r="N98" s="61"/>
      <c r="O98" s="61">
        <v>53</v>
      </c>
      <c r="P98" s="61"/>
      <c r="Q98" s="61" t="e">
        <v>#VALUE!</v>
      </c>
      <c r="R98" s="61"/>
      <c r="S98" s="61">
        <v>70</v>
      </c>
      <c r="T98" s="61"/>
      <c r="U98" s="61">
        <v>9</v>
      </c>
      <c r="V98" s="61"/>
      <c r="W98" s="61">
        <v>59</v>
      </c>
      <c r="X98" s="61"/>
      <c r="Y98" s="61">
        <v>2</v>
      </c>
      <c r="Z98" s="61"/>
      <c r="AA98" s="61">
        <v>0</v>
      </c>
      <c r="AB98" s="61"/>
      <c r="AC98" s="61">
        <v>0</v>
      </c>
      <c r="AD98" s="61"/>
      <c r="AE98" s="61">
        <v>5</v>
      </c>
      <c r="AF98" s="61"/>
      <c r="AG98" s="61">
        <v>0</v>
      </c>
      <c r="AH98" s="1"/>
      <c r="AI98" s="84"/>
      <c r="AJ98" s="65"/>
      <c r="AK98" s="64"/>
      <c r="AL98" s="65"/>
      <c r="AM98" s="66"/>
      <c r="AN98" s="67"/>
      <c r="AO98" s="66"/>
      <c r="AP98" s="67"/>
      <c r="AQ98" s="66"/>
      <c r="AR98" s="67"/>
      <c r="AS98" s="67"/>
      <c r="AT98" s="67"/>
      <c r="AU98" s="66"/>
      <c r="AV98" s="67"/>
      <c r="AW98" s="68"/>
      <c r="AX98" s="67"/>
      <c r="AY98" s="68"/>
      <c r="AZ98" s="67"/>
      <c r="BA98" s="66"/>
      <c r="BB98" s="67"/>
      <c r="BC98" s="37"/>
      <c r="BD98" s="67"/>
      <c r="BE98" s="37"/>
      <c r="BF98" s="37"/>
      <c r="BG98" s="37"/>
      <c r="BH98" s="67"/>
      <c r="BI98" s="37"/>
      <c r="BJ98" s="69"/>
    </row>
    <row r="99" spans="2:62" s="36" customFormat="1" ht="12" customHeight="1" x14ac:dyDescent="0.2">
      <c r="B99" s="57" t="s">
        <v>315</v>
      </c>
      <c r="C99" s="48" t="s">
        <v>229</v>
      </c>
      <c r="D99" s="48"/>
      <c r="E99" s="61">
        <v>10535</v>
      </c>
      <c r="F99" s="63"/>
      <c r="G99" s="61">
        <v>-341</v>
      </c>
      <c r="H99" s="61"/>
      <c r="I99" s="61" t="e">
        <v>#VALUE!</v>
      </c>
      <c r="J99" s="61"/>
      <c r="K99" s="61">
        <v>882</v>
      </c>
      <c r="L99" s="61"/>
      <c r="M99" s="61" t="e">
        <v>#VALUE!</v>
      </c>
      <c r="N99" s="61"/>
      <c r="O99" s="61">
        <v>401</v>
      </c>
      <c r="P99" s="61"/>
      <c r="Q99" s="61" t="e">
        <v>#VALUE!</v>
      </c>
      <c r="R99" s="61"/>
      <c r="S99" s="61">
        <v>4178</v>
      </c>
      <c r="T99" s="61"/>
      <c r="U99" s="61">
        <v>135</v>
      </c>
      <c r="V99" s="61"/>
      <c r="W99" s="61">
        <v>3494</v>
      </c>
      <c r="X99" s="61"/>
      <c r="Y99" s="61">
        <v>548</v>
      </c>
      <c r="Z99" s="61"/>
      <c r="AA99" s="61">
        <v>0</v>
      </c>
      <c r="AB99" s="61"/>
      <c r="AC99" s="61">
        <v>62</v>
      </c>
      <c r="AD99" s="61"/>
      <c r="AE99" s="61">
        <v>1397</v>
      </c>
      <c r="AF99" s="61"/>
      <c r="AG99" s="61">
        <v>495</v>
      </c>
      <c r="AH99" s="1"/>
      <c r="AI99" s="84"/>
      <c r="AJ99" s="65"/>
      <c r="AK99" s="64"/>
      <c r="AL99" s="65"/>
      <c r="AM99" s="66"/>
      <c r="AN99" s="67"/>
      <c r="AO99" s="66"/>
      <c r="AP99" s="67"/>
      <c r="AQ99" s="66"/>
      <c r="AR99" s="67"/>
      <c r="AS99" s="67"/>
      <c r="AT99" s="67"/>
      <c r="AU99" s="66"/>
      <c r="AV99" s="67"/>
      <c r="AW99" s="68"/>
      <c r="AX99" s="67"/>
      <c r="AY99" s="68"/>
      <c r="AZ99" s="67"/>
      <c r="BA99" s="66"/>
      <c r="BB99" s="67"/>
      <c r="BC99" s="37"/>
      <c r="BD99" s="67"/>
      <c r="BE99" s="37"/>
      <c r="BF99" s="37"/>
      <c r="BG99" s="37"/>
      <c r="BH99" s="67"/>
      <c r="BI99" s="37"/>
      <c r="BJ99" s="69"/>
    </row>
    <row r="100" spans="2:62" s="36" customFormat="1" ht="12" customHeight="1" x14ac:dyDescent="0.2">
      <c r="B100" s="57" t="s">
        <v>282</v>
      </c>
      <c r="C100" s="48" t="s">
        <v>230</v>
      </c>
      <c r="D100" s="48"/>
      <c r="E100" s="61">
        <v>12</v>
      </c>
      <c r="F100" s="63"/>
      <c r="G100" s="61">
        <v>0</v>
      </c>
      <c r="H100" s="61"/>
      <c r="I100" s="61" t="e">
        <v>#VALUE!</v>
      </c>
      <c r="J100" s="61"/>
      <c r="K100" s="61">
        <v>12</v>
      </c>
      <c r="L100" s="61"/>
      <c r="M100" s="61" t="e">
        <v>#VALUE!</v>
      </c>
      <c r="N100" s="61"/>
      <c r="O100" s="61">
        <v>18</v>
      </c>
      <c r="P100" s="61"/>
      <c r="Q100" s="61" t="e">
        <v>#VALUE!</v>
      </c>
      <c r="R100" s="61"/>
      <c r="S100" s="61">
        <v>3</v>
      </c>
      <c r="T100" s="61"/>
      <c r="U100" s="61">
        <v>0</v>
      </c>
      <c r="V100" s="61"/>
      <c r="W100" s="61">
        <v>0</v>
      </c>
      <c r="X100" s="61"/>
      <c r="Y100" s="61">
        <v>3</v>
      </c>
      <c r="Z100" s="61"/>
      <c r="AA100" s="61">
        <v>0</v>
      </c>
      <c r="AB100" s="61"/>
      <c r="AC100" s="61">
        <v>0</v>
      </c>
      <c r="AD100" s="61"/>
      <c r="AE100" s="61">
        <v>5</v>
      </c>
      <c r="AF100" s="61"/>
      <c r="AG100" s="61">
        <v>6</v>
      </c>
      <c r="AH100" s="1"/>
      <c r="AI100" s="84"/>
      <c r="AJ100" s="65"/>
      <c r="AK100" s="64"/>
      <c r="AL100" s="65"/>
      <c r="AM100" s="66"/>
      <c r="AN100" s="67"/>
      <c r="AO100" s="66"/>
      <c r="AP100" s="67"/>
      <c r="AQ100" s="66"/>
      <c r="AR100" s="67"/>
      <c r="AS100" s="67"/>
      <c r="AT100" s="67"/>
      <c r="AU100" s="66"/>
      <c r="AV100" s="67"/>
      <c r="AW100" s="68"/>
      <c r="AX100" s="67"/>
      <c r="AY100" s="68"/>
      <c r="AZ100" s="67"/>
      <c r="BA100" s="66"/>
      <c r="BB100" s="67"/>
      <c r="BC100" s="37"/>
      <c r="BD100" s="67"/>
      <c r="BE100" s="37"/>
      <c r="BF100" s="37"/>
      <c r="BG100" s="37"/>
      <c r="BH100" s="67"/>
      <c r="BI100" s="37"/>
      <c r="BJ100" s="69"/>
    </row>
    <row r="101" spans="2:62" s="36" customFormat="1" ht="12" customHeight="1" x14ac:dyDescent="0.2">
      <c r="B101" s="57" t="s">
        <v>283</v>
      </c>
      <c r="C101" s="48" t="s">
        <v>10</v>
      </c>
      <c r="D101" s="48"/>
      <c r="E101" s="61">
        <v>2661</v>
      </c>
      <c r="F101" s="63"/>
      <c r="G101" s="61">
        <v>188</v>
      </c>
      <c r="H101" s="61"/>
      <c r="I101" s="61" t="e">
        <v>#VALUE!</v>
      </c>
      <c r="J101" s="61"/>
      <c r="K101" s="61">
        <v>1234</v>
      </c>
      <c r="L101" s="61"/>
      <c r="M101" s="61" t="e">
        <v>#VALUE!</v>
      </c>
      <c r="N101" s="61"/>
      <c r="O101" s="61">
        <v>673</v>
      </c>
      <c r="P101" s="61"/>
      <c r="Q101" s="61" t="e">
        <v>#VALUE!</v>
      </c>
      <c r="R101" s="61"/>
      <c r="S101" s="61">
        <v>2083</v>
      </c>
      <c r="T101" s="61"/>
      <c r="U101" s="61">
        <v>100</v>
      </c>
      <c r="V101" s="61"/>
      <c r="W101" s="61">
        <v>1790</v>
      </c>
      <c r="X101" s="61"/>
      <c r="Y101" s="61">
        <v>39</v>
      </c>
      <c r="Z101" s="61"/>
      <c r="AA101" s="61">
        <v>153</v>
      </c>
      <c r="AB101" s="61"/>
      <c r="AC101" s="61">
        <v>61</v>
      </c>
      <c r="AD101" s="61"/>
      <c r="AE101" s="61">
        <v>36</v>
      </c>
      <c r="AF101" s="61"/>
      <c r="AG101" s="61">
        <v>465</v>
      </c>
      <c r="AH101" s="1"/>
      <c r="AI101" s="84"/>
      <c r="AJ101" s="65"/>
      <c r="AK101" s="64"/>
      <c r="AL101" s="65"/>
      <c r="AM101" s="66"/>
      <c r="AN101" s="67"/>
      <c r="AO101" s="66"/>
      <c r="AP101" s="67"/>
      <c r="AQ101" s="66"/>
      <c r="AR101" s="67"/>
      <c r="AS101" s="67"/>
      <c r="AT101" s="67"/>
      <c r="AU101" s="66"/>
      <c r="AV101" s="67"/>
      <c r="AW101" s="68"/>
      <c r="AX101" s="67"/>
      <c r="AY101" s="68"/>
      <c r="AZ101" s="67"/>
      <c r="BA101" s="66"/>
      <c r="BB101" s="67"/>
      <c r="BC101" s="37"/>
      <c r="BD101" s="67"/>
      <c r="BE101" s="37"/>
      <c r="BF101" s="37"/>
      <c r="BG101" s="37"/>
      <c r="BH101" s="67"/>
      <c r="BI101" s="37"/>
      <c r="BJ101" s="69"/>
    </row>
    <row r="102" spans="2:62" s="36" customFormat="1" ht="12" customHeight="1" x14ac:dyDescent="0.2">
      <c r="B102" s="57" t="s">
        <v>284</v>
      </c>
      <c r="C102" s="48" t="s">
        <v>19</v>
      </c>
      <c r="D102" s="48"/>
      <c r="E102" s="61">
        <v>38</v>
      </c>
      <c r="F102" s="63"/>
      <c r="G102" s="61">
        <v>-27</v>
      </c>
      <c r="H102" s="61"/>
      <c r="I102" s="61" t="e">
        <v>#VALUE!</v>
      </c>
      <c r="J102" s="61"/>
      <c r="K102" s="61">
        <v>11</v>
      </c>
      <c r="L102" s="61"/>
      <c r="M102" s="61" t="e">
        <v>#VALUE!</v>
      </c>
      <c r="N102" s="61"/>
      <c r="O102" s="61">
        <v>0</v>
      </c>
      <c r="P102" s="61"/>
      <c r="Q102" s="61" t="e">
        <v>#VALUE!</v>
      </c>
      <c r="R102" s="61"/>
      <c r="S102" s="61">
        <v>11</v>
      </c>
      <c r="T102" s="61"/>
      <c r="U102" s="61">
        <v>0</v>
      </c>
      <c r="V102" s="61"/>
      <c r="W102" s="61">
        <v>6</v>
      </c>
      <c r="X102" s="61"/>
      <c r="Y102" s="61">
        <v>5</v>
      </c>
      <c r="Z102" s="61"/>
      <c r="AA102" s="61">
        <v>0</v>
      </c>
      <c r="AB102" s="61"/>
      <c r="AC102" s="61">
        <v>0</v>
      </c>
      <c r="AD102" s="61"/>
      <c r="AE102" s="61">
        <v>2</v>
      </c>
      <c r="AF102" s="61"/>
      <c r="AG102" s="61">
        <v>0</v>
      </c>
      <c r="AH102" s="1"/>
      <c r="AI102" s="84"/>
      <c r="AJ102" s="65"/>
      <c r="AK102" s="64"/>
      <c r="AL102" s="65"/>
      <c r="AM102" s="66"/>
      <c r="AN102" s="67"/>
      <c r="AO102" s="66"/>
      <c r="AP102" s="67"/>
      <c r="AQ102" s="66"/>
      <c r="AR102" s="67"/>
      <c r="AS102" s="67"/>
      <c r="AT102" s="67"/>
      <c r="AU102" s="66"/>
      <c r="AV102" s="67"/>
      <c r="AW102" s="68"/>
      <c r="AX102" s="67"/>
      <c r="AY102" s="68"/>
      <c r="AZ102" s="67"/>
      <c r="BA102" s="66"/>
      <c r="BB102" s="67"/>
      <c r="BC102" s="37"/>
      <c r="BD102" s="67"/>
      <c r="BE102" s="37"/>
      <c r="BF102" s="37"/>
      <c r="BG102" s="37"/>
      <c r="BH102" s="67"/>
      <c r="BI102" s="37"/>
      <c r="BJ102" s="69"/>
    </row>
    <row r="103" spans="2:62" s="36" customFormat="1" ht="12" customHeight="1" x14ac:dyDescent="0.2">
      <c r="B103" s="57" t="s">
        <v>285</v>
      </c>
      <c r="C103" s="48" t="s">
        <v>18</v>
      </c>
      <c r="D103" s="48"/>
      <c r="E103" s="61">
        <v>208</v>
      </c>
      <c r="F103" s="63"/>
      <c r="G103" s="61">
        <v>-198</v>
      </c>
      <c r="H103" s="61"/>
      <c r="I103" s="61" t="e">
        <v>#VALUE!</v>
      </c>
      <c r="J103" s="61"/>
      <c r="K103" s="61">
        <v>8</v>
      </c>
      <c r="L103" s="61"/>
      <c r="M103" s="61" t="e">
        <v>#VALUE!</v>
      </c>
      <c r="N103" s="61"/>
      <c r="O103" s="61">
        <v>0</v>
      </c>
      <c r="P103" s="61"/>
      <c r="Q103" s="61" t="e">
        <v>#VALUE!</v>
      </c>
      <c r="R103" s="61"/>
      <c r="S103" s="61">
        <v>8</v>
      </c>
      <c r="T103" s="61"/>
      <c r="U103" s="61">
        <v>2</v>
      </c>
      <c r="V103" s="61"/>
      <c r="W103" s="61">
        <v>5</v>
      </c>
      <c r="X103" s="61"/>
      <c r="Y103" s="61">
        <v>2</v>
      </c>
      <c r="Z103" s="61"/>
      <c r="AA103" s="61">
        <v>0</v>
      </c>
      <c r="AB103" s="61"/>
      <c r="AC103" s="61">
        <v>0</v>
      </c>
      <c r="AD103" s="61"/>
      <c r="AE103" s="61">
        <v>8</v>
      </c>
      <c r="AF103" s="61"/>
      <c r="AG103" s="61">
        <v>192</v>
      </c>
      <c r="AH103" s="1"/>
      <c r="AI103" s="84"/>
      <c r="AJ103" s="65"/>
      <c r="AK103" s="64"/>
      <c r="AL103" s="65"/>
      <c r="AM103" s="66"/>
      <c r="AN103" s="67"/>
      <c r="AO103" s="66"/>
      <c r="AP103" s="67"/>
      <c r="AQ103" s="66"/>
      <c r="AR103" s="67"/>
      <c r="AS103" s="67"/>
      <c r="AT103" s="67"/>
      <c r="AU103" s="66"/>
      <c r="AV103" s="67"/>
      <c r="AW103" s="68"/>
      <c r="AX103" s="67"/>
      <c r="AY103" s="68"/>
      <c r="AZ103" s="67"/>
      <c r="BA103" s="66"/>
      <c r="BB103" s="67"/>
      <c r="BC103" s="37"/>
      <c r="BD103" s="67"/>
      <c r="BE103" s="37"/>
      <c r="BF103" s="37"/>
      <c r="BG103" s="37"/>
      <c r="BH103" s="67"/>
      <c r="BI103" s="37"/>
      <c r="BJ103" s="69"/>
    </row>
    <row r="104" spans="2:62" s="36" customFormat="1" ht="12" customHeight="1" x14ac:dyDescent="0.2">
      <c r="B104" s="57" t="s">
        <v>286</v>
      </c>
      <c r="C104" s="48" t="s">
        <v>17</v>
      </c>
      <c r="D104" s="48"/>
      <c r="E104" s="61">
        <v>2519</v>
      </c>
      <c r="F104" s="63"/>
      <c r="G104" s="61">
        <v>326</v>
      </c>
      <c r="H104" s="61"/>
      <c r="I104" s="61" t="e">
        <v>#VALUE!</v>
      </c>
      <c r="J104" s="61"/>
      <c r="K104" s="61">
        <v>1653</v>
      </c>
      <c r="L104" s="61"/>
      <c r="M104" s="61" t="e">
        <v>#VALUE!</v>
      </c>
      <c r="N104" s="61"/>
      <c r="O104" s="61">
        <v>457</v>
      </c>
      <c r="P104" s="61"/>
      <c r="Q104" s="61" t="e">
        <v>#VALUE!</v>
      </c>
      <c r="R104" s="61"/>
      <c r="S104" s="61">
        <v>1133</v>
      </c>
      <c r="T104" s="61"/>
      <c r="U104" s="61">
        <v>59</v>
      </c>
      <c r="V104" s="61"/>
      <c r="W104" s="61">
        <v>953</v>
      </c>
      <c r="X104" s="61"/>
      <c r="Y104" s="61">
        <v>120</v>
      </c>
      <c r="Z104" s="61"/>
      <c r="AA104" s="61">
        <v>0</v>
      </c>
      <c r="AB104" s="61"/>
      <c r="AC104" s="61">
        <v>1436</v>
      </c>
      <c r="AD104" s="61"/>
      <c r="AE104" s="61">
        <v>3163</v>
      </c>
      <c r="AF104" s="61"/>
      <c r="AG104" s="61">
        <v>2951</v>
      </c>
      <c r="AH104" s="1"/>
      <c r="AI104" s="84"/>
      <c r="AJ104" s="65"/>
      <c r="AK104" s="64"/>
      <c r="AL104" s="65"/>
      <c r="AM104" s="66"/>
      <c r="AN104" s="67"/>
      <c r="AO104" s="66"/>
      <c r="AP104" s="67"/>
      <c r="AQ104" s="66"/>
      <c r="AR104" s="67"/>
      <c r="AS104" s="67"/>
      <c r="AT104" s="67"/>
      <c r="AU104" s="66"/>
      <c r="AV104" s="67"/>
      <c r="AW104" s="68"/>
      <c r="AX104" s="67"/>
      <c r="AY104" s="68"/>
      <c r="AZ104" s="67"/>
      <c r="BA104" s="66"/>
      <c r="BB104" s="67"/>
      <c r="BC104" s="37"/>
      <c r="BD104" s="67"/>
      <c r="BE104" s="37"/>
      <c r="BF104" s="37"/>
      <c r="BG104" s="37"/>
      <c r="BH104" s="67"/>
      <c r="BI104" s="37"/>
      <c r="BJ104" s="69"/>
    </row>
    <row r="105" spans="2:62" s="36" customFormat="1" ht="12" customHeight="1" x14ac:dyDescent="0.2">
      <c r="B105" s="57" t="s">
        <v>287</v>
      </c>
      <c r="C105" s="48" t="s">
        <v>216</v>
      </c>
      <c r="D105" s="48"/>
      <c r="E105" s="61">
        <v>414</v>
      </c>
      <c r="F105" s="63"/>
      <c r="G105" s="61">
        <v>61</v>
      </c>
      <c r="H105" s="61"/>
      <c r="I105" s="61" t="e">
        <v>#VALUE!</v>
      </c>
      <c r="J105" s="61"/>
      <c r="K105" s="61">
        <v>315</v>
      </c>
      <c r="L105" s="61"/>
      <c r="M105" s="61" t="e">
        <v>#VALUE!</v>
      </c>
      <c r="N105" s="61"/>
      <c r="O105" s="61">
        <v>2</v>
      </c>
      <c r="P105" s="61"/>
      <c r="Q105" s="61" t="e">
        <v>#VALUE!</v>
      </c>
      <c r="R105" s="61"/>
      <c r="S105" s="61">
        <v>463</v>
      </c>
      <c r="T105" s="61"/>
      <c r="U105" s="61">
        <v>174</v>
      </c>
      <c r="V105" s="61"/>
      <c r="W105" s="61">
        <v>282</v>
      </c>
      <c r="X105" s="61"/>
      <c r="Y105" s="61">
        <v>8</v>
      </c>
      <c r="Z105" s="61"/>
      <c r="AA105" s="61">
        <v>0</v>
      </c>
      <c r="AB105" s="61"/>
      <c r="AC105" s="61">
        <v>3</v>
      </c>
      <c r="AD105" s="61"/>
      <c r="AE105" s="61">
        <v>29</v>
      </c>
      <c r="AF105" s="61"/>
      <c r="AG105" s="61">
        <v>47</v>
      </c>
      <c r="AH105" s="1"/>
      <c r="AI105" s="84"/>
      <c r="AJ105" s="65"/>
      <c r="AK105" s="64"/>
      <c r="AL105" s="65"/>
      <c r="AM105" s="66"/>
      <c r="AN105" s="67"/>
      <c r="AO105" s="66"/>
      <c r="AP105" s="67"/>
      <c r="AQ105" s="66"/>
      <c r="AR105" s="67"/>
      <c r="AS105" s="67"/>
      <c r="AT105" s="67"/>
      <c r="AU105" s="66"/>
      <c r="AV105" s="67"/>
      <c r="AW105" s="68"/>
      <c r="AX105" s="67"/>
      <c r="AY105" s="68"/>
      <c r="AZ105" s="67"/>
      <c r="BA105" s="66"/>
      <c r="BB105" s="67"/>
      <c r="BC105" s="37"/>
      <c r="BD105" s="67"/>
      <c r="BE105" s="37"/>
      <c r="BF105" s="37"/>
      <c r="BG105" s="37"/>
      <c r="BH105" s="67"/>
      <c r="BI105" s="37"/>
      <c r="BJ105" s="69"/>
    </row>
    <row r="106" spans="2:62" s="36" customFormat="1" ht="12" customHeight="1" x14ac:dyDescent="0.2">
      <c r="B106" s="57" t="s">
        <v>288</v>
      </c>
      <c r="C106" s="48" t="s">
        <v>21</v>
      </c>
      <c r="D106" s="48"/>
      <c r="E106" s="61">
        <v>748</v>
      </c>
      <c r="F106" s="63"/>
      <c r="G106" s="61">
        <v>121</v>
      </c>
      <c r="H106" s="61"/>
      <c r="I106" s="61" t="e">
        <v>#VALUE!</v>
      </c>
      <c r="J106" s="61"/>
      <c r="K106" s="61">
        <v>650</v>
      </c>
      <c r="L106" s="61"/>
      <c r="M106" s="61" t="e">
        <v>#VALUE!</v>
      </c>
      <c r="N106" s="61"/>
      <c r="O106" s="61">
        <v>86</v>
      </c>
      <c r="P106" s="61"/>
      <c r="Q106" s="61" t="e">
        <v>#VALUE!</v>
      </c>
      <c r="R106" s="61"/>
      <c r="S106" s="61">
        <v>769</v>
      </c>
      <c r="T106" s="61"/>
      <c r="U106" s="61">
        <v>267</v>
      </c>
      <c r="V106" s="61"/>
      <c r="W106" s="61">
        <v>417</v>
      </c>
      <c r="X106" s="61"/>
      <c r="Y106" s="61">
        <v>80</v>
      </c>
      <c r="Z106" s="61"/>
      <c r="AA106" s="61">
        <v>6</v>
      </c>
      <c r="AB106" s="61"/>
      <c r="AC106" s="61">
        <v>76</v>
      </c>
      <c r="AD106" s="61"/>
      <c r="AE106" s="61">
        <v>36</v>
      </c>
      <c r="AF106" s="61"/>
      <c r="AG106" s="61">
        <v>50</v>
      </c>
      <c r="AH106" s="1"/>
      <c r="AI106" s="84"/>
      <c r="AJ106" s="65"/>
      <c r="AK106" s="64"/>
      <c r="AL106" s="65"/>
      <c r="AM106" s="66"/>
      <c r="AN106" s="67"/>
      <c r="AO106" s="66"/>
      <c r="AP106" s="67"/>
      <c r="AQ106" s="66"/>
      <c r="AR106" s="67"/>
      <c r="AS106" s="66"/>
      <c r="AT106" s="67"/>
      <c r="AU106" s="66"/>
      <c r="AV106" s="67"/>
      <c r="AW106" s="68"/>
      <c r="AX106" s="67"/>
      <c r="AY106" s="68"/>
      <c r="AZ106" s="67"/>
      <c r="BA106" s="66"/>
      <c r="BB106" s="67"/>
      <c r="BC106" s="37"/>
      <c r="BD106" s="67"/>
      <c r="BE106" s="37"/>
      <c r="BF106" s="37"/>
      <c r="BG106" s="37"/>
      <c r="BH106" s="67"/>
      <c r="BI106" s="37"/>
      <c r="BJ106" s="69"/>
    </row>
    <row r="107" spans="2:62" s="36" customFormat="1" ht="12" customHeight="1" x14ac:dyDescent="0.2">
      <c r="B107" s="57" t="s">
        <v>289</v>
      </c>
      <c r="C107" s="48" t="s">
        <v>22</v>
      </c>
      <c r="D107" s="48"/>
      <c r="E107" s="61">
        <v>2767</v>
      </c>
      <c r="F107" s="63"/>
      <c r="G107" s="61">
        <v>-276</v>
      </c>
      <c r="H107" s="61"/>
      <c r="I107" s="61" t="e">
        <v>#VALUE!</v>
      </c>
      <c r="J107" s="61"/>
      <c r="K107" s="61">
        <v>880</v>
      </c>
      <c r="L107" s="61"/>
      <c r="M107" s="61" t="e">
        <v>#VALUE!</v>
      </c>
      <c r="N107" s="61"/>
      <c r="O107" s="61">
        <v>638</v>
      </c>
      <c r="P107" s="61"/>
      <c r="Q107" s="61" t="e">
        <v>#VALUE!</v>
      </c>
      <c r="R107" s="61"/>
      <c r="S107" s="61">
        <v>1745</v>
      </c>
      <c r="T107" s="61"/>
      <c r="U107" s="61">
        <v>167</v>
      </c>
      <c r="V107" s="61"/>
      <c r="W107" s="61">
        <v>647</v>
      </c>
      <c r="X107" s="61"/>
      <c r="Y107" s="61">
        <v>932</v>
      </c>
      <c r="Z107" s="61"/>
      <c r="AA107" s="61">
        <v>0</v>
      </c>
      <c r="AB107" s="61"/>
      <c r="AC107" s="61">
        <v>95</v>
      </c>
      <c r="AD107" s="61"/>
      <c r="AE107" s="61">
        <v>114</v>
      </c>
      <c r="AF107" s="61"/>
      <c r="AG107" s="61">
        <v>44</v>
      </c>
      <c r="AH107" s="1"/>
      <c r="AI107" s="84"/>
      <c r="AJ107" s="65"/>
      <c r="AK107" s="64"/>
      <c r="AL107" s="65"/>
      <c r="AM107" s="66"/>
      <c r="AN107" s="67"/>
      <c r="AO107" s="66"/>
      <c r="AP107" s="67"/>
      <c r="AQ107" s="66"/>
      <c r="AR107" s="67"/>
      <c r="AS107" s="67"/>
      <c r="AT107" s="67"/>
      <c r="AU107" s="66"/>
      <c r="AV107" s="67"/>
      <c r="AW107" s="68"/>
      <c r="AX107" s="67"/>
      <c r="AY107" s="68"/>
      <c r="AZ107" s="67"/>
      <c r="BA107" s="66"/>
      <c r="BB107" s="67"/>
      <c r="BC107" s="37"/>
      <c r="BD107" s="67"/>
      <c r="BE107" s="37"/>
      <c r="BF107" s="37"/>
      <c r="BG107" s="37"/>
      <c r="BH107" s="67"/>
      <c r="BI107" s="37"/>
      <c r="BJ107" s="69"/>
    </row>
    <row r="108" spans="2:62" s="36" customFormat="1" ht="12" customHeight="1" x14ac:dyDescent="0.2">
      <c r="B108" s="57" t="s">
        <v>290</v>
      </c>
      <c r="C108" s="48" t="s">
        <v>24</v>
      </c>
      <c r="D108" s="48"/>
      <c r="E108" s="61">
        <v>3084</v>
      </c>
      <c r="F108" s="63"/>
      <c r="G108" s="61">
        <v>726</v>
      </c>
      <c r="H108" s="61"/>
      <c r="I108" s="61" t="e">
        <v>#VALUE!</v>
      </c>
      <c r="J108" s="61"/>
      <c r="K108" s="61">
        <v>3025</v>
      </c>
      <c r="L108" s="61"/>
      <c r="M108" s="61" t="e">
        <v>#VALUE!</v>
      </c>
      <c r="N108" s="61"/>
      <c r="O108" s="61">
        <v>1053</v>
      </c>
      <c r="P108" s="61"/>
      <c r="Q108" s="61" t="e">
        <v>#VALUE!</v>
      </c>
      <c r="R108" s="61"/>
      <c r="S108" s="61">
        <v>1859</v>
      </c>
      <c r="T108" s="61"/>
      <c r="U108" s="61">
        <v>77</v>
      </c>
      <c r="V108" s="61"/>
      <c r="W108" s="61">
        <v>1291</v>
      </c>
      <c r="X108" s="61"/>
      <c r="Y108" s="61">
        <v>489</v>
      </c>
      <c r="Z108" s="61"/>
      <c r="AA108" s="61">
        <v>0</v>
      </c>
      <c r="AB108" s="61"/>
      <c r="AC108" s="61">
        <v>194</v>
      </c>
      <c r="AD108" s="61"/>
      <c r="AE108" s="61">
        <v>666</v>
      </c>
      <c r="AF108" s="61"/>
      <c r="AG108" s="61">
        <v>270</v>
      </c>
      <c r="AH108" s="1"/>
      <c r="AI108" s="84"/>
      <c r="AJ108" s="65"/>
      <c r="AK108" s="64"/>
      <c r="AL108" s="65"/>
      <c r="AM108" s="66"/>
      <c r="AN108" s="67"/>
      <c r="AO108" s="66"/>
      <c r="AP108" s="67"/>
      <c r="AQ108" s="66"/>
      <c r="AR108" s="67"/>
      <c r="AS108" s="67"/>
      <c r="AT108" s="67"/>
      <c r="AU108" s="66"/>
      <c r="AV108" s="67"/>
      <c r="AW108" s="68"/>
      <c r="AX108" s="67"/>
      <c r="AY108" s="68"/>
      <c r="AZ108" s="67"/>
      <c r="BA108" s="66"/>
      <c r="BB108" s="67"/>
      <c r="BC108" s="37"/>
      <c r="BD108" s="67"/>
      <c r="BE108" s="37"/>
      <c r="BF108" s="37"/>
      <c r="BG108" s="37"/>
      <c r="BH108" s="67"/>
      <c r="BI108" s="37"/>
      <c r="BJ108" s="69"/>
    </row>
    <row r="109" spans="2:62" s="36" customFormat="1" ht="12" customHeight="1" x14ac:dyDescent="0.2">
      <c r="B109" s="57" t="s">
        <v>291</v>
      </c>
      <c r="C109" s="48" t="s">
        <v>234</v>
      </c>
      <c r="D109" s="48"/>
      <c r="E109" s="61">
        <v>2537</v>
      </c>
      <c r="F109" s="63"/>
      <c r="G109" s="61">
        <v>1663</v>
      </c>
      <c r="H109" s="61"/>
      <c r="I109" s="61" t="e">
        <v>#VALUE!</v>
      </c>
      <c r="J109" s="61"/>
      <c r="K109" s="61">
        <v>4162</v>
      </c>
      <c r="L109" s="61"/>
      <c r="M109" s="61" t="e">
        <v>#VALUE!</v>
      </c>
      <c r="N109" s="61"/>
      <c r="O109" s="61">
        <v>0</v>
      </c>
      <c r="P109" s="61"/>
      <c r="Q109" s="61" t="e">
        <v>#VALUE!</v>
      </c>
      <c r="R109" s="61"/>
      <c r="S109" s="61">
        <v>4200</v>
      </c>
      <c r="T109" s="61"/>
      <c r="U109" s="61">
        <v>100</v>
      </c>
      <c r="V109" s="61"/>
      <c r="W109" s="61">
        <v>3796</v>
      </c>
      <c r="X109" s="61"/>
      <c r="Y109" s="61">
        <v>306</v>
      </c>
      <c r="Z109" s="61"/>
      <c r="AA109" s="61">
        <v>0</v>
      </c>
      <c r="AB109" s="61"/>
      <c r="AC109" s="61">
        <v>6</v>
      </c>
      <c r="AD109" s="61"/>
      <c r="AE109" s="61">
        <v>504</v>
      </c>
      <c r="AF109" s="61"/>
      <c r="AG109" s="61">
        <v>418</v>
      </c>
      <c r="AH109" s="1"/>
      <c r="AI109" s="84"/>
      <c r="AJ109" s="65"/>
      <c r="AK109" s="64"/>
      <c r="AL109" s="65"/>
      <c r="AM109" s="66"/>
      <c r="AN109" s="67"/>
      <c r="AO109" s="66"/>
      <c r="AP109" s="67"/>
      <c r="AQ109" s="66"/>
      <c r="AR109" s="67"/>
      <c r="AS109" s="67"/>
      <c r="AT109" s="67"/>
      <c r="AU109" s="66"/>
      <c r="AV109" s="67"/>
      <c r="AW109" s="68"/>
      <c r="AX109" s="67"/>
      <c r="AY109" s="68"/>
      <c r="AZ109" s="67"/>
      <c r="BA109" s="66"/>
      <c r="BB109" s="67"/>
      <c r="BC109" s="37"/>
      <c r="BD109" s="67"/>
      <c r="BE109" s="37"/>
      <c r="BF109" s="37"/>
      <c r="BG109" s="37"/>
      <c r="BH109" s="67"/>
      <c r="BI109" s="37"/>
      <c r="BJ109" s="69"/>
    </row>
    <row r="110" spans="2:62" s="36" customFormat="1" ht="12" customHeight="1" x14ac:dyDescent="0.2">
      <c r="B110" s="57" t="s">
        <v>292</v>
      </c>
      <c r="C110" s="48" t="s">
        <v>238</v>
      </c>
      <c r="D110" s="48"/>
      <c r="E110" s="61">
        <v>42</v>
      </c>
      <c r="F110" s="63"/>
      <c r="G110" s="61">
        <v>2</v>
      </c>
      <c r="H110" s="61"/>
      <c r="I110" s="61" t="e">
        <v>#VALUE!</v>
      </c>
      <c r="J110" s="61"/>
      <c r="K110" s="61">
        <v>42</v>
      </c>
      <c r="L110" s="61"/>
      <c r="M110" s="61" t="e">
        <v>#VALUE!</v>
      </c>
      <c r="N110" s="61"/>
      <c r="O110" s="61">
        <v>0</v>
      </c>
      <c r="P110" s="61"/>
      <c r="Q110" s="61" t="e">
        <v>#VALUE!</v>
      </c>
      <c r="R110" s="61"/>
      <c r="S110" s="61">
        <v>44</v>
      </c>
      <c r="T110" s="61"/>
      <c r="U110" s="61">
        <v>42</v>
      </c>
      <c r="V110" s="61"/>
      <c r="W110" s="61">
        <v>0</v>
      </c>
      <c r="X110" s="61"/>
      <c r="Y110" s="61">
        <v>2</v>
      </c>
      <c r="Z110" s="61"/>
      <c r="AA110" s="61">
        <v>0</v>
      </c>
      <c r="AB110" s="61"/>
      <c r="AC110" s="61">
        <v>0</v>
      </c>
      <c r="AD110" s="61"/>
      <c r="AE110" s="61">
        <v>0</v>
      </c>
      <c r="AF110" s="61"/>
      <c r="AG110" s="61">
        <v>0</v>
      </c>
      <c r="AH110" s="1"/>
      <c r="AI110" s="84"/>
      <c r="AJ110" s="67"/>
      <c r="AK110" s="64"/>
      <c r="AL110" s="65"/>
      <c r="AM110" s="66"/>
      <c r="AN110" s="67"/>
      <c r="AO110" s="66"/>
      <c r="AP110" s="67"/>
      <c r="AQ110" s="66"/>
      <c r="AR110" s="67"/>
      <c r="AS110" s="67"/>
      <c r="AT110" s="67"/>
      <c r="AU110" s="66"/>
      <c r="AV110" s="67"/>
      <c r="AW110" s="68"/>
      <c r="AX110" s="67"/>
      <c r="AY110" s="68"/>
      <c r="AZ110" s="67"/>
      <c r="BA110" s="66"/>
      <c r="BB110" s="67"/>
      <c r="BC110" s="37"/>
      <c r="BD110" s="67"/>
      <c r="BE110" s="37"/>
      <c r="BF110" s="37"/>
      <c r="BG110" s="37"/>
      <c r="BH110" s="67"/>
      <c r="BI110" s="37"/>
      <c r="BJ110" s="69"/>
    </row>
    <row r="111" spans="2:62" s="36" customFormat="1" ht="12" customHeight="1" x14ac:dyDescent="0.2">
      <c r="B111" s="57" t="s">
        <v>293</v>
      </c>
      <c r="C111" s="48" t="s">
        <v>45</v>
      </c>
      <c r="D111" s="48"/>
      <c r="E111" s="61">
        <v>12</v>
      </c>
      <c r="F111" s="63"/>
      <c r="G111" s="61">
        <v>-2</v>
      </c>
      <c r="H111" s="61"/>
      <c r="I111" s="61" t="e">
        <v>#VALUE!</v>
      </c>
      <c r="J111" s="61"/>
      <c r="K111" s="61">
        <v>11</v>
      </c>
      <c r="L111" s="61"/>
      <c r="M111" s="61" t="e">
        <v>#VALUE!</v>
      </c>
      <c r="N111" s="61"/>
      <c r="O111" s="61">
        <v>9</v>
      </c>
      <c r="P111" s="61"/>
      <c r="Q111" s="61" t="e">
        <v>#VALUE!</v>
      </c>
      <c r="R111" s="61"/>
      <c r="S111" s="61">
        <v>2</v>
      </c>
      <c r="T111" s="61"/>
      <c r="U111" s="61">
        <v>0</v>
      </c>
      <c r="V111" s="61"/>
      <c r="W111" s="61">
        <v>0</v>
      </c>
      <c r="X111" s="61"/>
      <c r="Y111" s="61">
        <v>2</v>
      </c>
      <c r="Z111" s="61"/>
      <c r="AA111" s="61">
        <v>0</v>
      </c>
      <c r="AB111" s="61"/>
      <c r="AC111" s="61">
        <v>0</v>
      </c>
      <c r="AD111" s="61"/>
      <c r="AE111" s="61">
        <v>9</v>
      </c>
      <c r="AF111" s="61"/>
      <c r="AG111" s="61">
        <v>0</v>
      </c>
      <c r="AH111" s="1"/>
      <c r="AI111" s="84"/>
      <c r="AJ111" s="37"/>
      <c r="AK111" s="64"/>
      <c r="AL111" s="65"/>
      <c r="AM111" s="66"/>
      <c r="AN111" s="67"/>
      <c r="AO111" s="66"/>
      <c r="AP111" s="67"/>
      <c r="AQ111" s="66"/>
      <c r="AR111" s="67"/>
      <c r="AS111" s="67"/>
      <c r="AT111" s="67"/>
      <c r="AU111" s="66"/>
      <c r="AV111" s="67"/>
      <c r="AW111" s="68"/>
      <c r="AX111" s="67"/>
      <c r="AY111" s="68"/>
      <c r="AZ111" s="67"/>
      <c r="BA111" s="66"/>
      <c r="BB111" s="67"/>
      <c r="BC111" s="37"/>
      <c r="BD111" s="67"/>
      <c r="BE111" s="37"/>
      <c r="BF111" s="37"/>
      <c r="BG111" s="37"/>
      <c r="BH111" s="67"/>
      <c r="BI111" s="37"/>
      <c r="BJ111" s="69"/>
    </row>
    <row r="112" spans="2:62" s="36" customFormat="1" ht="12" customHeight="1" x14ac:dyDescent="0.2">
      <c r="B112" s="57" t="s">
        <v>294</v>
      </c>
      <c r="C112" s="48" t="s">
        <v>240</v>
      </c>
      <c r="D112" s="48"/>
      <c r="E112" s="61">
        <v>5</v>
      </c>
      <c r="F112" s="63"/>
      <c r="G112" s="61">
        <v>-5</v>
      </c>
      <c r="H112" s="61"/>
      <c r="I112" s="61" t="e">
        <v>#VALUE!</v>
      </c>
      <c r="J112" s="61"/>
      <c r="K112" s="61">
        <v>0</v>
      </c>
      <c r="L112" s="61"/>
      <c r="M112" s="61" t="e">
        <v>#VALUE!</v>
      </c>
      <c r="N112" s="61"/>
      <c r="O112" s="61">
        <v>0</v>
      </c>
      <c r="P112" s="61"/>
      <c r="Q112" s="61" t="e">
        <v>#VALUE!</v>
      </c>
      <c r="R112" s="61"/>
      <c r="S112" s="61">
        <v>0</v>
      </c>
      <c r="T112" s="61"/>
      <c r="U112" s="61">
        <v>0</v>
      </c>
      <c r="V112" s="61"/>
      <c r="W112" s="61">
        <v>0</v>
      </c>
      <c r="X112" s="61"/>
      <c r="Y112" s="61">
        <v>0</v>
      </c>
      <c r="Z112" s="61"/>
      <c r="AA112" s="61">
        <v>0</v>
      </c>
      <c r="AB112" s="61"/>
      <c r="AC112" s="61">
        <v>0</v>
      </c>
      <c r="AD112" s="61"/>
      <c r="AE112" s="61">
        <v>0</v>
      </c>
      <c r="AF112" s="61"/>
      <c r="AG112" s="61">
        <v>0</v>
      </c>
      <c r="AH112" s="1"/>
      <c r="AI112" s="84"/>
      <c r="AJ112" s="65"/>
      <c r="AK112" s="64"/>
      <c r="AL112" s="65"/>
      <c r="AM112" s="66"/>
      <c r="AN112" s="67"/>
      <c r="AO112" s="66"/>
      <c r="AP112" s="67"/>
      <c r="AQ112" s="66"/>
      <c r="AR112" s="67"/>
      <c r="AS112" s="67"/>
      <c r="AT112" s="67"/>
      <c r="AU112" s="66"/>
      <c r="AV112" s="67"/>
      <c r="AW112" s="68"/>
      <c r="AX112" s="67"/>
      <c r="AY112" s="68"/>
      <c r="AZ112" s="67"/>
      <c r="BA112" s="66"/>
      <c r="BB112" s="67"/>
      <c r="BC112" s="37"/>
      <c r="BD112" s="67"/>
      <c r="BE112" s="37"/>
      <c r="BF112" s="37"/>
      <c r="BG112" s="37"/>
      <c r="BH112" s="67"/>
      <c r="BI112" s="37"/>
      <c r="BJ112" s="69"/>
    </row>
    <row r="113" spans="2:62" s="36" customFormat="1" ht="12" customHeight="1" x14ac:dyDescent="0.2">
      <c r="B113" s="57" t="s">
        <v>295</v>
      </c>
      <c r="C113" s="48" t="s">
        <v>239</v>
      </c>
      <c r="D113" s="48"/>
      <c r="E113" s="61">
        <v>470</v>
      </c>
      <c r="F113" s="63"/>
      <c r="G113" s="61">
        <v>-150</v>
      </c>
      <c r="H113" s="61"/>
      <c r="I113" s="61" t="e">
        <v>#VALUE!</v>
      </c>
      <c r="J113" s="61"/>
      <c r="K113" s="61">
        <v>318</v>
      </c>
      <c r="L113" s="61"/>
      <c r="M113" s="61" t="e">
        <v>#VALUE!</v>
      </c>
      <c r="N113" s="61"/>
      <c r="O113" s="61">
        <v>256</v>
      </c>
      <c r="P113" s="61"/>
      <c r="Q113" s="61" t="e">
        <v>#VALUE!</v>
      </c>
      <c r="R113" s="61"/>
      <c r="S113" s="61">
        <v>62</v>
      </c>
      <c r="T113" s="61"/>
      <c r="U113" s="61">
        <v>0</v>
      </c>
      <c r="V113" s="61"/>
      <c r="W113" s="61">
        <v>44</v>
      </c>
      <c r="X113" s="61"/>
      <c r="Y113" s="61">
        <v>18</v>
      </c>
      <c r="Z113" s="61"/>
      <c r="AA113" s="61">
        <v>0</v>
      </c>
      <c r="AB113" s="61"/>
      <c r="AC113" s="61">
        <v>45</v>
      </c>
      <c r="AD113" s="61"/>
      <c r="AE113" s="61">
        <v>142</v>
      </c>
      <c r="AF113" s="61"/>
      <c r="AG113" s="61">
        <v>64</v>
      </c>
      <c r="AH113" s="1"/>
      <c r="AI113" s="84"/>
      <c r="AJ113" s="65"/>
      <c r="AK113" s="64"/>
      <c r="AL113" s="65"/>
      <c r="AM113" s="66"/>
      <c r="AN113" s="67"/>
      <c r="AO113" s="66"/>
      <c r="AP113" s="67"/>
      <c r="AQ113" s="66"/>
      <c r="AR113" s="67"/>
      <c r="AS113" s="66"/>
      <c r="AT113" s="67"/>
      <c r="AU113" s="66"/>
      <c r="AV113" s="67"/>
      <c r="AW113" s="68"/>
      <c r="AX113" s="67"/>
      <c r="AY113" s="68"/>
      <c r="AZ113" s="67"/>
      <c r="BA113" s="66"/>
      <c r="BB113" s="67"/>
      <c r="BC113" s="37"/>
      <c r="BD113" s="67"/>
      <c r="BE113" s="37"/>
      <c r="BF113" s="37"/>
      <c r="BG113" s="37"/>
      <c r="BH113" s="67"/>
      <c r="BI113" s="37"/>
      <c r="BJ113" s="69"/>
    </row>
    <row r="114" spans="2:62" s="36" customFormat="1" ht="12" customHeight="1" x14ac:dyDescent="0.2">
      <c r="B114" s="57" t="s">
        <v>296</v>
      </c>
      <c r="C114" s="48" t="s">
        <v>48</v>
      </c>
      <c r="D114" s="48"/>
      <c r="E114" s="61">
        <v>606</v>
      </c>
      <c r="F114" s="63"/>
      <c r="G114" s="61">
        <v>-6</v>
      </c>
      <c r="H114" s="61"/>
      <c r="I114" s="61" t="e">
        <v>#VALUE!</v>
      </c>
      <c r="J114" s="61"/>
      <c r="K114" s="61">
        <v>23</v>
      </c>
      <c r="L114" s="61"/>
      <c r="M114" s="61" t="e">
        <v>#VALUE!</v>
      </c>
      <c r="N114" s="61"/>
      <c r="O114" s="61">
        <v>100</v>
      </c>
      <c r="P114" s="61"/>
      <c r="Q114" s="61" t="e">
        <v>#VALUE!</v>
      </c>
      <c r="R114" s="61"/>
      <c r="S114" s="61">
        <v>330</v>
      </c>
      <c r="T114" s="61"/>
      <c r="U114" s="61">
        <v>177</v>
      </c>
      <c r="V114" s="61"/>
      <c r="W114" s="61">
        <v>86</v>
      </c>
      <c r="X114" s="61"/>
      <c r="Y114" s="61">
        <v>67</v>
      </c>
      <c r="Z114" s="61"/>
      <c r="AA114" s="61">
        <v>0</v>
      </c>
      <c r="AB114" s="61"/>
      <c r="AC114" s="61">
        <v>0</v>
      </c>
      <c r="AD114" s="61"/>
      <c r="AE114" s="61">
        <v>5</v>
      </c>
      <c r="AF114" s="61"/>
      <c r="AG114" s="61">
        <v>115</v>
      </c>
      <c r="AH114" s="1"/>
      <c r="AI114" s="84"/>
      <c r="AJ114" s="65"/>
      <c r="AK114" s="64"/>
      <c r="AL114" s="65"/>
      <c r="AM114" s="66"/>
      <c r="AN114" s="67"/>
      <c r="AO114" s="66"/>
      <c r="AP114" s="67"/>
      <c r="AQ114" s="66"/>
      <c r="AR114" s="67"/>
      <c r="AS114" s="67"/>
      <c r="AT114" s="67"/>
      <c r="AU114" s="66"/>
      <c r="AV114" s="67"/>
      <c r="AW114" s="68"/>
      <c r="AX114" s="67"/>
      <c r="AY114" s="68"/>
      <c r="AZ114" s="67"/>
      <c r="BA114" s="66"/>
      <c r="BB114" s="67"/>
      <c r="BC114" s="37"/>
      <c r="BD114" s="67"/>
      <c r="BE114" s="37"/>
      <c r="BF114" s="37"/>
      <c r="BG114" s="37"/>
      <c r="BH114" s="67"/>
      <c r="BI114" s="37"/>
      <c r="BJ114" s="69"/>
    </row>
    <row r="115" spans="2:62" s="36" customFormat="1" ht="12" customHeight="1" x14ac:dyDescent="0.2">
      <c r="B115" s="57" t="s">
        <v>297</v>
      </c>
      <c r="C115" s="48" t="s">
        <v>49</v>
      </c>
      <c r="D115" s="48"/>
      <c r="E115" s="61">
        <v>7004</v>
      </c>
      <c r="F115" s="63"/>
      <c r="G115" s="61">
        <v>203</v>
      </c>
      <c r="H115" s="61"/>
      <c r="I115" s="61" t="e">
        <v>#VALUE!</v>
      </c>
      <c r="J115" s="61"/>
      <c r="K115" s="61">
        <v>5626</v>
      </c>
      <c r="L115" s="61"/>
      <c r="M115" s="61" t="e">
        <v>#VALUE!</v>
      </c>
      <c r="N115" s="61"/>
      <c r="O115" s="61">
        <v>1413</v>
      </c>
      <c r="P115" s="61"/>
      <c r="Q115" s="61" t="e">
        <v>#VALUE!</v>
      </c>
      <c r="R115" s="61"/>
      <c r="S115" s="61">
        <v>5106</v>
      </c>
      <c r="T115" s="61"/>
      <c r="U115" s="61">
        <v>782</v>
      </c>
      <c r="V115" s="61"/>
      <c r="W115" s="61">
        <v>3864</v>
      </c>
      <c r="X115" s="61"/>
      <c r="Y115" s="61">
        <v>460</v>
      </c>
      <c r="Z115" s="61"/>
      <c r="AA115" s="61">
        <v>0</v>
      </c>
      <c r="AB115" s="162"/>
      <c r="AC115" s="61">
        <v>85</v>
      </c>
      <c r="AD115" s="61"/>
      <c r="AE115" s="61">
        <v>709</v>
      </c>
      <c r="AF115" s="61"/>
      <c r="AG115" s="61">
        <v>510</v>
      </c>
      <c r="AH115" s="1"/>
      <c r="AI115" s="84"/>
      <c r="AJ115" s="65"/>
      <c r="AK115" s="64"/>
      <c r="AL115" s="65"/>
      <c r="AM115" s="66"/>
      <c r="AN115" s="67"/>
      <c r="AO115" s="66"/>
      <c r="AP115" s="67"/>
      <c r="AQ115" s="66"/>
      <c r="AR115" s="67"/>
      <c r="AS115" s="67"/>
      <c r="AT115" s="67"/>
      <c r="AU115" s="66"/>
      <c r="AV115" s="67"/>
      <c r="AW115" s="68"/>
      <c r="AX115" s="67"/>
      <c r="AY115" s="68"/>
      <c r="AZ115" s="67"/>
      <c r="BA115" s="66"/>
      <c r="BB115" s="67"/>
      <c r="BC115" s="37"/>
      <c r="BD115" s="67"/>
      <c r="BE115" s="37"/>
      <c r="BF115" s="37"/>
      <c r="BG115" s="37"/>
      <c r="BH115" s="67"/>
      <c r="BI115" s="37"/>
      <c r="BJ115" s="69"/>
    </row>
    <row r="116" spans="2:62" s="36" customFormat="1" ht="12" customHeight="1" x14ac:dyDescent="0.2">
      <c r="B116" s="57" t="s">
        <v>298</v>
      </c>
      <c r="C116" s="48" t="s">
        <v>27</v>
      </c>
      <c r="D116" s="48"/>
      <c r="E116" s="61">
        <v>6693</v>
      </c>
      <c r="F116" s="63"/>
      <c r="G116" s="61">
        <v>-161</v>
      </c>
      <c r="H116" s="61"/>
      <c r="I116" s="61" t="e">
        <v>#VALUE!</v>
      </c>
      <c r="J116" s="61"/>
      <c r="K116" s="61">
        <v>1200</v>
      </c>
      <c r="L116" s="61"/>
      <c r="M116" s="61" t="e">
        <v>#VALUE!</v>
      </c>
      <c r="N116" s="61"/>
      <c r="O116" s="61">
        <v>563</v>
      </c>
      <c r="P116" s="61"/>
      <c r="Q116" s="61" t="e">
        <v>#VALUE!</v>
      </c>
      <c r="R116" s="61"/>
      <c r="S116" s="61">
        <v>3549</v>
      </c>
      <c r="T116" s="61"/>
      <c r="U116" s="61">
        <v>148</v>
      </c>
      <c r="V116" s="61"/>
      <c r="W116" s="61">
        <v>1898</v>
      </c>
      <c r="X116" s="61"/>
      <c r="Y116" s="61">
        <v>1504</v>
      </c>
      <c r="Z116" s="61"/>
      <c r="AA116" s="61">
        <v>0</v>
      </c>
      <c r="AB116" s="61"/>
      <c r="AC116" s="61">
        <v>223</v>
      </c>
      <c r="AD116" s="61"/>
      <c r="AE116" s="61">
        <v>592</v>
      </c>
      <c r="AF116" s="61"/>
      <c r="AG116" s="61">
        <v>897</v>
      </c>
      <c r="AH116" s="1"/>
      <c r="AI116" s="84"/>
      <c r="AJ116" s="65"/>
      <c r="AK116" s="64"/>
      <c r="AL116" s="65"/>
      <c r="AM116" s="66"/>
      <c r="AN116" s="67"/>
      <c r="AO116" s="66"/>
      <c r="AP116" s="67"/>
      <c r="AQ116" s="66"/>
      <c r="AR116" s="67"/>
      <c r="AS116" s="67"/>
      <c r="AT116" s="67"/>
      <c r="AU116" s="66"/>
      <c r="AV116" s="67"/>
      <c r="AW116" s="68"/>
      <c r="AX116" s="67"/>
      <c r="AY116" s="68"/>
      <c r="AZ116" s="67"/>
      <c r="BA116" s="66"/>
      <c r="BB116" s="67"/>
      <c r="BC116" s="37"/>
      <c r="BD116" s="67"/>
      <c r="BE116" s="37"/>
      <c r="BF116" s="37"/>
      <c r="BG116" s="37"/>
      <c r="BH116" s="67"/>
      <c r="BI116" s="37"/>
      <c r="BJ116" s="69"/>
    </row>
    <row r="117" spans="2:62" s="36" customFormat="1" ht="12" customHeight="1" x14ac:dyDescent="0.2">
      <c r="B117" s="57" t="s">
        <v>299</v>
      </c>
      <c r="C117" s="48" t="s">
        <v>342</v>
      </c>
      <c r="D117" s="48"/>
      <c r="E117" s="61">
        <v>21</v>
      </c>
      <c r="F117" s="63"/>
      <c r="G117" s="61">
        <v>21</v>
      </c>
      <c r="H117" s="61"/>
      <c r="I117" s="61" t="e">
        <v>#VALUE!</v>
      </c>
      <c r="J117" s="61"/>
      <c r="K117" s="61">
        <v>26</v>
      </c>
      <c r="L117" s="61"/>
      <c r="M117" s="61" t="e">
        <v>#VALUE!</v>
      </c>
      <c r="N117" s="61"/>
      <c r="O117" s="61">
        <v>5</v>
      </c>
      <c r="P117" s="61"/>
      <c r="Q117" s="61" t="e">
        <v>#VALUE!</v>
      </c>
      <c r="R117" s="61"/>
      <c r="S117" s="61">
        <v>26</v>
      </c>
      <c r="T117" s="61"/>
      <c r="U117" s="61">
        <v>0</v>
      </c>
      <c r="V117" s="61"/>
      <c r="W117" s="61">
        <v>26</v>
      </c>
      <c r="X117" s="61"/>
      <c r="Y117" s="61">
        <v>0</v>
      </c>
      <c r="Z117" s="61"/>
      <c r="AA117" s="61">
        <v>0</v>
      </c>
      <c r="AB117" s="61"/>
      <c r="AC117" s="61">
        <v>0</v>
      </c>
      <c r="AD117" s="61"/>
      <c r="AE117" s="61">
        <v>58</v>
      </c>
      <c r="AF117" s="61"/>
      <c r="AG117" s="61">
        <v>14</v>
      </c>
      <c r="AH117" s="1"/>
      <c r="AI117" s="84"/>
      <c r="AJ117" s="65"/>
      <c r="AK117" s="64"/>
      <c r="AL117" s="65"/>
      <c r="AM117" s="66"/>
      <c r="AN117" s="67"/>
      <c r="AO117" s="66"/>
      <c r="AP117" s="67"/>
      <c r="AQ117" s="66"/>
      <c r="AR117" s="67"/>
      <c r="AS117" s="67"/>
      <c r="AT117" s="67"/>
      <c r="AU117" s="66"/>
      <c r="AV117" s="67"/>
      <c r="AW117" s="68"/>
      <c r="AX117" s="67"/>
      <c r="AY117" s="68"/>
      <c r="AZ117" s="67"/>
      <c r="BA117" s="66"/>
      <c r="BB117" s="67"/>
      <c r="BC117" s="37"/>
      <c r="BD117" s="67"/>
      <c r="BE117" s="37"/>
      <c r="BF117" s="37"/>
      <c r="BG117" s="37"/>
      <c r="BH117" s="67"/>
      <c r="BI117" s="37"/>
      <c r="BJ117" s="69"/>
    </row>
    <row r="118" spans="2:62" s="36" customFormat="1" ht="12" customHeight="1" x14ac:dyDescent="0.2">
      <c r="B118" s="57" t="s">
        <v>300</v>
      </c>
      <c r="C118" s="48" t="s">
        <v>35</v>
      </c>
      <c r="D118" s="48"/>
      <c r="E118" s="61">
        <v>15198</v>
      </c>
      <c r="F118" s="63"/>
      <c r="G118" s="61">
        <v>348</v>
      </c>
      <c r="H118" s="61"/>
      <c r="I118" s="61" t="e">
        <v>#VALUE!</v>
      </c>
      <c r="J118" s="61"/>
      <c r="K118" s="61">
        <v>9708</v>
      </c>
      <c r="L118" s="61"/>
      <c r="M118" s="61" t="e">
        <v>#VALUE!</v>
      </c>
      <c r="N118" s="61"/>
      <c r="O118" s="61">
        <v>5673</v>
      </c>
      <c r="P118" s="61"/>
      <c r="Q118" s="61" t="e">
        <v>#VALUE!</v>
      </c>
      <c r="R118" s="61"/>
      <c r="S118" s="61">
        <v>7737</v>
      </c>
      <c r="T118" s="61"/>
      <c r="U118" s="61">
        <v>1072</v>
      </c>
      <c r="V118" s="61"/>
      <c r="W118" s="61">
        <v>5866</v>
      </c>
      <c r="X118" s="61"/>
      <c r="Y118" s="61">
        <v>798</v>
      </c>
      <c r="Z118" s="61"/>
      <c r="AA118" s="61">
        <v>-2</v>
      </c>
      <c r="AB118" s="61"/>
      <c r="AC118" s="61">
        <v>1427</v>
      </c>
      <c r="AD118" s="61"/>
      <c r="AE118" s="61" t="e">
        <v>#VALUE!</v>
      </c>
      <c r="AF118" s="61"/>
      <c r="AG118" s="61">
        <v>280</v>
      </c>
      <c r="AH118" s="1"/>
      <c r="AI118" s="84"/>
      <c r="AJ118" s="65"/>
      <c r="AK118" s="64"/>
      <c r="AL118" s="65"/>
      <c r="AM118" s="66"/>
      <c r="AN118" s="67"/>
      <c r="AO118" s="66"/>
      <c r="AP118" s="67"/>
      <c r="AQ118" s="66"/>
      <c r="AR118" s="67"/>
      <c r="AS118" s="67"/>
      <c r="AT118" s="67"/>
      <c r="AU118" s="66"/>
      <c r="AV118" s="67"/>
      <c r="AW118" s="68"/>
      <c r="AX118" s="67"/>
      <c r="AY118" s="68"/>
      <c r="AZ118" s="67"/>
      <c r="BA118" s="66"/>
      <c r="BB118" s="67"/>
      <c r="BC118" s="37"/>
      <c r="BD118" s="67"/>
      <c r="BE118" s="37"/>
      <c r="BF118" s="37"/>
      <c r="BG118" s="37"/>
      <c r="BH118" s="67"/>
      <c r="BI118" s="37"/>
      <c r="BJ118" s="69"/>
    </row>
    <row r="119" spans="2:62" s="36" customFormat="1" ht="12" customHeight="1" x14ac:dyDescent="0.2">
      <c r="B119" s="57" t="s">
        <v>301</v>
      </c>
      <c r="C119" s="48" t="s">
        <v>38</v>
      </c>
      <c r="D119" s="48"/>
      <c r="E119" s="61">
        <v>12925</v>
      </c>
      <c r="F119" s="63"/>
      <c r="G119" s="61">
        <v>-1048</v>
      </c>
      <c r="H119" s="61"/>
      <c r="I119" s="61" t="e">
        <v>#VALUE!</v>
      </c>
      <c r="J119" s="61"/>
      <c r="K119" s="61">
        <v>11809</v>
      </c>
      <c r="L119" s="61"/>
      <c r="M119" s="61" t="e">
        <v>#VALUE!</v>
      </c>
      <c r="N119" s="61"/>
      <c r="O119" s="61">
        <v>6036</v>
      </c>
      <c r="P119" s="61"/>
      <c r="Q119" s="61" t="e">
        <v>#VALUE!</v>
      </c>
      <c r="R119" s="61"/>
      <c r="S119" s="61">
        <v>4377</v>
      </c>
      <c r="T119" s="61"/>
      <c r="U119" s="61">
        <v>447</v>
      </c>
      <c r="V119" s="61"/>
      <c r="W119" s="61">
        <v>2555</v>
      </c>
      <c r="X119" s="61"/>
      <c r="Y119" s="61">
        <v>1374</v>
      </c>
      <c r="Z119" s="61"/>
      <c r="AA119" s="61">
        <v>0</v>
      </c>
      <c r="AB119" s="61"/>
      <c r="AC119" s="61">
        <v>1059</v>
      </c>
      <c r="AD119" s="61"/>
      <c r="AE119" s="61" t="e">
        <v>#VALUE!</v>
      </c>
      <c r="AF119" s="61"/>
      <c r="AG119" s="61">
        <v>1421</v>
      </c>
      <c r="AH119" s="1"/>
      <c r="AI119" s="84"/>
      <c r="AJ119" s="65"/>
      <c r="AK119" s="64"/>
      <c r="AL119" s="65"/>
      <c r="AM119" s="66"/>
      <c r="AN119" s="67"/>
      <c r="AO119" s="66"/>
      <c r="AP119" s="67"/>
      <c r="AQ119" s="66"/>
      <c r="AR119" s="67"/>
      <c r="AS119" s="67"/>
      <c r="AT119" s="67"/>
      <c r="AU119" s="66"/>
      <c r="AV119" s="67"/>
      <c r="AW119" s="68"/>
      <c r="AX119" s="67"/>
      <c r="AY119" s="68"/>
      <c r="AZ119" s="67"/>
      <c r="BA119" s="66"/>
      <c r="BB119" s="67"/>
      <c r="BC119" s="37"/>
      <c r="BD119" s="67"/>
      <c r="BE119" s="37"/>
      <c r="BF119" s="37"/>
      <c r="BG119" s="37"/>
      <c r="BH119" s="67"/>
      <c r="BI119" s="37"/>
      <c r="BJ119" s="69"/>
    </row>
    <row r="120" spans="2:62" s="36" customFormat="1" ht="12" customHeight="1" x14ac:dyDescent="0.2">
      <c r="B120" s="57" t="s">
        <v>302</v>
      </c>
      <c r="C120" s="48" t="s">
        <v>39</v>
      </c>
      <c r="D120" s="48"/>
      <c r="E120" s="61">
        <v>383</v>
      </c>
      <c r="F120" s="63"/>
      <c r="G120" s="61">
        <v>39</v>
      </c>
      <c r="H120" s="61"/>
      <c r="I120" s="61" t="e">
        <v>#VALUE!</v>
      </c>
      <c r="J120" s="61"/>
      <c r="K120" s="61">
        <v>201</v>
      </c>
      <c r="L120" s="61"/>
      <c r="M120" s="61" t="e">
        <v>#VALUE!</v>
      </c>
      <c r="N120" s="61"/>
      <c r="O120" s="61">
        <v>91</v>
      </c>
      <c r="P120" s="61"/>
      <c r="Q120" s="61" t="e">
        <v>#VALUE!</v>
      </c>
      <c r="R120" s="61"/>
      <c r="S120" s="61">
        <v>332</v>
      </c>
      <c r="T120" s="61"/>
      <c r="U120" s="61">
        <v>12</v>
      </c>
      <c r="V120" s="61"/>
      <c r="W120" s="61">
        <v>92</v>
      </c>
      <c r="X120" s="61"/>
      <c r="Y120" s="61">
        <v>226</v>
      </c>
      <c r="Z120" s="61"/>
      <c r="AA120" s="61">
        <v>0</v>
      </c>
      <c r="AB120" s="61"/>
      <c r="AC120" s="61">
        <v>8</v>
      </c>
      <c r="AD120" s="61"/>
      <c r="AE120" s="61" t="e">
        <v>#VALUE!</v>
      </c>
      <c r="AF120" s="61"/>
      <c r="AG120" s="61">
        <v>12</v>
      </c>
      <c r="AH120" s="1"/>
      <c r="AI120" s="84"/>
      <c r="AJ120" s="65"/>
      <c r="AK120" s="64"/>
      <c r="AL120" s="65"/>
      <c r="AM120" s="66"/>
      <c r="AN120" s="67"/>
      <c r="AO120" s="66"/>
      <c r="AP120" s="67"/>
      <c r="AQ120" s="66"/>
      <c r="AR120" s="67"/>
      <c r="AS120" s="67"/>
      <c r="AT120" s="67"/>
      <c r="AU120" s="66"/>
      <c r="AV120" s="67"/>
      <c r="AW120" s="68"/>
      <c r="AX120" s="67"/>
      <c r="AY120" s="68"/>
      <c r="AZ120" s="67"/>
      <c r="BA120" s="66"/>
      <c r="BB120" s="67"/>
      <c r="BC120" s="37"/>
      <c r="BD120" s="67"/>
      <c r="BE120" s="37"/>
      <c r="BF120" s="37"/>
      <c r="BG120" s="37"/>
      <c r="BH120" s="67"/>
      <c r="BI120" s="37"/>
      <c r="BJ120" s="69"/>
    </row>
    <row r="121" spans="2:62" s="36" customFormat="1" ht="12" customHeight="1" x14ac:dyDescent="0.2">
      <c r="B121" s="57" t="s">
        <v>303</v>
      </c>
      <c r="C121" s="48" t="s">
        <v>262</v>
      </c>
      <c r="D121" s="48"/>
      <c r="E121" s="61">
        <v>69644</v>
      </c>
      <c r="F121" s="63"/>
      <c r="G121" s="61">
        <v>-394</v>
      </c>
      <c r="H121" s="61"/>
      <c r="I121" s="61" t="e">
        <v>#VALUE!</v>
      </c>
      <c r="J121" s="61"/>
      <c r="K121" s="61">
        <v>3999</v>
      </c>
      <c r="L121" s="61"/>
      <c r="M121" s="61" t="e">
        <v>#VALUE!</v>
      </c>
      <c r="N121" s="61"/>
      <c r="O121" s="61">
        <v>2857</v>
      </c>
      <c r="P121" s="61"/>
      <c r="Q121" s="61" t="e">
        <v>#VALUE!</v>
      </c>
      <c r="R121" s="61"/>
      <c r="S121" s="61">
        <v>53108</v>
      </c>
      <c r="T121" s="61"/>
      <c r="U121" s="61">
        <v>7767</v>
      </c>
      <c r="V121" s="61"/>
      <c r="W121" s="61">
        <v>17957</v>
      </c>
      <c r="X121" s="61"/>
      <c r="Y121" s="61">
        <v>27384</v>
      </c>
      <c r="Z121" s="61"/>
      <c r="AA121" s="61">
        <v>0</v>
      </c>
      <c r="AB121" s="61"/>
      <c r="AC121" s="61">
        <v>2620</v>
      </c>
      <c r="AD121" s="61"/>
      <c r="AE121" s="61" t="e">
        <v>#VALUE!</v>
      </c>
      <c r="AF121" s="61"/>
      <c r="AG121" s="61">
        <v>11239</v>
      </c>
      <c r="AH121" s="1"/>
      <c r="AI121" s="84"/>
      <c r="AJ121" s="65"/>
      <c r="AK121" s="37"/>
      <c r="AL121" s="67"/>
      <c r="AM121" s="66"/>
      <c r="AN121" s="67"/>
      <c r="AO121" s="66"/>
      <c r="AP121" s="67"/>
      <c r="AQ121" s="66"/>
      <c r="AR121" s="67"/>
      <c r="AS121" s="67"/>
      <c r="AT121" s="67"/>
      <c r="AU121" s="66"/>
      <c r="AV121" s="67"/>
      <c r="AW121" s="68"/>
      <c r="AX121" s="67"/>
      <c r="AY121" s="68"/>
      <c r="AZ121" s="67"/>
      <c r="BA121" s="66"/>
      <c r="BB121" s="67"/>
      <c r="BC121" s="37"/>
      <c r="BD121" s="67"/>
      <c r="BE121" s="37"/>
      <c r="BF121" s="37"/>
      <c r="BG121" s="37"/>
      <c r="BH121" s="67"/>
      <c r="BI121" s="37"/>
      <c r="BJ121" s="69"/>
    </row>
    <row r="122" spans="2:62" s="36" customFormat="1" ht="12" customHeight="1" x14ac:dyDescent="0.2">
      <c r="B122" s="57" t="s">
        <v>304</v>
      </c>
      <c r="C122" s="48" t="s">
        <v>40</v>
      </c>
      <c r="D122" s="48"/>
      <c r="E122" s="61">
        <v>5</v>
      </c>
      <c r="F122" s="63"/>
      <c r="G122" s="61">
        <v>0</v>
      </c>
      <c r="H122" s="61"/>
      <c r="I122" s="61" t="e">
        <v>#VALUE!</v>
      </c>
      <c r="J122" s="61"/>
      <c r="K122" s="61">
        <v>5</v>
      </c>
      <c r="L122" s="61"/>
      <c r="M122" s="61" t="e">
        <v>#VALUE!</v>
      </c>
      <c r="N122" s="61"/>
      <c r="O122" s="61">
        <v>0</v>
      </c>
      <c r="P122" s="61"/>
      <c r="Q122" s="61" t="e">
        <v>#VALUE!</v>
      </c>
      <c r="R122" s="61"/>
      <c r="S122" s="61">
        <v>5</v>
      </c>
      <c r="T122" s="61"/>
      <c r="U122" s="61">
        <v>0</v>
      </c>
      <c r="V122" s="61"/>
      <c r="W122" s="61">
        <v>0</v>
      </c>
      <c r="X122" s="61"/>
      <c r="Y122" s="61">
        <v>5</v>
      </c>
      <c r="Z122" s="61"/>
      <c r="AA122" s="61">
        <v>0</v>
      </c>
      <c r="AB122" s="61"/>
      <c r="AC122" s="61">
        <v>0</v>
      </c>
      <c r="AD122" s="61"/>
      <c r="AE122" s="61" t="e">
        <v>#VALUE!</v>
      </c>
      <c r="AF122" s="61"/>
      <c r="AG122" s="61">
        <v>0</v>
      </c>
      <c r="AH122" s="1"/>
      <c r="AI122" s="84"/>
      <c r="AJ122" s="65"/>
      <c r="AK122" s="37"/>
      <c r="AL122" s="67"/>
      <c r="AM122" s="66"/>
      <c r="AN122" s="67"/>
      <c r="AO122" s="66"/>
      <c r="AP122" s="67"/>
      <c r="AQ122" s="66"/>
      <c r="AR122" s="67"/>
      <c r="AS122" s="67"/>
      <c r="AT122" s="67"/>
      <c r="AU122" s="66"/>
      <c r="AV122" s="67"/>
      <c r="AW122" s="68"/>
      <c r="AX122" s="67"/>
      <c r="AY122" s="68"/>
      <c r="AZ122" s="67"/>
      <c r="BA122" s="66"/>
      <c r="BB122" s="67"/>
      <c r="BC122" s="37"/>
      <c r="BD122" s="67"/>
      <c r="BE122" s="37"/>
      <c r="BF122" s="37"/>
      <c r="BG122" s="37"/>
      <c r="BH122" s="67"/>
      <c r="BI122" s="37"/>
      <c r="BJ122" s="69"/>
    </row>
    <row r="123" spans="2:62" s="36" customFormat="1" ht="12" customHeight="1" x14ac:dyDescent="0.2">
      <c r="B123" s="57" t="s">
        <v>305</v>
      </c>
      <c r="C123" s="48" t="s">
        <v>53</v>
      </c>
      <c r="D123" s="48"/>
      <c r="E123" s="61">
        <v>2</v>
      </c>
      <c r="F123" s="63"/>
      <c r="G123" s="61">
        <v>0</v>
      </c>
      <c r="H123" s="61"/>
      <c r="I123" s="61" t="e">
        <v>#VALUE!</v>
      </c>
      <c r="J123" s="61"/>
      <c r="K123" s="61">
        <v>2</v>
      </c>
      <c r="L123" s="61"/>
      <c r="M123" s="61" t="e">
        <v>#VALUE!</v>
      </c>
      <c r="N123" s="61"/>
      <c r="O123" s="61">
        <v>0</v>
      </c>
      <c r="P123" s="61"/>
      <c r="Q123" s="61" t="e">
        <v>#VALUE!</v>
      </c>
      <c r="R123" s="61"/>
      <c r="S123" s="61">
        <v>2</v>
      </c>
      <c r="T123" s="61"/>
      <c r="U123" s="61">
        <v>0</v>
      </c>
      <c r="V123" s="61"/>
      <c r="W123" s="61">
        <v>0</v>
      </c>
      <c r="X123" s="61"/>
      <c r="Y123" s="61">
        <v>2</v>
      </c>
      <c r="Z123" s="61"/>
      <c r="AA123" s="61">
        <v>0</v>
      </c>
      <c r="AB123" s="61"/>
      <c r="AC123" s="61">
        <v>0</v>
      </c>
      <c r="AD123" s="61"/>
      <c r="AE123" s="61" t="e">
        <v>#VALUE!</v>
      </c>
      <c r="AF123" s="61"/>
      <c r="AG123" s="61">
        <v>0</v>
      </c>
      <c r="AH123" s="1"/>
      <c r="AI123" s="84"/>
      <c r="AJ123" s="65"/>
      <c r="AK123" s="64"/>
      <c r="AL123" s="65"/>
      <c r="AM123" s="66"/>
      <c r="AN123" s="67"/>
      <c r="AO123" s="66"/>
      <c r="AP123" s="67"/>
      <c r="AQ123" s="66"/>
      <c r="AR123" s="67"/>
      <c r="AS123" s="67"/>
      <c r="AT123" s="67"/>
      <c r="AU123" s="66"/>
      <c r="AV123" s="67"/>
      <c r="AW123" s="68"/>
      <c r="AX123" s="67"/>
      <c r="AY123" s="68"/>
      <c r="AZ123" s="67"/>
      <c r="BA123" s="66"/>
      <c r="BB123" s="67"/>
      <c r="BC123" s="37"/>
      <c r="BD123" s="67"/>
      <c r="BE123" s="37"/>
      <c r="BF123" s="37"/>
      <c r="BG123" s="37"/>
      <c r="BH123" s="67"/>
      <c r="BI123" s="37"/>
      <c r="BJ123" s="69"/>
    </row>
    <row r="124" spans="2:62" s="36" customFormat="1" ht="12" customHeight="1" x14ac:dyDescent="0.2">
      <c r="B124" s="57" t="s">
        <v>306</v>
      </c>
      <c r="C124" s="48" t="s">
        <v>60</v>
      </c>
      <c r="D124" s="48"/>
      <c r="E124" s="61">
        <v>2069</v>
      </c>
      <c r="F124" s="63"/>
      <c r="G124" s="61">
        <v>-68</v>
      </c>
      <c r="H124" s="61"/>
      <c r="I124" s="61" t="e">
        <v>#VALUE!</v>
      </c>
      <c r="J124" s="61"/>
      <c r="K124" s="61">
        <v>897</v>
      </c>
      <c r="L124" s="61"/>
      <c r="M124" s="61" t="e">
        <v>#VALUE!</v>
      </c>
      <c r="N124" s="61"/>
      <c r="O124" s="61">
        <v>176</v>
      </c>
      <c r="P124" s="61"/>
      <c r="Q124" s="61" t="e">
        <v>#VALUE!</v>
      </c>
      <c r="R124" s="61"/>
      <c r="S124" s="61">
        <v>1372</v>
      </c>
      <c r="T124" s="61"/>
      <c r="U124" s="61">
        <v>286</v>
      </c>
      <c r="V124" s="61"/>
      <c r="W124" s="61">
        <v>653</v>
      </c>
      <c r="X124" s="61"/>
      <c r="Y124" s="61">
        <v>403</v>
      </c>
      <c r="Z124" s="61"/>
      <c r="AA124" s="61">
        <v>32</v>
      </c>
      <c r="AB124" s="61"/>
      <c r="AC124" s="61">
        <v>6</v>
      </c>
      <c r="AD124" s="61"/>
      <c r="AE124" s="61" t="e">
        <v>#VALUE!</v>
      </c>
      <c r="AF124" s="61"/>
      <c r="AG124" s="61">
        <v>11</v>
      </c>
      <c r="AH124" s="1"/>
      <c r="AI124" s="84"/>
      <c r="AJ124" s="65"/>
      <c r="AK124" s="64"/>
      <c r="AL124" s="65"/>
      <c r="AM124" s="66"/>
      <c r="AN124" s="67"/>
      <c r="AO124" s="66"/>
      <c r="AP124" s="67"/>
      <c r="AQ124" s="66"/>
      <c r="AR124" s="67"/>
      <c r="AS124" s="67"/>
      <c r="AT124" s="67"/>
      <c r="AU124" s="66"/>
      <c r="AV124" s="67"/>
      <c r="AW124" s="68"/>
      <c r="AX124" s="67"/>
      <c r="AY124" s="68"/>
      <c r="AZ124" s="67"/>
      <c r="BA124" s="66"/>
      <c r="BB124" s="67"/>
      <c r="BC124" s="37"/>
      <c r="BD124" s="67"/>
      <c r="BE124" s="37"/>
      <c r="BF124" s="67"/>
      <c r="BG124" s="37"/>
      <c r="BH124" s="67"/>
      <c r="BI124" s="37"/>
      <c r="BJ124" s="69"/>
    </row>
    <row r="125" spans="2:62" s="36" customFormat="1" ht="12" customHeight="1" x14ac:dyDescent="0.2">
      <c r="B125" s="57" t="s">
        <v>307</v>
      </c>
      <c r="C125" s="48" t="s">
        <v>57</v>
      </c>
      <c r="D125" s="48"/>
      <c r="E125" s="61">
        <v>79</v>
      </c>
      <c r="F125" s="63"/>
      <c r="G125" s="61">
        <v>0</v>
      </c>
      <c r="H125" s="61"/>
      <c r="I125" s="61" t="e">
        <v>#VALUE!</v>
      </c>
      <c r="J125" s="61"/>
      <c r="K125" s="61">
        <v>79</v>
      </c>
      <c r="L125" s="61"/>
      <c r="M125" s="61" t="e">
        <v>#VALUE!</v>
      </c>
      <c r="N125" s="61"/>
      <c r="O125" s="61">
        <v>17</v>
      </c>
      <c r="P125" s="61"/>
      <c r="Q125" s="61" t="e">
        <v>#VALUE!</v>
      </c>
      <c r="R125" s="61"/>
      <c r="S125" s="61">
        <v>55</v>
      </c>
      <c r="T125" s="61"/>
      <c r="U125" s="61">
        <v>0</v>
      </c>
      <c r="V125" s="61"/>
      <c r="W125" s="61">
        <v>30</v>
      </c>
      <c r="X125" s="61"/>
      <c r="Y125" s="61">
        <v>23</v>
      </c>
      <c r="Z125" s="61"/>
      <c r="AA125" s="61">
        <v>0</v>
      </c>
      <c r="AB125" s="61"/>
      <c r="AC125" s="61">
        <v>0</v>
      </c>
      <c r="AD125" s="61"/>
      <c r="AE125" s="61" t="e">
        <v>#VALUE!</v>
      </c>
      <c r="AF125" s="61"/>
      <c r="AG125" s="61">
        <v>17</v>
      </c>
      <c r="AH125" s="1"/>
      <c r="AI125" s="84"/>
      <c r="AJ125" s="65"/>
      <c r="AK125" s="64"/>
      <c r="AL125" s="65"/>
      <c r="AM125" s="66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</row>
    <row r="126" spans="2:62" s="36" customFormat="1" ht="12" customHeight="1" x14ac:dyDescent="0.2">
      <c r="B126" s="57" t="s">
        <v>308</v>
      </c>
      <c r="C126" s="48" t="s">
        <v>62</v>
      </c>
      <c r="D126" s="48"/>
      <c r="E126" s="61">
        <v>735</v>
      </c>
      <c r="F126" s="63"/>
      <c r="G126" s="61">
        <v>-106</v>
      </c>
      <c r="H126" s="61"/>
      <c r="I126" s="61" t="e">
        <v>#VALUE!</v>
      </c>
      <c r="J126" s="61"/>
      <c r="K126" s="61">
        <v>309</v>
      </c>
      <c r="L126" s="61"/>
      <c r="M126" s="61" t="e">
        <v>#VALUE!</v>
      </c>
      <c r="N126" s="61"/>
      <c r="O126" s="61">
        <v>71</v>
      </c>
      <c r="P126" s="61"/>
      <c r="Q126" s="61" t="e">
        <v>#VALUE!</v>
      </c>
      <c r="R126" s="61"/>
      <c r="S126" s="61">
        <v>557</v>
      </c>
      <c r="T126" s="61"/>
      <c r="U126" s="61">
        <v>86</v>
      </c>
      <c r="V126" s="61"/>
      <c r="W126" s="61">
        <v>370</v>
      </c>
      <c r="X126" s="61"/>
      <c r="Y126" s="61">
        <v>101</v>
      </c>
      <c r="Z126" s="61"/>
      <c r="AA126" s="61">
        <v>0</v>
      </c>
      <c r="AB126" s="61"/>
      <c r="AC126" s="61">
        <v>20</v>
      </c>
      <c r="AD126" s="61"/>
      <c r="AE126" s="61" t="e">
        <v>#VALUE!</v>
      </c>
      <c r="AF126" s="61"/>
      <c r="AG126" s="61">
        <v>8</v>
      </c>
      <c r="AH126" s="1"/>
      <c r="AI126" s="84"/>
      <c r="AJ126" s="65"/>
      <c r="AK126" s="64"/>
      <c r="AL126" s="65"/>
      <c r="AM126" s="66"/>
      <c r="AN126" s="82"/>
      <c r="AO126" s="37"/>
      <c r="AP126" s="68"/>
      <c r="AQ126" s="37"/>
      <c r="AR126" s="37"/>
      <c r="AS126" s="37"/>
      <c r="AT126" s="37"/>
      <c r="AU126" s="37"/>
      <c r="AV126" s="68"/>
      <c r="AW126" s="68"/>
      <c r="AX126" s="69"/>
      <c r="AY126" s="68"/>
      <c r="AZ126" s="68"/>
      <c r="BA126" s="85"/>
      <c r="BB126" s="37"/>
      <c r="BC126" s="37"/>
      <c r="BD126" s="37"/>
      <c r="BE126" s="37"/>
      <c r="BF126" s="37"/>
      <c r="BG126" s="37"/>
      <c r="BH126" s="37"/>
      <c r="BI126" s="37"/>
      <c r="BJ126" s="37"/>
    </row>
    <row r="127" spans="2:62" s="36" customFormat="1" ht="12" customHeight="1" x14ac:dyDescent="0.2">
      <c r="B127" s="57" t="s">
        <v>309</v>
      </c>
      <c r="C127" s="48" t="s">
        <v>319</v>
      </c>
      <c r="D127" s="48"/>
      <c r="E127" s="61">
        <v>59311</v>
      </c>
      <c r="F127" s="63"/>
      <c r="G127" s="61">
        <v>-3676</v>
      </c>
      <c r="H127" s="61"/>
      <c r="I127" s="61" t="e">
        <v>#VALUE!</v>
      </c>
      <c r="J127" s="61"/>
      <c r="K127" s="61">
        <v>14758</v>
      </c>
      <c r="L127" s="61"/>
      <c r="M127" s="61" t="e">
        <v>#VALUE!</v>
      </c>
      <c r="N127" s="61"/>
      <c r="O127" s="61">
        <v>7779</v>
      </c>
      <c r="P127" s="61"/>
      <c r="Q127" s="61" t="e">
        <v>#VALUE!</v>
      </c>
      <c r="R127" s="61"/>
      <c r="S127" s="61">
        <v>39790</v>
      </c>
      <c r="T127" s="61"/>
      <c r="U127" s="61">
        <v>3605</v>
      </c>
      <c r="V127" s="61"/>
      <c r="W127" s="61">
        <v>25654</v>
      </c>
      <c r="X127" s="61"/>
      <c r="Y127" s="61">
        <v>10551</v>
      </c>
      <c r="Z127" s="61"/>
      <c r="AA127" s="61">
        <v>-24</v>
      </c>
      <c r="AB127" s="61"/>
      <c r="AC127" s="61">
        <v>3108</v>
      </c>
      <c r="AD127" s="61"/>
      <c r="AE127" s="61" t="e">
        <v>#VALUE!</v>
      </c>
      <c r="AF127" s="61"/>
      <c r="AG127" s="61">
        <v>4793</v>
      </c>
      <c r="AH127" s="1"/>
      <c r="AI127" s="84"/>
      <c r="AJ127" s="65"/>
      <c r="AK127" s="64"/>
      <c r="AL127" s="65"/>
      <c r="AM127" s="66"/>
      <c r="AN127" s="37"/>
      <c r="AO127" s="37"/>
      <c r="AP127" s="68"/>
      <c r="AQ127" s="37"/>
      <c r="AR127" s="37"/>
      <c r="AS127" s="68"/>
      <c r="AT127" s="68"/>
      <c r="AU127" s="37"/>
      <c r="AV127" s="68"/>
      <c r="AW127" s="68"/>
      <c r="AX127" s="69"/>
      <c r="AY127" s="68"/>
      <c r="AZ127" s="68"/>
      <c r="BA127" s="85"/>
      <c r="BB127" s="37"/>
      <c r="BC127" s="37"/>
      <c r="BD127" s="37"/>
      <c r="BE127" s="37"/>
      <c r="BF127" s="37"/>
      <c r="BG127" s="37"/>
      <c r="BH127" s="37"/>
      <c r="BI127" s="37"/>
      <c r="BJ127" s="37"/>
    </row>
    <row r="128" spans="2:62" s="36" customFormat="1" ht="12" customHeight="1" x14ac:dyDescent="0.2">
      <c r="B128" s="57" t="s">
        <v>310</v>
      </c>
      <c r="C128" s="48" t="s">
        <v>324</v>
      </c>
      <c r="D128" s="48"/>
      <c r="E128" s="61">
        <v>129</v>
      </c>
      <c r="F128" s="63"/>
      <c r="G128" s="61">
        <v>-71</v>
      </c>
      <c r="H128" s="61"/>
      <c r="I128" s="61" t="e">
        <v>#VALUE!</v>
      </c>
      <c r="J128" s="61"/>
      <c r="K128" s="61">
        <v>58</v>
      </c>
      <c r="L128" s="61"/>
      <c r="M128" s="61" t="e">
        <v>#VALUE!</v>
      </c>
      <c r="N128" s="61"/>
      <c r="O128" s="61">
        <v>0</v>
      </c>
      <c r="P128" s="61"/>
      <c r="Q128" s="61" t="e">
        <v>#VALUE!</v>
      </c>
      <c r="R128" s="61"/>
      <c r="S128" s="61">
        <v>58</v>
      </c>
      <c r="T128" s="61"/>
      <c r="U128" s="61">
        <v>2</v>
      </c>
      <c r="V128" s="61"/>
      <c r="W128" s="61">
        <v>47</v>
      </c>
      <c r="X128" s="61"/>
      <c r="Y128" s="61">
        <v>9</v>
      </c>
      <c r="Z128" s="61"/>
      <c r="AA128" s="61">
        <v>0</v>
      </c>
      <c r="AB128" s="61"/>
      <c r="AC128" s="61">
        <v>0</v>
      </c>
      <c r="AD128" s="61"/>
      <c r="AE128" s="61" t="e">
        <v>#VALUE!</v>
      </c>
      <c r="AF128" s="61"/>
      <c r="AG128" s="61">
        <v>0</v>
      </c>
      <c r="AH128" s="1"/>
      <c r="AI128" s="84"/>
      <c r="AJ128" s="65"/>
      <c r="AK128" s="64"/>
      <c r="AL128" s="65"/>
      <c r="AM128" s="66"/>
      <c r="AN128" s="37"/>
      <c r="AO128" s="37"/>
      <c r="AP128" s="37"/>
      <c r="AQ128" s="37"/>
      <c r="AR128" s="37"/>
      <c r="AS128" s="68"/>
      <c r="AT128" s="37"/>
      <c r="AU128" s="37"/>
      <c r="AV128" s="68"/>
      <c r="AW128" s="68"/>
      <c r="AX128" s="69"/>
      <c r="AY128" s="68"/>
      <c r="AZ128" s="68"/>
      <c r="BA128" s="85"/>
      <c r="BB128" s="37"/>
      <c r="BC128" s="37"/>
      <c r="BD128" s="37"/>
      <c r="BE128" s="37"/>
      <c r="BF128" s="37"/>
      <c r="BG128" s="37"/>
      <c r="BH128" s="37"/>
      <c r="BI128" s="37"/>
      <c r="BJ128" s="37"/>
    </row>
    <row r="129" spans="2:62" s="36" customFormat="1" ht="12" customHeight="1" x14ac:dyDescent="0.2">
      <c r="B129" s="57" t="s">
        <v>311</v>
      </c>
      <c r="C129" s="48" t="s">
        <v>55</v>
      </c>
      <c r="D129" s="48"/>
      <c r="E129" s="61">
        <v>1772</v>
      </c>
      <c r="F129" s="63"/>
      <c r="G129" s="61">
        <v>-241</v>
      </c>
      <c r="H129" s="61"/>
      <c r="I129" s="61" t="e">
        <v>#VALUE!</v>
      </c>
      <c r="J129" s="61"/>
      <c r="K129" s="61">
        <v>535</v>
      </c>
      <c r="L129" s="61"/>
      <c r="M129" s="61" t="e">
        <v>#VALUE!</v>
      </c>
      <c r="N129" s="61"/>
      <c r="O129" s="61">
        <v>77</v>
      </c>
      <c r="P129" s="61"/>
      <c r="Q129" s="61" t="e">
        <v>#VALUE!</v>
      </c>
      <c r="R129" s="61"/>
      <c r="S129" s="61">
        <v>1154</v>
      </c>
      <c r="T129" s="61"/>
      <c r="U129" s="61">
        <v>136</v>
      </c>
      <c r="V129" s="61"/>
      <c r="W129" s="61">
        <v>850</v>
      </c>
      <c r="X129" s="61"/>
      <c r="Y129" s="61">
        <v>168</v>
      </c>
      <c r="Z129" s="61"/>
      <c r="AA129" s="61">
        <v>0</v>
      </c>
      <c r="AB129" s="61"/>
      <c r="AC129" s="61">
        <v>15</v>
      </c>
      <c r="AD129" s="61"/>
      <c r="AE129" s="61" t="e">
        <v>#VALUE!</v>
      </c>
      <c r="AF129" s="61"/>
      <c r="AG129" s="61">
        <v>35</v>
      </c>
      <c r="AH129" s="1"/>
      <c r="AI129" s="84"/>
      <c r="AJ129" s="65"/>
      <c r="AK129" s="64"/>
      <c r="AL129" s="65"/>
      <c r="AM129" s="66"/>
      <c r="AN129" s="37"/>
      <c r="AO129" s="37"/>
      <c r="AP129" s="37"/>
      <c r="AQ129" s="37"/>
      <c r="AR129" s="37"/>
      <c r="AS129" s="37"/>
      <c r="AT129" s="68"/>
      <c r="AU129" s="37"/>
      <c r="AV129" s="68"/>
      <c r="AW129" s="68"/>
      <c r="AX129" s="69"/>
      <c r="AY129" s="68"/>
      <c r="AZ129" s="68"/>
      <c r="BA129" s="85"/>
      <c r="BB129" s="37"/>
      <c r="BC129" s="37"/>
      <c r="BD129" s="37"/>
      <c r="BE129" s="37"/>
      <c r="BF129" s="37"/>
      <c r="BG129" s="37"/>
      <c r="BH129" s="37"/>
      <c r="BI129" s="37"/>
      <c r="BJ129" s="37"/>
    </row>
    <row r="130" spans="2:62" s="36" customFormat="1" ht="12" customHeight="1" x14ac:dyDescent="0.2">
      <c r="B130" s="57" t="s">
        <v>312</v>
      </c>
      <c r="C130" s="48" t="s">
        <v>56</v>
      </c>
      <c r="D130" s="48"/>
      <c r="E130" s="61">
        <v>394</v>
      </c>
      <c r="F130" s="63"/>
      <c r="G130" s="61">
        <v>121</v>
      </c>
      <c r="H130" s="61"/>
      <c r="I130" s="61" t="e">
        <v>#VALUE!</v>
      </c>
      <c r="J130" s="61"/>
      <c r="K130" s="61">
        <v>324</v>
      </c>
      <c r="L130" s="61"/>
      <c r="M130" s="61" t="e">
        <v>#VALUE!</v>
      </c>
      <c r="N130" s="61"/>
      <c r="O130" s="61">
        <v>2</v>
      </c>
      <c r="P130" s="61"/>
      <c r="Q130" s="61" t="e">
        <v>#VALUE!</v>
      </c>
      <c r="R130" s="61"/>
      <c r="S130" s="61">
        <v>457</v>
      </c>
      <c r="T130" s="61"/>
      <c r="U130" s="61">
        <v>11</v>
      </c>
      <c r="V130" s="61"/>
      <c r="W130" s="61">
        <v>385</v>
      </c>
      <c r="X130" s="61"/>
      <c r="Y130" s="61">
        <v>62</v>
      </c>
      <c r="Z130" s="61"/>
      <c r="AA130" s="61">
        <v>0</v>
      </c>
      <c r="AB130" s="61"/>
      <c r="AC130" s="61">
        <v>0</v>
      </c>
      <c r="AD130" s="61"/>
      <c r="AE130" s="61" t="e">
        <v>#VALUE!</v>
      </c>
      <c r="AF130" s="61"/>
      <c r="AG130" s="61">
        <v>8</v>
      </c>
      <c r="AH130" s="1"/>
      <c r="AI130" s="84"/>
      <c r="AJ130" s="65"/>
      <c r="AK130" s="37"/>
      <c r="AL130" s="37"/>
      <c r="AM130" s="37"/>
      <c r="AN130" s="37"/>
      <c r="AO130" s="37"/>
      <c r="AP130" s="37"/>
      <c r="AQ130" s="37"/>
      <c r="AR130" s="37"/>
      <c r="AS130" s="68"/>
      <c r="AT130" s="68"/>
      <c r="AU130" s="37"/>
      <c r="AV130" s="68"/>
      <c r="AW130" s="68"/>
      <c r="AX130" s="69"/>
      <c r="AY130" s="68"/>
      <c r="AZ130" s="68"/>
      <c r="BA130" s="85"/>
      <c r="BB130" s="37"/>
      <c r="BC130" s="37"/>
      <c r="BD130" s="37"/>
      <c r="BE130" s="37"/>
      <c r="BF130" s="37"/>
      <c r="BG130" s="37"/>
      <c r="BH130" s="37"/>
      <c r="BI130" s="37"/>
      <c r="BJ130" s="37"/>
    </row>
    <row r="131" spans="2:62" s="36" customFormat="1" ht="12" customHeight="1" x14ac:dyDescent="0.2">
      <c r="B131" s="57" t="s">
        <v>372</v>
      </c>
      <c r="C131" s="48" t="s">
        <v>116</v>
      </c>
      <c r="D131" s="48"/>
      <c r="E131" s="61">
        <v>11</v>
      </c>
      <c r="F131" s="63"/>
      <c r="G131" s="61">
        <v>14</v>
      </c>
      <c r="H131" s="61"/>
      <c r="I131" s="61" t="e">
        <v>#VALUE!</v>
      </c>
      <c r="J131" s="61"/>
      <c r="K131" s="61">
        <v>24</v>
      </c>
      <c r="L131" s="61"/>
      <c r="M131" s="61" t="e">
        <v>#VALUE!</v>
      </c>
      <c r="N131" s="61"/>
      <c r="O131" s="61">
        <v>0</v>
      </c>
      <c r="P131" s="61"/>
      <c r="Q131" s="61" t="e">
        <v>#VALUE!</v>
      </c>
      <c r="R131" s="61"/>
      <c r="S131" s="61">
        <v>24</v>
      </c>
      <c r="T131" s="61"/>
      <c r="U131" s="61">
        <v>0</v>
      </c>
      <c r="V131" s="61"/>
      <c r="W131" s="61">
        <v>17</v>
      </c>
      <c r="X131" s="61"/>
      <c r="Y131" s="61">
        <v>8</v>
      </c>
      <c r="Z131" s="61"/>
      <c r="AA131" s="61">
        <v>0</v>
      </c>
      <c r="AB131" s="61"/>
      <c r="AC131" s="61">
        <v>0</v>
      </c>
      <c r="AD131" s="61"/>
      <c r="AE131" s="61" t="e">
        <v>#VALUE!</v>
      </c>
      <c r="AF131" s="61"/>
      <c r="AG131" s="61">
        <v>36</v>
      </c>
      <c r="AH131" s="1"/>
      <c r="AI131" s="84"/>
      <c r="AJ131" s="65"/>
      <c r="AK131" s="37"/>
      <c r="AL131" s="37"/>
      <c r="AM131" s="37"/>
      <c r="AN131" s="37"/>
      <c r="AO131" s="37"/>
      <c r="AP131" s="37"/>
      <c r="AQ131" s="37"/>
      <c r="AR131" s="37"/>
      <c r="AS131" s="68"/>
      <c r="AT131" s="68"/>
      <c r="AU131" s="37"/>
      <c r="AV131" s="68"/>
      <c r="AW131" s="68"/>
      <c r="AX131" s="69"/>
      <c r="AY131" s="68"/>
      <c r="AZ131" s="68"/>
      <c r="BA131" s="85"/>
      <c r="BB131" s="37"/>
      <c r="BC131" s="37"/>
      <c r="BD131" s="37"/>
      <c r="BE131" s="37"/>
      <c r="BF131" s="37"/>
      <c r="BG131" s="37"/>
      <c r="BH131" s="37"/>
      <c r="BI131" s="37"/>
      <c r="BJ131" s="37"/>
    </row>
    <row r="132" spans="2:62" s="71" customFormat="1" ht="12" customHeight="1" x14ac:dyDescent="0.2">
      <c r="B132" s="57" t="s">
        <v>313</v>
      </c>
      <c r="C132" s="57" t="s">
        <v>115</v>
      </c>
      <c r="D132" s="57"/>
      <c r="E132" s="61">
        <v>208220</v>
      </c>
      <c r="F132" s="63"/>
      <c r="G132" s="61">
        <v>-3735</v>
      </c>
      <c r="H132" s="61"/>
      <c r="I132" s="61" t="e">
        <v>#VALUE!</v>
      </c>
      <c r="J132" s="61"/>
      <c r="K132" s="61">
        <v>64434</v>
      </c>
      <c r="L132" s="61"/>
      <c r="M132" s="61" t="e">
        <v>#VALUE!</v>
      </c>
      <c r="N132" s="61"/>
      <c r="O132" s="61">
        <v>28657</v>
      </c>
      <c r="P132" s="61"/>
      <c r="Q132" s="61" t="e">
        <v>#VALUE!</v>
      </c>
      <c r="R132" s="61"/>
      <c r="S132" s="61">
        <v>138400</v>
      </c>
      <c r="T132" s="61"/>
      <c r="U132" s="61">
        <v>15694</v>
      </c>
      <c r="V132" s="61"/>
      <c r="W132" s="61">
        <v>75429</v>
      </c>
      <c r="X132" s="61"/>
      <c r="Y132" s="61">
        <v>47057</v>
      </c>
      <c r="Z132" s="61"/>
      <c r="AA132" s="61">
        <v>211</v>
      </c>
      <c r="AB132" s="61"/>
      <c r="AC132" s="61">
        <v>10592</v>
      </c>
      <c r="AD132" s="61"/>
      <c r="AE132" s="61" t="e">
        <v>#VALUE!</v>
      </c>
      <c r="AF132" s="61"/>
      <c r="AG132" s="61">
        <v>24668</v>
      </c>
      <c r="AH132" s="1"/>
      <c r="AI132" s="86"/>
      <c r="AJ132" s="78"/>
      <c r="AK132" s="82"/>
      <c r="AL132" s="82"/>
      <c r="AM132" s="82"/>
      <c r="AS132" s="70"/>
      <c r="AT132" s="70"/>
      <c r="AV132" s="70"/>
      <c r="AW132" s="70"/>
      <c r="AX132" s="87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</row>
    <row r="133" spans="2:62" s="71" customFormat="1" ht="12" customHeight="1" x14ac:dyDescent="0.2">
      <c r="B133" s="76"/>
      <c r="C133" s="57"/>
      <c r="D133" s="57"/>
      <c r="E133" s="61"/>
      <c r="F133" s="88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1"/>
    </row>
    <row r="134" spans="2:62" s="36" customFormat="1" ht="12" customHeight="1" x14ac:dyDescent="0.2">
      <c r="B134" s="57"/>
      <c r="C134" s="57" t="s">
        <v>373</v>
      </c>
      <c r="D134" s="48"/>
      <c r="E134" s="61"/>
      <c r="F134" s="63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1"/>
    </row>
    <row r="135" spans="2:62" s="36" customFormat="1" ht="12" customHeight="1" x14ac:dyDescent="0.2">
      <c r="B135" s="57" t="s">
        <v>316</v>
      </c>
      <c r="C135" s="48" t="s">
        <v>206</v>
      </c>
      <c r="D135" s="48"/>
      <c r="E135" s="61">
        <v>2</v>
      </c>
      <c r="F135" s="63"/>
      <c r="G135" s="61">
        <v>0</v>
      </c>
      <c r="H135" s="61"/>
      <c r="I135" s="61" t="e">
        <v>#VALUE!</v>
      </c>
      <c r="J135" s="61"/>
      <c r="K135" s="61">
        <v>2</v>
      </c>
      <c r="L135" s="61"/>
      <c r="M135" s="61" t="e">
        <v>#VALUE!</v>
      </c>
      <c r="N135" s="61"/>
      <c r="O135" s="61">
        <v>0</v>
      </c>
      <c r="P135" s="61"/>
      <c r="Q135" s="61" t="e">
        <v>#VALUE!</v>
      </c>
      <c r="R135" s="61"/>
      <c r="S135" s="61">
        <v>2</v>
      </c>
      <c r="T135" s="61"/>
      <c r="U135" s="61">
        <v>0</v>
      </c>
      <c r="V135" s="61"/>
      <c r="W135" s="61">
        <v>0</v>
      </c>
      <c r="X135" s="61"/>
      <c r="Y135" s="61">
        <v>2</v>
      </c>
      <c r="Z135" s="61"/>
      <c r="AA135" s="61">
        <v>0</v>
      </c>
      <c r="AB135" s="61"/>
      <c r="AC135" s="61">
        <v>0</v>
      </c>
      <c r="AD135" s="61"/>
      <c r="AE135" s="61">
        <v>0</v>
      </c>
      <c r="AF135" s="61"/>
      <c r="AG135" s="61">
        <v>0</v>
      </c>
      <c r="AH135" s="1"/>
    </row>
    <row r="136" spans="2:62" s="36" customFormat="1" ht="12" customHeight="1" x14ac:dyDescent="0.2">
      <c r="B136" s="57" t="s">
        <v>334</v>
      </c>
      <c r="C136" s="48" t="s">
        <v>208</v>
      </c>
      <c r="D136" s="48"/>
      <c r="E136" s="61">
        <v>654</v>
      </c>
      <c r="F136" s="63"/>
      <c r="G136" s="61">
        <v>-8</v>
      </c>
      <c r="H136" s="61"/>
      <c r="I136" s="61" t="e">
        <v>#VALUE!</v>
      </c>
      <c r="J136" s="61"/>
      <c r="K136" s="61">
        <v>124</v>
      </c>
      <c r="L136" s="61"/>
      <c r="M136" s="61" t="e">
        <v>#VALUE!</v>
      </c>
      <c r="N136" s="61"/>
      <c r="O136" s="61">
        <v>6</v>
      </c>
      <c r="P136" s="61"/>
      <c r="Q136" s="61" t="e">
        <v>#VALUE!</v>
      </c>
      <c r="R136" s="61"/>
      <c r="S136" s="61">
        <v>515</v>
      </c>
      <c r="T136" s="61"/>
      <c r="U136" s="61">
        <v>5</v>
      </c>
      <c r="V136" s="61"/>
      <c r="W136" s="61">
        <v>450</v>
      </c>
      <c r="X136" s="61"/>
      <c r="Y136" s="61">
        <v>59</v>
      </c>
      <c r="Z136" s="61"/>
      <c r="AA136" s="61">
        <v>0</v>
      </c>
      <c r="AB136" s="61"/>
      <c r="AC136" s="61">
        <v>0</v>
      </c>
      <c r="AD136" s="61"/>
      <c r="AE136" s="61">
        <v>11</v>
      </c>
      <c r="AF136" s="61"/>
      <c r="AG136" s="61">
        <v>56</v>
      </c>
      <c r="AH136" s="1"/>
    </row>
    <row r="137" spans="2:62" s="36" customFormat="1" ht="12" customHeight="1" x14ac:dyDescent="0.2">
      <c r="B137" s="57" t="s">
        <v>335</v>
      </c>
      <c r="C137" s="48" t="s">
        <v>0</v>
      </c>
      <c r="D137" s="48"/>
      <c r="E137" s="61">
        <v>98</v>
      </c>
      <c r="F137" s="63"/>
      <c r="G137" s="61">
        <v>-15</v>
      </c>
      <c r="H137" s="61"/>
      <c r="I137" s="61" t="e">
        <v>#VALUE!</v>
      </c>
      <c r="J137" s="61"/>
      <c r="K137" s="61">
        <v>83</v>
      </c>
      <c r="L137" s="61"/>
      <c r="M137" s="61" t="e">
        <v>#VALUE!</v>
      </c>
      <c r="N137" s="61"/>
      <c r="O137" s="61">
        <v>8</v>
      </c>
      <c r="P137" s="61"/>
      <c r="Q137" s="61" t="e">
        <v>#VALUE!</v>
      </c>
      <c r="R137" s="61"/>
      <c r="S137" s="61">
        <v>76</v>
      </c>
      <c r="T137" s="61"/>
      <c r="U137" s="61">
        <v>50</v>
      </c>
      <c r="V137" s="61"/>
      <c r="W137" s="61">
        <v>14</v>
      </c>
      <c r="X137" s="61"/>
      <c r="Y137" s="61">
        <v>12</v>
      </c>
      <c r="Z137" s="61"/>
      <c r="AA137" s="61">
        <v>0</v>
      </c>
      <c r="AB137" s="61"/>
      <c r="AC137" s="61">
        <v>0</v>
      </c>
      <c r="AD137" s="61"/>
      <c r="AE137" s="61">
        <v>0</v>
      </c>
      <c r="AF137" s="61"/>
      <c r="AG137" s="61">
        <v>109</v>
      </c>
      <c r="AH137" s="1"/>
    </row>
    <row r="138" spans="2:62" s="36" customFormat="1" ht="12" customHeight="1" x14ac:dyDescent="0.2">
      <c r="B138" s="57" t="s">
        <v>317</v>
      </c>
      <c r="C138" s="48" t="s">
        <v>3</v>
      </c>
      <c r="D138" s="48"/>
      <c r="E138" s="61">
        <v>7799</v>
      </c>
      <c r="F138" s="63"/>
      <c r="G138" s="61">
        <v>-200</v>
      </c>
      <c r="H138" s="61"/>
      <c r="I138" s="61" t="e">
        <v>#VALUE!</v>
      </c>
      <c r="J138" s="61"/>
      <c r="K138" s="61">
        <v>1110</v>
      </c>
      <c r="L138" s="61"/>
      <c r="M138" s="61" t="e">
        <v>#VALUE!</v>
      </c>
      <c r="N138" s="61"/>
      <c r="O138" s="61">
        <v>759</v>
      </c>
      <c r="P138" s="61"/>
      <c r="Q138" s="61" t="e">
        <v>#VALUE!</v>
      </c>
      <c r="R138" s="61"/>
      <c r="S138" s="61">
        <v>5144</v>
      </c>
      <c r="T138" s="61"/>
      <c r="U138" s="61">
        <v>88</v>
      </c>
      <c r="V138" s="61"/>
      <c r="W138" s="61">
        <v>4287</v>
      </c>
      <c r="X138" s="61"/>
      <c r="Y138" s="61">
        <v>741</v>
      </c>
      <c r="Z138" s="61"/>
      <c r="AA138" s="61">
        <v>32</v>
      </c>
      <c r="AB138" s="61"/>
      <c r="AC138" s="61">
        <v>50</v>
      </c>
      <c r="AD138" s="61"/>
      <c r="AE138" s="61">
        <v>626</v>
      </c>
      <c r="AF138" s="61"/>
      <c r="AG138" s="61">
        <v>826</v>
      </c>
      <c r="AH138" s="1"/>
    </row>
    <row r="139" spans="2:62" s="36" customFormat="1" ht="12" customHeight="1" x14ac:dyDescent="0.2">
      <c r="B139" s="57" t="s">
        <v>318</v>
      </c>
      <c r="C139" s="48" t="s">
        <v>341</v>
      </c>
      <c r="D139" s="48"/>
      <c r="E139" s="61">
        <v>0</v>
      </c>
      <c r="F139" s="63"/>
      <c r="G139" s="61">
        <v>0</v>
      </c>
      <c r="H139" s="61"/>
      <c r="I139" s="61" t="e">
        <v>#VALUE!</v>
      </c>
      <c r="J139" s="61"/>
      <c r="K139" s="61">
        <v>0</v>
      </c>
      <c r="L139" s="61"/>
      <c r="M139" s="61" t="e">
        <v>#VALUE!</v>
      </c>
      <c r="N139" s="61"/>
      <c r="O139" s="61">
        <v>0</v>
      </c>
      <c r="P139" s="61"/>
      <c r="Q139" s="61" t="e">
        <v>#VALUE!</v>
      </c>
      <c r="R139" s="61"/>
      <c r="S139" s="61">
        <v>0</v>
      </c>
      <c r="T139" s="61"/>
      <c r="U139" s="61">
        <v>0</v>
      </c>
      <c r="V139" s="61"/>
      <c r="W139" s="61">
        <v>0</v>
      </c>
      <c r="X139" s="61"/>
      <c r="Y139" s="61">
        <v>0</v>
      </c>
      <c r="Z139" s="61"/>
      <c r="AA139" s="61">
        <v>0</v>
      </c>
      <c r="AB139" s="61"/>
      <c r="AC139" s="61">
        <v>0</v>
      </c>
      <c r="AD139" s="61"/>
      <c r="AE139" s="61" t="e">
        <v>#VALUE!</v>
      </c>
      <c r="AF139" s="61"/>
      <c r="AG139" s="61">
        <v>0</v>
      </c>
      <c r="AH139" s="1"/>
    </row>
    <row r="140" spans="2:62" s="36" customFormat="1" ht="12" customHeight="1" x14ac:dyDescent="0.2">
      <c r="B140" s="57" t="s">
        <v>336</v>
      </c>
      <c r="C140" s="48" t="s">
        <v>7</v>
      </c>
      <c r="D140" s="48"/>
      <c r="E140" s="61">
        <v>2760</v>
      </c>
      <c r="F140" s="63"/>
      <c r="G140" s="61">
        <v>-135</v>
      </c>
      <c r="H140" s="61"/>
      <c r="I140" s="61" t="e">
        <v>#VALUE!</v>
      </c>
      <c r="J140" s="61"/>
      <c r="K140" s="61">
        <v>318</v>
      </c>
      <c r="L140" s="61"/>
      <c r="M140" s="61" t="e">
        <v>#VALUE!</v>
      </c>
      <c r="N140" s="61"/>
      <c r="O140" s="61">
        <v>3</v>
      </c>
      <c r="P140" s="61"/>
      <c r="Q140" s="61" t="e">
        <v>#VALUE!</v>
      </c>
      <c r="R140" s="61"/>
      <c r="S140" s="61">
        <v>1453</v>
      </c>
      <c r="T140" s="61"/>
      <c r="U140" s="61">
        <v>0</v>
      </c>
      <c r="V140" s="61"/>
      <c r="W140" s="61">
        <v>783</v>
      </c>
      <c r="X140" s="61"/>
      <c r="Y140" s="61">
        <v>666</v>
      </c>
      <c r="Z140" s="61"/>
      <c r="AA140" s="61">
        <v>3</v>
      </c>
      <c r="AB140" s="61"/>
      <c r="AC140" s="61">
        <v>133</v>
      </c>
      <c r="AD140" s="61"/>
      <c r="AE140" s="61">
        <v>158</v>
      </c>
      <c r="AF140" s="61"/>
      <c r="AG140" s="61">
        <v>15</v>
      </c>
      <c r="AH140" s="1"/>
    </row>
    <row r="141" spans="2:62" s="36" customFormat="1" ht="12" customHeight="1" x14ac:dyDescent="0.2">
      <c r="B141" s="57" t="s">
        <v>337</v>
      </c>
      <c r="C141" s="48" t="s">
        <v>23</v>
      </c>
      <c r="D141" s="48"/>
      <c r="E141" s="61">
        <v>30</v>
      </c>
      <c r="F141" s="63"/>
      <c r="G141" s="61">
        <v>-5</v>
      </c>
      <c r="H141" s="61"/>
      <c r="I141" s="61" t="e">
        <v>#VALUE!</v>
      </c>
      <c r="J141" s="61"/>
      <c r="K141" s="61">
        <v>26</v>
      </c>
      <c r="L141" s="61"/>
      <c r="M141" s="61" t="e">
        <v>#VALUE!</v>
      </c>
      <c r="N141" s="61"/>
      <c r="O141" s="61">
        <v>12</v>
      </c>
      <c r="P141" s="61"/>
      <c r="Q141" s="61" t="e">
        <v>#VALUE!</v>
      </c>
      <c r="R141" s="61"/>
      <c r="S141" s="61">
        <v>14</v>
      </c>
      <c r="T141" s="61"/>
      <c r="U141" s="61">
        <v>0</v>
      </c>
      <c r="V141" s="61"/>
      <c r="W141" s="61">
        <v>6</v>
      </c>
      <c r="X141" s="61"/>
      <c r="Y141" s="61">
        <v>8</v>
      </c>
      <c r="Z141" s="61"/>
      <c r="AA141" s="61">
        <v>0</v>
      </c>
      <c r="AB141" s="61"/>
      <c r="AC141" s="61">
        <v>0</v>
      </c>
      <c r="AD141" s="61"/>
      <c r="AE141" s="61">
        <v>2</v>
      </c>
      <c r="AF141" s="61"/>
      <c r="AG141" s="61">
        <v>0</v>
      </c>
      <c r="AH141" s="1"/>
    </row>
    <row r="142" spans="2:62" s="36" customFormat="1" ht="12" customHeight="1" x14ac:dyDescent="0.2">
      <c r="B142" s="57" t="s">
        <v>68</v>
      </c>
      <c r="C142" s="48" t="s">
        <v>340</v>
      </c>
      <c r="D142" s="48"/>
      <c r="E142" s="61">
        <v>165102</v>
      </c>
      <c r="F142" s="63"/>
      <c r="G142" s="61">
        <v>4143</v>
      </c>
      <c r="H142" s="61"/>
      <c r="I142" s="61" t="e">
        <v>#VALUE!</v>
      </c>
      <c r="J142" s="61"/>
      <c r="K142" s="61">
        <v>77927</v>
      </c>
      <c r="L142" s="61"/>
      <c r="M142" s="61" t="e">
        <v>#VALUE!</v>
      </c>
      <c r="N142" s="61"/>
      <c r="O142" s="61">
        <v>50436</v>
      </c>
      <c r="P142" s="61"/>
      <c r="Q142" s="61" t="e">
        <v>#VALUE!</v>
      </c>
      <c r="R142" s="61"/>
      <c r="S142" s="61">
        <v>79164</v>
      </c>
      <c r="T142" s="61"/>
      <c r="U142" s="61">
        <v>6213</v>
      </c>
      <c r="V142" s="61"/>
      <c r="W142" s="61">
        <v>62524</v>
      </c>
      <c r="X142" s="61"/>
      <c r="Y142" s="61">
        <v>10429</v>
      </c>
      <c r="Z142" s="61"/>
      <c r="AA142" s="61">
        <v>0</v>
      </c>
      <c r="AB142" s="61"/>
      <c r="AC142" s="61">
        <v>3985</v>
      </c>
      <c r="AD142" s="61"/>
      <c r="AE142" s="61">
        <v>15512</v>
      </c>
      <c r="AF142" s="61"/>
      <c r="AG142" s="61">
        <v>8931</v>
      </c>
      <c r="AH142" s="1"/>
    </row>
    <row r="143" spans="2:62" s="36" customFormat="1" ht="12" customHeight="1" x14ac:dyDescent="0.2">
      <c r="B143" s="57" t="s">
        <v>69</v>
      </c>
      <c r="C143" s="48" t="s">
        <v>259</v>
      </c>
      <c r="D143" s="48"/>
      <c r="E143" s="61">
        <v>58596</v>
      </c>
      <c r="F143" s="63"/>
      <c r="G143" s="61">
        <v>10342</v>
      </c>
      <c r="H143" s="61"/>
      <c r="I143" s="61" t="e">
        <v>#VALUE!</v>
      </c>
      <c r="J143" s="61"/>
      <c r="K143" s="61">
        <v>27499</v>
      </c>
      <c r="L143" s="61"/>
      <c r="M143" s="61" t="e">
        <v>#VALUE!</v>
      </c>
      <c r="N143" s="61"/>
      <c r="O143" s="61">
        <v>9656</v>
      </c>
      <c r="P143" s="61"/>
      <c r="Q143" s="61" t="e">
        <v>#VALUE!</v>
      </c>
      <c r="R143" s="61"/>
      <c r="S143" s="61">
        <v>47628</v>
      </c>
      <c r="T143" s="61"/>
      <c r="U143" s="61">
        <v>8979</v>
      </c>
      <c r="V143" s="61"/>
      <c r="W143" s="61">
        <v>31572</v>
      </c>
      <c r="X143" s="61"/>
      <c r="Y143" s="61">
        <v>7078</v>
      </c>
      <c r="Z143" s="61"/>
      <c r="AA143" s="61">
        <v>0</v>
      </c>
      <c r="AB143" s="61"/>
      <c r="AC143" s="61">
        <v>2678</v>
      </c>
      <c r="AD143" s="61"/>
      <c r="AE143" s="61">
        <v>6522</v>
      </c>
      <c r="AF143" s="61"/>
      <c r="AG143" s="61">
        <v>4320</v>
      </c>
      <c r="AH143" s="1"/>
    </row>
    <row r="144" spans="2:62" s="36" customFormat="1" ht="12" customHeight="1" x14ac:dyDescent="0.2">
      <c r="B144" s="57" t="s">
        <v>70</v>
      </c>
      <c r="C144" s="48" t="s">
        <v>16</v>
      </c>
      <c r="D144" s="48"/>
      <c r="E144" s="61">
        <v>17592</v>
      </c>
      <c r="F144" s="63"/>
      <c r="G144" s="61">
        <v>-1224</v>
      </c>
      <c r="H144" s="61"/>
      <c r="I144" s="61" t="e">
        <v>#VALUE!</v>
      </c>
      <c r="J144" s="61"/>
      <c r="K144" s="61">
        <v>6403</v>
      </c>
      <c r="L144" s="61"/>
      <c r="M144" s="61" t="e">
        <v>#VALUE!</v>
      </c>
      <c r="N144" s="61"/>
      <c r="O144" s="61">
        <v>1301</v>
      </c>
      <c r="P144" s="61"/>
      <c r="Q144" s="61" t="e">
        <v>#VALUE!</v>
      </c>
      <c r="R144" s="61"/>
      <c r="S144" s="61">
        <v>12363</v>
      </c>
      <c r="T144" s="61"/>
      <c r="U144" s="61">
        <v>656</v>
      </c>
      <c r="V144" s="61"/>
      <c r="W144" s="61">
        <v>9120</v>
      </c>
      <c r="X144" s="61"/>
      <c r="Y144" s="61">
        <v>2534</v>
      </c>
      <c r="Z144" s="61"/>
      <c r="AA144" s="61">
        <v>51</v>
      </c>
      <c r="AB144" s="61"/>
      <c r="AC144" s="61">
        <v>948</v>
      </c>
      <c r="AD144" s="61"/>
      <c r="AE144" s="61">
        <v>8251</v>
      </c>
      <c r="AF144" s="61"/>
      <c r="AG144" s="61">
        <v>954</v>
      </c>
      <c r="AH144" s="1"/>
    </row>
    <row r="145" spans="2:34" s="36" customFormat="1" ht="12" customHeight="1" x14ac:dyDescent="0.2">
      <c r="B145" s="57" t="s">
        <v>273</v>
      </c>
      <c r="C145" s="48" t="s">
        <v>25</v>
      </c>
      <c r="D145" s="48"/>
      <c r="E145" s="61">
        <v>479</v>
      </c>
      <c r="F145" s="63"/>
      <c r="G145" s="61">
        <v>-47</v>
      </c>
      <c r="H145" s="61"/>
      <c r="I145" s="61" t="e">
        <v>#VALUE!</v>
      </c>
      <c r="J145" s="61"/>
      <c r="K145" s="61">
        <v>364</v>
      </c>
      <c r="L145" s="61"/>
      <c r="M145" s="61" t="e">
        <v>#VALUE!</v>
      </c>
      <c r="N145" s="61"/>
      <c r="O145" s="61">
        <v>188</v>
      </c>
      <c r="P145" s="61"/>
      <c r="Q145" s="61" t="e">
        <v>#VALUE!</v>
      </c>
      <c r="R145" s="61"/>
      <c r="S145" s="61">
        <v>235</v>
      </c>
      <c r="T145" s="61"/>
      <c r="U145" s="61">
        <v>6</v>
      </c>
      <c r="V145" s="61"/>
      <c r="W145" s="61">
        <v>192</v>
      </c>
      <c r="X145" s="61"/>
      <c r="Y145" s="61">
        <v>38</v>
      </c>
      <c r="Z145" s="61"/>
      <c r="AA145" s="61">
        <v>0</v>
      </c>
      <c r="AB145" s="61"/>
      <c r="AC145" s="61">
        <v>24</v>
      </c>
      <c r="AD145" s="61"/>
      <c r="AE145" s="61">
        <v>1845</v>
      </c>
      <c r="AF145" s="61"/>
      <c r="AG145" s="61">
        <v>94</v>
      </c>
      <c r="AH145" s="1"/>
    </row>
    <row r="146" spans="2:34" s="36" customFormat="1" ht="12" customHeight="1" x14ac:dyDescent="0.2">
      <c r="B146" s="57" t="s">
        <v>274</v>
      </c>
      <c r="C146" s="48" t="s">
        <v>339</v>
      </c>
      <c r="D146" s="48"/>
      <c r="E146" s="61">
        <v>63440</v>
      </c>
      <c r="F146" s="63"/>
      <c r="G146" s="61">
        <v>3384</v>
      </c>
      <c r="H146" s="61"/>
      <c r="I146" s="61" t="e">
        <v>#VALUE!</v>
      </c>
      <c r="J146" s="61"/>
      <c r="K146" s="61">
        <v>15779</v>
      </c>
      <c r="L146" s="61"/>
      <c r="M146" s="61" t="e">
        <v>#VALUE!</v>
      </c>
      <c r="N146" s="61"/>
      <c r="O146" s="61">
        <v>14359</v>
      </c>
      <c r="P146" s="61"/>
      <c r="Q146" s="61" t="e">
        <v>#VALUE!</v>
      </c>
      <c r="R146" s="61"/>
      <c r="S146" s="61">
        <v>38130</v>
      </c>
      <c r="T146" s="61"/>
      <c r="U146" s="61">
        <v>4081</v>
      </c>
      <c r="V146" s="61"/>
      <c r="W146" s="61">
        <v>16454</v>
      </c>
      <c r="X146" s="61"/>
      <c r="Y146" s="61">
        <v>17592</v>
      </c>
      <c r="Z146" s="61"/>
      <c r="AA146" s="61">
        <v>0</v>
      </c>
      <c r="AB146" s="61"/>
      <c r="AC146" s="61">
        <v>6357</v>
      </c>
      <c r="AD146" s="61"/>
      <c r="AE146" s="61">
        <v>13504</v>
      </c>
      <c r="AF146" s="61"/>
      <c r="AG146" s="61">
        <v>1895</v>
      </c>
      <c r="AH146" s="1"/>
    </row>
    <row r="147" spans="2:34" s="36" customFormat="1" ht="12" customHeight="1" x14ac:dyDescent="0.2">
      <c r="B147" s="57" t="s">
        <v>275</v>
      </c>
      <c r="C147" s="48" t="s">
        <v>47</v>
      </c>
      <c r="D147" s="48"/>
      <c r="E147" s="61">
        <v>35576</v>
      </c>
      <c r="F147" s="63"/>
      <c r="G147" s="61">
        <v>2433</v>
      </c>
      <c r="H147" s="61"/>
      <c r="I147" s="61" t="e">
        <v>#VALUE!</v>
      </c>
      <c r="J147" s="61"/>
      <c r="K147" s="61">
        <v>7563</v>
      </c>
      <c r="L147" s="61"/>
      <c r="M147" s="61" t="e">
        <v>#VALUE!</v>
      </c>
      <c r="N147" s="61"/>
      <c r="O147" s="61">
        <v>5763</v>
      </c>
      <c r="P147" s="61"/>
      <c r="Q147" s="61" t="e">
        <v>#VALUE!</v>
      </c>
      <c r="R147" s="61"/>
      <c r="S147" s="61">
        <v>23379</v>
      </c>
      <c r="T147" s="61"/>
      <c r="U147" s="61">
        <v>1147</v>
      </c>
      <c r="V147" s="61"/>
      <c r="W147" s="61">
        <v>11645</v>
      </c>
      <c r="X147" s="61"/>
      <c r="Y147" s="61">
        <v>10588</v>
      </c>
      <c r="Z147" s="61"/>
      <c r="AA147" s="61">
        <v>0</v>
      </c>
      <c r="AB147" s="61"/>
      <c r="AC147" s="61">
        <v>1812</v>
      </c>
      <c r="AD147" s="61"/>
      <c r="AE147" s="61">
        <v>6704</v>
      </c>
      <c r="AF147" s="61"/>
      <c r="AG147" s="61">
        <v>5333</v>
      </c>
      <c r="AH147" s="1"/>
    </row>
    <row r="148" spans="2:34" s="36" customFormat="1" ht="12" customHeight="1" x14ac:dyDescent="0.2">
      <c r="B148" s="57" t="s">
        <v>276</v>
      </c>
      <c r="C148" s="48" t="s">
        <v>51</v>
      </c>
      <c r="D148" s="48"/>
      <c r="E148" s="61">
        <v>298</v>
      </c>
      <c r="F148" s="63"/>
      <c r="G148" s="61">
        <v>6</v>
      </c>
      <c r="H148" s="61"/>
      <c r="I148" s="61" t="e">
        <v>#VALUE!</v>
      </c>
      <c r="J148" s="61"/>
      <c r="K148" s="61">
        <v>18</v>
      </c>
      <c r="L148" s="61"/>
      <c r="M148" s="61" t="e">
        <v>#VALUE!</v>
      </c>
      <c r="N148" s="61"/>
      <c r="O148" s="61">
        <v>189</v>
      </c>
      <c r="P148" s="61"/>
      <c r="Q148" s="61" t="e">
        <v>#VALUE!</v>
      </c>
      <c r="R148" s="61"/>
      <c r="S148" s="61">
        <v>115</v>
      </c>
      <c r="T148" s="61"/>
      <c r="U148" s="61">
        <v>0</v>
      </c>
      <c r="V148" s="61"/>
      <c r="W148" s="61">
        <v>109</v>
      </c>
      <c r="X148" s="61"/>
      <c r="Y148" s="61">
        <v>6</v>
      </c>
      <c r="Z148" s="61"/>
      <c r="AA148" s="61">
        <v>0</v>
      </c>
      <c r="AB148" s="61"/>
      <c r="AC148" s="61">
        <v>0</v>
      </c>
      <c r="AD148" s="61"/>
      <c r="AE148" s="61">
        <v>67</v>
      </c>
      <c r="AF148" s="61"/>
      <c r="AG148" s="61">
        <v>29</v>
      </c>
      <c r="AH148" s="1"/>
    </row>
    <row r="149" spans="2:34" s="71" customFormat="1" ht="12" customHeight="1" x14ac:dyDescent="0.2">
      <c r="B149" s="57" t="s">
        <v>277</v>
      </c>
      <c r="C149" s="48" t="s">
        <v>31</v>
      </c>
      <c r="D149" s="48"/>
      <c r="E149" s="61">
        <v>5211</v>
      </c>
      <c r="F149" s="63"/>
      <c r="G149" s="61">
        <v>-65</v>
      </c>
      <c r="H149" s="61"/>
      <c r="I149" s="61" t="e">
        <v>#VALUE!</v>
      </c>
      <c r="J149" s="61"/>
      <c r="K149" s="61">
        <v>636</v>
      </c>
      <c r="L149" s="61"/>
      <c r="M149" s="61" t="e">
        <v>#VALUE!</v>
      </c>
      <c r="N149" s="61"/>
      <c r="O149" s="61">
        <v>4765</v>
      </c>
      <c r="P149" s="61"/>
      <c r="Q149" s="61" t="e">
        <v>#VALUE!</v>
      </c>
      <c r="R149" s="61"/>
      <c r="S149" s="61">
        <v>335</v>
      </c>
      <c r="T149" s="61"/>
      <c r="U149" s="61">
        <v>55</v>
      </c>
      <c r="V149" s="61"/>
      <c r="W149" s="61">
        <v>212</v>
      </c>
      <c r="X149" s="61"/>
      <c r="Y149" s="61">
        <v>68</v>
      </c>
      <c r="Z149" s="61"/>
      <c r="AA149" s="61">
        <v>0</v>
      </c>
      <c r="AB149" s="61"/>
      <c r="AC149" s="61">
        <v>26</v>
      </c>
      <c r="AD149" s="61"/>
      <c r="AE149" s="61">
        <v>839</v>
      </c>
      <c r="AF149" s="61"/>
      <c r="AG149" s="61">
        <v>173</v>
      </c>
      <c r="AH149" s="1"/>
    </row>
    <row r="150" spans="2:34" s="36" customFormat="1" ht="12" customHeight="1" x14ac:dyDescent="0.2">
      <c r="B150" s="57" t="s">
        <v>278</v>
      </c>
      <c r="C150" s="48" t="s">
        <v>30</v>
      </c>
      <c r="D150" s="48"/>
      <c r="E150" s="61">
        <v>8131</v>
      </c>
      <c r="F150" s="63"/>
      <c r="G150" s="61">
        <v>36</v>
      </c>
      <c r="H150" s="61"/>
      <c r="I150" s="61" t="e">
        <v>#VALUE!</v>
      </c>
      <c r="J150" s="61"/>
      <c r="K150" s="61">
        <v>3828</v>
      </c>
      <c r="L150" s="61"/>
      <c r="M150" s="61" t="e">
        <v>#VALUE!</v>
      </c>
      <c r="N150" s="61"/>
      <c r="O150" s="61">
        <v>1624</v>
      </c>
      <c r="P150" s="61"/>
      <c r="Q150" s="61" t="e">
        <v>#VALUE!</v>
      </c>
      <c r="R150" s="61"/>
      <c r="S150" s="61">
        <v>4156</v>
      </c>
      <c r="T150" s="61"/>
      <c r="U150" s="61">
        <v>188</v>
      </c>
      <c r="V150" s="61"/>
      <c r="W150" s="61">
        <v>3029</v>
      </c>
      <c r="X150" s="61"/>
      <c r="Y150" s="61">
        <v>941</v>
      </c>
      <c r="Z150" s="61"/>
      <c r="AA150" s="61">
        <v>0</v>
      </c>
      <c r="AB150" s="61"/>
      <c r="AC150" s="61">
        <v>259</v>
      </c>
      <c r="AD150" s="61"/>
      <c r="AE150" s="61">
        <v>3943</v>
      </c>
      <c r="AF150" s="61"/>
      <c r="AG150" s="61">
        <v>771</v>
      </c>
      <c r="AH150" s="1"/>
    </row>
    <row r="151" spans="2:34" s="36" customFormat="1" ht="12" customHeight="1" x14ac:dyDescent="0.2">
      <c r="B151" s="57" t="s">
        <v>279</v>
      </c>
      <c r="C151" s="48" t="s">
        <v>233</v>
      </c>
      <c r="D151" s="48"/>
      <c r="E151" s="61">
        <v>3840</v>
      </c>
      <c r="F151" s="63"/>
      <c r="G151" s="61">
        <v>-350</v>
      </c>
      <c r="H151" s="61"/>
      <c r="I151" s="61" t="e">
        <v>#VALUE!</v>
      </c>
      <c r="J151" s="61"/>
      <c r="K151" s="61">
        <v>566</v>
      </c>
      <c r="L151" s="61"/>
      <c r="M151" s="61" t="e">
        <v>#VALUE!</v>
      </c>
      <c r="N151" s="61"/>
      <c r="O151" s="61">
        <v>332</v>
      </c>
      <c r="P151" s="61"/>
      <c r="Q151" s="61" t="e">
        <v>#VALUE!</v>
      </c>
      <c r="R151" s="61"/>
      <c r="S151" s="61">
        <v>1818</v>
      </c>
      <c r="T151" s="61"/>
      <c r="U151" s="61">
        <v>24</v>
      </c>
      <c r="V151" s="61"/>
      <c r="W151" s="61">
        <v>1562</v>
      </c>
      <c r="X151" s="61"/>
      <c r="Y151" s="61">
        <v>288</v>
      </c>
      <c r="Z151" s="61"/>
      <c r="AA151" s="61">
        <v>-58</v>
      </c>
      <c r="AB151" s="61"/>
      <c r="AC151" s="61">
        <v>6</v>
      </c>
      <c r="AD151" s="61"/>
      <c r="AE151" s="61">
        <v>398</v>
      </c>
      <c r="AF151" s="61"/>
      <c r="AG151" s="61">
        <v>120</v>
      </c>
      <c r="AH151" s="1"/>
    </row>
    <row r="152" spans="2:34" s="36" customFormat="1" ht="12" customHeight="1" x14ac:dyDescent="0.2">
      <c r="B152" s="57" t="s">
        <v>280</v>
      </c>
      <c r="C152" s="48" t="s">
        <v>250</v>
      </c>
      <c r="D152" s="48"/>
      <c r="E152" s="61">
        <v>45164</v>
      </c>
      <c r="F152" s="63"/>
      <c r="G152" s="61">
        <v>-1325</v>
      </c>
      <c r="H152" s="61"/>
      <c r="I152" s="61" t="e">
        <v>#VALUE!</v>
      </c>
      <c r="J152" s="61"/>
      <c r="K152" s="61">
        <v>7719</v>
      </c>
      <c r="L152" s="61"/>
      <c r="M152" s="61" t="e">
        <v>#VALUE!</v>
      </c>
      <c r="N152" s="61"/>
      <c r="O152" s="61">
        <v>5386</v>
      </c>
      <c r="P152" s="61"/>
      <c r="Q152" s="61" t="e">
        <v>#VALUE!</v>
      </c>
      <c r="R152" s="61"/>
      <c r="S152" s="61">
        <v>19765</v>
      </c>
      <c r="T152" s="61"/>
      <c r="U152" s="61">
        <v>1198</v>
      </c>
      <c r="V152" s="61"/>
      <c r="W152" s="61">
        <v>6946</v>
      </c>
      <c r="X152" s="61"/>
      <c r="Y152" s="61">
        <v>11622</v>
      </c>
      <c r="Z152" s="61"/>
      <c r="AA152" s="61">
        <v>0</v>
      </c>
      <c r="AB152" s="61"/>
      <c r="AC152" s="61">
        <v>1721</v>
      </c>
      <c r="AD152" s="61"/>
      <c r="AE152" s="61" t="e">
        <v>#VALUE!</v>
      </c>
      <c r="AF152" s="61"/>
      <c r="AG152" s="61">
        <v>147</v>
      </c>
      <c r="AH152" s="1"/>
    </row>
    <row r="153" spans="2:34" s="36" customFormat="1" ht="12" customHeight="1" x14ac:dyDescent="0.2">
      <c r="B153" s="57" t="s">
        <v>281</v>
      </c>
      <c r="C153" s="48" t="s">
        <v>256</v>
      </c>
      <c r="D153" s="48"/>
      <c r="E153" s="61">
        <v>10995</v>
      </c>
      <c r="F153" s="63"/>
      <c r="G153" s="61">
        <v>50</v>
      </c>
      <c r="H153" s="61"/>
      <c r="I153" s="61" t="e">
        <v>#VALUE!</v>
      </c>
      <c r="J153" s="61"/>
      <c r="K153" s="61">
        <v>1533</v>
      </c>
      <c r="L153" s="61"/>
      <c r="M153" s="61" t="e">
        <v>#VALUE!</v>
      </c>
      <c r="N153" s="61"/>
      <c r="O153" s="61">
        <v>2002</v>
      </c>
      <c r="P153" s="61"/>
      <c r="Q153" s="61" t="e">
        <v>#VALUE!</v>
      </c>
      <c r="R153" s="61"/>
      <c r="S153" s="61">
        <v>6392</v>
      </c>
      <c r="T153" s="61"/>
      <c r="U153" s="61">
        <v>954</v>
      </c>
      <c r="V153" s="61"/>
      <c r="W153" s="61">
        <v>3682</v>
      </c>
      <c r="X153" s="61"/>
      <c r="Y153" s="61">
        <v>1757</v>
      </c>
      <c r="Z153" s="61"/>
      <c r="AA153" s="61">
        <v>0</v>
      </c>
      <c r="AB153" s="61"/>
      <c r="AC153" s="61">
        <v>1972</v>
      </c>
      <c r="AD153" s="61"/>
      <c r="AE153" s="61" t="e">
        <v>#VALUE!</v>
      </c>
      <c r="AF153" s="61"/>
      <c r="AG153" s="61">
        <v>138</v>
      </c>
      <c r="AH153" s="1"/>
    </row>
    <row r="154" spans="2:34" s="36" customFormat="1" ht="12" customHeight="1" x14ac:dyDescent="0.2">
      <c r="B154" s="57" t="s">
        <v>71</v>
      </c>
      <c r="C154" s="48" t="s">
        <v>103</v>
      </c>
      <c r="D154" s="48"/>
      <c r="E154" s="61">
        <v>0</v>
      </c>
      <c r="F154" s="63"/>
      <c r="G154" s="61">
        <v>0</v>
      </c>
      <c r="H154" s="61"/>
      <c r="I154" s="61" t="e">
        <v>#VALUE!</v>
      </c>
      <c r="J154" s="61"/>
      <c r="K154" s="61">
        <v>0</v>
      </c>
      <c r="L154" s="61"/>
      <c r="M154" s="61" t="e">
        <v>#VALUE!</v>
      </c>
      <c r="N154" s="61"/>
      <c r="O154" s="61">
        <v>0</v>
      </c>
      <c r="P154" s="61"/>
      <c r="Q154" s="61" t="e">
        <v>#VALUE!</v>
      </c>
      <c r="R154" s="61"/>
      <c r="S154" s="61">
        <v>0</v>
      </c>
      <c r="T154" s="61"/>
      <c r="U154" s="61">
        <v>0</v>
      </c>
      <c r="V154" s="61"/>
      <c r="W154" s="61">
        <v>0</v>
      </c>
      <c r="X154" s="61"/>
      <c r="Y154" s="61">
        <v>0</v>
      </c>
      <c r="Z154" s="61"/>
      <c r="AA154" s="61">
        <v>0</v>
      </c>
      <c r="AB154" s="61"/>
      <c r="AC154" s="61">
        <v>0</v>
      </c>
      <c r="AD154" s="61"/>
      <c r="AE154" s="61" t="e">
        <v>#VALUE!</v>
      </c>
      <c r="AF154" s="61"/>
      <c r="AG154" s="61">
        <v>0</v>
      </c>
      <c r="AH154" s="1"/>
    </row>
    <row r="155" spans="2:34" s="36" customFormat="1" ht="12" customHeight="1" x14ac:dyDescent="0.2">
      <c r="B155" s="57" t="s">
        <v>72</v>
      </c>
      <c r="C155" s="48" t="s">
        <v>65</v>
      </c>
      <c r="D155" s="48"/>
      <c r="E155" s="61">
        <v>5</v>
      </c>
      <c r="F155" s="63"/>
      <c r="G155" s="61">
        <v>0</v>
      </c>
      <c r="H155" s="61"/>
      <c r="I155" s="61" t="e">
        <v>#VALUE!</v>
      </c>
      <c r="J155" s="61"/>
      <c r="K155" s="61">
        <v>5</v>
      </c>
      <c r="L155" s="61"/>
      <c r="M155" s="61" t="e">
        <v>#VALUE!</v>
      </c>
      <c r="N155" s="61"/>
      <c r="O155" s="61">
        <v>0</v>
      </c>
      <c r="P155" s="61"/>
      <c r="Q155" s="61" t="e">
        <v>#VALUE!</v>
      </c>
      <c r="R155" s="61"/>
      <c r="S155" s="61">
        <v>5</v>
      </c>
      <c r="T155" s="61"/>
      <c r="U155" s="61">
        <v>0</v>
      </c>
      <c r="V155" s="61"/>
      <c r="W155" s="61">
        <v>3</v>
      </c>
      <c r="X155" s="61"/>
      <c r="Y155" s="61">
        <v>2</v>
      </c>
      <c r="Z155" s="61"/>
      <c r="AA155" s="61">
        <v>0</v>
      </c>
      <c r="AB155" s="61"/>
      <c r="AC155" s="61">
        <v>0</v>
      </c>
      <c r="AD155" s="61"/>
      <c r="AE155" s="61" t="e">
        <v>#VALUE!</v>
      </c>
      <c r="AF155" s="61"/>
      <c r="AG155" s="61">
        <v>0</v>
      </c>
      <c r="AH155" s="1"/>
    </row>
    <row r="156" spans="2:34" s="36" customFormat="1" ht="12" customHeight="1" x14ac:dyDescent="0.2">
      <c r="B156" s="57" t="s">
        <v>73</v>
      </c>
      <c r="C156" s="48" t="s">
        <v>322</v>
      </c>
      <c r="D156" s="48"/>
      <c r="E156" s="61">
        <v>5467</v>
      </c>
      <c r="F156" s="63"/>
      <c r="G156" s="61">
        <v>-501</v>
      </c>
      <c r="H156" s="61"/>
      <c r="I156" s="61" t="e">
        <v>#VALUE!</v>
      </c>
      <c r="J156" s="61"/>
      <c r="K156" s="61">
        <v>1595</v>
      </c>
      <c r="L156" s="61"/>
      <c r="M156" s="61" t="e">
        <v>#VALUE!</v>
      </c>
      <c r="N156" s="61"/>
      <c r="O156" s="61">
        <v>626</v>
      </c>
      <c r="P156" s="61"/>
      <c r="Q156" s="61" t="e">
        <v>#VALUE!</v>
      </c>
      <c r="R156" s="61"/>
      <c r="S156" s="61">
        <v>3128</v>
      </c>
      <c r="T156" s="61"/>
      <c r="U156" s="61">
        <v>48</v>
      </c>
      <c r="V156" s="61"/>
      <c r="W156" s="61">
        <v>2546</v>
      </c>
      <c r="X156" s="61"/>
      <c r="Y156" s="61">
        <v>423</v>
      </c>
      <c r="Z156" s="61"/>
      <c r="AA156" s="61">
        <v>111</v>
      </c>
      <c r="AB156" s="61"/>
      <c r="AC156" s="61">
        <v>45</v>
      </c>
      <c r="AD156" s="61"/>
      <c r="AE156" s="61" t="e">
        <v>#VALUE!</v>
      </c>
      <c r="AF156" s="61"/>
      <c r="AG156" s="61">
        <v>357</v>
      </c>
      <c r="AH156" s="1"/>
    </row>
    <row r="157" spans="2:34" s="36" customFormat="1" ht="12" customHeight="1" x14ac:dyDescent="0.2">
      <c r="B157" s="57" t="s">
        <v>374</v>
      </c>
      <c r="C157" s="48" t="s">
        <v>116</v>
      </c>
      <c r="D157" s="48"/>
      <c r="E157" s="61">
        <v>76</v>
      </c>
      <c r="F157" s="63"/>
      <c r="G157" s="61">
        <v>6</v>
      </c>
      <c r="H157" s="61"/>
      <c r="I157" s="61" t="e">
        <v>#VALUE!</v>
      </c>
      <c r="J157" s="61"/>
      <c r="K157" s="61">
        <v>42</v>
      </c>
      <c r="L157" s="61"/>
      <c r="M157" s="61" t="e">
        <v>#VALUE!</v>
      </c>
      <c r="N157" s="61"/>
      <c r="O157" s="61">
        <v>2</v>
      </c>
      <c r="P157" s="61"/>
      <c r="Q157" s="61" t="e">
        <v>#VALUE!</v>
      </c>
      <c r="R157" s="61"/>
      <c r="S157" s="61">
        <v>80</v>
      </c>
      <c r="T157" s="61"/>
      <c r="U157" s="61">
        <v>45</v>
      </c>
      <c r="V157" s="61"/>
      <c r="W157" s="61">
        <v>15</v>
      </c>
      <c r="X157" s="61"/>
      <c r="Y157" s="61">
        <v>20</v>
      </c>
      <c r="Z157" s="61"/>
      <c r="AA157" s="61">
        <v>0</v>
      </c>
      <c r="AB157" s="61"/>
      <c r="AC157" s="61">
        <v>0</v>
      </c>
      <c r="AD157" s="61"/>
      <c r="AE157" s="61" t="e">
        <v>#VALUE!</v>
      </c>
      <c r="AF157" s="61"/>
      <c r="AG157" s="61">
        <v>0</v>
      </c>
      <c r="AH157" s="1"/>
    </row>
    <row r="158" spans="2:34" s="71" customFormat="1" ht="12" customHeight="1" x14ac:dyDescent="0.2">
      <c r="B158" s="57" t="s">
        <v>74</v>
      </c>
      <c r="C158" s="57" t="s">
        <v>115</v>
      </c>
      <c r="D158" s="57"/>
      <c r="E158" s="61">
        <v>434195</v>
      </c>
      <c r="F158" s="63"/>
      <c r="G158" s="61">
        <v>17277</v>
      </c>
      <c r="H158" s="61"/>
      <c r="I158" s="61" t="e">
        <v>#VALUE!</v>
      </c>
      <c r="J158" s="61"/>
      <c r="K158" s="61">
        <v>156456</v>
      </c>
      <c r="L158" s="61"/>
      <c r="M158" s="61" t="e">
        <v>#VALUE!</v>
      </c>
      <c r="N158" s="61"/>
      <c r="O158" s="61">
        <v>97424</v>
      </c>
      <c r="P158" s="61"/>
      <c r="Q158" s="61" t="e">
        <v>#VALUE!</v>
      </c>
      <c r="R158" s="61"/>
      <c r="S158" s="61">
        <v>247378</v>
      </c>
      <c r="T158" s="61"/>
      <c r="U158" s="61">
        <v>23802</v>
      </c>
      <c r="V158" s="61"/>
      <c r="W158" s="61">
        <v>158509</v>
      </c>
      <c r="X158" s="61"/>
      <c r="Y158" s="61">
        <v>64934</v>
      </c>
      <c r="Z158" s="61"/>
      <c r="AA158" s="61">
        <v>139</v>
      </c>
      <c r="AB158" s="61"/>
      <c r="AC158" s="61">
        <v>20136</v>
      </c>
      <c r="AD158" s="61"/>
      <c r="AE158" s="61" t="e">
        <v>#VALUE!</v>
      </c>
      <c r="AF158" s="61"/>
      <c r="AG158" s="61">
        <v>24356</v>
      </c>
      <c r="AH158" s="1"/>
    </row>
    <row r="159" spans="2:34" s="36" customFormat="1" ht="12" customHeight="1" x14ac:dyDescent="0.2">
      <c r="B159" s="57"/>
      <c r="C159" s="48"/>
      <c r="D159" s="48"/>
      <c r="E159" s="61"/>
      <c r="F159" s="60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1"/>
    </row>
    <row r="160" spans="2:34" s="36" customFormat="1" ht="12" customHeight="1" x14ac:dyDescent="0.2">
      <c r="B160" s="57"/>
      <c r="C160" s="57" t="s">
        <v>375</v>
      </c>
      <c r="D160" s="48"/>
      <c r="E160" s="61"/>
      <c r="F160" s="60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1"/>
    </row>
    <row r="161" spans="2:34" s="36" customFormat="1" ht="12" customHeight="1" x14ac:dyDescent="0.2">
      <c r="B161" s="57" t="s">
        <v>75</v>
      </c>
      <c r="C161" s="48" t="s">
        <v>210</v>
      </c>
      <c r="D161" s="48"/>
      <c r="E161" s="61">
        <v>6339</v>
      </c>
      <c r="F161" s="63"/>
      <c r="G161" s="61">
        <v>-209</v>
      </c>
      <c r="H161" s="61"/>
      <c r="I161" s="61" t="e">
        <v>#VALUE!</v>
      </c>
      <c r="J161" s="61"/>
      <c r="K161" s="61">
        <v>480</v>
      </c>
      <c r="L161" s="61"/>
      <c r="M161" s="61" t="e">
        <v>#VALUE!</v>
      </c>
      <c r="N161" s="61"/>
      <c r="O161" s="61">
        <v>189</v>
      </c>
      <c r="P161" s="61"/>
      <c r="Q161" s="61" t="e">
        <v>#VALUE!</v>
      </c>
      <c r="R161" s="61"/>
      <c r="S161" s="61">
        <v>3979</v>
      </c>
      <c r="T161" s="61"/>
      <c r="U161" s="61">
        <v>38</v>
      </c>
      <c r="V161" s="61"/>
      <c r="W161" s="61">
        <v>2649</v>
      </c>
      <c r="X161" s="61"/>
      <c r="Y161" s="61">
        <v>1291</v>
      </c>
      <c r="Z161" s="61"/>
      <c r="AA161" s="61">
        <v>0</v>
      </c>
      <c r="AB161" s="61"/>
      <c r="AC161" s="61">
        <v>11</v>
      </c>
      <c r="AD161" s="61"/>
      <c r="AE161" s="61">
        <v>268</v>
      </c>
      <c r="AF161" s="61"/>
      <c r="AG161" s="61">
        <v>188</v>
      </c>
      <c r="AH161" s="1"/>
    </row>
    <row r="162" spans="2:34" s="36" customFormat="1" ht="12" customHeight="1" x14ac:dyDescent="0.2">
      <c r="B162" s="57" t="s">
        <v>76</v>
      </c>
      <c r="C162" s="48" t="s">
        <v>213</v>
      </c>
      <c r="D162" s="48"/>
      <c r="E162" s="61">
        <v>79</v>
      </c>
      <c r="F162" s="63"/>
      <c r="G162" s="61">
        <v>14</v>
      </c>
      <c r="H162" s="61"/>
      <c r="I162" s="61" t="e">
        <v>#VALUE!</v>
      </c>
      <c r="J162" s="61"/>
      <c r="K162" s="61">
        <v>92</v>
      </c>
      <c r="L162" s="61"/>
      <c r="M162" s="61" t="e">
        <v>#VALUE!</v>
      </c>
      <c r="N162" s="61"/>
      <c r="O162" s="61">
        <v>0</v>
      </c>
      <c r="P162" s="61"/>
      <c r="Q162" s="61" t="e">
        <v>#VALUE!</v>
      </c>
      <c r="R162" s="61"/>
      <c r="S162" s="61">
        <v>92</v>
      </c>
      <c r="T162" s="61"/>
      <c r="U162" s="61">
        <v>5</v>
      </c>
      <c r="V162" s="61"/>
      <c r="W162" s="61">
        <v>74</v>
      </c>
      <c r="X162" s="61"/>
      <c r="Y162" s="61">
        <v>15</v>
      </c>
      <c r="Z162" s="61"/>
      <c r="AA162" s="61">
        <v>0</v>
      </c>
      <c r="AB162" s="61"/>
      <c r="AC162" s="61">
        <v>5</v>
      </c>
      <c r="AD162" s="61"/>
      <c r="AE162" s="61">
        <v>3</v>
      </c>
      <c r="AF162" s="61"/>
      <c r="AG162" s="61">
        <v>2</v>
      </c>
      <c r="AH162" s="1"/>
    </row>
    <row r="163" spans="2:34" s="36" customFormat="1" ht="12" customHeight="1" x14ac:dyDescent="0.2">
      <c r="B163" s="57" t="s">
        <v>77</v>
      </c>
      <c r="C163" s="48" t="s">
        <v>8</v>
      </c>
      <c r="D163" s="48"/>
      <c r="E163" s="61">
        <v>226</v>
      </c>
      <c r="F163" s="63"/>
      <c r="G163" s="61">
        <v>-2</v>
      </c>
      <c r="H163" s="61"/>
      <c r="I163" s="61" t="e">
        <v>#VALUE!</v>
      </c>
      <c r="J163" s="61"/>
      <c r="K163" s="61">
        <v>224</v>
      </c>
      <c r="L163" s="61"/>
      <c r="M163" s="61" t="e">
        <v>#VALUE!</v>
      </c>
      <c r="N163" s="61"/>
      <c r="O163" s="61">
        <v>0</v>
      </c>
      <c r="P163" s="61"/>
      <c r="Q163" s="61" t="e">
        <v>#VALUE!</v>
      </c>
      <c r="R163" s="61"/>
      <c r="S163" s="61">
        <v>9</v>
      </c>
      <c r="T163" s="61"/>
      <c r="U163" s="61">
        <v>3</v>
      </c>
      <c r="V163" s="61"/>
      <c r="W163" s="61">
        <v>0</v>
      </c>
      <c r="X163" s="61"/>
      <c r="Y163" s="61">
        <v>6</v>
      </c>
      <c r="Z163" s="61"/>
      <c r="AA163" s="61">
        <v>0</v>
      </c>
      <c r="AB163" s="61"/>
      <c r="AC163" s="61">
        <v>0</v>
      </c>
      <c r="AD163" s="61"/>
      <c r="AE163" s="61">
        <v>3</v>
      </c>
      <c r="AF163" s="61"/>
      <c r="AG163" s="61">
        <v>3</v>
      </c>
      <c r="AH163" s="1"/>
    </row>
    <row r="164" spans="2:34" s="36" customFormat="1" ht="12" customHeight="1" x14ac:dyDescent="0.2">
      <c r="B164" s="57" t="s">
        <v>78</v>
      </c>
      <c r="C164" s="48" t="s">
        <v>253</v>
      </c>
      <c r="D164" s="48"/>
      <c r="E164" s="61">
        <v>48960</v>
      </c>
      <c r="F164" s="63"/>
      <c r="G164" s="61">
        <v>4131</v>
      </c>
      <c r="H164" s="61"/>
      <c r="I164" s="61" t="e">
        <v>#VALUE!</v>
      </c>
      <c r="J164" s="61"/>
      <c r="K164" s="61">
        <v>19220</v>
      </c>
      <c r="L164" s="61"/>
      <c r="M164" s="61" t="e">
        <v>#VALUE!</v>
      </c>
      <c r="N164" s="61"/>
      <c r="O164" s="61">
        <v>14355</v>
      </c>
      <c r="P164" s="61"/>
      <c r="Q164" s="61" t="e">
        <v>#VALUE!</v>
      </c>
      <c r="R164" s="61"/>
      <c r="S164" s="61">
        <v>27307</v>
      </c>
      <c r="T164" s="61"/>
      <c r="U164" s="61">
        <v>682</v>
      </c>
      <c r="V164" s="61"/>
      <c r="W164" s="61">
        <v>21119</v>
      </c>
      <c r="X164" s="61"/>
      <c r="Y164" s="61">
        <v>5492</v>
      </c>
      <c r="Z164" s="61"/>
      <c r="AA164" s="61">
        <v>12</v>
      </c>
      <c r="AB164" s="61"/>
      <c r="AC164" s="61">
        <v>2733</v>
      </c>
      <c r="AD164" s="61"/>
      <c r="AE164" s="61">
        <v>25974</v>
      </c>
      <c r="AF164" s="61"/>
      <c r="AG164" s="61">
        <v>7278</v>
      </c>
      <c r="AH164" s="1"/>
    </row>
    <row r="165" spans="2:34" s="36" customFormat="1" ht="12" customHeight="1" x14ac:dyDescent="0.2">
      <c r="B165" s="57" t="s">
        <v>79</v>
      </c>
      <c r="C165" s="48" t="s">
        <v>217</v>
      </c>
      <c r="D165" s="48"/>
      <c r="E165" s="61">
        <v>3693</v>
      </c>
      <c r="F165" s="63"/>
      <c r="G165" s="61">
        <v>-156</v>
      </c>
      <c r="H165" s="61"/>
      <c r="I165" s="61" t="e">
        <v>#VALUE!</v>
      </c>
      <c r="J165" s="61"/>
      <c r="K165" s="61">
        <v>2374</v>
      </c>
      <c r="L165" s="61"/>
      <c r="M165" s="61" t="e">
        <v>#VALUE!</v>
      </c>
      <c r="N165" s="61"/>
      <c r="O165" s="61">
        <v>1275</v>
      </c>
      <c r="P165" s="61"/>
      <c r="Q165" s="61" t="e">
        <v>#VALUE!</v>
      </c>
      <c r="R165" s="61"/>
      <c r="S165" s="61">
        <v>1586</v>
      </c>
      <c r="T165" s="61"/>
      <c r="U165" s="61">
        <v>68</v>
      </c>
      <c r="V165" s="61"/>
      <c r="W165" s="61">
        <v>1510</v>
      </c>
      <c r="X165" s="61"/>
      <c r="Y165" s="61">
        <v>6</v>
      </c>
      <c r="Z165" s="61"/>
      <c r="AA165" s="61">
        <v>0</v>
      </c>
      <c r="AB165" s="61"/>
      <c r="AC165" s="61">
        <v>674</v>
      </c>
      <c r="AD165" s="61"/>
      <c r="AE165" s="61">
        <v>1592</v>
      </c>
      <c r="AF165" s="61"/>
      <c r="AG165" s="61">
        <v>139</v>
      </c>
      <c r="AH165" s="1"/>
    </row>
    <row r="166" spans="2:34" s="36" customFormat="1" ht="12" customHeight="1" x14ac:dyDescent="0.2">
      <c r="B166" s="57" t="s">
        <v>80</v>
      </c>
      <c r="C166" s="48" t="s">
        <v>219</v>
      </c>
      <c r="D166" s="48"/>
      <c r="E166" s="61">
        <v>1542</v>
      </c>
      <c r="F166" s="63"/>
      <c r="G166" s="61">
        <v>-261</v>
      </c>
      <c r="H166" s="61"/>
      <c r="I166" s="61" t="e">
        <v>#VALUE!</v>
      </c>
      <c r="J166" s="61"/>
      <c r="K166" s="61">
        <v>1262</v>
      </c>
      <c r="L166" s="61"/>
      <c r="M166" s="61" t="e">
        <v>#VALUE!</v>
      </c>
      <c r="N166" s="61"/>
      <c r="O166" s="61">
        <v>518</v>
      </c>
      <c r="P166" s="61"/>
      <c r="Q166" s="61" t="e">
        <v>#VALUE!</v>
      </c>
      <c r="R166" s="61"/>
      <c r="S166" s="61">
        <v>733</v>
      </c>
      <c r="T166" s="61"/>
      <c r="U166" s="61">
        <v>38</v>
      </c>
      <c r="V166" s="61"/>
      <c r="W166" s="61">
        <v>666</v>
      </c>
      <c r="X166" s="61"/>
      <c r="Y166" s="61">
        <v>27</v>
      </c>
      <c r="Z166" s="61"/>
      <c r="AA166" s="61">
        <v>0</v>
      </c>
      <c r="AB166" s="61"/>
      <c r="AC166" s="61">
        <v>211</v>
      </c>
      <c r="AD166" s="61"/>
      <c r="AE166" s="61">
        <v>4240</v>
      </c>
      <c r="AF166" s="61"/>
      <c r="AG166" s="61">
        <v>335</v>
      </c>
      <c r="AH166" s="1"/>
    </row>
    <row r="167" spans="2:34" s="36" customFormat="1" ht="12" customHeight="1" x14ac:dyDescent="0.2">
      <c r="B167" s="57" t="s">
        <v>81</v>
      </c>
      <c r="C167" s="48" t="s">
        <v>220</v>
      </c>
      <c r="D167" s="48"/>
      <c r="E167" s="61">
        <v>341</v>
      </c>
      <c r="F167" s="63"/>
      <c r="G167" s="61">
        <v>-38</v>
      </c>
      <c r="H167" s="61"/>
      <c r="I167" s="61" t="e">
        <v>#VALUE!</v>
      </c>
      <c r="J167" s="61"/>
      <c r="K167" s="61">
        <v>303</v>
      </c>
      <c r="L167" s="61"/>
      <c r="M167" s="61" t="e">
        <v>#VALUE!</v>
      </c>
      <c r="N167" s="61"/>
      <c r="O167" s="61">
        <v>203</v>
      </c>
      <c r="P167" s="61"/>
      <c r="Q167" s="61" t="e">
        <v>#VALUE!</v>
      </c>
      <c r="R167" s="61"/>
      <c r="S167" s="61">
        <v>95</v>
      </c>
      <c r="T167" s="61"/>
      <c r="U167" s="61">
        <v>85</v>
      </c>
      <c r="V167" s="61"/>
      <c r="W167" s="61">
        <v>2</v>
      </c>
      <c r="X167" s="61"/>
      <c r="Y167" s="61">
        <v>9</v>
      </c>
      <c r="Z167" s="61"/>
      <c r="AA167" s="61">
        <v>0</v>
      </c>
      <c r="AB167" s="61"/>
      <c r="AC167" s="61">
        <v>0</v>
      </c>
      <c r="AD167" s="61"/>
      <c r="AE167" s="61">
        <v>68</v>
      </c>
      <c r="AF167" s="61"/>
      <c r="AG167" s="61">
        <v>24</v>
      </c>
      <c r="AH167" s="1"/>
    </row>
    <row r="168" spans="2:34" s="36" customFormat="1" ht="12" customHeight="1" x14ac:dyDescent="0.2">
      <c r="B168" s="57" t="s">
        <v>82</v>
      </c>
      <c r="C168" s="48" t="s">
        <v>221</v>
      </c>
      <c r="D168" s="48"/>
      <c r="E168" s="61">
        <v>0</v>
      </c>
      <c r="F168" s="63"/>
      <c r="G168" s="61">
        <v>0</v>
      </c>
      <c r="H168" s="61"/>
      <c r="I168" s="61" t="e">
        <v>#VALUE!</v>
      </c>
      <c r="J168" s="61"/>
      <c r="K168" s="61">
        <v>0</v>
      </c>
      <c r="L168" s="61"/>
      <c r="M168" s="61" t="e">
        <v>#VALUE!</v>
      </c>
      <c r="N168" s="61"/>
      <c r="O168" s="61">
        <v>0</v>
      </c>
      <c r="P168" s="61"/>
      <c r="Q168" s="61" t="e">
        <v>#VALUE!</v>
      </c>
      <c r="R168" s="61"/>
      <c r="S168" s="61">
        <v>0</v>
      </c>
      <c r="T168" s="61"/>
      <c r="U168" s="61">
        <v>0</v>
      </c>
      <c r="V168" s="61"/>
      <c r="W168" s="61">
        <v>0</v>
      </c>
      <c r="X168" s="61"/>
      <c r="Y168" s="61">
        <v>0</v>
      </c>
      <c r="Z168" s="61"/>
      <c r="AA168" s="61">
        <v>0</v>
      </c>
      <c r="AB168" s="61"/>
      <c r="AC168" s="61">
        <v>0</v>
      </c>
      <c r="AD168" s="61"/>
      <c r="AE168" s="61">
        <v>0</v>
      </c>
      <c r="AF168" s="61"/>
      <c r="AG168" s="61">
        <v>0</v>
      </c>
      <c r="AH168" s="1"/>
    </row>
    <row r="169" spans="2:34" s="36" customFormat="1" ht="12" customHeight="1" x14ac:dyDescent="0.2">
      <c r="B169" s="57" t="s">
        <v>83</v>
      </c>
      <c r="C169" s="48" t="s">
        <v>326</v>
      </c>
      <c r="D169" s="48"/>
      <c r="E169" s="61">
        <v>68</v>
      </c>
      <c r="F169" s="63"/>
      <c r="G169" s="61">
        <v>-20</v>
      </c>
      <c r="H169" s="61"/>
      <c r="I169" s="61" t="e">
        <v>#VALUE!</v>
      </c>
      <c r="J169" s="61"/>
      <c r="K169" s="61">
        <v>48</v>
      </c>
      <c r="L169" s="61"/>
      <c r="M169" s="61" t="e">
        <v>#VALUE!</v>
      </c>
      <c r="N169" s="61"/>
      <c r="O169" s="61">
        <v>0</v>
      </c>
      <c r="P169" s="61"/>
      <c r="Q169" s="61" t="e">
        <v>#VALUE!</v>
      </c>
      <c r="R169" s="61"/>
      <c r="S169" s="61">
        <v>47</v>
      </c>
      <c r="T169" s="61"/>
      <c r="U169" s="61">
        <v>0</v>
      </c>
      <c r="V169" s="61"/>
      <c r="W169" s="61">
        <v>36</v>
      </c>
      <c r="X169" s="61"/>
      <c r="Y169" s="61">
        <v>11</v>
      </c>
      <c r="Z169" s="61"/>
      <c r="AA169" s="61">
        <v>0</v>
      </c>
      <c r="AB169" s="61"/>
      <c r="AC169" s="61">
        <v>0</v>
      </c>
      <c r="AD169" s="61"/>
      <c r="AE169" s="61">
        <v>15</v>
      </c>
      <c r="AF169" s="61"/>
      <c r="AG169" s="61">
        <v>0</v>
      </c>
      <c r="AH169" s="1"/>
    </row>
    <row r="170" spans="2:34" s="36" customFormat="1" ht="12" customHeight="1" x14ac:dyDescent="0.2">
      <c r="B170" s="76" t="s">
        <v>84</v>
      </c>
      <c r="C170" s="48" t="s">
        <v>227</v>
      </c>
      <c r="D170" s="48"/>
      <c r="E170" s="61">
        <v>112</v>
      </c>
      <c r="F170" s="63"/>
      <c r="G170" s="61">
        <v>-15</v>
      </c>
      <c r="H170" s="61"/>
      <c r="I170" s="61" t="e">
        <v>#VALUE!</v>
      </c>
      <c r="J170" s="61"/>
      <c r="K170" s="61">
        <v>97</v>
      </c>
      <c r="L170" s="61"/>
      <c r="M170" s="61" t="e">
        <v>#VALUE!</v>
      </c>
      <c r="N170" s="61"/>
      <c r="O170" s="61">
        <v>6</v>
      </c>
      <c r="P170" s="61"/>
      <c r="Q170" s="61" t="e">
        <v>#VALUE!</v>
      </c>
      <c r="R170" s="61"/>
      <c r="S170" s="61">
        <v>88</v>
      </c>
      <c r="T170" s="61"/>
      <c r="U170" s="61">
        <v>0</v>
      </c>
      <c r="V170" s="61"/>
      <c r="W170" s="61">
        <v>85</v>
      </c>
      <c r="X170" s="61"/>
      <c r="Y170" s="61">
        <v>3</v>
      </c>
      <c r="Z170" s="61"/>
      <c r="AA170" s="61">
        <v>0</v>
      </c>
      <c r="AB170" s="61"/>
      <c r="AC170" s="61">
        <v>0</v>
      </c>
      <c r="AD170" s="61"/>
      <c r="AE170" s="61">
        <v>9</v>
      </c>
      <c r="AF170" s="61"/>
      <c r="AG170" s="61">
        <v>3</v>
      </c>
      <c r="AH170" s="1"/>
    </row>
    <row r="171" spans="2:34" s="36" customFormat="1" ht="12" customHeight="1" x14ac:dyDescent="0.2">
      <c r="B171" s="57" t="s">
        <v>85</v>
      </c>
      <c r="C171" s="48" t="s">
        <v>52</v>
      </c>
      <c r="D171" s="48"/>
      <c r="E171" s="61">
        <v>74</v>
      </c>
      <c r="F171" s="63"/>
      <c r="G171" s="61">
        <v>-20</v>
      </c>
      <c r="H171" s="61"/>
      <c r="I171" s="61" t="e">
        <v>#VALUE!</v>
      </c>
      <c r="J171" s="61"/>
      <c r="K171" s="61">
        <v>55</v>
      </c>
      <c r="L171" s="61"/>
      <c r="M171" s="61" t="e">
        <v>#VALUE!</v>
      </c>
      <c r="N171" s="61"/>
      <c r="O171" s="61">
        <v>23</v>
      </c>
      <c r="P171" s="61"/>
      <c r="Q171" s="61" t="e">
        <v>#VALUE!</v>
      </c>
      <c r="R171" s="61"/>
      <c r="S171" s="61">
        <v>24</v>
      </c>
      <c r="T171" s="61"/>
      <c r="U171" s="61">
        <v>0</v>
      </c>
      <c r="V171" s="61"/>
      <c r="W171" s="61">
        <v>5</v>
      </c>
      <c r="X171" s="61"/>
      <c r="Y171" s="61">
        <v>21</v>
      </c>
      <c r="Z171" s="61"/>
      <c r="AA171" s="61">
        <v>0</v>
      </c>
      <c r="AB171" s="61"/>
      <c r="AC171" s="61">
        <v>0</v>
      </c>
      <c r="AD171" s="61"/>
      <c r="AE171" s="61" t="e">
        <v>#VALUE!</v>
      </c>
      <c r="AF171" s="61"/>
      <c r="AG171" s="61">
        <v>3</v>
      </c>
      <c r="AH171" s="1"/>
    </row>
    <row r="172" spans="2:34" s="36" customFormat="1" ht="12" customHeight="1" x14ac:dyDescent="0.2">
      <c r="B172" s="57" t="s">
        <v>86</v>
      </c>
      <c r="C172" s="48" t="s">
        <v>12</v>
      </c>
      <c r="D172" s="48"/>
      <c r="E172" s="61">
        <v>67</v>
      </c>
      <c r="F172" s="63"/>
      <c r="G172" s="61">
        <v>-27</v>
      </c>
      <c r="H172" s="61"/>
      <c r="I172" s="61" t="e">
        <v>#VALUE!</v>
      </c>
      <c r="J172" s="61"/>
      <c r="K172" s="61">
        <v>39</v>
      </c>
      <c r="L172" s="61"/>
      <c r="M172" s="61" t="e">
        <v>#VALUE!</v>
      </c>
      <c r="N172" s="61"/>
      <c r="O172" s="61">
        <v>20</v>
      </c>
      <c r="P172" s="61"/>
      <c r="Q172" s="61" t="e">
        <v>#VALUE!</v>
      </c>
      <c r="R172" s="61"/>
      <c r="S172" s="61">
        <v>20</v>
      </c>
      <c r="T172" s="61"/>
      <c r="U172" s="61">
        <v>0</v>
      </c>
      <c r="V172" s="61"/>
      <c r="W172" s="61">
        <v>11</v>
      </c>
      <c r="X172" s="61"/>
      <c r="Y172" s="61">
        <v>9</v>
      </c>
      <c r="Z172" s="61"/>
      <c r="AA172" s="61">
        <v>0</v>
      </c>
      <c r="AB172" s="61"/>
      <c r="AC172" s="61">
        <v>0</v>
      </c>
      <c r="AD172" s="61"/>
      <c r="AE172" s="61">
        <v>0</v>
      </c>
      <c r="AF172" s="61"/>
      <c r="AG172" s="61">
        <v>0</v>
      </c>
      <c r="AH172" s="1"/>
    </row>
    <row r="173" spans="2:34" s="36" customFormat="1" ht="12" customHeight="1" x14ac:dyDescent="0.2">
      <c r="B173" s="57" t="s">
        <v>87</v>
      </c>
      <c r="C173" s="48" t="s">
        <v>13</v>
      </c>
      <c r="D173" s="48"/>
      <c r="E173" s="61">
        <v>192</v>
      </c>
      <c r="F173" s="63"/>
      <c r="G173" s="61">
        <v>-55</v>
      </c>
      <c r="H173" s="61"/>
      <c r="I173" s="61" t="e">
        <v>#VALUE!</v>
      </c>
      <c r="J173" s="61"/>
      <c r="K173" s="61">
        <v>138</v>
      </c>
      <c r="L173" s="61"/>
      <c r="M173" s="61" t="e">
        <v>#VALUE!</v>
      </c>
      <c r="N173" s="61"/>
      <c r="O173" s="61">
        <v>48</v>
      </c>
      <c r="P173" s="61"/>
      <c r="Q173" s="61" t="e">
        <v>#VALUE!</v>
      </c>
      <c r="R173" s="61"/>
      <c r="S173" s="61">
        <v>11</v>
      </c>
      <c r="T173" s="61"/>
      <c r="U173" s="61">
        <v>0</v>
      </c>
      <c r="V173" s="61"/>
      <c r="W173" s="61">
        <v>9</v>
      </c>
      <c r="X173" s="61"/>
      <c r="Y173" s="61">
        <v>2</v>
      </c>
      <c r="Z173" s="61"/>
      <c r="AA173" s="61">
        <v>0</v>
      </c>
      <c r="AB173" s="61"/>
      <c r="AC173" s="61">
        <v>0</v>
      </c>
      <c r="AD173" s="61"/>
      <c r="AE173" s="61">
        <v>2</v>
      </c>
      <c r="AF173" s="61"/>
      <c r="AG173" s="61">
        <v>8</v>
      </c>
      <c r="AH173" s="1"/>
    </row>
    <row r="174" spans="2:34" s="36" customFormat="1" ht="12" customHeight="1" x14ac:dyDescent="0.2">
      <c r="B174" s="57" t="s">
        <v>88</v>
      </c>
      <c r="C174" s="48" t="s">
        <v>265</v>
      </c>
      <c r="D174" s="48"/>
      <c r="E174" s="61">
        <v>100</v>
      </c>
      <c r="F174" s="63"/>
      <c r="G174" s="61">
        <v>-27</v>
      </c>
      <c r="H174" s="61"/>
      <c r="I174" s="61" t="e">
        <v>#VALUE!</v>
      </c>
      <c r="J174" s="61"/>
      <c r="K174" s="61">
        <v>73</v>
      </c>
      <c r="L174" s="61"/>
      <c r="M174" s="61" t="e">
        <v>#VALUE!</v>
      </c>
      <c r="N174" s="61"/>
      <c r="O174" s="61">
        <v>59</v>
      </c>
      <c r="P174" s="61"/>
      <c r="Q174" s="61" t="e">
        <v>#VALUE!</v>
      </c>
      <c r="R174" s="61"/>
      <c r="S174" s="61">
        <v>11</v>
      </c>
      <c r="T174" s="61"/>
      <c r="U174" s="61">
        <v>0</v>
      </c>
      <c r="V174" s="61"/>
      <c r="W174" s="61">
        <v>0</v>
      </c>
      <c r="X174" s="61"/>
      <c r="Y174" s="61">
        <v>11</v>
      </c>
      <c r="Z174" s="61"/>
      <c r="AA174" s="61">
        <v>0</v>
      </c>
      <c r="AB174" s="61"/>
      <c r="AC174" s="61">
        <v>0</v>
      </c>
      <c r="AD174" s="61"/>
      <c r="AE174" s="61">
        <v>8</v>
      </c>
      <c r="AF174" s="61"/>
      <c r="AG174" s="61">
        <v>0</v>
      </c>
      <c r="AH174" s="1"/>
    </row>
    <row r="175" spans="2:34" s="36" customFormat="1" ht="12" customHeight="1" x14ac:dyDescent="0.2">
      <c r="B175" s="57" t="s">
        <v>89</v>
      </c>
      <c r="C175" s="48" t="s">
        <v>46</v>
      </c>
      <c r="D175" s="48"/>
      <c r="E175" s="61">
        <v>32521</v>
      </c>
      <c r="F175" s="63"/>
      <c r="G175" s="61">
        <v>-560</v>
      </c>
      <c r="H175" s="61"/>
      <c r="I175" s="61" t="e">
        <v>#VALUE!</v>
      </c>
      <c r="J175" s="61"/>
      <c r="K175" s="61">
        <v>7773</v>
      </c>
      <c r="L175" s="61"/>
      <c r="M175" s="61" t="e">
        <v>#VALUE!</v>
      </c>
      <c r="N175" s="61"/>
      <c r="O175" s="61">
        <v>3175</v>
      </c>
      <c r="P175" s="61"/>
      <c r="Q175" s="61" t="e">
        <v>#VALUE!</v>
      </c>
      <c r="R175" s="61"/>
      <c r="S175" s="61">
        <v>17661</v>
      </c>
      <c r="T175" s="61"/>
      <c r="U175" s="61">
        <v>1041</v>
      </c>
      <c r="V175" s="61"/>
      <c r="W175" s="61">
        <v>12051</v>
      </c>
      <c r="X175" s="61"/>
      <c r="Y175" s="61">
        <v>4570</v>
      </c>
      <c r="Z175" s="61"/>
      <c r="AA175" s="61">
        <v>0</v>
      </c>
      <c r="AB175" s="61"/>
      <c r="AC175" s="61">
        <v>1165</v>
      </c>
      <c r="AD175" s="61"/>
      <c r="AE175" s="61">
        <v>20015</v>
      </c>
      <c r="AF175" s="61"/>
      <c r="AG175" s="61">
        <v>3116</v>
      </c>
      <c r="AH175" s="1"/>
    </row>
    <row r="176" spans="2:34" s="36" customFormat="1" ht="12" customHeight="1" x14ac:dyDescent="0.2">
      <c r="B176" s="57" t="s">
        <v>90</v>
      </c>
      <c r="C176" s="48" t="s">
        <v>34</v>
      </c>
      <c r="D176" s="48"/>
      <c r="E176" s="61">
        <v>35</v>
      </c>
      <c r="F176" s="63"/>
      <c r="G176" s="61">
        <v>-3</v>
      </c>
      <c r="H176" s="61"/>
      <c r="I176" s="61" t="e">
        <v>#VALUE!</v>
      </c>
      <c r="J176" s="61"/>
      <c r="K176" s="61">
        <v>32</v>
      </c>
      <c r="L176" s="61"/>
      <c r="M176" s="61" t="e">
        <v>#VALUE!</v>
      </c>
      <c r="N176" s="61"/>
      <c r="O176" s="61">
        <v>5</v>
      </c>
      <c r="P176" s="61"/>
      <c r="Q176" s="61" t="e">
        <v>#VALUE!</v>
      </c>
      <c r="R176" s="61"/>
      <c r="S176" s="61">
        <v>27</v>
      </c>
      <c r="T176" s="61"/>
      <c r="U176" s="61">
        <v>5</v>
      </c>
      <c r="V176" s="61"/>
      <c r="W176" s="61">
        <v>0</v>
      </c>
      <c r="X176" s="61"/>
      <c r="Y176" s="61">
        <v>23</v>
      </c>
      <c r="Z176" s="61"/>
      <c r="AA176" s="61">
        <v>0</v>
      </c>
      <c r="AB176" s="61"/>
      <c r="AC176" s="61">
        <v>0</v>
      </c>
      <c r="AD176" s="61"/>
      <c r="AE176" s="61" t="e">
        <v>#VALUE!</v>
      </c>
      <c r="AF176" s="61"/>
      <c r="AG176" s="61">
        <v>0</v>
      </c>
      <c r="AH176" s="1"/>
    </row>
    <row r="177" spans="1:39" s="36" customFormat="1" ht="12" customHeight="1" x14ac:dyDescent="0.2">
      <c r="B177" s="57" t="s">
        <v>91</v>
      </c>
      <c r="C177" s="48" t="s">
        <v>29</v>
      </c>
      <c r="D177" s="48"/>
      <c r="E177" s="61">
        <v>1281</v>
      </c>
      <c r="F177" s="63"/>
      <c r="G177" s="61">
        <v>-201</v>
      </c>
      <c r="H177" s="61"/>
      <c r="I177" s="61" t="e">
        <v>#VALUE!</v>
      </c>
      <c r="J177" s="61"/>
      <c r="K177" s="61">
        <v>1080</v>
      </c>
      <c r="L177" s="61"/>
      <c r="M177" s="61" t="e">
        <v>#VALUE!</v>
      </c>
      <c r="N177" s="61"/>
      <c r="O177" s="61">
        <v>295</v>
      </c>
      <c r="P177" s="61"/>
      <c r="Q177" s="61" t="e">
        <v>#VALUE!</v>
      </c>
      <c r="R177" s="61"/>
      <c r="S177" s="61">
        <v>753</v>
      </c>
      <c r="T177" s="61"/>
      <c r="U177" s="61">
        <v>2</v>
      </c>
      <c r="V177" s="61"/>
      <c r="W177" s="61">
        <v>747</v>
      </c>
      <c r="X177" s="61"/>
      <c r="Y177" s="61">
        <v>6</v>
      </c>
      <c r="Z177" s="61"/>
      <c r="AA177" s="61">
        <v>0</v>
      </c>
      <c r="AB177" s="61"/>
      <c r="AC177" s="61">
        <v>56</v>
      </c>
      <c r="AD177" s="61"/>
      <c r="AE177" s="61">
        <v>2767</v>
      </c>
      <c r="AF177" s="61"/>
      <c r="AG177" s="61">
        <v>48</v>
      </c>
      <c r="AH177" s="1"/>
    </row>
    <row r="178" spans="1:39" s="36" customFormat="1" ht="12" customHeight="1" x14ac:dyDescent="0.2">
      <c r="B178" s="57" t="s">
        <v>92</v>
      </c>
      <c r="C178" s="48" t="s">
        <v>59</v>
      </c>
      <c r="D178" s="48"/>
      <c r="E178" s="61">
        <v>106</v>
      </c>
      <c r="F178" s="63"/>
      <c r="G178" s="61">
        <v>-41</v>
      </c>
      <c r="H178" s="61"/>
      <c r="I178" s="61" t="e">
        <v>#VALUE!</v>
      </c>
      <c r="J178" s="61"/>
      <c r="K178" s="61">
        <v>65</v>
      </c>
      <c r="L178" s="61"/>
      <c r="M178" s="61" t="e">
        <v>#VALUE!</v>
      </c>
      <c r="N178" s="61"/>
      <c r="O178" s="61">
        <v>0</v>
      </c>
      <c r="P178" s="61"/>
      <c r="Q178" s="61" t="e">
        <v>#VALUE!</v>
      </c>
      <c r="R178" s="61"/>
      <c r="S178" s="61">
        <v>64</v>
      </c>
      <c r="T178" s="61"/>
      <c r="U178" s="61">
        <v>50</v>
      </c>
      <c r="V178" s="61"/>
      <c r="W178" s="61">
        <v>5</v>
      </c>
      <c r="X178" s="61"/>
      <c r="Y178" s="61">
        <v>9</v>
      </c>
      <c r="Z178" s="61"/>
      <c r="AA178" s="61">
        <v>0</v>
      </c>
      <c r="AB178" s="61"/>
      <c r="AC178" s="61">
        <v>3</v>
      </c>
      <c r="AD178" s="61"/>
      <c r="AE178" s="61" t="e">
        <v>#VALUE!</v>
      </c>
      <c r="AF178" s="61"/>
      <c r="AG178" s="61">
        <v>2</v>
      </c>
      <c r="AH178" s="1"/>
    </row>
    <row r="179" spans="1:39" s="36" customFormat="1" ht="12" customHeight="1" x14ac:dyDescent="0.2">
      <c r="B179" s="57" t="s">
        <v>93</v>
      </c>
      <c r="C179" s="48" t="s">
        <v>54</v>
      </c>
      <c r="D179" s="48"/>
      <c r="E179" s="61">
        <v>112</v>
      </c>
      <c r="F179" s="63"/>
      <c r="G179" s="61">
        <v>0</v>
      </c>
      <c r="H179" s="61"/>
      <c r="I179" s="61" t="e">
        <v>#VALUE!</v>
      </c>
      <c r="J179" s="61"/>
      <c r="K179" s="61">
        <v>112</v>
      </c>
      <c r="L179" s="61"/>
      <c r="M179" s="61" t="e">
        <v>#VALUE!</v>
      </c>
      <c r="N179" s="61"/>
      <c r="O179" s="61">
        <v>0</v>
      </c>
      <c r="P179" s="61"/>
      <c r="Q179" s="61" t="e">
        <v>#VALUE!</v>
      </c>
      <c r="R179" s="61"/>
      <c r="S179" s="61">
        <v>112</v>
      </c>
      <c r="T179" s="61"/>
      <c r="U179" s="61">
        <v>8</v>
      </c>
      <c r="V179" s="61"/>
      <c r="W179" s="61">
        <v>85</v>
      </c>
      <c r="X179" s="61"/>
      <c r="Y179" s="61">
        <v>20</v>
      </c>
      <c r="Z179" s="61"/>
      <c r="AA179" s="61">
        <v>0</v>
      </c>
      <c r="AB179" s="61"/>
      <c r="AC179" s="61">
        <v>114</v>
      </c>
      <c r="AD179" s="61"/>
      <c r="AE179" s="61" t="e">
        <v>#VALUE!</v>
      </c>
      <c r="AF179" s="61"/>
      <c r="AG179" s="61">
        <v>0</v>
      </c>
      <c r="AH179" s="1"/>
    </row>
    <row r="180" spans="1:39" s="36" customFormat="1" ht="12" customHeight="1" x14ac:dyDescent="0.2">
      <c r="B180" s="57" t="s">
        <v>94</v>
      </c>
      <c r="C180" s="48" t="s">
        <v>64</v>
      </c>
      <c r="D180" s="48"/>
      <c r="E180" s="61">
        <v>1369</v>
      </c>
      <c r="F180" s="63"/>
      <c r="G180" s="61">
        <v>-3</v>
      </c>
      <c r="H180" s="61"/>
      <c r="I180" s="61" t="e">
        <v>#VALUE!</v>
      </c>
      <c r="J180" s="61"/>
      <c r="K180" s="61">
        <v>64</v>
      </c>
      <c r="L180" s="61"/>
      <c r="M180" s="61" t="e">
        <v>#VALUE!</v>
      </c>
      <c r="N180" s="61"/>
      <c r="O180" s="61">
        <v>15</v>
      </c>
      <c r="P180" s="61"/>
      <c r="Q180" s="61" t="e">
        <v>#VALUE!</v>
      </c>
      <c r="R180" s="61"/>
      <c r="S180" s="61">
        <v>871</v>
      </c>
      <c r="T180" s="61"/>
      <c r="U180" s="61">
        <v>0</v>
      </c>
      <c r="V180" s="61"/>
      <c r="W180" s="61">
        <v>701</v>
      </c>
      <c r="X180" s="61"/>
      <c r="Y180" s="61">
        <v>153</v>
      </c>
      <c r="Z180" s="61"/>
      <c r="AA180" s="61">
        <v>17</v>
      </c>
      <c r="AB180" s="61"/>
      <c r="AC180" s="61">
        <v>12</v>
      </c>
      <c r="AD180" s="61"/>
      <c r="AE180" s="61" t="e">
        <v>#VALUE!</v>
      </c>
      <c r="AF180" s="61"/>
      <c r="AG180" s="61">
        <v>50</v>
      </c>
      <c r="AH180" s="1"/>
    </row>
    <row r="181" spans="1:39" s="36" customFormat="1" ht="12" customHeight="1" x14ac:dyDescent="0.2">
      <c r="B181" s="57" t="s">
        <v>95</v>
      </c>
      <c r="C181" s="48" t="s">
        <v>67</v>
      </c>
      <c r="D181" s="48"/>
      <c r="E181" s="61">
        <v>148</v>
      </c>
      <c r="F181" s="63"/>
      <c r="G181" s="61">
        <v>12</v>
      </c>
      <c r="H181" s="61"/>
      <c r="I181" s="61" t="e">
        <v>#VALUE!</v>
      </c>
      <c r="J181" s="61"/>
      <c r="K181" s="61">
        <v>159</v>
      </c>
      <c r="L181" s="61"/>
      <c r="M181" s="61" t="e">
        <v>#VALUE!</v>
      </c>
      <c r="N181" s="61"/>
      <c r="O181" s="61">
        <v>11</v>
      </c>
      <c r="P181" s="61"/>
      <c r="Q181" s="61" t="e">
        <v>#VALUE!</v>
      </c>
      <c r="R181" s="61"/>
      <c r="S181" s="61">
        <v>130</v>
      </c>
      <c r="T181" s="61"/>
      <c r="U181" s="61">
        <v>64</v>
      </c>
      <c r="V181" s="61"/>
      <c r="W181" s="61">
        <v>23</v>
      </c>
      <c r="X181" s="61"/>
      <c r="Y181" s="61">
        <v>44</v>
      </c>
      <c r="Z181" s="61"/>
      <c r="AA181" s="61">
        <v>0</v>
      </c>
      <c r="AB181" s="61"/>
      <c r="AC181" s="61">
        <v>3</v>
      </c>
      <c r="AD181" s="61"/>
      <c r="AE181" s="61" t="e">
        <v>#VALUE!</v>
      </c>
      <c r="AF181" s="61"/>
      <c r="AG181" s="61">
        <v>0</v>
      </c>
      <c r="AH181" s="1"/>
    </row>
    <row r="182" spans="1:39" s="36" customFormat="1" ht="12" customHeight="1" x14ac:dyDescent="0.2">
      <c r="B182" s="57" t="s">
        <v>376</v>
      </c>
      <c r="C182" s="48" t="s">
        <v>116</v>
      </c>
      <c r="D182" s="48"/>
      <c r="E182" s="61">
        <v>8</v>
      </c>
      <c r="F182" s="63"/>
      <c r="G182" s="61">
        <v>0</v>
      </c>
      <c r="H182" s="61"/>
      <c r="I182" s="61" t="e">
        <v>#VALUE!</v>
      </c>
      <c r="J182" s="61"/>
      <c r="K182" s="61">
        <v>8</v>
      </c>
      <c r="L182" s="61"/>
      <c r="M182" s="61" t="e">
        <v>#VALUE!</v>
      </c>
      <c r="N182" s="61"/>
      <c r="O182" s="61">
        <v>2</v>
      </c>
      <c r="P182" s="61"/>
      <c r="Q182" s="61" t="e">
        <v>#VALUE!</v>
      </c>
      <c r="R182" s="61"/>
      <c r="S182" s="61">
        <v>6</v>
      </c>
      <c r="T182" s="61"/>
      <c r="U182" s="61">
        <v>0</v>
      </c>
      <c r="V182" s="61"/>
      <c r="W182" s="61">
        <v>0</v>
      </c>
      <c r="X182" s="61"/>
      <c r="Y182" s="61">
        <v>6</v>
      </c>
      <c r="Z182" s="61"/>
      <c r="AA182" s="61">
        <v>0</v>
      </c>
      <c r="AB182" s="61"/>
      <c r="AC182" s="61">
        <v>0</v>
      </c>
      <c r="AD182" s="61"/>
      <c r="AE182" s="61" t="e">
        <v>#VALUE!</v>
      </c>
      <c r="AF182" s="61"/>
      <c r="AG182" s="61">
        <v>0</v>
      </c>
      <c r="AH182" s="1"/>
    </row>
    <row r="183" spans="1:39" s="71" customFormat="1" ht="12" customHeight="1" x14ac:dyDescent="0.2">
      <c r="B183" s="57" t="s">
        <v>96</v>
      </c>
      <c r="C183" s="57" t="s">
        <v>115</v>
      </c>
      <c r="D183" s="57"/>
      <c r="E183" s="61">
        <v>97468</v>
      </c>
      <c r="F183" s="63"/>
      <c r="G183" s="61">
        <v>2519</v>
      </c>
      <c r="H183" s="61"/>
      <c r="I183" s="61" t="e">
        <v>#VALUE!</v>
      </c>
      <c r="J183" s="61"/>
      <c r="K183" s="61">
        <v>33763</v>
      </c>
      <c r="L183" s="61"/>
      <c r="M183" s="61" t="e">
        <v>#VALUE!</v>
      </c>
      <c r="N183" s="61"/>
      <c r="O183" s="61">
        <v>20199</v>
      </c>
      <c r="P183" s="61"/>
      <c r="Q183" s="61" t="e">
        <v>#VALUE!</v>
      </c>
      <c r="R183" s="61"/>
      <c r="S183" s="61">
        <v>53722</v>
      </c>
      <c r="T183" s="61"/>
      <c r="U183" s="61">
        <v>2086</v>
      </c>
      <c r="V183" s="61"/>
      <c r="W183" s="61">
        <v>39862</v>
      </c>
      <c r="X183" s="61"/>
      <c r="Y183" s="61">
        <v>11743</v>
      </c>
      <c r="Z183" s="61"/>
      <c r="AA183" s="61">
        <v>29</v>
      </c>
      <c r="AB183" s="61"/>
      <c r="AC183" s="61">
        <v>4985</v>
      </c>
      <c r="AD183" s="61"/>
      <c r="AE183" s="61" t="e">
        <v>#VALUE!</v>
      </c>
      <c r="AF183" s="61"/>
      <c r="AG183" s="61">
        <v>11200</v>
      </c>
      <c r="AH183" s="1"/>
    </row>
    <row r="184" spans="1:39" s="36" customFormat="1" ht="12" customHeight="1" x14ac:dyDescent="0.2">
      <c r="B184" s="57"/>
      <c r="C184" s="48"/>
      <c r="D184" s="48"/>
      <c r="E184" s="61"/>
      <c r="F184" s="60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1"/>
    </row>
    <row r="185" spans="1:39" s="71" customFormat="1" ht="12" customHeight="1" x14ac:dyDescent="0.2">
      <c r="B185" s="57" t="s">
        <v>97</v>
      </c>
      <c r="C185" s="57" t="s">
        <v>377</v>
      </c>
      <c r="D185" s="57"/>
      <c r="E185" s="61">
        <v>787621</v>
      </c>
      <c r="F185" s="63"/>
      <c r="G185" s="61">
        <v>15159</v>
      </c>
      <c r="H185" s="61"/>
      <c r="I185" s="61" t="e">
        <v>#VALUE!</v>
      </c>
      <c r="J185" s="61"/>
      <c r="K185" s="61">
        <v>283170</v>
      </c>
      <c r="L185" s="61"/>
      <c r="M185" s="61" t="e">
        <v>#VALUE!</v>
      </c>
      <c r="N185" s="61"/>
      <c r="O185" s="61">
        <v>161626</v>
      </c>
      <c r="P185" s="61"/>
      <c r="Q185" s="61" t="e">
        <v>#VALUE!</v>
      </c>
      <c r="R185" s="61"/>
      <c r="S185" s="61">
        <v>459839</v>
      </c>
      <c r="T185" s="61"/>
      <c r="U185" s="61">
        <v>42983</v>
      </c>
      <c r="V185" s="61"/>
      <c r="W185" s="61">
        <v>289024</v>
      </c>
      <c r="X185" s="61"/>
      <c r="Y185" s="61">
        <v>127445</v>
      </c>
      <c r="Z185" s="61"/>
      <c r="AA185" s="61">
        <v>379</v>
      </c>
      <c r="AB185" s="61"/>
      <c r="AC185" s="61">
        <v>39402</v>
      </c>
      <c r="AD185" s="61"/>
      <c r="AE185" s="61" t="e">
        <v>#VALUE!</v>
      </c>
      <c r="AF185" s="61"/>
      <c r="AG185" s="61">
        <v>62866</v>
      </c>
      <c r="AH185" s="1"/>
    </row>
    <row r="186" spans="1:39" s="36" customFormat="1" ht="12" customHeight="1" x14ac:dyDescent="0.2">
      <c r="B186" s="57"/>
      <c r="C186" s="48"/>
      <c r="D186" s="48"/>
      <c r="E186" s="61"/>
      <c r="F186" s="60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1"/>
    </row>
    <row r="187" spans="1:39" s="36" customFormat="1" ht="12" customHeight="1" x14ac:dyDescent="0.2">
      <c r="B187" s="57" t="s">
        <v>98</v>
      </c>
      <c r="C187" s="48" t="s">
        <v>99</v>
      </c>
      <c r="D187" s="48"/>
      <c r="E187" s="61">
        <v>14</v>
      </c>
      <c r="F187" s="63"/>
      <c r="G187" s="61">
        <v>70</v>
      </c>
      <c r="H187" s="61"/>
      <c r="I187" s="61" t="e">
        <v>#VALUE!</v>
      </c>
      <c r="J187" s="61"/>
      <c r="K187" s="61">
        <v>83</v>
      </c>
      <c r="L187" s="61"/>
      <c r="M187" s="61" t="e">
        <v>#VALUE!</v>
      </c>
      <c r="N187" s="61"/>
      <c r="O187" s="61">
        <v>2</v>
      </c>
      <c r="P187" s="61"/>
      <c r="Q187" s="61" t="e">
        <v>#VALUE!</v>
      </c>
      <c r="R187" s="61"/>
      <c r="S187" s="61">
        <v>74</v>
      </c>
      <c r="T187" s="61"/>
      <c r="U187" s="61">
        <v>71</v>
      </c>
      <c r="V187" s="61"/>
      <c r="W187" s="61">
        <v>0</v>
      </c>
      <c r="X187" s="61"/>
      <c r="Y187" s="61">
        <v>3</v>
      </c>
      <c r="Z187" s="61"/>
      <c r="AA187" s="61">
        <v>0</v>
      </c>
      <c r="AB187" s="61"/>
      <c r="AC187" s="61">
        <v>103</v>
      </c>
      <c r="AD187" s="61"/>
      <c r="AE187" s="61" t="e">
        <v>#VALUE!</v>
      </c>
      <c r="AF187" s="61"/>
      <c r="AG187" s="61">
        <v>3</v>
      </c>
      <c r="AH187" s="1"/>
    </row>
    <row r="188" spans="1:39" s="36" customFormat="1" ht="12" customHeight="1" x14ac:dyDescent="0.2">
      <c r="B188" s="57"/>
      <c r="C188" s="48"/>
      <c r="D188" s="48"/>
      <c r="E188" s="61"/>
      <c r="F188" s="60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1"/>
    </row>
    <row r="189" spans="1:39" s="36" customFormat="1" ht="12" customHeight="1" x14ac:dyDescent="0.2">
      <c r="B189" s="57" t="s">
        <v>100</v>
      </c>
      <c r="C189" s="48" t="s">
        <v>380</v>
      </c>
      <c r="D189" s="48"/>
      <c r="E189" s="61">
        <v>59234</v>
      </c>
      <c r="F189" s="63"/>
      <c r="G189" s="61">
        <v>167</v>
      </c>
      <c r="H189" s="61"/>
      <c r="I189" s="61" t="e">
        <v>#VALUE!</v>
      </c>
      <c r="J189" s="61"/>
      <c r="K189" s="61">
        <v>59400</v>
      </c>
      <c r="L189" s="61"/>
      <c r="M189" s="61" t="e">
        <v>#VALUE!</v>
      </c>
      <c r="N189" s="61"/>
      <c r="O189" s="61">
        <v>0</v>
      </c>
      <c r="P189" s="61"/>
      <c r="Q189" s="61" t="e">
        <v>#VALUE!</v>
      </c>
      <c r="R189" s="61"/>
      <c r="S189" s="61">
        <v>0</v>
      </c>
      <c r="T189" s="61"/>
      <c r="U189" s="61">
        <v>0</v>
      </c>
      <c r="V189" s="61"/>
      <c r="W189" s="61">
        <v>0</v>
      </c>
      <c r="X189" s="61"/>
      <c r="Y189" s="61">
        <v>0</v>
      </c>
      <c r="Z189" s="61"/>
      <c r="AA189" s="61">
        <v>0</v>
      </c>
      <c r="AB189" s="61"/>
      <c r="AC189" s="61">
        <v>9140</v>
      </c>
      <c r="AD189" s="61"/>
      <c r="AE189" s="61" t="e">
        <v>#VALUE!</v>
      </c>
      <c r="AF189" s="61"/>
      <c r="AG189" s="61">
        <v>532</v>
      </c>
      <c r="AH189" s="1"/>
    </row>
    <row r="190" spans="1:39" s="36" customFormat="1" ht="12" customHeight="1" x14ac:dyDescent="0.2">
      <c r="B190" s="57"/>
      <c r="C190" s="48"/>
      <c r="D190" s="48"/>
      <c r="E190" s="61"/>
      <c r="F190" s="60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1"/>
    </row>
    <row r="191" spans="1:39" s="71" customFormat="1" ht="12" customHeight="1" x14ac:dyDescent="0.2">
      <c r="B191" s="57" t="s">
        <v>101</v>
      </c>
      <c r="C191" s="83" t="s">
        <v>102</v>
      </c>
      <c r="D191" s="83"/>
      <c r="E191" s="61">
        <v>3209881</v>
      </c>
      <c r="F191" s="63"/>
      <c r="G191" s="61">
        <v>22823</v>
      </c>
      <c r="H191" s="61"/>
      <c r="I191" s="61" t="e">
        <v>#VALUE!</v>
      </c>
      <c r="J191" s="61"/>
      <c r="K191" s="61">
        <v>1366967</v>
      </c>
      <c r="L191" s="61"/>
      <c r="M191" s="61" t="e">
        <v>#VALUE!</v>
      </c>
      <c r="N191" s="61"/>
      <c r="O191" s="61">
        <v>516455</v>
      </c>
      <c r="P191" s="61"/>
      <c r="Q191" s="61" t="e">
        <v>#VALUE!</v>
      </c>
      <c r="R191" s="61"/>
      <c r="S191" s="61">
        <v>1746719</v>
      </c>
      <c r="T191" s="61"/>
      <c r="U191" s="61">
        <v>538517</v>
      </c>
      <c r="V191" s="61"/>
      <c r="W191" s="61">
        <v>765163</v>
      </c>
      <c r="X191" s="61"/>
      <c r="Y191" s="61">
        <v>442651</v>
      </c>
      <c r="Z191" s="61"/>
      <c r="AA191" s="61">
        <v>383</v>
      </c>
      <c r="AB191" s="61"/>
      <c r="AC191" s="61">
        <v>709567</v>
      </c>
      <c r="AD191" s="61"/>
      <c r="AE191" s="61" t="e">
        <v>#VALUE!</v>
      </c>
      <c r="AF191" s="61"/>
      <c r="AG191" s="61">
        <v>512429</v>
      </c>
      <c r="AH191" s="1"/>
    </row>
    <row r="192" spans="1:39" s="36" customFormat="1" ht="12" customHeight="1" x14ac:dyDescent="0.2">
      <c r="A192" s="89"/>
      <c r="B192" s="89"/>
      <c r="C192" s="90"/>
      <c r="D192" s="89"/>
      <c r="E192" s="3"/>
      <c r="F192" s="9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59"/>
      <c r="AJ192" s="59"/>
      <c r="AK192" s="59"/>
      <c r="AM192" s="59"/>
    </row>
    <row r="193" spans="1:39" s="94" customFormat="1" ht="12" customHeight="1" x14ac:dyDescent="0.25">
      <c r="A193" s="91" t="s">
        <v>378</v>
      </c>
      <c r="B193" s="92"/>
      <c r="C193" s="92"/>
      <c r="D193" s="93"/>
      <c r="E193" s="114"/>
      <c r="F193" s="114"/>
      <c r="G193" s="114"/>
      <c r="H193" s="114"/>
      <c r="I193" s="114"/>
      <c r="J193" s="114"/>
      <c r="O193" s="114"/>
      <c r="P193" s="114"/>
      <c r="Q193" s="114"/>
      <c r="R193" s="114"/>
      <c r="AJ193" s="114"/>
      <c r="AK193" s="114"/>
    </row>
    <row r="194" spans="1:39" s="94" customFormat="1" ht="12" customHeight="1" x14ac:dyDescent="0.25">
      <c r="A194" s="95"/>
      <c r="B194" s="96"/>
      <c r="C194" s="96"/>
      <c r="D194" s="96"/>
      <c r="E194" s="137"/>
      <c r="F194" s="137"/>
      <c r="G194" s="137"/>
      <c r="H194" s="137"/>
      <c r="I194" s="137"/>
      <c r="J194" s="137"/>
      <c r="O194" s="137"/>
      <c r="P194" s="137"/>
      <c r="Q194" s="137"/>
      <c r="R194" s="137"/>
      <c r="AJ194" s="137"/>
      <c r="AK194" s="137"/>
    </row>
    <row r="195" spans="1:39" s="94" customFormat="1" ht="12" customHeight="1" x14ac:dyDescent="0.25">
      <c r="A195" s="95"/>
      <c r="B195" s="97"/>
      <c r="C195" s="97"/>
      <c r="D195" s="98"/>
      <c r="E195" s="137"/>
      <c r="F195" s="137"/>
      <c r="G195" s="137"/>
      <c r="H195" s="137"/>
      <c r="I195" s="137"/>
      <c r="J195" s="137"/>
      <c r="O195" s="137"/>
      <c r="P195" s="137"/>
      <c r="Q195" s="137"/>
      <c r="R195" s="137"/>
      <c r="AJ195" s="137"/>
      <c r="AK195" s="137"/>
    </row>
    <row r="196" spans="1:39" s="94" customFormat="1" ht="12" customHeight="1" x14ac:dyDescent="0.25">
      <c r="A196" s="432" t="s">
        <v>379</v>
      </c>
      <c r="B196" s="432"/>
      <c r="C196" s="432"/>
      <c r="D196" s="432"/>
      <c r="E196" s="137"/>
      <c r="F196" s="137"/>
      <c r="G196" s="137"/>
      <c r="H196" s="137"/>
      <c r="I196" s="137"/>
      <c r="J196" s="137"/>
      <c r="O196" s="137"/>
      <c r="P196" s="137"/>
      <c r="Q196" s="137"/>
      <c r="R196" s="137"/>
      <c r="AJ196" s="137"/>
      <c r="AK196" s="137"/>
    </row>
    <row r="197" spans="1:39" s="94" customFormat="1" ht="12" customHeight="1" x14ac:dyDescent="0.25">
      <c r="A197" s="92"/>
      <c r="B197" s="92"/>
      <c r="C197" s="92"/>
      <c r="D197" s="98"/>
      <c r="E197" s="114"/>
      <c r="F197" s="114"/>
      <c r="G197" s="114"/>
      <c r="H197" s="114"/>
      <c r="I197" s="114"/>
      <c r="J197" s="114"/>
      <c r="O197" s="114"/>
      <c r="P197" s="114"/>
      <c r="Q197" s="114"/>
      <c r="R197" s="114"/>
      <c r="AJ197" s="114"/>
      <c r="AK197" s="114"/>
    </row>
    <row r="198" spans="1:39" s="94" customFormat="1" ht="12" customHeight="1" x14ac:dyDescent="0.25">
      <c r="A198" s="91" t="s">
        <v>387</v>
      </c>
      <c r="B198" s="92"/>
      <c r="C198" s="92"/>
      <c r="D198" s="98"/>
      <c r="E198" s="114"/>
      <c r="F198" s="114"/>
      <c r="G198" s="114"/>
      <c r="H198" s="114"/>
      <c r="I198" s="114"/>
      <c r="J198" s="114"/>
      <c r="O198" s="114"/>
      <c r="P198" s="114"/>
      <c r="Q198" s="114"/>
      <c r="R198" s="114"/>
      <c r="AJ198" s="114"/>
      <c r="AK198" s="114"/>
    </row>
    <row r="199" spans="1:39" ht="12" customHeight="1" x14ac:dyDescent="0.25">
      <c r="C199" s="99"/>
      <c r="D199" s="99"/>
      <c r="E199" s="99"/>
      <c r="F199" s="99"/>
      <c r="G199" s="99"/>
      <c r="H199" s="99"/>
      <c r="I199" s="100"/>
      <c r="J199" s="100"/>
      <c r="K199" s="101"/>
      <c r="L199" s="101"/>
      <c r="M199" s="101"/>
      <c r="N199" s="101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101"/>
      <c r="AD199" s="101"/>
      <c r="AE199" s="101"/>
      <c r="AF199" s="101"/>
      <c r="AG199" s="101"/>
    </row>
    <row r="200" spans="1:39" ht="12" customHeight="1" x14ac:dyDescent="0.25">
      <c r="C200" s="99"/>
      <c r="D200" s="99"/>
      <c r="E200" s="99"/>
      <c r="F200" s="99"/>
      <c r="G200" s="99"/>
      <c r="H200" s="99"/>
      <c r="I200" s="102"/>
      <c r="J200" s="102"/>
      <c r="K200" s="99"/>
      <c r="L200" s="99"/>
      <c r="M200" s="99"/>
      <c r="N200" s="99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99"/>
      <c r="AD200" s="99"/>
      <c r="AE200" s="99"/>
      <c r="AF200" s="99"/>
      <c r="AG200" s="99"/>
      <c r="AH200" s="131"/>
      <c r="AI200" s="131"/>
      <c r="AJ200" s="131"/>
      <c r="AK200" s="131"/>
      <c r="AM200" s="131"/>
    </row>
    <row r="201" spans="1:39" ht="12" customHeight="1" x14ac:dyDescent="0.25">
      <c r="C201" s="103"/>
      <c r="D201" s="103"/>
      <c r="E201" s="103"/>
      <c r="F201" s="103"/>
      <c r="G201" s="103"/>
      <c r="H201" s="103"/>
      <c r="I201" s="102"/>
      <c r="J201" s="102"/>
      <c r="K201" s="101"/>
      <c r="L201" s="101"/>
      <c r="M201" s="101"/>
      <c r="N201" s="101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1"/>
      <c r="AD201" s="101"/>
      <c r="AE201" s="101"/>
      <c r="AF201" s="101"/>
      <c r="AG201" s="101"/>
    </row>
    <row r="202" spans="1:39" ht="12" customHeight="1" x14ac:dyDescent="0.25">
      <c r="C202" s="103"/>
      <c r="D202" s="103"/>
      <c r="E202" s="103"/>
      <c r="F202" s="103"/>
      <c r="G202" s="103"/>
      <c r="H202" s="103"/>
      <c r="I202" s="102"/>
      <c r="J202" s="102"/>
      <c r="K202" s="101"/>
      <c r="L202" s="101"/>
      <c r="M202" s="101"/>
      <c r="N202" s="101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1"/>
      <c r="AD202" s="101"/>
      <c r="AE202" s="101"/>
      <c r="AF202" s="101"/>
      <c r="AG202" s="101"/>
    </row>
    <row r="203" spans="1:39" ht="12" customHeight="1" x14ac:dyDescent="0.25">
      <c r="C203" s="103"/>
      <c r="D203" s="103"/>
      <c r="E203" s="103"/>
      <c r="F203" s="103"/>
      <c r="G203" s="103"/>
      <c r="H203" s="103"/>
      <c r="I203" s="102"/>
      <c r="J203" s="102"/>
      <c r="K203" s="101"/>
      <c r="L203" s="101"/>
      <c r="M203" s="101"/>
      <c r="N203" s="101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1"/>
      <c r="AD203" s="101"/>
      <c r="AE203" s="101"/>
      <c r="AF203" s="101"/>
      <c r="AG203" s="101"/>
      <c r="AH203" s="131"/>
      <c r="AI203" s="131"/>
      <c r="AJ203" s="131"/>
    </row>
    <row r="204" spans="1:39" ht="12" customHeight="1" x14ac:dyDescent="0.25">
      <c r="C204" s="103"/>
      <c r="D204" s="103"/>
      <c r="E204" s="103"/>
      <c r="F204" s="103"/>
      <c r="G204" s="103"/>
      <c r="H204" s="103"/>
      <c r="I204" s="102"/>
      <c r="J204" s="102"/>
      <c r="K204" s="101"/>
      <c r="L204" s="101"/>
      <c r="M204" s="101"/>
      <c r="N204" s="101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1"/>
      <c r="AD204" s="101"/>
      <c r="AE204" s="101"/>
      <c r="AF204" s="101"/>
      <c r="AG204" s="101"/>
      <c r="AH204" s="131"/>
      <c r="AI204" s="131"/>
      <c r="AJ204" s="131"/>
      <c r="AK204" s="131"/>
      <c r="AM204" s="131"/>
    </row>
    <row r="205" spans="1:39" s="132" customFormat="1" ht="12" customHeight="1" x14ac:dyDescent="0.25">
      <c r="B205" s="114"/>
      <c r="C205" s="104"/>
      <c r="D205" s="104"/>
      <c r="E205" s="104"/>
      <c r="F205" s="104"/>
      <c r="G205" s="104"/>
      <c r="H205" s="104"/>
      <c r="I205" s="105"/>
      <c r="J205" s="105"/>
      <c r="K205" s="106"/>
      <c r="L205" s="106"/>
      <c r="M205" s="106"/>
      <c r="N205" s="106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6"/>
      <c r="AD205" s="106"/>
      <c r="AE205" s="106"/>
      <c r="AF205" s="106"/>
      <c r="AG205" s="106"/>
    </row>
    <row r="206" spans="1:39" s="107" customFormat="1" ht="12" customHeight="1" x14ac:dyDescent="0.25">
      <c r="B206" s="114"/>
      <c r="C206" s="104"/>
      <c r="D206" s="104"/>
      <c r="E206" s="104"/>
      <c r="F206" s="104"/>
      <c r="G206" s="104"/>
      <c r="H206" s="104"/>
      <c r="I206" s="105"/>
      <c r="J206" s="105"/>
      <c r="K206" s="106"/>
      <c r="L206" s="106"/>
      <c r="M206" s="106"/>
      <c r="N206" s="106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6"/>
      <c r="AD206" s="106"/>
      <c r="AE206" s="106"/>
      <c r="AF206" s="106"/>
      <c r="AG206" s="106"/>
    </row>
    <row r="207" spans="1:39" s="107" customFormat="1" ht="12" customHeight="1" x14ac:dyDescent="0.25">
      <c r="B207" s="114"/>
      <c r="C207" s="104"/>
      <c r="D207" s="104"/>
      <c r="E207" s="104"/>
      <c r="F207" s="104"/>
      <c r="G207" s="104"/>
      <c r="H207" s="104"/>
      <c r="I207" s="105"/>
      <c r="J207" s="105"/>
      <c r="K207" s="106"/>
      <c r="L207" s="106"/>
      <c r="M207" s="106"/>
      <c r="N207" s="106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6"/>
      <c r="AD207" s="106"/>
      <c r="AE207" s="106"/>
      <c r="AF207" s="106"/>
      <c r="AG207" s="106"/>
    </row>
    <row r="208" spans="1:39" s="107" customFormat="1" ht="12" customHeight="1" x14ac:dyDescent="0.25">
      <c r="B208" s="114"/>
      <c r="C208" s="104"/>
      <c r="D208" s="104"/>
      <c r="E208" s="104"/>
      <c r="F208" s="104"/>
      <c r="G208" s="104"/>
      <c r="H208" s="104"/>
      <c r="I208" s="105"/>
      <c r="J208" s="105"/>
      <c r="K208" s="106"/>
      <c r="L208" s="106"/>
      <c r="M208" s="106"/>
      <c r="N208" s="106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6"/>
      <c r="AD208" s="106"/>
      <c r="AE208" s="106"/>
      <c r="AF208" s="106"/>
      <c r="AG208" s="106"/>
    </row>
    <row r="209" spans="2:33" s="107" customFormat="1" ht="12" customHeight="1" x14ac:dyDescent="0.25">
      <c r="B209" s="114"/>
      <c r="C209" s="104"/>
      <c r="D209" s="104"/>
      <c r="E209" s="104"/>
      <c r="F209" s="104"/>
      <c r="G209" s="104"/>
      <c r="H209" s="104"/>
      <c r="I209" s="105"/>
      <c r="J209" s="105"/>
      <c r="K209" s="106"/>
      <c r="L209" s="106"/>
      <c r="M209" s="106"/>
      <c r="N209" s="106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6"/>
      <c r="AD209" s="106"/>
      <c r="AE209" s="106"/>
      <c r="AF209" s="106"/>
      <c r="AG209" s="106"/>
    </row>
    <row r="210" spans="2:33" s="107" customFormat="1" ht="12" customHeight="1" x14ac:dyDescent="0.25">
      <c r="B210" s="114"/>
      <c r="C210" s="104"/>
      <c r="D210" s="104"/>
      <c r="E210" s="104"/>
      <c r="F210" s="104"/>
      <c r="G210" s="104"/>
      <c r="H210" s="104"/>
      <c r="I210" s="105"/>
      <c r="J210" s="105"/>
      <c r="K210" s="106"/>
      <c r="L210" s="106"/>
      <c r="M210" s="106"/>
      <c r="N210" s="106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6"/>
      <c r="AD210" s="106"/>
      <c r="AE210" s="106"/>
      <c r="AF210" s="106"/>
      <c r="AG210" s="106"/>
    </row>
    <row r="211" spans="2:33" s="107" customFormat="1" ht="12" customHeight="1" x14ac:dyDescent="0.25">
      <c r="B211" s="114"/>
      <c r="C211" s="104"/>
      <c r="D211" s="104"/>
      <c r="E211" s="104"/>
      <c r="F211" s="104"/>
      <c r="G211" s="104"/>
      <c r="H211" s="104"/>
      <c r="I211" s="105"/>
      <c r="J211" s="105"/>
      <c r="K211" s="106"/>
      <c r="L211" s="106"/>
      <c r="M211" s="106"/>
      <c r="N211" s="106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6"/>
      <c r="AD211" s="106"/>
      <c r="AE211" s="106"/>
      <c r="AF211" s="106"/>
      <c r="AG211" s="106"/>
    </row>
    <row r="212" spans="2:33" ht="12" customHeight="1" x14ac:dyDescent="0.25">
      <c r="C212" s="104"/>
      <c r="D212" s="104"/>
      <c r="E212" s="104"/>
      <c r="F212" s="104"/>
      <c r="G212" s="104"/>
      <c r="H212" s="104"/>
      <c r="I212" s="105"/>
      <c r="J212" s="105"/>
      <c r="K212" s="106"/>
      <c r="L212" s="106"/>
      <c r="M212" s="106"/>
      <c r="N212" s="106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6"/>
      <c r="AD212" s="106"/>
      <c r="AE212" s="106"/>
      <c r="AF212" s="106"/>
      <c r="AG212" s="106"/>
    </row>
    <row r="213" spans="2:33" ht="12" customHeight="1" x14ac:dyDescent="0.25">
      <c r="C213" s="104"/>
      <c r="D213" s="104"/>
      <c r="E213" s="104"/>
      <c r="F213" s="104"/>
      <c r="G213" s="104"/>
      <c r="H213" s="104"/>
      <c r="I213" s="105"/>
      <c r="J213" s="105"/>
      <c r="K213" s="106"/>
      <c r="L213" s="106"/>
      <c r="M213" s="106"/>
      <c r="N213" s="106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6"/>
      <c r="AD213" s="106"/>
      <c r="AE213" s="106"/>
      <c r="AF213" s="106"/>
      <c r="AG213" s="106"/>
    </row>
    <row r="214" spans="2:33" s="108" customFormat="1" ht="12" customHeight="1" x14ac:dyDescent="0.25">
      <c r="B214" s="114"/>
      <c r="C214" s="104"/>
      <c r="D214" s="104"/>
      <c r="E214" s="104"/>
      <c r="F214" s="104"/>
      <c r="G214" s="104"/>
      <c r="H214" s="104"/>
      <c r="I214" s="105"/>
      <c r="J214" s="105"/>
      <c r="K214" s="106"/>
      <c r="L214" s="106"/>
      <c r="M214" s="106"/>
      <c r="N214" s="106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6"/>
      <c r="AD214" s="106"/>
      <c r="AE214" s="106"/>
      <c r="AF214" s="106"/>
      <c r="AG214" s="106"/>
    </row>
    <row r="215" spans="2:33" ht="12" customHeight="1" x14ac:dyDescent="0.25">
      <c r="C215" s="104"/>
      <c r="D215" s="104"/>
      <c r="E215" s="104"/>
      <c r="F215" s="104"/>
      <c r="G215" s="104"/>
      <c r="H215" s="104"/>
      <c r="I215" s="105"/>
      <c r="J215" s="105"/>
      <c r="K215" s="106"/>
      <c r="L215" s="106"/>
      <c r="M215" s="106"/>
      <c r="N215" s="106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6"/>
      <c r="AD215" s="106"/>
      <c r="AE215" s="106"/>
      <c r="AF215" s="106"/>
      <c r="AG215" s="106"/>
    </row>
    <row r="216" spans="2:33" ht="12" customHeight="1" x14ac:dyDescent="0.25">
      <c r="C216" s="104"/>
      <c r="D216" s="104"/>
      <c r="E216" s="104"/>
      <c r="F216" s="104"/>
      <c r="G216" s="104"/>
      <c r="H216" s="104"/>
      <c r="I216" s="105"/>
      <c r="J216" s="105"/>
      <c r="K216" s="106"/>
      <c r="L216" s="106"/>
      <c r="M216" s="106"/>
      <c r="N216" s="106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6"/>
      <c r="AD216" s="106"/>
      <c r="AE216" s="106"/>
      <c r="AF216" s="106"/>
      <c r="AG216" s="106"/>
    </row>
    <row r="217" spans="2:33" ht="12" customHeight="1" x14ac:dyDescent="0.25">
      <c r="C217" s="104"/>
      <c r="D217" s="104"/>
      <c r="E217" s="104"/>
      <c r="F217" s="104"/>
      <c r="G217" s="104"/>
      <c r="H217" s="104"/>
      <c r="I217" s="105"/>
      <c r="J217" s="105"/>
      <c r="K217" s="106"/>
      <c r="L217" s="106"/>
      <c r="M217" s="106"/>
      <c r="N217" s="106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6"/>
      <c r="AD217" s="106"/>
      <c r="AE217" s="106"/>
      <c r="AF217" s="106"/>
      <c r="AG217" s="106"/>
    </row>
    <row r="218" spans="2:33" ht="12" customHeight="1" x14ac:dyDescent="0.25">
      <c r="C218" s="104"/>
      <c r="D218" s="104"/>
      <c r="E218" s="104"/>
      <c r="F218" s="104"/>
      <c r="G218" s="104"/>
      <c r="H218" s="104"/>
      <c r="I218" s="105"/>
      <c r="J218" s="105"/>
      <c r="K218" s="106"/>
      <c r="L218" s="106"/>
      <c r="M218" s="106"/>
      <c r="N218" s="106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6"/>
      <c r="AD218" s="106"/>
      <c r="AE218" s="106"/>
      <c r="AF218" s="106"/>
      <c r="AG218" s="106"/>
    </row>
    <row r="219" spans="2:33" ht="12" customHeight="1" x14ac:dyDescent="0.25">
      <c r="C219" s="104"/>
      <c r="D219" s="104"/>
      <c r="E219" s="104"/>
      <c r="F219" s="104"/>
      <c r="G219" s="104"/>
      <c r="H219" s="104"/>
      <c r="I219" s="105"/>
      <c r="J219" s="105"/>
      <c r="K219" s="106"/>
      <c r="L219" s="106"/>
      <c r="M219" s="106"/>
      <c r="N219" s="106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6"/>
      <c r="AD219" s="106"/>
      <c r="AE219" s="106"/>
      <c r="AF219" s="106"/>
      <c r="AG219" s="106"/>
    </row>
    <row r="220" spans="2:33" ht="12" customHeight="1" x14ac:dyDescent="0.25">
      <c r="C220" s="104"/>
      <c r="D220" s="104"/>
      <c r="E220" s="104"/>
      <c r="F220" s="104"/>
      <c r="G220" s="104"/>
      <c r="H220" s="104"/>
      <c r="I220" s="105"/>
      <c r="J220" s="105"/>
      <c r="K220" s="106"/>
      <c r="L220" s="106"/>
      <c r="M220" s="106"/>
      <c r="N220" s="106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6"/>
      <c r="AD220" s="106"/>
      <c r="AE220" s="106"/>
      <c r="AF220" s="106"/>
      <c r="AG220" s="106"/>
    </row>
    <row r="221" spans="2:33" ht="12" customHeight="1" x14ac:dyDescent="0.25">
      <c r="C221" s="104"/>
      <c r="D221" s="104"/>
      <c r="E221" s="104"/>
      <c r="F221" s="104"/>
      <c r="G221" s="104"/>
      <c r="H221" s="104"/>
      <c r="I221" s="105"/>
      <c r="J221" s="105"/>
      <c r="K221" s="106"/>
      <c r="L221" s="106"/>
      <c r="M221" s="106"/>
      <c r="N221" s="106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6"/>
      <c r="AD221" s="106"/>
      <c r="AE221" s="106"/>
      <c r="AF221" s="106"/>
      <c r="AG221" s="106"/>
    </row>
    <row r="222" spans="2:33" ht="12" customHeight="1" x14ac:dyDescent="0.25">
      <c r="C222" s="104"/>
      <c r="D222" s="104"/>
      <c r="E222" s="104"/>
      <c r="F222" s="104"/>
      <c r="G222" s="104"/>
      <c r="H222" s="104"/>
      <c r="I222" s="105"/>
      <c r="J222" s="105"/>
      <c r="K222" s="106"/>
      <c r="L222" s="106"/>
      <c r="M222" s="106"/>
      <c r="N222" s="106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6"/>
      <c r="AD222" s="106"/>
      <c r="AE222" s="106"/>
      <c r="AF222" s="106"/>
      <c r="AG222" s="106"/>
    </row>
    <row r="223" spans="2:33" ht="12" customHeight="1" x14ac:dyDescent="0.25">
      <c r="C223" s="104"/>
      <c r="D223" s="104"/>
      <c r="E223" s="104"/>
      <c r="F223" s="104"/>
      <c r="G223" s="104"/>
      <c r="H223" s="104"/>
      <c r="I223" s="105"/>
      <c r="J223" s="105"/>
      <c r="K223" s="106"/>
      <c r="L223" s="106"/>
      <c r="M223" s="106"/>
      <c r="N223" s="106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6"/>
      <c r="AD223" s="106"/>
      <c r="AE223" s="106"/>
      <c r="AF223" s="106"/>
      <c r="AG223" s="106"/>
    </row>
    <row r="224" spans="2:33" ht="12" customHeight="1" x14ac:dyDescent="0.25">
      <c r="C224" s="104"/>
      <c r="D224" s="104"/>
      <c r="E224" s="104"/>
      <c r="F224" s="104"/>
      <c r="G224" s="104"/>
      <c r="H224" s="104"/>
      <c r="I224" s="105"/>
      <c r="J224" s="105"/>
      <c r="K224" s="106"/>
      <c r="L224" s="106"/>
      <c r="M224" s="106"/>
      <c r="N224" s="106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6"/>
      <c r="AD224" s="106"/>
      <c r="AE224" s="106"/>
      <c r="AF224" s="106"/>
      <c r="AG224" s="106"/>
    </row>
    <row r="225" spans="3:33" ht="12" customHeight="1" x14ac:dyDescent="0.25">
      <c r="C225" s="104"/>
      <c r="D225" s="104"/>
      <c r="E225" s="104"/>
      <c r="F225" s="104"/>
      <c r="G225" s="104"/>
      <c r="H225" s="104"/>
      <c r="I225" s="105"/>
      <c r="J225" s="105"/>
      <c r="K225" s="106"/>
      <c r="L225" s="106"/>
      <c r="M225" s="106"/>
      <c r="N225" s="106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6"/>
      <c r="AD225" s="106"/>
      <c r="AE225" s="106"/>
      <c r="AF225" s="106"/>
      <c r="AG225" s="106"/>
    </row>
    <row r="226" spans="3:33" ht="12" customHeight="1" x14ac:dyDescent="0.25">
      <c r="C226" s="109"/>
      <c r="D226" s="109"/>
      <c r="E226" s="109"/>
      <c r="F226" s="109"/>
      <c r="G226" s="109"/>
      <c r="H226" s="109"/>
      <c r="I226" s="110"/>
      <c r="J226" s="110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</row>
    <row r="227" spans="3:33" ht="12" customHeight="1" x14ac:dyDescent="0.25">
      <c r="C227" s="109"/>
      <c r="D227" s="109"/>
      <c r="E227" s="109"/>
      <c r="F227" s="109"/>
      <c r="G227" s="109"/>
      <c r="H227" s="109"/>
      <c r="I227" s="105"/>
      <c r="J227" s="105"/>
      <c r="K227" s="109"/>
      <c r="L227" s="109"/>
      <c r="M227" s="109"/>
      <c r="N227" s="109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9"/>
      <c r="AD227" s="109"/>
      <c r="AE227" s="109"/>
      <c r="AF227" s="109"/>
      <c r="AG227" s="109"/>
    </row>
    <row r="228" spans="3:33" ht="12" customHeight="1" x14ac:dyDescent="0.25">
      <c r="C228" s="104"/>
      <c r="D228" s="104"/>
      <c r="E228" s="104"/>
      <c r="F228" s="104"/>
      <c r="G228" s="104"/>
      <c r="H228" s="104"/>
      <c r="I228" s="105"/>
      <c r="J228" s="105"/>
      <c r="K228" s="106"/>
      <c r="L228" s="106"/>
      <c r="M228" s="106"/>
      <c r="N228" s="106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6"/>
      <c r="AD228" s="106"/>
      <c r="AE228" s="106"/>
      <c r="AF228" s="106"/>
      <c r="AG228" s="106"/>
    </row>
    <row r="229" spans="3:33" ht="12" customHeight="1" x14ac:dyDescent="0.25">
      <c r="C229" s="104"/>
      <c r="D229" s="104"/>
      <c r="E229" s="104"/>
      <c r="F229" s="104"/>
      <c r="G229" s="104"/>
      <c r="H229" s="104"/>
      <c r="I229" s="105"/>
      <c r="J229" s="105"/>
      <c r="K229" s="106"/>
      <c r="L229" s="106"/>
      <c r="M229" s="106"/>
      <c r="N229" s="106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6"/>
      <c r="AD229" s="106"/>
      <c r="AE229" s="106"/>
      <c r="AF229" s="106"/>
      <c r="AG229" s="106"/>
    </row>
    <row r="230" spans="3:33" ht="12" customHeight="1" x14ac:dyDescent="0.25">
      <c r="C230" s="104"/>
      <c r="D230" s="104"/>
      <c r="E230" s="104"/>
      <c r="F230" s="104"/>
      <c r="G230" s="104"/>
      <c r="H230" s="104"/>
      <c r="I230" s="105"/>
      <c r="J230" s="105"/>
      <c r="K230" s="106"/>
      <c r="L230" s="106"/>
      <c r="M230" s="106"/>
      <c r="N230" s="106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6"/>
      <c r="AD230" s="106"/>
      <c r="AE230" s="106"/>
      <c r="AF230" s="106"/>
      <c r="AG230" s="106"/>
    </row>
    <row r="231" spans="3:33" ht="12" customHeight="1" x14ac:dyDescent="0.25">
      <c r="C231" s="104"/>
      <c r="D231" s="104"/>
      <c r="E231" s="104"/>
      <c r="F231" s="104"/>
      <c r="G231" s="104"/>
      <c r="H231" s="104"/>
      <c r="I231" s="105"/>
      <c r="J231" s="105"/>
      <c r="K231" s="106"/>
      <c r="L231" s="106"/>
      <c r="M231" s="106"/>
      <c r="N231" s="106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6"/>
      <c r="AD231" s="106"/>
      <c r="AE231" s="106"/>
      <c r="AF231" s="106"/>
      <c r="AG231" s="106"/>
    </row>
    <row r="232" spans="3:33" ht="12" customHeight="1" x14ac:dyDescent="0.25">
      <c r="C232" s="104"/>
      <c r="D232" s="104"/>
      <c r="E232" s="104"/>
      <c r="F232" s="104"/>
      <c r="G232" s="104"/>
      <c r="H232" s="104"/>
      <c r="I232" s="105"/>
      <c r="J232" s="105"/>
      <c r="K232" s="106"/>
      <c r="L232" s="106"/>
      <c r="M232" s="106"/>
      <c r="N232" s="106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6"/>
      <c r="AD232" s="106"/>
      <c r="AE232" s="106"/>
      <c r="AF232" s="106"/>
      <c r="AG232" s="106"/>
    </row>
    <row r="233" spans="3:33" ht="12" customHeight="1" x14ac:dyDescent="0.25">
      <c r="C233" s="104"/>
      <c r="D233" s="104"/>
      <c r="E233" s="104"/>
      <c r="F233" s="104"/>
      <c r="G233" s="104"/>
      <c r="H233" s="104"/>
      <c r="I233" s="105"/>
      <c r="J233" s="105"/>
      <c r="K233" s="106"/>
      <c r="L233" s="106"/>
      <c r="M233" s="106"/>
      <c r="N233" s="106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6"/>
      <c r="AD233" s="106"/>
      <c r="AE233" s="106"/>
      <c r="AF233" s="106"/>
      <c r="AG233" s="106"/>
    </row>
    <row r="234" spans="3:33" ht="12" customHeight="1" x14ac:dyDescent="0.25">
      <c r="C234" s="104"/>
      <c r="D234" s="104"/>
      <c r="E234" s="104"/>
      <c r="F234" s="104"/>
      <c r="G234" s="104"/>
      <c r="H234" s="104"/>
      <c r="I234" s="105"/>
      <c r="J234" s="105"/>
      <c r="K234" s="106"/>
      <c r="L234" s="106"/>
      <c r="M234" s="106"/>
      <c r="N234" s="106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6"/>
      <c r="AD234" s="106"/>
      <c r="AE234" s="106"/>
      <c r="AF234" s="106"/>
      <c r="AG234" s="106"/>
    </row>
    <row r="235" spans="3:33" ht="12" customHeight="1" x14ac:dyDescent="0.25">
      <c r="C235" s="104"/>
      <c r="D235" s="104"/>
      <c r="E235" s="104"/>
      <c r="F235" s="104"/>
      <c r="G235" s="104"/>
      <c r="H235" s="104"/>
      <c r="I235" s="105"/>
      <c r="J235" s="105"/>
      <c r="K235" s="106"/>
      <c r="L235" s="106"/>
      <c r="M235" s="106"/>
      <c r="N235" s="106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6"/>
      <c r="AD235" s="106"/>
      <c r="AE235" s="106"/>
      <c r="AF235" s="106"/>
      <c r="AG235" s="106"/>
    </row>
    <row r="236" spans="3:33" ht="12" customHeight="1" x14ac:dyDescent="0.25">
      <c r="C236" s="104"/>
      <c r="D236" s="104"/>
      <c r="E236" s="104"/>
      <c r="F236" s="104"/>
      <c r="G236" s="104"/>
      <c r="H236" s="104"/>
      <c r="I236" s="105"/>
      <c r="J236" s="105"/>
      <c r="K236" s="106"/>
      <c r="L236" s="106"/>
      <c r="M236" s="106"/>
      <c r="N236" s="106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6"/>
      <c r="AD236" s="106"/>
      <c r="AE236" s="106"/>
      <c r="AF236" s="106"/>
      <c r="AG236" s="106"/>
    </row>
    <row r="237" spans="3:33" ht="12" customHeight="1" x14ac:dyDescent="0.25">
      <c r="C237" s="104"/>
      <c r="D237" s="104"/>
      <c r="E237" s="104"/>
      <c r="F237" s="104"/>
      <c r="G237" s="104"/>
      <c r="H237" s="104"/>
      <c r="I237" s="105"/>
      <c r="J237" s="105"/>
      <c r="K237" s="106"/>
      <c r="L237" s="106"/>
      <c r="M237" s="106"/>
      <c r="N237" s="106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6"/>
      <c r="AD237" s="106"/>
      <c r="AE237" s="106"/>
      <c r="AF237" s="106"/>
      <c r="AG237" s="106"/>
    </row>
    <row r="238" spans="3:33" ht="12" customHeight="1" x14ac:dyDescent="0.25">
      <c r="C238" s="104"/>
      <c r="D238" s="104"/>
      <c r="E238" s="104"/>
      <c r="F238" s="104"/>
      <c r="G238" s="104"/>
      <c r="H238" s="104"/>
      <c r="I238" s="105"/>
      <c r="J238" s="105"/>
      <c r="K238" s="106"/>
      <c r="L238" s="106"/>
      <c r="M238" s="106"/>
      <c r="N238" s="106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6"/>
      <c r="AD238" s="106"/>
      <c r="AE238" s="106"/>
      <c r="AF238" s="106"/>
      <c r="AG238" s="106"/>
    </row>
    <row r="239" spans="3:33" ht="12" customHeight="1" x14ac:dyDescent="0.25">
      <c r="C239" s="104"/>
      <c r="D239" s="104"/>
      <c r="E239" s="104"/>
      <c r="F239" s="104"/>
      <c r="G239" s="104"/>
      <c r="H239" s="104"/>
      <c r="I239" s="105"/>
      <c r="J239" s="105"/>
      <c r="K239" s="106"/>
      <c r="L239" s="106"/>
      <c r="M239" s="106"/>
      <c r="N239" s="106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6"/>
      <c r="AD239" s="106"/>
      <c r="AE239" s="106"/>
      <c r="AF239" s="106"/>
      <c r="AG239" s="106"/>
    </row>
    <row r="240" spans="3:33" ht="12" customHeight="1" x14ac:dyDescent="0.25">
      <c r="C240" s="104"/>
      <c r="D240" s="104"/>
      <c r="E240" s="104"/>
      <c r="F240" s="104"/>
      <c r="G240" s="104"/>
      <c r="H240" s="104"/>
      <c r="I240" s="105"/>
      <c r="J240" s="105"/>
      <c r="K240" s="106"/>
      <c r="L240" s="106"/>
      <c r="M240" s="106"/>
      <c r="N240" s="106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6"/>
      <c r="AD240" s="106"/>
      <c r="AE240" s="106"/>
      <c r="AF240" s="106"/>
      <c r="AG240" s="106"/>
    </row>
    <row r="241" spans="3:33" ht="12" customHeight="1" x14ac:dyDescent="0.25">
      <c r="C241" s="104"/>
      <c r="D241" s="104"/>
      <c r="E241" s="104"/>
      <c r="F241" s="104"/>
      <c r="G241" s="104"/>
      <c r="H241" s="104"/>
      <c r="I241" s="105"/>
      <c r="J241" s="105"/>
      <c r="K241" s="106"/>
      <c r="L241" s="106"/>
      <c r="M241" s="106"/>
      <c r="N241" s="106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6"/>
      <c r="AD241" s="106"/>
      <c r="AE241" s="106"/>
      <c r="AF241" s="106"/>
      <c r="AG241" s="106"/>
    </row>
    <row r="242" spans="3:33" ht="12" customHeight="1" x14ac:dyDescent="0.25">
      <c r="C242" s="104"/>
      <c r="D242" s="104"/>
      <c r="E242" s="104"/>
      <c r="F242" s="104"/>
      <c r="G242" s="104"/>
      <c r="H242" s="104"/>
      <c r="I242" s="105"/>
      <c r="J242" s="105"/>
      <c r="K242" s="106"/>
      <c r="L242" s="106"/>
      <c r="M242" s="106"/>
      <c r="N242" s="106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6"/>
      <c r="AD242" s="106"/>
      <c r="AE242" s="106"/>
      <c r="AF242" s="106"/>
      <c r="AG242" s="106"/>
    </row>
    <row r="243" spans="3:33" ht="12" customHeight="1" x14ac:dyDescent="0.25">
      <c r="C243" s="104"/>
      <c r="D243" s="104"/>
      <c r="E243" s="104"/>
      <c r="F243" s="104"/>
      <c r="G243" s="104"/>
      <c r="H243" s="104"/>
      <c r="I243" s="105"/>
      <c r="J243" s="105"/>
      <c r="K243" s="106"/>
      <c r="L243" s="106"/>
      <c r="M243" s="106"/>
      <c r="N243" s="106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6"/>
      <c r="AD243" s="106"/>
      <c r="AE243" s="106"/>
      <c r="AF243" s="106"/>
      <c r="AG243" s="106"/>
    </row>
    <row r="244" spans="3:33" ht="12" customHeight="1" x14ac:dyDescent="0.25">
      <c r="C244" s="104"/>
      <c r="D244" s="104"/>
      <c r="E244" s="104"/>
      <c r="F244" s="104"/>
      <c r="G244" s="104"/>
      <c r="H244" s="104"/>
      <c r="I244" s="105"/>
      <c r="J244" s="105"/>
      <c r="K244" s="106"/>
      <c r="L244" s="106"/>
      <c r="M244" s="106"/>
      <c r="N244" s="106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6"/>
      <c r="AD244" s="106"/>
      <c r="AE244" s="106"/>
      <c r="AF244" s="106"/>
      <c r="AG244" s="106"/>
    </row>
    <row r="245" spans="3:33" ht="12" customHeight="1" x14ac:dyDescent="0.25">
      <c r="C245" s="109"/>
      <c r="D245" s="109"/>
      <c r="E245" s="109"/>
      <c r="F245" s="109"/>
      <c r="G245" s="109"/>
      <c r="H245" s="109"/>
      <c r="I245" s="110"/>
      <c r="J245" s="110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</row>
    <row r="246" spans="3:33" ht="12" customHeight="1" x14ac:dyDescent="0.25">
      <c r="C246" s="104"/>
      <c r="D246" s="104"/>
      <c r="E246" s="104"/>
      <c r="F246" s="104"/>
      <c r="G246" s="104"/>
      <c r="H246" s="104"/>
      <c r="I246" s="105"/>
      <c r="J246" s="105"/>
      <c r="K246" s="106"/>
      <c r="L246" s="106"/>
      <c r="M246" s="106"/>
      <c r="N246" s="106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6"/>
      <c r="AD246" s="106"/>
      <c r="AE246" s="106"/>
      <c r="AF246" s="106"/>
      <c r="AG246" s="106"/>
    </row>
    <row r="247" spans="3:33" ht="12" customHeight="1" x14ac:dyDescent="0.25">
      <c r="C247" s="109"/>
      <c r="D247" s="109"/>
      <c r="E247" s="109"/>
      <c r="F247" s="109"/>
      <c r="G247" s="109"/>
      <c r="H247" s="109"/>
      <c r="I247" s="110"/>
      <c r="J247" s="110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</row>
    <row r="248" spans="3:33" ht="12" customHeight="1" x14ac:dyDescent="0.25">
      <c r="C248" s="104"/>
      <c r="D248" s="104"/>
      <c r="E248" s="104"/>
      <c r="F248" s="104"/>
      <c r="G248" s="104"/>
      <c r="H248" s="104"/>
      <c r="I248" s="105"/>
      <c r="J248" s="105"/>
      <c r="K248" s="106"/>
      <c r="L248" s="106"/>
      <c r="M248" s="106"/>
      <c r="N248" s="106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6"/>
      <c r="AD248" s="106"/>
      <c r="AE248" s="106"/>
      <c r="AF248" s="106"/>
      <c r="AG248" s="106"/>
    </row>
    <row r="249" spans="3:33" ht="12" customHeight="1" x14ac:dyDescent="0.25">
      <c r="C249" s="109"/>
      <c r="D249" s="109"/>
      <c r="E249" s="109"/>
      <c r="F249" s="109"/>
      <c r="G249" s="109"/>
      <c r="H249" s="109"/>
      <c r="I249" s="110"/>
      <c r="J249" s="110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</row>
    <row r="250" spans="3:33" ht="12" customHeight="1" x14ac:dyDescent="0.25">
      <c r="C250" s="104"/>
      <c r="D250" s="104"/>
      <c r="E250" s="104"/>
      <c r="F250" s="104"/>
      <c r="G250" s="104"/>
      <c r="H250" s="104"/>
      <c r="I250" s="105"/>
      <c r="J250" s="105"/>
      <c r="K250" s="106"/>
      <c r="L250" s="106"/>
      <c r="M250" s="106"/>
      <c r="N250" s="106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6"/>
      <c r="AD250" s="106"/>
      <c r="AE250" s="106"/>
      <c r="AF250" s="106"/>
      <c r="AG250" s="106"/>
    </row>
    <row r="251" spans="3:33" ht="12" customHeight="1" x14ac:dyDescent="0.25">
      <c r="C251" s="109"/>
      <c r="D251" s="109"/>
      <c r="E251" s="109"/>
      <c r="F251" s="109"/>
      <c r="G251" s="109"/>
      <c r="H251" s="109"/>
      <c r="I251" s="110"/>
      <c r="J251" s="110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</row>
    <row r="252" spans="3:33" ht="12" customHeight="1" x14ac:dyDescent="0.25">
      <c r="C252" s="105"/>
      <c r="D252" s="105"/>
      <c r="E252" s="105"/>
      <c r="F252" s="105"/>
      <c r="G252" s="105"/>
      <c r="H252" s="105"/>
      <c r="I252" s="105"/>
      <c r="J252" s="105"/>
      <c r="K252" s="111"/>
      <c r="L252" s="111"/>
      <c r="M252" s="111"/>
      <c r="N252" s="111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11"/>
      <c r="AD252" s="111"/>
      <c r="AE252" s="111"/>
      <c r="AF252" s="111"/>
      <c r="AG252" s="111"/>
    </row>
    <row r="253" spans="3:33" ht="12" customHeight="1" x14ac:dyDescent="0.25">
      <c r="C253" s="109"/>
      <c r="D253" s="109"/>
      <c r="E253" s="109"/>
      <c r="F253" s="109"/>
      <c r="G253" s="109"/>
      <c r="H253" s="109"/>
      <c r="I253" s="110"/>
      <c r="J253" s="110"/>
      <c r="K253" s="106"/>
      <c r="L253" s="106"/>
      <c r="M253" s="106"/>
      <c r="N253" s="106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6"/>
      <c r="AD253" s="106"/>
      <c r="AE253" s="106"/>
      <c r="AF253" s="106"/>
      <c r="AG253" s="106"/>
    </row>
    <row r="254" spans="3:33" ht="12" customHeight="1" x14ac:dyDescent="0.25">
      <c r="C254" s="104"/>
      <c r="D254" s="104"/>
      <c r="E254" s="104"/>
      <c r="F254" s="104"/>
      <c r="G254" s="104"/>
      <c r="H254" s="104"/>
      <c r="I254" s="110"/>
      <c r="J254" s="110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6"/>
      <c r="AD254" s="106"/>
      <c r="AE254" s="109"/>
      <c r="AF254" s="109"/>
      <c r="AG254" s="109"/>
    </row>
    <row r="255" spans="3:33" ht="12" customHeight="1" x14ac:dyDescent="0.25">
      <c r="C255" s="104"/>
      <c r="D255" s="104"/>
      <c r="E255" s="104"/>
      <c r="F255" s="104"/>
      <c r="G255" s="104"/>
      <c r="H255" s="104"/>
      <c r="I255" s="110"/>
      <c r="J255" s="110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</row>
    <row r="256" spans="3:33" ht="12" customHeight="1" x14ac:dyDescent="0.25">
      <c r="C256" s="104"/>
      <c r="D256" s="104"/>
      <c r="E256" s="104"/>
      <c r="F256" s="104"/>
      <c r="G256" s="104"/>
      <c r="H256" s="104"/>
      <c r="I256" s="110"/>
      <c r="J256" s="110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</row>
    <row r="257" spans="3:33" ht="12" customHeight="1" x14ac:dyDescent="0.25">
      <c r="C257" s="104"/>
      <c r="D257" s="104"/>
      <c r="E257" s="104"/>
      <c r="F257" s="104"/>
      <c r="G257" s="104"/>
      <c r="H257" s="104"/>
      <c r="I257" s="110"/>
      <c r="J257" s="110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</row>
    <row r="258" spans="3:33" ht="12" customHeight="1" x14ac:dyDescent="0.25">
      <c r="C258" s="109"/>
      <c r="D258" s="109"/>
      <c r="E258" s="109"/>
      <c r="F258" s="109"/>
      <c r="G258" s="109"/>
      <c r="H258" s="109"/>
      <c r="I258" s="110"/>
      <c r="J258" s="110"/>
      <c r="K258" s="109"/>
      <c r="L258" s="109"/>
      <c r="M258" s="104"/>
      <c r="N258" s="104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4"/>
    </row>
    <row r="259" spans="3:33" ht="12" customHeight="1" x14ac:dyDescent="0.25">
      <c r="C259" s="109"/>
      <c r="D259" s="109"/>
      <c r="E259" s="109"/>
      <c r="F259" s="109"/>
      <c r="G259" s="109"/>
      <c r="H259" s="109"/>
      <c r="I259" s="110"/>
      <c r="J259" s="110"/>
      <c r="K259" s="109"/>
      <c r="L259" s="109"/>
      <c r="M259" s="104"/>
      <c r="N259" s="104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4"/>
    </row>
    <row r="260" spans="3:33" ht="12" customHeight="1" x14ac:dyDescent="0.25">
      <c r="C260" s="109"/>
      <c r="D260" s="109"/>
      <c r="E260" s="109"/>
      <c r="F260" s="109"/>
      <c r="G260" s="109"/>
      <c r="H260" s="109"/>
      <c r="I260" s="110"/>
      <c r="J260" s="110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</row>
    <row r="261" spans="3:33" ht="12" customHeight="1" x14ac:dyDescent="0.25">
      <c r="C261" s="104"/>
      <c r="D261" s="104"/>
      <c r="E261" s="104"/>
      <c r="F261" s="104"/>
      <c r="G261" s="104"/>
      <c r="H261" s="104"/>
      <c r="I261" s="110"/>
      <c r="J261" s="110"/>
      <c r="K261" s="109"/>
      <c r="L261" s="109"/>
      <c r="M261" s="106"/>
      <c r="N261" s="106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6"/>
    </row>
    <row r="262" spans="3:33" ht="12" customHeight="1" x14ac:dyDescent="0.25">
      <c r="C262" s="104"/>
      <c r="D262" s="104"/>
      <c r="E262" s="104"/>
      <c r="F262" s="104"/>
      <c r="G262" s="104"/>
      <c r="H262" s="104"/>
      <c r="I262" s="110"/>
      <c r="J262" s="110"/>
      <c r="K262" s="109"/>
      <c r="L262" s="109"/>
      <c r="M262" s="106"/>
      <c r="N262" s="106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6"/>
    </row>
    <row r="263" spans="3:33" ht="12" customHeight="1" x14ac:dyDescent="0.25">
      <c r="C263" s="104"/>
      <c r="D263" s="104"/>
      <c r="E263" s="104"/>
      <c r="F263" s="104"/>
      <c r="G263" s="104"/>
      <c r="H263" s="104"/>
      <c r="I263" s="110"/>
      <c r="J263" s="110"/>
      <c r="K263" s="109"/>
      <c r="L263" s="109"/>
      <c r="M263" s="106"/>
      <c r="N263" s="106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6"/>
    </row>
    <row r="264" spans="3:33" ht="12" customHeight="1" x14ac:dyDescent="0.25">
      <c r="C264" s="109"/>
      <c r="D264" s="109"/>
      <c r="E264" s="109"/>
      <c r="F264" s="109"/>
      <c r="G264" s="109"/>
      <c r="H264" s="109"/>
      <c r="I264" s="110"/>
      <c r="J264" s="110"/>
      <c r="K264" s="109"/>
      <c r="L264" s="109"/>
      <c r="M264" s="106"/>
      <c r="N264" s="106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6"/>
    </row>
    <row r="265" spans="3:33" ht="12" customHeight="1" x14ac:dyDescent="0.25">
      <c r="C265" s="104"/>
      <c r="D265" s="104"/>
      <c r="E265" s="104"/>
      <c r="F265" s="104"/>
      <c r="G265" s="104"/>
      <c r="H265" s="104"/>
      <c r="I265" s="110"/>
      <c r="J265" s="110"/>
      <c r="K265" s="109"/>
      <c r="L265" s="109"/>
      <c r="M265" s="106"/>
      <c r="N265" s="106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6"/>
    </row>
    <row r="266" spans="3:33" ht="12" customHeight="1" x14ac:dyDescent="0.25">
      <c r="C266" s="109"/>
      <c r="D266" s="109"/>
      <c r="E266" s="109"/>
      <c r="F266" s="109"/>
      <c r="G266" s="109"/>
      <c r="H266" s="109"/>
      <c r="I266" s="110"/>
      <c r="J266" s="110"/>
      <c r="K266" s="109"/>
      <c r="L266" s="109"/>
      <c r="M266" s="106"/>
      <c r="N266" s="106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6"/>
    </row>
    <row r="267" spans="3:33" ht="12" customHeight="1" x14ac:dyDescent="0.25">
      <c r="C267" s="104"/>
      <c r="D267" s="104"/>
      <c r="E267" s="104"/>
      <c r="F267" s="104"/>
      <c r="G267" s="104"/>
      <c r="H267" s="104"/>
      <c r="I267" s="110"/>
      <c r="J267" s="110"/>
      <c r="K267" s="109"/>
      <c r="L267" s="109"/>
      <c r="M267" s="106"/>
      <c r="N267" s="106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6"/>
    </row>
    <row r="268" spans="3:33" ht="12" customHeight="1" x14ac:dyDescent="0.25">
      <c r="C268" s="109"/>
      <c r="D268" s="109"/>
      <c r="E268" s="109"/>
      <c r="F268" s="109"/>
      <c r="G268" s="109"/>
      <c r="H268" s="109"/>
      <c r="I268" s="110"/>
      <c r="J268" s="110"/>
      <c r="K268" s="109"/>
      <c r="L268" s="109"/>
      <c r="M268" s="106"/>
      <c r="N268" s="106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6"/>
    </row>
    <row r="269" spans="3:33" ht="12" customHeight="1" x14ac:dyDescent="0.25">
      <c r="C269" s="109"/>
      <c r="D269" s="109"/>
      <c r="E269" s="109"/>
      <c r="F269" s="109"/>
      <c r="G269" s="109"/>
      <c r="H269" s="109"/>
      <c r="I269" s="110"/>
      <c r="J269" s="110"/>
      <c r="K269" s="109"/>
      <c r="L269" s="109"/>
      <c r="M269" s="106"/>
      <c r="N269" s="106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6"/>
    </row>
    <row r="270" spans="3:33" ht="12" customHeight="1" x14ac:dyDescent="0.25">
      <c r="C270" s="104"/>
      <c r="D270" s="104"/>
      <c r="E270" s="104"/>
      <c r="F270" s="104"/>
      <c r="G270" s="104"/>
      <c r="H270" s="104"/>
      <c r="I270" s="110"/>
      <c r="J270" s="110"/>
      <c r="K270" s="109"/>
      <c r="L270" s="109"/>
      <c r="M270" s="106"/>
      <c r="N270" s="106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6"/>
    </row>
    <row r="271" spans="3:33" ht="12" customHeight="1" x14ac:dyDescent="0.25">
      <c r="C271" s="104"/>
      <c r="D271" s="104"/>
      <c r="E271" s="104"/>
      <c r="F271" s="104"/>
      <c r="G271" s="104"/>
      <c r="H271" s="104"/>
      <c r="I271" s="110"/>
      <c r="J271" s="110"/>
      <c r="K271" s="109"/>
      <c r="L271" s="109"/>
      <c r="M271" s="106"/>
      <c r="N271" s="106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6"/>
    </row>
    <row r="272" spans="3:33" ht="12" customHeight="1" x14ac:dyDescent="0.25">
      <c r="C272" s="104"/>
      <c r="D272" s="104"/>
      <c r="E272" s="104"/>
      <c r="F272" s="104"/>
      <c r="G272" s="104"/>
      <c r="H272" s="104"/>
      <c r="I272" s="110"/>
      <c r="J272" s="110"/>
      <c r="K272" s="109"/>
      <c r="L272" s="109"/>
      <c r="M272" s="106"/>
      <c r="N272" s="106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6"/>
    </row>
    <row r="273" spans="3:33" ht="12" customHeight="1" x14ac:dyDescent="0.25">
      <c r="C273" s="109"/>
      <c r="D273" s="109"/>
      <c r="E273" s="109"/>
      <c r="F273" s="109"/>
      <c r="G273" s="109"/>
      <c r="H273" s="109"/>
      <c r="I273" s="110"/>
      <c r="J273" s="110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</row>
    <row r="274" spans="3:33" ht="12" customHeight="1" x14ac:dyDescent="0.25">
      <c r="C274" s="109"/>
      <c r="D274" s="109"/>
      <c r="E274" s="109"/>
      <c r="F274" s="109"/>
      <c r="G274" s="109"/>
      <c r="H274" s="109"/>
      <c r="I274" s="110"/>
      <c r="J274" s="110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</row>
    <row r="275" spans="3:33" ht="12" customHeight="1" x14ac:dyDescent="0.25">
      <c r="I275" s="112"/>
      <c r="J275" s="112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</row>
    <row r="276" spans="3:33" ht="12" customHeight="1" x14ac:dyDescent="0.25">
      <c r="I276" s="112"/>
      <c r="J276" s="112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</row>
    <row r="277" spans="3:33" ht="12" customHeight="1" x14ac:dyDescent="0.25">
      <c r="I277" s="112"/>
      <c r="J277" s="112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</row>
    <row r="278" spans="3:33" ht="12" customHeight="1" x14ac:dyDescent="0.25">
      <c r="I278" s="112"/>
      <c r="J278" s="112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</row>
    <row r="279" spans="3:33" ht="12" customHeight="1" x14ac:dyDescent="0.25">
      <c r="I279" s="112"/>
      <c r="J279" s="112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</row>
    <row r="280" spans="3:33" ht="12" customHeight="1" x14ac:dyDescent="0.25">
      <c r="I280" s="112"/>
      <c r="J280" s="112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</row>
    <row r="281" spans="3:33" ht="12" customHeight="1" x14ac:dyDescent="0.25">
      <c r="I281" s="112"/>
      <c r="J281" s="112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</row>
    <row r="282" spans="3:33" ht="12" customHeight="1" x14ac:dyDescent="0.25">
      <c r="I282" s="112"/>
      <c r="J282" s="112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</row>
    <row r="283" spans="3:33" ht="12" customHeight="1" x14ac:dyDescent="0.25">
      <c r="I283" s="112"/>
      <c r="J283" s="112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</row>
    <row r="284" spans="3:33" ht="12" customHeight="1" x14ac:dyDescent="0.25">
      <c r="I284" s="112"/>
      <c r="J284" s="112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</row>
    <row r="285" spans="3:33" ht="12" customHeight="1" x14ac:dyDescent="0.25">
      <c r="I285" s="112"/>
      <c r="J285" s="112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</row>
    <row r="286" spans="3:33" ht="12" customHeight="1" x14ac:dyDescent="0.25">
      <c r="I286" s="112"/>
      <c r="J286" s="112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</row>
    <row r="287" spans="3:33" ht="12" customHeight="1" x14ac:dyDescent="0.25">
      <c r="I287" s="112"/>
      <c r="J287" s="112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</row>
    <row r="288" spans="3:33" ht="12" customHeight="1" x14ac:dyDescent="0.25">
      <c r="I288" s="112"/>
      <c r="J288" s="112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</row>
    <row r="289" spans="9:30" ht="12" customHeight="1" x14ac:dyDescent="0.25">
      <c r="I289" s="112"/>
      <c r="J289" s="112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</row>
    <row r="290" spans="9:30" ht="12" customHeight="1" x14ac:dyDescent="0.25">
      <c r="I290" s="112"/>
      <c r="J290" s="112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</row>
    <row r="291" spans="9:30" ht="12" customHeight="1" x14ac:dyDescent="0.25">
      <c r="I291" s="112"/>
      <c r="J291" s="112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</row>
    <row r="292" spans="9:30" ht="12" customHeight="1" x14ac:dyDescent="0.25">
      <c r="I292" s="112"/>
      <c r="J292" s="112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</row>
    <row r="293" spans="9:30" ht="12" customHeight="1" x14ac:dyDescent="0.25">
      <c r="I293" s="112"/>
      <c r="J293" s="112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</row>
    <row r="294" spans="9:30" ht="12" customHeight="1" x14ac:dyDescent="0.25">
      <c r="I294" s="112"/>
      <c r="J294" s="112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</row>
    <row r="295" spans="9:30" ht="12" customHeight="1" x14ac:dyDescent="0.25">
      <c r="I295" s="112"/>
      <c r="J295" s="112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</row>
    <row r="296" spans="9:30" ht="12" customHeight="1" x14ac:dyDescent="0.25">
      <c r="I296" s="112"/>
      <c r="J296" s="112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</row>
    <row r="297" spans="9:30" ht="12" customHeight="1" x14ac:dyDescent="0.25">
      <c r="I297" s="112"/>
      <c r="J297" s="112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</row>
    <row r="298" spans="9:30" ht="12" customHeight="1" x14ac:dyDescent="0.25">
      <c r="I298" s="112"/>
      <c r="J298" s="112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</row>
    <row r="299" spans="9:30" ht="12" customHeight="1" x14ac:dyDescent="0.25">
      <c r="I299" s="112"/>
      <c r="J299" s="112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</row>
    <row r="300" spans="9:30" ht="12" customHeight="1" x14ac:dyDescent="0.25">
      <c r="I300" s="112"/>
      <c r="J300" s="112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</row>
    <row r="301" spans="9:30" ht="12" customHeight="1" x14ac:dyDescent="0.25">
      <c r="I301" s="112"/>
      <c r="J301" s="112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</row>
    <row r="302" spans="9:30" ht="12" customHeight="1" x14ac:dyDescent="0.25">
      <c r="I302" s="112"/>
      <c r="J302" s="112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</row>
    <row r="303" spans="9:30" ht="12" customHeight="1" x14ac:dyDescent="0.25">
      <c r="I303" s="112"/>
      <c r="J303" s="112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</row>
    <row r="304" spans="9:30" ht="12" customHeight="1" x14ac:dyDescent="0.25">
      <c r="I304" s="112"/>
      <c r="J304" s="112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</row>
    <row r="305" spans="9:30" ht="12" customHeight="1" x14ac:dyDescent="0.25">
      <c r="I305" s="112"/>
      <c r="J305" s="112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</row>
    <row r="306" spans="9:30" ht="12" customHeight="1" x14ac:dyDescent="0.25">
      <c r="I306" s="112"/>
      <c r="J306" s="112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</row>
    <row r="307" spans="9:30" ht="12" customHeight="1" x14ac:dyDescent="0.25">
      <c r="I307" s="112"/>
      <c r="J307" s="112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</row>
    <row r="308" spans="9:30" ht="12" customHeight="1" x14ac:dyDescent="0.25">
      <c r="I308" s="112"/>
      <c r="J308" s="112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</row>
    <row r="309" spans="9:30" ht="12" customHeight="1" x14ac:dyDescent="0.25">
      <c r="I309" s="112"/>
      <c r="J309" s="112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</row>
    <row r="310" spans="9:30" ht="12" customHeight="1" x14ac:dyDescent="0.25">
      <c r="I310" s="112"/>
      <c r="J310" s="112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</row>
    <row r="311" spans="9:30" ht="12" customHeight="1" x14ac:dyDescent="0.25">
      <c r="I311" s="112"/>
      <c r="J311" s="112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</row>
    <row r="312" spans="9:30" ht="12" customHeight="1" x14ac:dyDescent="0.25">
      <c r="I312" s="112"/>
      <c r="J312" s="112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</row>
    <row r="313" spans="9:30" ht="12" customHeight="1" x14ac:dyDescent="0.25">
      <c r="I313" s="112"/>
      <c r="J313" s="112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</row>
    <row r="314" spans="9:30" ht="12" customHeight="1" x14ac:dyDescent="0.25">
      <c r="I314" s="112"/>
      <c r="J314" s="112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</row>
    <row r="315" spans="9:30" ht="12" customHeight="1" x14ac:dyDescent="0.25">
      <c r="I315" s="112"/>
      <c r="J315" s="112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</row>
    <row r="316" spans="9:30" ht="12" customHeight="1" x14ac:dyDescent="0.25">
      <c r="I316" s="112"/>
      <c r="J316" s="112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</row>
    <row r="317" spans="9:30" ht="12" customHeight="1" x14ac:dyDescent="0.25">
      <c r="I317" s="112"/>
      <c r="J317" s="112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</row>
    <row r="318" spans="9:30" ht="12" customHeight="1" x14ac:dyDescent="0.25">
      <c r="I318" s="112"/>
      <c r="J318" s="112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</row>
    <row r="319" spans="9:30" ht="12" customHeight="1" x14ac:dyDescent="0.25">
      <c r="I319" s="112"/>
      <c r="J319" s="112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</row>
    <row r="320" spans="9:30" ht="12" customHeight="1" x14ac:dyDescent="0.25">
      <c r="I320" s="112"/>
      <c r="J320" s="112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</row>
    <row r="321" spans="9:33" ht="12" customHeight="1" x14ac:dyDescent="0.25">
      <c r="I321" s="112"/>
      <c r="J321" s="112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</row>
    <row r="323" spans="9:33" ht="12" customHeight="1" x14ac:dyDescent="0.25">
      <c r="I323" s="112"/>
      <c r="J323" s="112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  <c r="AG323" s="133"/>
    </row>
    <row r="324" spans="9:33" ht="12" customHeight="1" x14ac:dyDescent="0.25">
      <c r="I324" s="112"/>
      <c r="J324" s="112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</row>
    <row r="325" spans="9:33" ht="12" customHeight="1" x14ac:dyDescent="0.25">
      <c r="I325" s="112"/>
      <c r="J325" s="112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  <c r="AG325" s="133"/>
    </row>
    <row r="326" spans="9:33" ht="12" customHeight="1" x14ac:dyDescent="0.25">
      <c r="I326" s="112"/>
      <c r="J326" s="112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</row>
    <row r="327" spans="9:33" ht="12" customHeight="1" x14ac:dyDescent="0.25">
      <c r="I327" s="112"/>
      <c r="J327" s="112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  <c r="AG327" s="133"/>
    </row>
    <row r="328" spans="9:33" ht="12" customHeight="1" x14ac:dyDescent="0.25">
      <c r="I328" s="112"/>
      <c r="J328" s="112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</row>
    <row r="329" spans="9:33" ht="12" customHeight="1" x14ac:dyDescent="0.25">
      <c r="I329" s="112"/>
      <c r="J329" s="112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  <c r="AG329" s="133"/>
    </row>
    <row r="330" spans="9:33" ht="12" customHeight="1" x14ac:dyDescent="0.25">
      <c r="I330" s="112"/>
      <c r="J330" s="112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</row>
    <row r="331" spans="9:33" ht="12" customHeight="1" x14ac:dyDescent="0.25">
      <c r="I331" s="112"/>
      <c r="J331" s="112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</row>
    <row r="332" spans="9:33" ht="12" customHeight="1" x14ac:dyDescent="0.25">
      <c r="I332" s="112"/>
      <c r="J332" s="112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</row>
    <row r="333" spans="9:33" ht="12" customHeight="1" x14ac:dyDescent="0.25">
      <c r="I333" s="112"/>
      <c r="J333" s="112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</row>
    <row r="334" spans="9:33" ht="12" customHeight="1" x14ac:dyDescent="0.25">
      <c r="I334" s="112"/>
      <c r="J334" s="112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</row>
    <row r="335" spans="9:33" ht="12" customHeight="1" x14ac:dyDescent="0.25">
      <c r="I335" s="112"/>
      <c r="J335" s="112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3"/>
      <c r="AF335" s="133"/>
      <c r="AG335" s="133"/>
    </row>
    <row r="336" spans="9:33" ht="12" customHeight="1" x14ac:dyDescent="0.25">
      <c r="I336" s="112"/>
      <c r="J336" s="112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</row>
    <row r="337" spans="9:33" ht="12" customHeight="1" x14ac:dyDescent="0.25">
      <c r="I337" s="112"/>
      <c r="J337" s="112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3"/>
      <c r="AF337" s="133"/>
      <c r="AG337" s="133"/>
    </row>
    <row r="338" spans="9:33" ht="12" customHeight="1" x14ac:dyDescent="0.25">
      <c r="I338" s="112"/>
      <c r="J338" s="112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3"/>
      <c r="AF338" s="133"/>
      <c r="AG338" s="133"/>
    </row>
    <row r="339" spans="9:33" ht="12" customHeight="1" x14ac:dyDescent="0.25">
      <c r="I339" s="112"/>
      <c r="J339" s="112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3"/>
      <c r="AF339" s="133"/>
      <c r="AG339" s="133"/>
    </row>
    <row r="340" spans="9:33" ht="12" customHeight="1" x14ac:dyDescent="0.25">
      <c r="I340" s="112"/>
      <c r="J340" s="112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3"/>
      <c r="AF340" s="133"/>
      <c r="AG340" s="133"/>
    </row>
    <row r="341" spans="9:33" ht="12" customHeight="1" x14ac:dyDescent="0.25">
      <c r="I341" s="112"/>
      <c r="J341" s="112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  <c r="AE341" s="133"/>
      <c r="AF341" s="133"/>
      <c r="AG341" s="133"/>
    </row>
    <row r="342" spans="9:33" ht="12" customHeight="1" x14ac:dyDescent="0.25">
      <c r="I342" s="112"/>
      <c r="J342" s="112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  <c r="AE342" s="133"/>
      <c r="AF342" s="133"/>
      <c r="AG342" s="133"/>
    </row>
    <row r="343" spans="9:33" ht="12" customHeight="1" x14ac:dyDescent="0.25">
      <c r="I343" s="112"/>
      <c r="J343" s="112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  <c r="AE343" s="133"/>
      <c r="AF343" s="133"/>
      <c r="AG343" s="133"/>
    </row>
    <row r="344" spans="9:33" ht="12" customHeight="1" x14ac:dyDescent="0.25">
      <c r="I344" s="112"/>
      <c r="J344" s="112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  <c r="AE344" s="133"/>
      <c r="AF344" s="133"/>
      <c r="AG344" s="133"/>
    </row>
    <row r="345" spans="9:33" ht="12" customHeight="1" x14ac:dyDescent="0.25">
      <c r="I345" s="112"/>
      <c r="J345" s="112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  <c r="AE345" s="133"/>
      <c r="AF345" s="133"/>
      <c r="AG345" s="133"/>
    </row>
    <row r="346" spans="9:33" ht="12" customHeight="1" x14ac:dyDescent="0.25">
      <c r="I346" s="112"/>
      <c r="J346" s="112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  <c r="AE346" s="133"/>
      <c r="AF346" s="133"/>
      <c r="AG346" s="133"/>
    </row>
    <row r="347" spans="9:33" ht="12" customHeight="1" x14ac:dyDescent="0.25">
      <c r="I347" s="112"/>
      <c r="J347" s="112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  <c r="AE347" s="133"/>
      <c r="AF347" s="133"/>
      <c r="AG347" s="133"/>
    </row>
    <row r="348" spans="9:33" ht="12" customHeight="1" x14ac:dyDescent="0.25">
      <c r="I348" s="112"/>
      <c r="J348" s="112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  <c r="AE348" s="133"/>
      <c r="AF348" s="133"/>
      <c r="AG348" s="133"/>
    </row>
    <row r="349" spans="9:33" ht="12" customHeight="1" x14ac:dyDescent="0.25">
      <c r="I349" s="112"/>
      <c r="J349" s="112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  <c r="AE349" s="133"/>
      <c r="AF349" s="133"/>
      <c r="AG349" s="133"/>
    </row>
    <row r="350" spans="9:33" ht="12" customHeight="1" x14ac:dyDescent="0.25">
      <c r="I350" s="112"/>
      <c r="J350" s="112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  <c r="AE350" s="133"/>
      <c r="AF350" s="133"/>
      <c r="AG350" s="133"/>
    </row>
    <row r="351" spans="9:33" ht="12" customHeight="1" x14ac:dyDescent="0.25">
      <c r="I351" s="112"/>
      <c r="J351" s="112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  <c r="AE351" s="133"/>
      <c r="AF351" s="133"/>
      <c r="AG351" s="133"/>
    </row>
    <row r="352" spans="9:33" ht="12" customHeight="1" x14ac:dyDescent="0.25">
      <c r="I352" s="112"/>
      <c r="J352" s="112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  <c r="AE352" s="133"/>
      <c r="AF352" s="133"/>
      <c r="AG352" s="133"/>
    </row>
    <row r="353" spans="9:33" ht="12" customHeight="1" x14ac:dyDescent="0.25">
      <c r="I353" s="112"/>
      <c r="J353" s="112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  <c r="AE353" s="133"/>
      <c r="AF353" s="133"/>
      <c r="AG353" s="133"/>
    </row>
    <row r="354" spans="9:33" ht="12" customHeight="1" x14ac:dyDescent="0.25">
      <c r="I354" s="112"/>
      <c r="J354" s="112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  <c r="AE354" s="133"/>
      <c r="AF354" s="133"/>
      <c r="AG354" s="133"/>
    </row>
    <row r="355" spans="9:33" ht="12" customHeight="1" x14ac:dyDescent="0.25">
      <c r="I355" s="112"/>
      <c r="J355" s="112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  <c r="AE355" s="133"/>
      <c r="AF355" s="133"/>
      <c r="AG355" s="133"/>
    </row>
    <row r="356" spans="9:33" ht="12" customHeight="1" x14ac:dyDescent="0.25">
      <c r="I356" s="112"/>
      <c r="J356" s="112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  <c r="AE356" s="133"/>
      <c r="AF356" s="133"/>
      <c r="AG356" s="133"/>
    </row>
    <row r="357" spans="9:33" ht="12" customHeight="1" x14ac:dyDescent="0.25">
      <c r="I357" s="112"/>
      <c r="J357" s="112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  <c r="AE357" s="133"/>
      <c r="AF357" s="133"/>
      <c r="AG357" s="133"/>
    </row>
    <row r="358" spans="9:33" ht="12" customHeight="1" x14ac:dyDescent="0.25">
      <c r="I358" s="112"/>
      <c r="J358" s="112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  <c r="AE358" s="133"/>
      <c r="AF358" s="133"/>
      <c r="AG358" s="133"/>
    </row>
    <row r="359" spans="9:33" ht="12" customHeight="1" x14ac:dyDescent="0.25">
      <c r="I359" s="112"/>
      <c r="J359" s="112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  <c r="AE359" s="133"/>
      <c r="AF359" s="133"/>
      <c r="AG359" s="133"/>
    </row>
    <row r="360" spans="9:33" ht="12" customHeight="1" x14ac:dyDescent="0.25">
      <c r="I360" s="112"/>
      <c r="J360" s="112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  <c r="AE360" s="133"/>
      <c r="AF360" s="133"/>
      <c r="AG360" s="133"/>
    </row>
    <row r="361" spans="9:33" ht="12" customHeight="1" x14ac:dyDescent="0.25">
      <c r="I361" s="112"/>
      <c r="J361" s="112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  <c r="AE361" s="133"/>
      <c r="AF361" s="133"/>
      <c r="AG361" s="133"/>
    </row>
    <row r="362" spans="9:33" ht="12" customHeight="1" x14ac:dyDescent="0.25">
      <c r="I362" s="112"/>
      <c r="J362" s="112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  <c r="AE362" s="133"/>
      <c r="AF362" s="133"/>
      <c r="AG362" s="133"/>
    </row>
    <row r="363" spans="9:33" ht="12" customHeight="1" x14ac:dyDescent="0.25">
      <c r="I363" s="112"/>
      <c r="J363" s="112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3"/>
      <c r="AF363" s="133"/>
      <c r="AG363" s="133"/>
    </row>
    <row r="364" spans="9:33" ht="12" customHeight="1" x14ac:dyDescent="0.25">
      <c r="I364" s="112"/>
      <c r="J364" s="112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  <c r="AE364" s="133"/>
      <c r="AF364" s="133"/>
      <c r="AG364" s="133"/>
    </row>
    <row r="365" spans="9:33" ht="12" customHeight="1" x14ac:dyDescent="0.25">
      <c r="I365" s="112"/>
      <c r="J365" s="112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</row>
    <row r="366" spans="9:33" ht="12" customHeight="1" x14ac:dyDescent="0.25">
      <c r="I366" s="112"/>
      <c r="J366" s="112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</row>
    <row r="367" spans="9:33" ht="12" customHeight="1" x14ac:dyDescent="0.25">
      <c r="I367" s="112"/>
      <c r="J367" s="112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</row>
    <row r="368" spans="9:33" ht="12" customHeight="1" x14ac:dyDescent="0.25">
      <c r="I368" s="112"/>
      <c r="J368" s="112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3"/>
      <c r="AF368" s="133"/>
      <c r="AG368" s="133"/>
    </row>
    <row r="369" spans="9:33" ht="12" customHeight="1" x14ac:dyDescent="0.25">
      <c r="I369" s="112"/>
      <c r="J369" s="112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3"/>
      <c r="AF369" s="133"/>
      <c r="AG369" s="133"/>
    </row>
    <row r="370" spans="9:33" ht="12" customHeight="1" x14ac:dyDescent="0.25">
      <c r="I370" s="112"/>
      <c r="J370" s="112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</row>
    <row r="371" spans="9:33" ht="12" customHeight="1" x14ac:dyDescent="0.25">
      <c r="I371" s="112"/>
      <c r="J371" s="112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</row>
    <row r="372" spans="9:33" ht="12" customHeight="1" x14ac:dyDescent="0.25">
      <c r="I372" s="112"/>
      <c r="J372" s="112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</row>
    <row r="373" spans="9:33" ht="12" customHeight="1" x14ac:dyDescent="0.25">
      <c r="I373" s="112"/>
      <c r="J373" s="112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</row>
    <row r="374" spans="9:33" ht="12" customHeight="1" x14ac:dyDescent="0.25">
      <c r="I374" s="112"/>
      <c r="J374" s="112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</row>
    <row r="375" spans="9:33" ht="12" customHeight="1" x14ac:dyDescent="0.25">
      <c r="I375" s="112"/>
      <c r="J375" s="112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</row>
    <row r="376" spans="9:33" ht="12" customHeight="1" x14ac:dyDescent="0.25">
      <c r="I376" s="112"/>
      <c r="J376" s="112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</row>
    <row r="377" spans="9:33" ht="12" customHeight="1" x14ac:dyDescent="0.25">
      <c r="I377" s="112"/>
      <c r="J377" s="112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</row>
    <row r="378" spans="9:33" ht="12" customHeight="1" x14ac:dyDescent="0.25">
      <c r="I378" s="112"/>
      <c r="J378" s="112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</row>
    <row r="379" spans="9:33" ht="12" customHeight="1" x14ac:dyDescent="0.25">
      <c r="I379" s="112"/>
      <c r="J379" s="112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</row>
    <row r="380" spans="9:33" ht="12" customHeight="1" x14ac:dyDescent="0.25">
      <c r="I380" s="112"/>
      <c r="J380" s="112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</row>
    <row r="381" spans="9:33" ht="12" customHeight="1" x14ac:dyDescent="0.25">
      <c r="I381" s="112"/>
      <c r="J381" s="112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</row>
    <row r="383" spans="9:33" ht="12" customHeight="1" x14ac:dyDescent="0.25">
      <c r="I383" s="112"/>
      <c r="J383" s="112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</row>
    <row r="384" spans="9:33" ht="12" customHeight="1" x14ac:dyDescent="0.25">
      <c r="I384" s="112"/>
      <c r="J384" s="112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</row>
    <row r="385" spans="9:30" ht="12" customHeight="1" x14ac:dyDescent="0.25">
      <c r="I385" s="112"/>
      <c r="J385" s="112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</row>
    <row r="386" spans="9:30" ht="12" customHeight="1" x14ac:dyDescent="0.25">
      <c r="I386" s="112"/>
      <c r="J386" s="112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</row>
    <row r="387" spans="9:30" ht="12" customHeight="1" x14ac:dyDescent="0.25">
      <c r="I387" s="112"/>
      <c r="J387" s="112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</row>
    <row r="388" spans="9:30" ht="12" customHeight="1" x14ac:dyDescent="0.25">
      <c r="I388" s="112"/>
      <c r="J388" s="112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</row>
    <row r="389" spans="9:30" ht="12" customHeight="1" x14ac:dyDescent="0.25">
      <c r="I389" s="112"/>
      <c r="J389" s="112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</row>
    <row r="390" spans="9:30" ht="12" customHeight="1" x14ac:dyDescent="0.25">
      <c r="I390" s="112"/>
      <c r="J390" s="112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</row>
    <row r="391" spans="9:30" ht="12" customHeight="1" x14ac:dyDescent="0.25">
      <c r="I391" s="112"/>
      <c r="J391" s="112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</row>
    <row r="392" spans="9:30" ht="12" customHeight="1" x14ac:dyDescent="0.25">
      <c r="I392" s="112"/>
      <c r="J392" s="112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</row>
    <row r="393" spans="9:30" ht="12" customHeight="1" x14ac:dyDescent="0.25">
      <c r="I393" s="112"/>
      <c r="J393" s="112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</row>
    <row r="394" spans="9:30" ht="12" customHeight="1" x14ac:dyDescent="0.25">
      <c r="I394" s="112"/>
      <c r="J394" s="112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</row>
    <row r="395" spans="9:30" ht="12" customHeight="1" x14ac:dyDescent="0.25">
      <c r="I395" s="112"/>
      <c r="J395" s="112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</row>
    <row r="396" spans="9:30" ht="12" customHeight="1" x14ac:dyDescent="0.25">
      <c r="I396" s="112"/>
      <c r="J396" s="112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</row>
    <row r="397" spans="9:30" ht="12" customHeight="1" x14ac:dyDescent="0.25">
      <c r="I397" s="112"/>
      <c r="J397" s="112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</row>
    <row r="398" spans="9:30" ht="12" customHeight="1" x14ac:dyDescent="0.25">
      <c r="I398" s="112"/>
      <c r="J398" s="112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</row>
    <row r="399" spans="9:30" ht="12" customHeight="1" x14ac:dyDescent="0.25">
      <c r="I399" s="112"/>
      <c r="J399" s="112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</row>
    <row r="400" spans="9:30" ht="12" customHeight="1" x14ac:dyDescent="0.25">
      <c r="I400" s="112"/>
      <c r="J400" s="112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</row>
    <row r="401" spans="9:30" ht="12" customHeight="1" x14ac:dyDescent="0.25">
      <c r="I401" s="112"/>
      <c r="J401" s="112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</row>
    <row r="402" spans="9:30" ht="12" customHeight="1" x14ac:dyDescent="0.25">
      <c r="I402" s="112"/>
      <c r="J402" s="112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</row>
    <row r="403" spans="9:30" ht="12" customHeight="1" x14ac:dyDescent="0.25">
      <c r="I403" s="112"/>
      <c r="J403" s="112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</row>
    <row r="404" spans="9:30" ht="12" customHeight="1" x14ac:dyDescent="0.25">
      <c r="I404" s="112"/>
      <c r="J404" s="112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</row>
    <row r="405" spans="9:30" ht="12" customHeight="1" x14ac:dyDescent="0.25">
      <c r="I405" s="112"/>
      <c r="J405" s="112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</row>
    <row r="406" spans="9:30" ht="12" customHeight="1" x14ac:dyDescent="0.25">
      <c r="I406" s="112"/>
      <c r="J406" s="112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</row>
    <row r="407" spans="9:30" ht="12" customHeight="1" x14ac:dyDescent="0.25">
      <c r="I407" s="112"/>
      <c r="J407" s="112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</row>
    <row r="408" spans="9:30" ht="12" customHeight="1" x14ac:dyDescent="0.25">
      <c r="I408" s="112"/>
      <c r="J408" s="112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</row>
    <row r="409" spans="9:30" ht="12" customHeight="1" x14ac:dyDescent="0.25">
      <c r="I409" s="112"/>
      <c r="J409" s="112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</row>
    <row r="410" spans="9:30" ht="12" customHeight="1" x14ac:dyDescent="0.25">
      <c r="I410" s="112"/>
      <c r="J410" s="112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</row>
    <row r="411" spans="9:30" ht="12" customHeight="1" x14ac:dyDescent="0.25">
      <c r="I411" s="112"/>
      <c r="J411" s="112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</row>
    <row r="412" spans="9:30" ht="12" customHeight="1" x14ac:dyDescent="0.25">
      <c r="I412" s="112"/>
      <c r="J412" s="112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</row>
    <row r="413" spans="9:30" ht="12" customHeight="1" x14ac:dyDescent="0.25">
      <c r="I413" s="112"/>
      <c r="J413" s="112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</row>
    <row r="414" spans="9:30" ht="12" customHeight="1" x14ac:dyDescent="0.25">
      <c r="I414" s="112"/>
      <c r="J414" s="112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</row>
    <row r="415" spans="9:30" ht="12" customHeight="1" x14ac:dyDescent="0.25">
      <c r="I415" s="112"/>
      <c r="J415" s="112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</row>
    <row r="416" spans="9:30" ht="12" customHeight="1" x14ac:dyDescent="0.25">
      <c r="I416" s="112"/>
      <c r="J416" s="112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</row>
    <row r="417" spans="9:30" ht="12" customHeight="1" x14ac:dyDescent="0.25">
      <c r="I417" s="112"/>
      <c r="J417" s="112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</row>
    <row r="418" spans="9:30" ht="12" customHeight="1" x14ac:dyDescent="0.25">
      <c r="I418" s="112"/>
      <c r="J418" s="112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</row>
    <row r="419" spans="9:30" ht="12" customHeight="1" x14ac:dyDescent="0.25">
      <c r="I419" s="112"/>
      <c r="J419" s="112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</row>
    <row r="420" spans="9:30" ht="12" customHeight="1" x14ac:dyDescent="0.25">
      <c r="I420" s="112"/>
      <c r="J420" s="112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</row>
    <row r="421" spans="9:30" ht="12" customHeight="1" x14ac:dyDescent="0.25">
      <c r="I421" s="112"/>
      <c r="J421" s="112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</row>
    <row r="422" spans="9:30" ht="12" customHeight="1" x14ac:dyDescent="0.25">
      <c r="I422" s="112"/>
      <c r="J422" s="112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</row>
    <row r="423" spans="9:30" ht="12" customHeight="1" x14ac:dyDescent="0.25">
      <c r="I423" s="112"/>
      <c r="J423" s="112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</row>
    <row r="424" spans="9:30" ht="12" customHeight="1" x14ac:dyDescent="0.25">
      <c r="I424" s="112"/>
      <c r="J424" s="112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</row>
    <row r="425" spans="9:30" ht="12" customHeight="1" x14ac:dyDescent="0.25">
      <c r="I425" s="112"/>
      <c r="J425" s="112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</row>
    <row r="426" spans="9:30" ht="12" customHeight="1" x14ac:dyDescent="0.25">
      <c r="I426" s="112"/>
      <c r="J426" s="112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</row>
    <row r="427" spans="9:30" ht="12" customHeight="1" x14ac:dyDescent="0.25">
      <c r="I427" s="112"/>
      <c r="J427" s="112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</row>
    <row r="428" spans="9:30" ht="12" customHeight="1" x14ac:dyDescent="0.25">
      <c r="I428" s="112"/>
      <c r="J428" s="112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</row>
    <row r="429" spans="9:30" ht="12" customHeight="1" x14ac:dyDescent="0.25">
      <c r="I429" s="112"/>
      <c r="J429" s="112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</row>
    <row r="430" spans="9:30" ht="12" customHeight="1" x14ac:dyDescent="0.25">
      <c r="I430" s="112"/>
      <c r="J430" s="112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</row>
    <row r="431" spans="9:30" ht="12" customHeight="1" x14ac:dyDescent="0.25">
      <c r="I431" s="112"/>
      <c r="J431" s="112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</row>
    <row r="432" spans="9:30" ht="12" customHeight="1" x14ac:dyDescent="0.25">
      <c r="I432" s="112"/>
      <c r="J432" s="112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</row>
    <row r="433" spans="9:33" ht="12" customHeight="1" x14ac:dyDescent="0.25">
      <c r="I433" s="112"/>
      <c r="J433" s="112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</row>
    <row r="434" spans="9:33" ht="12" customHeight="1" x14ac:dyDescent="0.25">
      <c r="I434" s="112"/>
      <c r="J434" s="112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</row>
    <row r="435" spans="9:33" ht="12" customHeight="1" x14ac:dyDescent="0.25">
      <c r="I435" s="112"/>
      <c r="J435" s="112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</row>
    <row r="436" spans="9:33" ht="12" customHeight="1" x14ac:dyDescent="0.25">
      <c r="I436" s="112"/>
      <c r="J436" s="112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</row>
    <row r="437" spans="9:33" ht="12" customHeight="1" x14ac:dyDescent="0.25">
      <c r="I437" s="112"/>
      <c r="J437" s="112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</row>
    <row r="438" spans="9:33" ht="12" customHeight="1" x14ac:dyDescent="0.25">
      <c r="I438" s="112"/>
      <c r="J438" s="112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</row>
    <row r="439" spans="9:33" ht="12" customHeight="1" x14ac:dyDescent="0.25">
      <c r="I439" s="112"/>
      <c r="J439" s="112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</row>
    <row r="440" spans="9:33" ht="12" customHeight="1" x14ac:dyDescent="0.25">
      <c r="I440" s="112"/>
      <c r="J440" s="112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</row>
    <row r="441" spans="9:33" ht="12" customHeight="1" x14ac:dyDescent="0.25">
      <c r="I441" s="112"/>
      <c r="J441" s="112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</row>
    <row r="443" spans="9:33" ht="12" customHeight="1" x14ac:dyDescent="0.25">
      <c r="I443" s="112"/>
      <c r="J443" s="112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3"/>
      <c r="AF443" s="133"/>
      <c r="AG443" s="133"/>
    </row>
    <row r="444" spans="9:33" ht="12" customHeight="1" x14ac:dyDescent="0.25">
      <c r="I444" s="112"/>
      <c r="J444" s="112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</row>
    <row r="445" spans="9:33" ht="12" customHeight="1" x14ac:dyDescent="0.25">
      <c r="I445" s="112"/>
      <c r="J445" s="112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  <c r="AE445" s="133"/>
      <c r="AF445" s="133"/>
      <c r="AG445" s="133"/>
    </row>
    <row r="446" spans="9:33" ht="12" customHeight="1" x14ac:dyDescent="0.25">
      <c r="I446" s="112"/>
      <c r="J446" s="112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  <c r="AE446" s="133"/>
      <c r="AF446" s="133"/>
      <c r="AG446" s="133"/>
    </row>
    <row r="447" spans="9:33" ht="12" customHeight="1" x14ac:dyDescent="0.25">
      <c r="I447" s="112"/>
      <c r="J447" s="112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</row>
    <row r="448" spans="9:33" ht="12" customHeight="1" x14ac:dyDescent="0.25">
      <c r="I448" s="112"/>
      <c r="J448" s="112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3"/>
      <c r="AF448" s="133"/>
      <c r="AG448" s="133"/>
    </row>
    <row r="449" spans="9:33" ht="12" customHeight="1" x14ac:dyDescent="0.25">
      <c r="I449" s="112"/>
      <c r="J449" s="112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3"/>
      <c r="AF449" s="133"/>
      <c r="AG449" s="133"/>
    </row>
    <row r="450" spans="9:33" ht="12" customHeight="1" x14ac:dyDescent="0.25">
      <c r="I450" s="112"/>
      <c r="J450" s="112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  <c r="AE450" s="133"/>
      <c r="AF450" s="133"/>
      <c r="AG450" s="133"/>
    </row>
    <row r="451" spans="9:33" ht="12" customHeight="1" x14ac:dyDescent="0.25">
      <c r="I451" s="112"/>
      <c r="J451" s="112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  <c r="AE451" s="133"/>
      <c r="AF451" s="133"/>
      <c r="AG451" s="133"/>
    </row>
    <row r="452" spans="9:33" ht="12" customHeight="1" x14ac:dyDescent="0.25">
      <c r="I452" s="112"/>
      <c r="J452" s="112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  <c r="AE452" s="133"/>
      <c r="AF452" s="133"/>
      <c r="AG452" s="133"/>
    </row>
    <row r="453" spans="9:33" ht="12" customHeight="1" x14ac:dyDescent="0.25">
      <c r="I453" s="112"/>
      <c r="J453" s="112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  <c r="AE453" s="133"/>
      <c r="AF453" s="133"/>
      <c r="AG453" s="133"/>
    </row>
    <row r="454" spans="9:33" ht="12" customHeight="1" x14ac:dyDescent="0.25">
      <c r="I454" s="112"/>
      <c r="J454" s="112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  <c r="AE454" s="133"/>
      <c r="AF454" s="133"/>
      <c r="AG454" s="133"/>
    </row>
    <row r="455" spans="9:33" ht="12" customHeight="1" x14ac:dyDescent="0.25">
      <c r="I455" s="112"/>
      <c r="J455" s="112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  <c r="AE455" s="133"/>
      <c r="AF455" s="133"/>
      <c r="AG455" s="133"/>
    </row>
    <row r="456" spans="9:33" ht="12" customHeight="1" x14ac:dyDescent="0.25">
      <c r="I456" s="112"/>
      <c r="J456" s="112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  <c r="AE456" s="133"/>
      <c r="AF456" s="133"/>
      <c r="AG456" s="133"/>
    </row>
    <row r="457" spans="9:33" ht="12" customHeight="1" x14ac:dyDescent="0.25">
      <c r="I457" s="112"/>
      <c r="J457" s="112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  <c r="AE457" s="133"/>
      <c r="AF457" s="133"/>
      <c r="AG457" s="133"/>
    </row>
    <row r="458" spans="9:33" ht="12" customHeight="1" x14ac:dyDescent="0.25">
      <c r="I458" s="112"/>
      <c r="J458" s="112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  <c r="AE458" s="133"/>
      <c r="AF458" s="133"/>
      <c r="AG458" s="133"/>
    </row>
    <row r="459" spans="9:33" ht="12" customHeight="1" x14ac:dyDescent="0.25">
      <c r="I459" s="112"/>
      <c r="J459" s="112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  <c r="AE459" s="133"/>
      <c r="AF459" s="133"/>
      <c r="AG459" s="133"/>
    </row>
    <row r="460" spans="9:33" ht="12" customHeight="1" x14ac:dyDescent="0.25">
      <c r="I460" s="112"/>
      <c r="J460" s="112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  <c r="AE460" s="133"/>
      <c r="AF460" s="133"/>
      <c r="AG460" s="133"/>
    </row>
    <row r="461" spans="9:33" ht="12" customHeight="1" x14ac:dyDescent="0.25">
      <c r="I461" s="112"/>
      <c r="J461" s="112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  <c r="AE461" s="133"/>
      <c r="AF461" s="133"/>
      <c r="AG461" s="133"/>
    </row>
    <row r="462" spans="9:33" ht="12" customHeight="1" x14ac:dyDescent="0.25">
      <c r="I462" s="112"/>
      <c r="J462" s="112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  <c r="AE462" s="133"/>
      <c r="AF462" s="133"/>
      <c r="AG462" s="133"/>
    </row>
    <row r="463" spans="9:33" ht="12" customHeight="1" x14ac:dyDescent="0.25">
      <c r="I463" s="112"/>
      <c r="J463" s="112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  <c r="AE463" s="133"/>
      <c r="AF463" s="133"/>
      <c r="AG463" s="133"/>
    </row>
    <row r="464" spans="9:33" ht="12" customHeight="1" x14ac:dyDescent="0.25">
      <c r="I464" s="112"/>
      <c r="J464" s="112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  <c r="AE464" s="133"/>
      <c r="AF464" s="133"/>
      <c r="AG464" s="133"/>
    </row>
    <row r="465" spans="9:33" ht="12" customHeight="1" x14ac:dyDescent="0.25">
      <c r="I465" s="112"/>
      <c r="J465" s="112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  <c r="AE465" s="133"/>
      <c r="AF465" s="133"/>
      <c r="AG465" s="133"/>
    </row>
    <row r="467" spans="9:33" ht="12" customHeight="1" x14ac:dyDescent="0.25">
      <c r="I467" s="112"/>
      <c r="J467" s="112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</row>
    <row r="468" spans="9:33" ht="12" customHeight="1" x14ac:dyDescent="0.25">
      <c r="I468" s="112"/>
      <c r="J468" s="112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</row>
    <row r="469" spans="9:33" ht="12" customHeight="1" x14ac:dyDescent="0.25">
      <c r="I469" s="112"/>
      <c r="J469" s="112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</row>
    <row r="470" spans="9:33" ht="12" customHeight="1" x14ac:dyDescent="0.25">
      <c r="I470" s="112"/>
      <c r="J470" s="112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</row>
    <row r="471" spans="9:33" ht="12" customHeight="1" x14ac:dyDescent="0.25">
      <c r="I471" s="112"/>
      <c r="J471" s="112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</row>
    <row r="472" spans="9:33" ht="12" customHeight="1" x14ac:dyDescent="0.25">
      <c r="I472" s="112"/>
      <c r="J472" s="112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</row>
    <row r="473" spans="9:33" ht="12" customHeight="1" x14ac:dyDescent="0.25">
      <c r="I473" s="112"/>
      <c r="J473" s="112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</row>
    <row r="474" spans="9:33" ht="12" customHeight="1" x14ac:dyDescent="0.25">
      <c r="I474" s="112"/>
      <c r="J474" s="112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</row>
    <row r="475" spans="9:33" ht="12" customHeight="1" x14ac:dyDescent="0.25">
      <c r="I475" s="112"/>
      <c r="J475" s="112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</row>
    <row r="476" spans="9:33" ht="12" customHeight="1" x14ac:dyDescent="0.25">
      <c r="I476" s="112"/>
      <c r="J476" s="112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</row>
    <row r="477" spans="9:33" ht="12" customHeight="1" x14ac:dyDescent="0.25">
      <c r="I477" s="112"/>
      <c r="J477" s="112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</row>
    <row r="478" spans="9:33" ht="12" customHeight="1" x14ac:dyDescent="0.25">
      <c r="I478" s="112"/>
      <c r="J478" s="112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</row>
    <row r="479" spans="9:33" ht="12" customHeight="1" x14ac:dyDescent="0.25">
      <c r="I479" s="112"/>
      <c r="J479" s="112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</row>
    <row r="480" spans="9:33" ht="12" customHeight="1" x14ac:dyDescent="0.25">
      <c r="I480" s="112"/>
      <c r="J480" s="112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</row>
    <row r="481" spans="9:30" ht="12" customHeight="1" x14ac:dyDescent="0.25">
      <c r="I481" s="112"/>
      <c r="J481" s="112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</row>
    <row r="482" spans="9:30" ht="12" customHeight="1" x14ac:dyDescent="0.25">
      <c r="I482" s="112"/>
      <c r="J482" s="112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</row>
    <row r="483" spans="9:30" ht="12" customHeight="1" x14ac:dyDescent="0.25">
      <c r="I483" s="112"/>
      <c r="J483" s="112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</row>
    <row r="484" spans="9:30" ht="12" customHeight="1" x14ac:dyDescent="0.25">
      <c r="I484" s="112"/>
      <c r="J484" s="112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</row>
    <row r="485" spans="9:30" ht="12" customHeight="1" x14ac:dyDescent="0.25">
      <c r="I485" s="112"/>
      <c r="J485" s="112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</row>
    <row r="486" spans="9:30" ht="12" customHeight="1" x14ac:dyDescent="0.25">
      <c r="I486" s="112"/>
      <c r="J486" s="112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</row>
    <row r="487" spans="9:30" ht="12" customHeight="1" x14ac:dyDescent="0.25">
      <c r="I487" s="112"/>
      <c r="J487" s="112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</row>
    <row r="488" spans="9:30" ht="12" customHeight="1" x14ac:dyDescent="0.25">
      <c r="I488" s="112"/>
      <c r="J488" s="112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</row>
    <row r="489" spans="9:30" ht="12" customHeight="1" x14ac:dyDescent="0.25">
      <c r="I489" s="112"/>
      <c r="J489" s="112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M191">
    <cfRule type="cellIs" dxfId="51" priority="1" stopIfTrue="1" operator="lessThan">
      <formula>0</formula>
    </cfRule>
  </conditionalFormatting>
  <conditionalFormatting sqref="E192 G192:J192 E17:J31 O192:AH192 E32:P73 E85:J191 K85:N190 O85:P191 O18:P31 O17:AH17 Q18:AH73 Q75:AH191 E75:P84 E74:AH74">
    <cfRule type="cellIs" dxfId="50" priority="4" stopIfTrue="1" operator="lessThan">
      <formula>0</formula>
    </cfRule>
  </conditionalFormatting>
  <conditionalFormatting sqref="K17:N31 K192:N192 L191 N191">
    <cfRule type="cellIs" dxfId="49" priority="3" stopIfTrue="1" operator="lessThan">
      <formula>0</formula>
    </cfRule>
  </conditionalFormatting>
  <conditionalFormatting sqref="K191">
    <cfRule type="cellIs" dxfId="48" priority="2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Mapping for chart 1</vt:lpstr>
      <vt:lpstr>Table A</vt:lpstr>
      <vt:lpstr>Developed countries</vt:lpstr>
      <vt:lpstr>Tables B-C</vt:lpstr>
      <vt:lpstr>Offshore centres</vt:lpstr>
      <vt:lpstr>Tables D-E</vt:lpstr>
      <vt:lpstr>Developing countries</vt:lpstr>
      <vt:lpstr>Tables B-G</vt:lpstr>
      <vt:lpstr>New Style Table C</vt:lpstr>
      <vt:lpstr>Country mapping</vt:lpstr>
      <vt:lpstr>Sheet1</vt:lpstr>
      <vt:lpstr>Mapping</vt:lpstr>
      <vt:lpstr>Previous Period</vt:lpstr>
      <vt:lpstr>'Previous Period'!Print_Titles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 Johnson</dc:creator>
  <cp:lastModifiedBy>Stenning, Jasmine</cp:lastModifiedBy>
  <cp:lastPrinted>2009-03-16T15:20:12Z</cp:lastPrinted>
  <dcterms:created xsi:type="dcterms:W3CDTF">1999-04-12T10:32:52Z</dcterms:created>
  <dcterms:modified xsi:type="dcterms:W3CDTF">2018-12-20T10:43:39Z</dcterms:modified>
</cp:coreProperties>
</file>