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05821\Desktop\temp\190919\CWC\"/>
    </mc:Choice>
  </mc:AlternateContent>
  <bookViews>
    <workbookView xWindow="0" yWindow="0" windowWidth="15120" windowHeight="5805" firstSheet="1" activeTab="1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62913"/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<sst xmlns="http://schemas.openxmlformats.org/spreadsheetml/2006/main" count="6789" uniqueCount="1869">
  <si>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</si>
  <si>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</si>
  <si>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</si>
  <si>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</si>
  <si>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</si>
  <si>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</si>
  <si>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</si>
  <si>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</si>
  <si>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</si>
  <si>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</si>
  <si>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</si>
  <si>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</si>
  <si>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</si>
  <si>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</si>
  <si>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</si>
  <si>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</si>
  <si>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</si>
  <si>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</si>
  <si>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</si>
  <si>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</si>
  <si>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</si>
  <si>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</si>
  <si>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</si>
  <si>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</si>
  <si>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</si>
  <si>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</si>
  <si>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</si>
  <si>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</si>
  <si>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</si>
  <si>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</si>
  <si>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</si>
  <si>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</si>
  <si>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</si>
  <si>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</si>
  <si>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</si>
  <si>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</si>
  <si>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</si>
  <si>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</si>
  <si>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</si>
  <si>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</si>
  <si>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</si>
  <si>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</si>
  <si>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</si>
  <si>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</si>
  <si>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</si>
  <si>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</si>
  <si>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</si>
  <si>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</si>
  <si>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</si>
  <si>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</si>
  <si>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</si>
  <si>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</si>
  <si>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</si>
  <si>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</si>
  <si>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</si>
  <si>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</si>
  <si>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</si>
  <si>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</si>
  <si>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</si>
  <si>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</si>
  <si>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</si>
  <si>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</si>
  <si>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</si>
  <si>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</si>
  <si>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</si>
  <si>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</si>
  <si>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</si>
  <si>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</si>
  <si>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</si>
  <si>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</si>
  <si>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</si>
  <si>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</si>
  <si>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</si>
  <si>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</si>
  <si>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</si>
  <si>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</si>
  <si>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</si>
  <si>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</si>
  <si>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</si>
  <si>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</si>
  <si>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</si>
  <si>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</si>
  <si>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</si>
  <si>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</si>
  <si>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</si>
  <si>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</si>
  <si>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</si>
  <si>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</si>
  <si>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</si>
  <si>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</si>
  <si>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</si>
  <si>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</si>
  <si>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</si>
  <si>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</si>
  <si>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</si>
  <si>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</si>
  <si>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</si>
  <si>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</si>
  <si>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</si>
  <si>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</si>
  <si>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</si>
  <si>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</si>
  <si>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</si>
  <si>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</si>
  <si>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</si>
  <si>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</si>
  <si>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</si>
  <si>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</si>
  <si>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</si>
  <si>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</si>
  <si>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</si>
  <si>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</si>
  <si>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</si>
  <si>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</si>
  <si>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</si>
  <si>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</si>
  <si>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</si>
  <si>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</si>
  <si>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</si>
  <si>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</si>
  <si>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Developing countries: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</si>
  <si>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</si>
  <si>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</si>
  <si>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</si>
  <si>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</si>
  <si>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</si>
  <si>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</si>
  <si>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</si>
  <si>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</si>
  <si>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</si>
  <si>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</si>
  <si>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</si>
  <si>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</si>
  <si>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</si>
  <si>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</si>
  <si>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</si>
  <si>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</si>
  <si>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</si>
  <si>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</si>
  <si>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</si>
  <si>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</si>
  <si>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</si>
  <si>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</si>
  <si>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</si>
  <si>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</si>
  <si>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</si>
  <si>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</si>
  <si>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</si>
  <si>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</si>
  <si>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</si>
  <si>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</si>
  <si>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</si>
  <si>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</si>
  <si>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</si>
  <si>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</si>
  <si>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</si>
  <si>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</si>
  <si>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</si>
  <si>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</si>
  <si>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</si>
  <si>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</si>
  <si>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</si>
  <si>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</si>
  <si>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</si>
  <si>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</si>
  <si>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</si>
  <si>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</si>
  <si>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</si>
  <si>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</si>
  <si>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</si>
  <si>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</si>
  <si>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</si>
  <si>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</si>
  <si>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</si>
  <si>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</si>
  <si>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</si>
  <si>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</si>
  <si>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</si>
  <si>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</si>
  <si>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</si>
  <si>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</si>
  <si>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</si>
  <si>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</si>
  <si>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</si>
  <si>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</si>
  <si>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</si>
  <si>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</si>
  <si>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</si>
  <si>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</si>
  <si>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</si>
  <si>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</si>
  <si>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</si>
  <si>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</si>
  <si>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</si>
  <si>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</si>
  <si>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</si>
  <si>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</si>
  <si>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</si>
  <si>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</si>
  <si>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</si>
  <si>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</si>
  <si>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</si>
  <si>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</si>
  <si>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</si>
  <si>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</si>
  <si>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</si>
  <si>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</si>
  <si>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</si>
  <si>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</si>
  <si>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</si>
  <si>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</si>
  <si>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</si>
  <si>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</si>
  <si>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</si>
  <si>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</si>
  <si>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</si>
  <si>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</si>
  <si>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</si>
  <si>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</si>
  <si>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</si>
  <si>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</si>
  <si>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</si>
  <si>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</si>
  <si>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</si>
  <si>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</si>
  <si>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</si>
  <si>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</si>
  <si>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</si>
  <si>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</si>
  <si>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</si>
  <si>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</si>
  <si>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</si>
  <si>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</si>
  <si>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</si>
  <si>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</si>
  <si>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</si>
  <si>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</si>
  <si>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</si>
  <si>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</si>
  <si>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</si>
  <si>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</si>
  <si>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</si>
  <si>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</si>
  <si>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</si>
  <si>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</si>
  <si>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</si>
  <si>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</si>
  <si>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</si>
  <si>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</si>
  <si>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</si>
  <si>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</si>
  <si>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</si>
  <si>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</si>
  <si>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</si>
  <si>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</si>
  <si>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</si>
  <si>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</si>
  <si>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</si>
  <si>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</si>
  <si>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</si>
  <si>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</si>
  <si>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</si>
  <si>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</si>
  <si>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</si>
  <si>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</si>
  <si>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</si>
  <si>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</si>
  <si>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</si>
  <si>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</si>
  <si>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</si>
  <si>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</si>
  <si>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</si>
  <si>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</si>
  <si>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</si>
  <si>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</si>
  <si>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</si>
  <si>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</si>
  <si>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</si>
  <si>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</si>
  <si>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</si>
  <si>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</si>
  <si>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</si>
  <si>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</si>
  <si>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</si>
  <si>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</si>
  <si>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</si>
  <si>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</si>
  <si>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</si>
  <si>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</si>
  <si>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</si>
  <si>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</si>
  <si>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</si>
  <si>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</si>
  <si>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</si>
  <si>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</si>
  <si>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</si>
  <si>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</si>
  <si>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</si>
  <si>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</si>
  <si>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</si>
  <si>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</si>
  <si>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</si>
  <si>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</si>
  <si>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</si>
  <si>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</si>
  <si>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</si>
  <si>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</si>
  <si>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</si>
  <si>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</si>
  <si>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</si>
  <si>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</si>
  <si>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</si>
  <si>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</si>
  <si>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</si>
  <si>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</si>
  <si>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</si>
  <si>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</si>
  <si>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</si>
  <si>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</si>
  <si>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</si>
  <si>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</si>
  <si>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</si>
  <si>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</si>
  <si>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</si>
  <si>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</si>
  <si>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</si>
  <si>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</si>
  <si>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</si>
  <si>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</si>
  <si>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</si>
  <si>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</si>
  <si>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</si>
  <si>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</si>
  <si>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</si>
  <si>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</si>
  <si>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</si>
  <si>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</si>
  <si>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</si>
  <si>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</si>
  <si>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</si>
  <si>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</si>
  <si>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</si>
  <si>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</si>
  <si>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</si>
  <si>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</si>
  <si>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</si>
  <si>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</si>
  <si>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</si>
  <si>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</si>
  <si>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</si>
  <si>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</si>
  <si>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</si>
  <si>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</si>
  <si>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</si>
  <si>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</si>
  <si>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</si>
  <si>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</si>
  <si>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</si>
  <si>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</si>
  <si>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</si>
  <si>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</si>
  <si>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</si>
  <si>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</si>
  <si>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</si>
  <si>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</si>
  <si>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</si>
  <si>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</si>
  <si>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</si>
  <si>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</si>
  <si>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</si>
  <si>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</si>
  <si>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</si>
  <si>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</si>
  <si>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</si>
  <si>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</si>
  <si>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</si>
  <si>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</si>
  <si>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</si>
  <si>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</si>
  <si>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</si>
  <si>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</si>
  <si>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</si>
  <si>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</si>
  <si>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</si>
  <si>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</si>
  <si>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</si>
  <si>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</si>
  <si>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</si>
  <si>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</si>
  <si>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</si>
  <si>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</si>
  <si>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</si>
  <si>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</si>
  <si>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</si>
  <si>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</si>
  <si>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</si>
  <si>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</si>
  <si>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</si>
  <si>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</si>
  <si>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</si>
  <si>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</si>
  <si>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</si>
  <si>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</si>
  <si>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</si>
  <si>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</si>
  <si>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</si>
  <si>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</si>
  <si>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</si>
  <si>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</si>
  <si>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</si>
  <si>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</si>
  <si>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</si>
  <si>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</si>
  <si>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</si>
  <si>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</si>
  <si>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</si>
  <si>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</si>
  <si>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</si>
  <si>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</si>
  <si>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</si>
  <si>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</si>
  <si>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</si>
  <si>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</si>
  <si>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</si>
  <si>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</si>
  <si>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</si>
  <si>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</si>
  <si>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</si>
  <si>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</si>
  <si>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</si>
  <si>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</si>
  <si>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</si>
  <si>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</si>
  <si>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</si>
  <si>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</si>
  <si>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</si>
  <si>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</si>
  <si>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</si>
  <si>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</si>
  <si>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</si>
  <si>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</si>
  <si>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</si>
  <si>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</si>
  <si>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</si>
  <si>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</si>
  <si>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</si>
  <si>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</si>
  <si>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</si>
  <si>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</si>
  <si>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</si>
  <si>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</si>
  <si>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</si>
  <si>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</si>
  <si>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</si>
  <si>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</si>
  <si>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</si>
  <si>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</si>
  <si>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</si>
  <si>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</si>
  <si>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</si>
  <si>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</si>
  <si>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</si>
  <si>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</si>
  <si>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</si>
  <si>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</si>
  <si>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</si>
  <si>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</si>
  <si>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</si>
  <si>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</si>
  <si>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</si>
  <si>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</si>
  <si>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</si>
  <si>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</si>
  <si>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</si>
  <si>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</si>
  <si>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</si>
  <si>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</si>
  <si>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</si>
  <si>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</si>
  <si>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</si>
  <si>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</si>
  <si>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</si>
  <si>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</si>
  <si>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</si>
  <si>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</si>
  <si>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</si>
  <si>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</si>
  <si>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</si>
  <si>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</si>
  <si>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</si>
  <si>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</si>
  <si>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</si>
  <si>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</si>
  <si>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</si>
  <si>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</si>
  <si>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</si>
  <si>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</si>
  <si>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</si>
  <si>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</si>
  <si>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</si>
  <si>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</si>
  <si>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</si>
  <si>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</si>
  <si>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</si>
  <si>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</si>
  <si>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</si>
  <si>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</si>
  <si>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</si>
  <si>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</si>
  <si>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</si>
  <si>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</si>
  <si>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</si>
  <si>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</si>
  <si>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</si>
  <si>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</si>
  <si>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</si>
  <si>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</si>
  <si>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</si>
  <si>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</si>
  <si>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</si>
  <si>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</si>
  <si>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</si>
  <si>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</si>
  <si>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</si>
  <si>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</si>
  <si>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</si>
  <si>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</si>
  <si>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</si>
  <si>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</si>
  <si>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</si>
  <si>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</si>
  <si>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</si>
  <si>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</si>
  <si>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</si>
  <si>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</si>
  <si>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</si>
  <si>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</si>
  <si>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</si>
  <si>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</si>
  <si>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</si>
  <si>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</si>
  <si>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</si>
  <si>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</si>
  <si>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</si>
  <si>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</si>
  <si>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</si>
  <si>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</si>
  <si>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</si>
  <si>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</si>
  <si>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</si>
  <si>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</si>
  <si>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</si>
  <si>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</si>
  <si>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</si>
  <si>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</si>
  <si>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</si>
  <si>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</si>
  <si>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</si>
  <si>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</si>
  <si>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</si>
  <si>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</si>
  <si>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</si>
  <si>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</si>
  <si>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</si>
  <si>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</si>
  <si>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</si>
  <si>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</si>
  <si>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</si>
  <si>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</si>
  <si>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</si>
  <si>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</si>
  <si>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</si>
  <si>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</si>
  <si>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</si>
  <si>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</si>
  <si>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</si>
  <si>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</si>
  <si>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</si>
  <si>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</si>
  <si>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</si>
  <si>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</si>
  <si>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</si>
  <si>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</si>
  <si>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</si>
  <si>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</si>
  <si>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</si>
  <si>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</si>
  <si>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</si>
  <si>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</si>
  <si>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</si>
  <si>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</si>
  <si>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</si>
  <si>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</si>
  <si>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</si>
  <si>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</si>
  <si>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</si>
  <si>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</si>
  <si>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</si>
  <si>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</si>
  <si>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</si>
  <si>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</si>
  <si>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</si>
  <si>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</si>
  <si>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</si>
  <si>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</si>
  <si>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</si>
  <si>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</si>
  <si>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</si>
  <si>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</si>
  <si>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</si>
  <si>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</si>
  <si>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</si>
  <si>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</si>
  <si>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</si>
  <si>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</si>
  <si>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</si>
  <si>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</si>
  <si>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</si>
  <si>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</si>
  <si>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</si>
  <si>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</si>
  <si>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</si>
  <si>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</si>
  <si>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</si>
  <si>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</si>
  <si>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</si>
  <si>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</si>
  <si>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</si>
  <si>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</si>
  <si>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</si>
  <si>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</si>
  <si>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</si>
  <si>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</si>
  <si>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</si>
  <si>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</si>
  <si>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</si>
  <si>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</si>
  <si>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</si>
  <si>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</si>
  <si>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</si>
  <si>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</si>
  <si>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</si>
  <si>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</si>
  <si>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</si>
  <si>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</si>
  <si>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</si>
  <si>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</si>
  <si>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</si>
  <si>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</si>
  <si>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</si>
  <si>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</si>
  <si>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</si>
  <si>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</si>
  <si>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</si>
  <si>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</si>
  <si>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</si>
  <si>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</si>
  <si>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</si>
  <si>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</si>
  <si>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</si>
  <si>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</si>
  <si>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</si>
  <si>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</si>
  <si>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</si>
  <si>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</si>
  <si>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</si>
  <si>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</si>
  <si>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</si>
  <si>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</si>
  <si>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</si>
  <si>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</si>
  <si>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</si>
  <si>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</si>
  <si>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</si>
  <si>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</si>
  <si>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</si>
  <si>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</si>
  <si>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</si>
  <si>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</si>
  <si>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</si>
  <si>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</si>
  <si>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</si>
  <si>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</si>
  <si>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</si>
  <si>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</si>
  <si>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</si>
  <si>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</si>
  <si>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</si>
  <si>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</si>
  <si>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</si>
  <si>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</si>
  <si>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</si>
  <si>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</si>
  <si>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</si>
  <si>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</si>
  <si>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</si>
  <si>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</si>
  <si>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</si>
  <si>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</si>
  <si>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</si>
  <si>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</si>
  <si>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</si>
  <si>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</si>
  <si>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</si>
  <si>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</si>
  <si>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</si>
  <si>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</si>
  <si>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</si>
  <si>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</si>
  <si>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</si>
  <si>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</si>
  <si>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</si>
  <si>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</si>
  <si>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</si>
  <si>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</si>
  <si>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</si>
  <si>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</si>
  <si>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</si>
  <si>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</si>
  <si>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</si>
  <si>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</si>
  <si>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</si>
  <si>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</si>
  <si>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</si>
  <si>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</si>
  <si>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</si>
  <si>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</si>
  <si>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</si>
  <si>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</si>
  <si>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</si>
  <si>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</si>
  <si>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</si>
  <si>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</si>
  <si>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</si>
  <si>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</si>
  <si>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</si>
  <si>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</si>
  <si>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</si>
  <si>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</si>
  <si>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</si>
  <si>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</si>
  <si>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</si>
  <si>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</si>
  <si>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</si>
  <si>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</si>
  <si>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</si>
  <si>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</si>
  <si>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</si>
  <si>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</si>
  <si>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</si>
  <si>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</si>
  <si>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</si>
  <si>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</si>
  <si>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</si>
  <si>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</si>
  <si>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</si>
  <si>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</si>
  <si>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</si>
  <si>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</si>
  <si>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</si>
  <si>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</si>
  <si>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</si>
  <si>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</si>
  <si>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</si>
  <si>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</si>
  <si>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</si>
  <si>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</si>
  <si>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</si>
  <si>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</si>
  <si>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</si>
  <si>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</si>
  <si>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</si>
  <si>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</si>
  <si>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</si>
  <si>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</si>
  <si>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</si>
  <si>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</si>
  <si>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</si>
  <si>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</si>
  <si>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</si>
  <si>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</si>
  <si>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</si>
  <si>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</si>
  <si>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</si>
  <si>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</si>
  <si>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</si>
  <si>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</si>
  <si>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</si>
  <si>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</si>
  <si>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</si>
  <si>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</si>
  <si>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</si>
  <si>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</si>
  <si>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</si>
  <si>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</si>
  <si>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</si>
  <si>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</si>
  <si>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</si>
  <si>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</si>
  <si>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</si>
  <si>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</si>
  <si>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</si>
  <si>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</si>
  <si>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</si>
  <si>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</si>
  <si>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</si>
  <si>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</si>
  <si>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</si>
  <si>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</si>
  <si>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</si>
  <si>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</si>
  <si>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</si>
  <si>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</si>
  <si>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</si>
  <si>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</si>
  <si>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</si>
  <si>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</si>
  <si>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</si>
  <si>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</si>
  <si>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</si>
  <si>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</si>
  <si>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</si>
  <si>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</si>
  <si>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</si>
  <si>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</si>
  <si>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</si>
  <si>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</si>
  <si>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</si>
  <si>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</si>
  <si>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</si>
  <si>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</si>
  <si>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</si>
  <si>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</si>
  <si>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</si>
  <si>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</si>
  <si>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</si>
  <si>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</si>
  <si>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</si>
  <si>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</si>
  <si>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</si>
  <si>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</si>
  <si>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</si>
  <si>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</si>
  <si>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</si>
  <si>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</si>
  <si>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</si>
  <si>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</si>
  <si>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</si>
  <si>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</si>
  <si>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</si>
  <si>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</si>
  <si>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</si>
  <si>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</si>
  <si>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</si>
  <si>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</si>
  <si>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</si>
  <si>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</si>
  <si>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</si>
  <si>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</si>
  <si>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</si>
  <si>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</si>
  <si>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</si>
  <si>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</si>
  <si>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</si>
  <si>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</si>
  <si>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</si>
  <si>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</si>
  <si>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</si>
  <si>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</si>
  <si>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</si>
  <si>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</si>
  <si>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</si>
  <si>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</si>
  <si>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</si>
  <si>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</si>
  <si>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</si>
  <si>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</si>
  <si>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</si>
  <si>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</si>
  <si>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</si>
  <si>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</si>
  <si>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</si>
  <si>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</si>
  <si>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</si>
  <si>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</si>
  <si>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</si>
  <si>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</si>
  <si>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</si>
  <si>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</si>
  <si>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</si>
  <si>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</si>
  <si>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</si>
  <si>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</si>
  <si>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</si>
  <si>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</si>
  <si>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</si>
  <si>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</si>
  <si>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</si>
  <si>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</si>
  <si>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</si>
  <si>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</si>
  <si>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</si>
  <si>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</si>
  <si>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</si>
  <si>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</si>
  <si>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</si>
  <si>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</si>
  <si>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</si>
  <si>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</si>
  <si>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</si>
  <si>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</si>
  <si>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</si>
  <si>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</si>
  <si>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</si>
  <si>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</si>
  <si>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</si>
  <si>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</si>
  <si>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</si>
  <si>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</si>
  <si>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</si>
  <si>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</si>
  <si>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</si>
  <si>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</si>
  <si>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</si>
  <si>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</si>
  <si>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</si>
  <si>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</si>
  <si>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</si>
  <si>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</si>
  <si>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</si>
  <si>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</si>
  <si>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</si>
  <si>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</si>
  <si>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</si>
  <si>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</si>
  <si>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</si>
  <si>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</si>
  <si>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</si>
  <si>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</si>
  <si>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</si>
  <si>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</si>
  <si>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</si>
  <si>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</si>
  <si>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</si>
  <si>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</si>
  <si>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</si>
  <si>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</si>
  <si>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</si>
  <si>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</si>
  <si>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</si>
  <si>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</si>
  <si>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</si>
  <si>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</si>
  <si>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</si>
  <si>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</si>
  <si>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</si>
  <si>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</si>
  <si>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</si>
  <si>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</si>
  <si>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</si>
  <si>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</si>
  <si>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</si>
  <si>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</si>
  <si>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</si>
  <si>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</si>
  <si>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</si>
  <si>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</si>
  <si>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</si>
  <si>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</si>
  <si>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</si>
  <si>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</si>
  <si>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</si>
  <si>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</si>
  <si>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</si>
  <si>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</si>
  <si>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</si>
  <si>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</si>
  <si>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</si>
  <si>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</si>
  <si>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</si>
  <si>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</si>
  <si>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</si>
  <si>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</si>
  <si>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</si>
  <si>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</si>
  <si>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</si>
  <si>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</si>
  <si>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</si>
  <si>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</si>
  <si>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</si>
  <si>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</si>
  <si>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</si>
  <si>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</si>
  <si>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</si>
  <si>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</si>
  <si>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</si>
  <si>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</si>
  <si>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</si>
  <si>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</si>
  <si>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</si>
  <si>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</si>
  <si>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</si>
  <si>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</si>
  <si>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</si>
  <si>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</si>
  <si>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</si>
  <si>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</si>
  <si>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</si>
  <si>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</si>
  <si>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</si>
  <si>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</si>
  <si>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</si>
  <si>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</si>
  <si>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</si>
  <si>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</si>
  <si>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</si>
  <si>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</si>
  <si>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</si>
  <si>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</si>
  <si>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</si>
  <si>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</si>
  <si>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</si>
  <si>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</si>
  <si>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</si>
  <si>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</si>
  <si>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</si>
  <si>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</si>
  <si>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</si>
  <si>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</si>
  <si>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</si>
  <si>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</si>
  <si>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</si>
  <si>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</si>
  <si>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</si>
  <si>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</si>
  <si>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</si>
  <si>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</si>
  <si>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</si>
  <si>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</si>
  <si>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</si>
  <si>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</si>
  <si>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</si>
  <si>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</si>
  <si>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</si>
  <si>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</si>
  <si>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</si>
  <si>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</si>
  <si>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</si>
  <si>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</si>
  <si>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</si>
  <si>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</si>
  <si>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</si>
  <si>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</si>
  <si>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</si>
  <si>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</si>
  <si>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</si>
  <si>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</si>
  <si>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</si>
  <si>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</si>
  <si>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</si>
  <si>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</si>
  <si>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</si>
  <si>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</si>
  <si>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</si>
  <si>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</si>
  <si>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</si>
  <si>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</si>
  <si>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</si>
  <si>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</si>
  <si>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</si>
  <si>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</si>
  <si>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</si>
  <si>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</si>
  <si>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</si>
  <si>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</si>
  <si>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</si>
  <si>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</si>
  <si>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</si>
  <si>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</si>
  <si>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</si>
  <si>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</si>
  <si>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</si>
  <si>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</si>
  <si>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</si>
  <si>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</si>
  <si>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</si>
  <si>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</si>
  <si>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</si>
  <si>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</si>
  <si>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</si>
  <si>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</si>
  <si>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</si>
  <si>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</si>
  <si>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</si>
  <si>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</si>
  <si>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</si>
  <si>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</si>
  <si>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</si>
  <si>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</si>
  <si>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</si>
  <si>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</si>
  <si>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</si>
  <si>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</si>
  <si>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</si>
  <si>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</si>
  <si>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</si>
  <si>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</si>
  <si>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</si>
  <si>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</si>
  <si>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</si>
  <si>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</si>
  <si>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</si>
  <si>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</si>
  <si>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</si>
  <si>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</si>
  <si>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</si>
  <si>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</si>
  <si>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</si>
  <si>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</si>
  <si>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</si>
  <si>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</si>
  <si>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</si>
  <si>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</si>
  <si>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</si>
  <si>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</si>
  <si>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</si>
  <si>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</si>
  <si>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</si>
  <si>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</si>
  <si>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</si>
  <si>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</si>
  <si>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</si>
  <si>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</si>
  <si>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</si>
  <si>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</si>
  <si>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</si>
  <si>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</si>
  <si>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</si>
  <si>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</si>
  <si>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</si>
  <si>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</si>
  <si>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</si>
  <si>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</si>
  <si>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</si>
  <si>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</si>
  <si>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</si>
  <si>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</si>
  <si>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</si>
  <si>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</si>
  <si>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</si>
  <si>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</si>
  <si>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</si>
  <si>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</si>
  <si>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</si>
  <si>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</si>
  <si>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</si>
  <si>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</si>
  <si>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</si>
  <si>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</si>
  <si>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</si>
  <si>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</si>
  <si>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</si>
  <si>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</si>
  <si>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</si>
  <si>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</si>
  <si>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</si>
  <si>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</si>
  <si>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</si>
  <si>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</si>
  <si>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</si>
  <si>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</si>
  <si>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</si>
  <si>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</si>
  <si>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</si>
  <si>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</si>
  <si>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</si>
  <si>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</si>
  <si>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</si>
  <si>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</si>
  <si>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</si>
  <si>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</si>
  <si>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</si>
  <si>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</si>
  <si>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</si>
  <si>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</si>
  <si>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</si>
  <si>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</si>
  <si>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</si>
  <si>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</si>
  <si>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</si>
  <si>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</si>
  <si>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</si>
  <si>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</si>
  <si>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</si>
  <si>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</si>
  <si>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</si>
  <si>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</si>
  <si>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</si>
  <si>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</si>
  <si>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</si>
  <si>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</si>
  <si>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</si>
  <si>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</si>
  <si>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</si>
  <si>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</si>
  <si>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</si>
  <si>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</si>
  <si>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</si>
  <si>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</si>
  <si>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</si>
  <si>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</si>
  <si>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</si>
  <si>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</si>
  <si>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</si>
  <si>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</si>
  <si>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</si>
  <si>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</si>
  <si>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</si>
  <si>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</si>
  <si>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</si>
  <si>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</si>
  <si>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</si>
  <si>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</si>
  <si>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</si>
  <si>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</si>
  <si>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</si>
  <si>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</si>
  <si>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</si>
  <si>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</si>
  <si>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</si>
  <si>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</si>
  <si>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</si>
  <si>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</si>
  <si>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</si>
  <si>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</si>
  <si>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</si>
  <si>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</si>
  <si>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</si>
  <si>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</si>
  <si>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</si>
  <si>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</si>
  <si>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</si>
  <si>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</si>
  <si>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</si>
  <si>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</si>
  <si>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</si>
  <si>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</si>
  <si>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</si>
  <si>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</si>
  <si>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</si>
  <si>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</si>
  <si>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</si>
  <si>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</si>
  <si>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</si>
  <si>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</si>
  <si>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</si>
  <si>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</si>
  <si>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</si>
  <si>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</si>
  <si>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</si>
  <si>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</si>
  <si>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</si>
  <si>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</si>
  <si>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</si>
  <si>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</si>
  <si>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</si>
  <si>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</si>
  <si>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</si>
  <si>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</si>
  <si>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</si>
  <si>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</si>
  <si>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</si>
  <si>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</si>
  <si>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</si>
  <si>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</si>
  <si>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</si>
  <si>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</si>
  <si>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</si>
  <si>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</si>
  <si>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</si>
  <si>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</si>
  <si>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</si>
  <si>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</si>
  <si>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</si>
  <si>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</si>
  <si>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</si>
  <si>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</si>
  <si>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</si>
  <si>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</si>
  <si>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</si>
  <si>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</si>
  <si>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</si>
  <si>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</si>
  <si>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</si>
  <si>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</si>
  <si>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</si>
  <si>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</si>
  <si>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</si>
  <si>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</si>
  <si>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</si>
  <si>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</si>
  <si>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</si>
  <si>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</si>
  <si>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</si>
  <si>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</si>
  <si>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</si>
  <si>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</si>
  <si>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</si>
  <si>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</si>
  <si>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</si>
  <si>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</si>
  <si>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</si>
  <si>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</si>
  <si>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</si>
  <si>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</si>
  <si>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</si>
  <si>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</si>
  <si>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</si>
  <si>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</si>
  <si>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</si>
  <si>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</si>
  <si>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</si>
  <si>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</si>
  <si>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</si>
  <si>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</si>
  <si>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</si>
  <si>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</si>
  <si>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</si>
  <si>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</si>
  <si>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</si>
  <si>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</si>
  <si>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</si>
  <si>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</si>
  <si>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</si>
  <si>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</si>
  <si>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</si>
  <si>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</si>
  <si>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</si>
  <si>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</si>
  <si>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</si>
  <si>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</si>
  <si>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</si>
  <si>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</si>
  <si>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</si>
  <si>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</si>
  <si>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</si>
  <si>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</si>
  <si>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</si>
  <si>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</si>
  <si>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</si>
  <si>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</si>
  <si>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</si>
  <si>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</si>
  <si>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</si>
  <si>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</si>
  <si>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</si>
  <si>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</si>
  <si>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</si>
  <si>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</si>
  <si>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</si>
  <si>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</si>
  <si>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</si>
  <si>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</si>
  <si>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</si>
  <si>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</si>
  <si>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</si>
  <si>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</si>
  <si>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</si>
  <si>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</si>
  <si>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</si>
  <si>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</si>
  <si>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</si>
  <si>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</si>
  <si>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</si>
  <si>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</si>
  <si>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</si>
  <si>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</si>
  <si>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</si>
  <si>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</si>
  <si>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</si>
  <si>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</si>
  <si>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</si>
  <si>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</si>
  <si>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</si>
  <si>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</si>
  <si>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</si>
  <si>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</si>
  <si>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</si>
  <si>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</si>
  <si>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</si>
  <si>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</si>
  <si>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</si>
  <si>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</si>
  <si>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</si>
  <si>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</si>
  <si>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</si>
  <si>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</si>
  <si>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</si>
  <si>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</si>
  <si>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</si>
  <si>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</si>
  <si>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</si>
  <si>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</si>
  <si>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</si>
  <si>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</si>
  <si>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</si>
  <si>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</si>
  <si>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</si>
  <si>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</si>
  <si>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</si>
  <si>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</si>
  <si>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</si>
  <si>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</si>
  <si>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</si>
  <si>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</si>
  <si>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</si>
  <si>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</si>
  <si>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</si>
  <si>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</si>
  <si>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</si>
  <si>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</si>
  <si>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</si>
  <si>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</si>
  <si>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</si>
  <si>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</si>
  <si>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</si>
  <si>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</si>
  <si>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</si>
  <si>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</si>
  <si>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</si>
  <si>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</si>
  <si>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</si>
  <si>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</si>
  <si>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</si>
  <si>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</si>
  <si>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</si>
  <si>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</si>
  <si>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</si>
  <si>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</si>
  <si>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</si>
  <si>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</si>
  <si>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</si>
  <si>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</si>
  <si>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</si>
  <si>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</si>
  <si>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</si>
  <si>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</si>
  <si>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</si>
  <si>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</si>
  <si>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</si>
  <si>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</si>
  <si>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</si>
  <si>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</si>
  <si>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</si>
  <si>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</si>
  <si>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</si>
  <si>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</si>
  <si>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</si>
  <si>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</si>
  <si>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</si>
  <si>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</si>
  <si>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</si>
  <si>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</si>
  <si>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</si>
  <si>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</si>
  <si>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</si>
  <si>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</si>
  <si>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</si>
  <si>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</si>
  <si>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</si>
  <si>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</si>
  <si>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</si>
  <si>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</si>
  <si>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</si>
  <si>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</si>
  <si>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</si>
  <si>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</si>
  <si>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</si>
  <si>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</si>
  <si>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</si>
  <si>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</si>
  <si>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</si>
  <si>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</si>
  <si>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</si>
  <si>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</si>
  <si>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</si>
  <si>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</si>
  <si>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</si>
  <si>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</si>
  <si>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</si>
  <si>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</si>
  <si>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</si>
  <si>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</si>
  <si>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</si>
  <si>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</si>
  <si>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</si>
  <si>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</si>
  <si>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</si>
  <si>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</si>
  <si>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</si>
  <si>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</si>
  <si>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</si>
  <si>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</si>
  <si>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</si>
  <si>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</si>
  <si>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</si>
  <si>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</si>
  <si>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</si>
  <si>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</si>
  <si>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</si>
  <si>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</si>
  <si>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</si>
  <si>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</si>
  <si>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</si>
  <si>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</si>
  <si>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</si>
  <si>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</si>
  <si>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</si>
  <si>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</si>
  <si>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</si>
  <si>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</si>
  <si>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</si>
  <si>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</si>
  <si>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</si>
  <si>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</si>
  <si>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</si>
  <si>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</si>
  <si>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</si>
  <si>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</si>
  <si>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</si>
  <si>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</si>
  <si>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</si>
  <si>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</si>
  <si>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</si>
  <si>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</si>
  <si>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</si>
  <si>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</si>
  <si>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</si>
  <si>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</si>
  <si>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</si>
  <si>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</si>
  <si>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</si>
  <si>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</si>
  <si>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</si>
  <si>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</si>
  <si>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</si>
  <si>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</si>
  <si>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</si>
  <si>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</si>
  <si>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</si>
  <si>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</si>
  <si>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</si>
  <si>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</si>
  <si>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</si>
  <si>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</si>
  <si>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</si>
  <si>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</si>
  <si>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</si>
  <si>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</si>
  <si>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</si>
  <si>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</si>
  <si>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</si>
  <si>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</si>
  <si>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</si>
  <si>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</si>
  <si>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</si>
  <si>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</si>
  <si>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</si>
  <si>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</si>
  <si>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</si>
  <si>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</si>
  <si>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</si>
  <si>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</si>
  <si>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</si>
  <si>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</si>
  <si>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</si>
  <si>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</si>
  <si>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</si>
  <si>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</si>
  <si>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</si>
  <si>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</si>
  <si>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</si>
  <si>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</si>
  <si>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</si>
  <si>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</si>
  <si>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</si>
  <si>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</si>
  <si>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</si>
  <si>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</si>
  <si>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</si>
  <si>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</si>
  <si>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</si>
  <si>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</si>
  <si>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</si>
  <si>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</si>
  <si>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</si>
  <si>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</si>
  <si>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</si>
  <si>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</si>
  <si>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</si>
  <si>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</si>
  <si>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</si>
  <si>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</si>
  <si>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</si>
  <si>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</si>
  <si>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</si>
  <si>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</si>
  <si>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</si>
  <si>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</si>
  <si>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</si>
  <si>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</si>
  <si>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</si>
  <si>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</si>
  <si>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</si>
  <si>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</si>
  <si>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</si>
  <si>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</si>
  <si>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</si>
  <si>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</si>
  <si>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</si>
  <si>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</si>
  <si>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</si>
  <si>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</si>
  <si>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</si>
  <si>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</si>
  <si>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</si>
  <si>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</si>
  <si>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</si>
  <si>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</si>
  <si>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</si>
  <si>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</si>
  <si>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</si>
  <si>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</si>
  <si>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</si>
  <si>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</si>
  <si>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</si>
  <si>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</si>
  <si>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</si>
  <si>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</si>
  <si>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</si>
  <si>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</si>
  <si>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</si>
  <si>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</si>
  <si>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</si>
  <si>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</si>
  <si>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</si>
  <si>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</si>
  <si>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</si>
  <si>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</si>
  <si>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</si>
  <si>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</si>
  <si>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</si>
  <si>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</si>
  <si>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</si>
  <si>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</si>
  <si>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</si>
  <si>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</si>
  <si>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</si>
  <si>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</si>
  <si>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</si>
  <si>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</si>
  <si>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</si>
  <si>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</si>
  <si>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</si>
  <si>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</si>
  <si>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</si>
  <si>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</si>
  <si>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</si>
  <si>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</si>
  <si>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</si>
  <si>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</si>
  <si>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</si>
  <si>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</si>
  <si>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</si>
  <si>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</si>
  <si>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</si>
  <si>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</si>
  <si>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</si>
  <si>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</si>
  <si>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</si>
  <si>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</si>
  <si>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</si>
  <si>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</si>
  <si>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</si>
  <si>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</si>
  <si>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</si>
  <si>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</si>
  <si>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</si>
  <si>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</si>
  <si>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</si>
  <si>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</si>
  <si>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</si>
  <si>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</si>
  <si>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</si>
  <si>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</si>
  <si>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</si>
  <si>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</si>
  <si>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</si>
  <si>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</si>
  <si>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</si>
  <si>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</si>
  <si>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</si>
  <si>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</si>
  <si>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</si>
  <si>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</si>
  <si>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</si>
  <si>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</si>
  <si>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</si>
  <si>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</si>
  <si>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</si>
  <si>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</si>
  <si>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</si>
  <si>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</si>
  <si>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</si>
  <si>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</si>
  <si>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</si>
  <si>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</si>
  <si>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</si>
  <si>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</si>
  <si>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</si>
  <si>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</si>
  <si>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</si>
  <si>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</si>
  <si>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</si>
  <si>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</si>
  <si>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</si>
  <si>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</si>
  <si>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</si>
  <si>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</si>
  <si>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</si>
  <si>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</si>
  <si>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</si>
  <si>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</si>
  <si>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</si>
  <si>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</si>
  <si>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</si>
  <si>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</si>
  <si>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</si>
  <si>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</si>
  <si>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</si>
  <si>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</si>
  <si>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</si>
  <si>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</si>
  <si>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</si>
  <si>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</si>
  <si>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</si>
  <si>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</si>
  <si>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</si>
  <si>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</si>
  <si>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</si>
  <si>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</si>
  <si>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</si>
  <si>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</si>
  <si>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</si>
  <si>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</si>
  <si>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</si>
  <si>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</si>
  <si>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</si>
  <si>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</si>
  <si>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</si>
  <si>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</si>
  <si>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</si>
  <si>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</si>
  <si>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</si>
  <si>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</si>
  <si>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</si>
  <si>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</si>
  <si>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</si>
  <si>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</si>
  <si>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</si>
  <si>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</si>
  <si>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</si>
  <si>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</si>
  <si>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</si>
  <si>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</si>
  <si>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</si>
  <si>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</si>
  <si>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</si>
  <si>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</si>
  <si>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</si>
  <si>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</si>
  <si>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</si>
  <si>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</si>
  <si>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</si>
  <si>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</si>
  <si>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</si>
  <si>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</si>
  <si>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</si>
  <si>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</si>
  <si>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</si>
  <si>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</si>
  <si>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</si>
  <si>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</si>
  <si>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</si>
  <si>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</si>
  <si>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</si>
  <si>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</si>
  <si>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</si>
  <si>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</si>
  <si>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</si>
  <si>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</si>
  <si>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</si>
  <si>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</si>
  <si>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</si>
  <si>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</si>
  <si>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</si>
  <si>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</si>
  <si>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</si>
  <si>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</si>
  <si>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</si>
  <si>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</si>
  <si>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</si>
  <si>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</si>
  <si>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</si>
  <si>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</si>
  <si>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</si>
  <si>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</si>
  <si>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</si>
  <si>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</si>
  <si>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</si>
  <si>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</si>
  <si>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</si>
  <si>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</si>
  <si>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</si>
  <si>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</si>
  <si>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</si>
  <si>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</si>
  <si>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</si>
  <si>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</si>
  <si>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</si>
  <si>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</si>
  <si>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</si>
  <si>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</si>
  <si>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</si>
  <si>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</si>
  <si>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</si>
  <si>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</si>
  <si>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</si>
  <si>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</si>
  <si>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</si>
  <si>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</si>
  <si>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</si>
  <si>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</si>
  <si>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</si>
  <si>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</si>
  <si>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</si>
  <si>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</si>
  <si>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</si>
  <si>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</si>
  <si>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</si>
  <si>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</si>
  <si>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</si>
  <si>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</si>
  <si>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</si>
  <si>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</si>
  <si>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</si>
  <si>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</si>
  <si>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</si>
  <si>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</si>
  <si>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</si>
  <si>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</si>
  <si>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</si>
  <si>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</si>
  <si>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Table A: Regional breakdown of external claims of UK-owned monetary financial institutions - End-Q2 2019</t>
  </si>
  <si>
    <r>
      <t xml:space="preserve">UK-owned monetary financial institutions and their branches and subsidiaries worldwide reported an increase in consolidated </t>
    </r>
    <r>
      <rPr>
        <sz val="10"/>
        <color rgb="FF5F64BD"/>
        <rFont val="Arial"/>
        <family val="2"/>
      </rPr>
      <t>external claims on an ultimate risk basis</t>
    </r>
    <r>
      <rPr>
        <sz val="10"/>
        <color rgb="FF5F64DC"/>
        <rFont val="Arial"/>
        <family val="2"/>
      </rPr>
      <t xml:space="preserve"> </t>
    </r>
    <r>
      <rPr>
        <sz val="10"/>
        <rFont val="Arial"/>
        <family val="2"/>
      </rPr>
      <t>of $85.5 billion during 2019 Q2, to a level of $3,624.4 billion.</t>
    </r>
  </si>
  <si>
    <t xml:space="preserve">By sector, the largest increase was on the other financial corporations, up $49.0 billion to a level of $765.2 billion. </t>
  </si>
  <si>
    <t xml:space="preserve">By region, the largest increase in claims was on Developed Countries, up $52.1 billion to a level of $2,095.1 billion. </t>
  </si>
  <si>
    <t>Q2 2019</t>
  </si>
  <si>
    <t>End - Q2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</si>
</sst>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96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9"/>
      <color rgb="FF7181C1"/>
      <name val="Arial"/>
      <family val="2"/>
    </font>
    <font>
      <sz val="10"/>
      <color rgb="FF5F64BD"/>
      <name val="Arial"/>
      <family val="2"/>
    </font>
    <font>
      <sz val="10"/>
      <color rgb="FF5F64DC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  <border>
      <left/>
      <right/>
      <top style="dotted">
        <color indexed="64"/>
      </top>
      <bottom/>
      <diagonal/>
    </border>
  </borders>
  <cellStyleXfs count="160">
    <xf numFmtId="165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51" fillId="8" borderId="17" applyNumberFormat="0" applyFont="0" applyAlignment="0" applyProtection="0"/>
    <xf numFmtId="165" fontId="52" fillId="0" borderId="0"/>
    <xf numFmtId="165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58" fillId="0" borderId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45" fillId="19" borderId="0" applyNumberFormat="0" applyBorder="0" applyAlignment="0" applyProtection="0"/>
    <xf numFmtId="0" fontId="45" fillId="22" borderId="0" applyNumberFormat="0" applyBorder="0" applyAlignment="0" applyProtection="0"/>
    <xf numFmtId="0" fontId="45" fillId="25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16" borderId="0" applyNumberFormat="0" applyBorder="0" applyAlignment="0" applyProtection="0"/>
    <xf numFmtId="0" fontId="45" fillId="29" borderId="0" applyNumberFormat="0" applyBorder="0" applyAlignment="0" applyProtection="0"/>
    <xf numFmtId="0" fontId="45" fillId="33" borderId="0" applyNumberFormat="0" applyBorder="0" applyAlignment="0" applyProtection="0"/>
    <xf numFmtId="0" fontId="69" fillId="11" borderId="0" applyNumberFormat="0" applyBorder="0" applyAlignment="0" applyProtection="0"/>
    <xf numFmtId="0" fontId="70" fillId="14" borderId="25" applyNumberFormat="0" applyAlignment="0" applyProtection="0"/>
    <xf numFmtId="0" fontId="43" fillId="15" borderId="28" applyNumberFormat="0" applyAlignment="0" applyProtection="0"/>
    <xf numFmtId="0" fontId="71" fillId="0" borderId="0" applyNumberFormat="0" applyFill="0" applyBorder="0" applyAlignment="0" applyProtection="0"/>
    <xf numFmtId="0" fontId="72" fillId="10" borderId="0" applyNumberFormat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6" fillId="13" borderId="25" applyNumberFormat="0" applyAlignment="0" applyProtection="0"/>
    <xf numFmtId="0" fontId="77" fillId="0" borderId="27" applyNumberFormat="0" applyFill="0" applyAlignment="0" applyProtection="0"/>
    <xf numFmtId="0" fontId="78" fillId="12" borderId="0" applyNumberFormat="0" applyBorder="0" applyAlignment="0" applyProtection="0"/>
    <xf numFmtId="0" fontId="60" fillId="0" borderId="0"/>
    <xf numFmtId="0" fontId="9" fillId="8" borderId="17" applyNumberFormat="0" applyFont="0" applyAlignment="0" applyProtection="0"/>
    <xf numFmtId="0" fontId="79" fillId="14" borderId="26" applyNumberFormat="0" applyAlignment="0" applyProtection="0"/>
    <xf numFmtId="0" fontId="44" fillId="0" borderId="29" applyNumberFormat="0" applyFill="0" applyAlignment="0" applyProtection="0"/>
    <xf numFmtId="0" fontId="80" fillId="0" borderId="0" applyNumberFormat="0" applyFill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72" fillId="10" borderId="0" applyNumberFormat="0" applyBorder="0" applyAlignment="0" applyProtection="0"/>
    <xf numFmtId="0" fontId="69" fillId="11" borderId="0" applyNumberFormat="0" applyBorder="0" applyAlignment="0" applyProtection="0"/>
    <xf numFmtId="0" fontId="78" fillId="12" borderId="0" applyNumberFormat="0" applyBorder="0" applyAlignment="0" applyProtection="0"/>
    <xf numFmtId="0" fontId="76" fillId="13" borderId="25" applyNumberFormat="0" applyAlignment="0" applyProtection="0"/>
    <xf numFmtId="0" fontId="79" fillId="14" borderId="26" applyNumberFormat="0" applyAlignment="0" applyProtection="0"/>
    <xf numFmtId="0" fontId="70" fillId="14" borderId="25" applyNumberFormat="0" applyAlignment="0" applyProtection="0"/>
    <xf numFmtId="0" fontId="77" fillId="0" borderId="27" applyNumberFormat="0" applyFill="0" applyAlignment="0" applyProtection="0"/>
    <xf numFmtId="0" fontId="43" fillId="15" borderId="28" applyNumberFormat="0" applyAlignment="0" applyProtection="0"/>
    <xf numFmtId="0" fontId="8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4" fillId="0" borderId="29" applyNumberFormat="0" applyFill="0" applyAlignment="0" applyProtection="0"/>
    <xf numFmtId="0" fontId="45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45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5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5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45" fillId="36" borderId="0" applyNumberFormat="0" applyBorder="0" applyAlignment="0" applyProtection="0"/>
    <xf numFmtId="165" fontId="51" fillId="0" borderId="0"/>
    <xf numFmtId="165" fontId="51" fillId="0" borderId="0"/>
    <xf numFmtId="0" fontId="8" fillId="8" borderId="17" applyNumberFormat="0" applyFont="0" applyAlignment="0" applyProtection="0"/>
    <xf numFmtId="0" fontId="7" fillId="0" borderId="0"/>
    <xf numFmtId="0" fontId="12" fillId="0" borderId="0"/>
    <xf numFmtId="0" fontId="12" fillId="0" borderId="0"/>
    <xf numFmtId="0" fontId="6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/>
    <xf numFmtId="0" fontId="5" fillId="0" borderId="0"/>
    <xf numFmtId="0" fontId="13" fillId="0" borderId="0"/>
    <xf numFmtId="0" fontId="13" fillId="0" borderId="0"/>
    <xf numFmtId="0" fontId="12" fillId="0" borderId="0"/>
    <xf numFmtId="0" fontId="4" fillId="0" borderId="0"/>
    <xf numFmtId="0" fontId="87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51" fillId="0" borderId="0"/>
    <xf numFmtId="0" fontId="13" fillId="0" borderId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8" borderId="17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8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455">
    <xf numFmtId="165" fontId="0" fillId="0" borderId="0" xfId="0"/>
    <xf numFmtId="168" fontId="15" fillId="0" borderId="0" xfId="0" applyNumberFormat="1" applyFont="1" applyAlignment="1" applyProtection="1">
      <alignment horizontal="right" vertical="center"/>
    </xf>
    <xf numFmtId="165" fontId="16" fillId="0" borderId="0" xfId="0" applyNumberFormat="1" applyFont="1" applyBorder="1" applyAlignment="1" applyProtection="1">
      <alignment horizontal="left"/>
    </xf>
    <xf numFmtId="168" fontId="15" fillId="0" borderId="1" xfId="0" applyNumberFormat="1" applyFont="1" applyBorder="1" applyAlignment="1" applyProtection="1">
      <alignment horizontal="right" vertical="center"/>
    </xf>
    <xf numFmtId="0" fontId="12" fillId="0" borderId="0" xfId="3"/>
    <xf numFmtId="0" fontId="12" fillId="0" borderId="0" xfId="3" applyBorder="1"/>
    <xf numFmtId="0" fontId="20" fillId="0" borderId="0" xfId="3" applyFont="1" applyBorder="1"/>
    <xf numFmtId="0" fontId="16" fillId="0" borderId="0" xfId="3" applyFont="1" applyBorder="1" applyAlignment="1">
      <alignment horizontal="left" vertical="center"/>
    </xf>
    <xf numFmtId="0" fontId="12" fillId="0" borderId="0" xfId="3" applyAlignment="1">
      <alignment vertical="center"/>
    </xf>
    <xf numFmtId="167" fontId="21" fillId="0" borderId="0" xfId="3" applyNumberFormat="1" applyFont="1" applyBorder="1" applyAlignment="1">
      <alignment horizontal="right"/>
    </xf>
    <xf numFmtId="1" fontId="21" fillId="0" borderId="0" xfId="3" applyNumberFormat="1" applyFont="1" applyBorder="1" applyAlignment="1">
      <alignment horizontal="right" vertical="center"/>
    </xf>
    <xf numFmtId="0" fontId="12" fillId="0" borderId="0" xfId="3" applyFont="1" applyBorder="1"/>
    <xf numFmtId="169" fontId="12" fillId="0" borderId="0" xfId="3" applyNumberFormat="1" applyBorder="1"/>
    <xf numFmtId="170" fontId="12" fillId="0" borderId="0" xfId="3" applyNumberFormat="1"/>
    <xf numFmtId="171" fontId="12" fillId="0" borderId="0" xfId="3" applyNumberFormat="1" applyAlignment="1">
      <alignment vertical="center"/>
    </xf>
    <xf numFmtId="172" fontId="12" fillId="0" borderId="0" xfId="3" applyNumberFormat="1" applyAlignment="1">
      <alignment vertical="center"/>
    </xf>
    <xf numFmtId="0" fontId="23" fillId="0" borderId="0" xfId="3" applyFont="1" applyFill="1" applyAlignment="1">
      <alignment horizontal="left"/>
    </xf>
    <xf numFmtId="165" fontId="13" fillId="0" borderId="0" xfId="0" applyFont="1" applyFill="1"/>
    <xf numFmtId="165" fontId="22" fillId="0" borderId="0" xfId="0" applyFont="1"/>
    <xf numFmtId="165" fontId="26" fillId="0" borderId="0" xfId="0" applyNumberFormat="1" applyFont="1" applyBorder="1" applyAlignment="1" applyProtection="1">
      <alignment horizontal="left" wrapText="1"/>
    </xf>
    <xf numFmtId="165" fontId="26" fillId="0" borderId="0" xfId="0" applyFont="1"/>
    <xf numFmtId="165" fontId="24" fillId="0" borderId="1" xfId="0" applyFont="1" applyBorder="1" applyAlignment="1">
      <alignment horizontal="left"/>
    </xf>
    <xf numFmtId="165" fontId="26" fillId="0" borderId="1" xfId="0" applyFont="1" applyBorder="1"/>
    <xf numFmtId="165" fontId="27" fillId="0" borderId="1" xfId="0" applyFont="1" applyBorder="1" applyAlignment="1">
      <alignment horizontal="left"/>
    </xf>
    <xf numFmtId="165" fontId="28" fillId="0" borderId="1" xfId="0" applyFont="1" applyBorder="1" applyAlignment="1">
      <alignment wrapText="1"/>
    </xf>
    <xf numFmtId="165" fontId="29" fillId="0" borderId="1" xfId="0" applyFont="1" applyBorder="1" applyAlignment="1">
      <alignment wrapText="1"/>
    </xf>
    <xf numFmtId="165" fontId="30" fillId="0" borderId="0" xfId="0" applyFont="1"/>
    <xf numFmtId="165" fontId="22" fillId="0" borderId="0" xfId="0" applyFont="1" applyBorder="1" applyAlignment="1">
      <alignment wrapText="1"/>
    </xf>
    <xf numFmtId="165" fontId="30" fillId="0" borderId="0" xfId="0" applyFont="1" applyBorder="1"/>
    <xf numFmtId="165" fontId="27" fillId="0" borderId="0" xfId="0" applyFont="1" applyAlignment="1">
      <alignment horizontal="right"/>
    </xf>
    <xf numFmtId="49" fontId="24" fillId="0" borderId="0" xfId="0" applyNumberFormat="1" applyFont="1" applyBorder="1" applyAlignment="1">
      <alignment vertical="top"/>
    </xf>
    <xf numFmtId="165" fontId="30" fillId="0" borderId="0" xfId="0" applyFont="1" applyAlignment="1">
      <alignment vertical="top"/>
    </xf>
    <xf numFmtId="165" fontId="24" fillId="0" borderId="0" xfId="0" applyFont="1" applyBorder="1" applyAlignment="1">
      <alignment vertical="top" wrapText="1"/>
    </xf>
    <xf numFmtId="165" fontId="22" fillId="0" borderId="0" xfId="0" applyFont="1" applyBorder="1" applyAlignment="1">
      <alignment vertical="top" wrapText="1"/>
    </xf>
    <xf numFmtId="165" fontId="14" fillId="0" borderId="0" xfId="0" applyFont="1" applyBorder="1" applyAlignment="1">
      <alignment horizontal="left"/>
    </xf>
    <xf numFmtId="165" fontId="13" fillId="2" borderId="0" xfId="0" applyFont="1" applyFill="1" applyAlignment="1">
      <alignment horizontal="center"/>
    </xf>
    <xf numFmtId="165" fontId="27" fillId="0" borderId="0" xfId="0" applyFont="1" applyAlignment="1">
      <alignment vertical="top"/>
    </xf>
    <xf numFmtId="165" fontId="27" fillId="0" borderId="0" xfId="0" applyFont="1" applyBorder="1" applyAlignment="1">
      <alignment vertical="top"/>
    </xf>
    <xf numFmtId="165" fontId="27" fillId="0" borderId="0" xfId="0" applyFont="1" applyBorder="1" applyAlignment="1">
      <alignment horizontal="right" vertical="top"/>
    </xf>
    <xf numFmtId="165" fontId="27" fillId="0" borderId="0" xfId="0" applyFont="1" applyBorder="1" applyAlignment="1">
      <alignment horizontal="right" vertical="top" wrapText="1"/>
    </xf>
    <xf numFmtId="165" fontId="27" fillId="0" borderId="0" xfId="0" applyFont="1" applyBorder="1" applyAlignment="1">
      <alignment horizontal="center" vertical="top"/>
    </xf>
    <xf numFmtId="165" fontId="27" fillId="0" borderId="0" xfId="0" applyNumberFormat="1" applyFont="1" applyBorder="1" applyAlignment="1" applyProtection="1">
      <alignment horizontal="right" vertical="top"/>
    </xf>
    <xf numFmtId="165" fontId="31" fillId="0" borderId="0" xfId="0" quotePrefix="1" applyFont="1" applyBorder="1" applyAlignment="1">
      <alignment horizontal="center" vertical="top"/>
    </xf>
    <xf numFmtId="165" fontId="27" fillId="0" borderId="0" xfId="0" applyNumberFormat="1" applyFont="1" applyAlignment="1" applyProtection="1">
      <alignment horizontal="right" vertical="top"/>
    </xf>
    <xf numFmtId="165" fontId="24" fillId="0" borderId="0" xfId="0" applyFont="1" applyBorder="1" applyAlignment="1">
      <alignment horizontal="right" vertical="top"/>
    </xf>
    <xf numFmtId="165" fontId="27" fillId="0" borderId="0" xfId="0" applyFont="1" applyAlignment="1">
      <alignment horizontal="right" vertical="top"/>
    </xf>
    <xf numFmtId="165" fontId="27" fillId="0" borderId="0" xfId="0" applyFont="1" applyAlignment="1">
      <alignment horizontal="right" vertical="top" wrapText="1"/>
    </xf>
    <xf numFmtId="0" fontId="24" fillId="0" borderId="0" xfId="0" applyNumberFormat="1" applyFont="1" applyAlignment="1">
      <alignment horizontal="left" vertical="top"/>
    </xf>
    <xf numFmtId="165" fontId="27" fillId="0" borderId="0" xfId="0" applyFont="1" applyAlignment="1">
      <alignment horizontal="left" vertical="top"/>
    </xf>
    <xf numFmtId="165" fontId="32" fillId="0" borderId="0" xfId="0" applyFont="1" applyAlignment="1">
      <alignment horizontal="right" vertical="top"/>
    </xf>
    <xf numFmtId="165" fontId="33" fillId="0" borderId="0" xfId="0" applyFont="1" applyAlignment="1">
      <alignment horizontal="left" vertical="top"/>
    </xf>
    <xf numFmtId="165" fontId="27" fillId="0" borderId="0" xfId="0" applyNumberFormat="1" applyFont="1" applyAlignment="1" applyProtection="1">
      <alignment horizontal="left" vertical="top"/>
    </xf>
    <xf numFmtId="165" fontId="34" fillId="0" borderId="0" xfId="0" applyFont="1" applyAlignment="1">
      <alignment vertical="top"/>
    </xf>
    <xf numFmtId="165" fontId="34" fillId="0" borderId="0" xfId="0" applyFont="1" applyAlignment="1">
      <alignment horizontal="left" vertical="top"/>
    </xf>
    <xf numFmtId="165" fontId="35" fillId="0" borderId="0" xfId="0" applyFont="1" applyAlignment="1">
      <alignment horizontal="right" vertical="top"/>
    </xf>
    <xf numFmtId="165" fontId="34" fillId="0" borderId="0" xfId="0" applyNumberFormat="1" applyFont="1" applyAlignment="1" applyProtection="1">
      <alignment horizontal="left" vertical="top"/>
    </xf>
    <xf numFmtId="0" fontId="27" fillId="0" borderId="0" xfId="0" applyNumberFormat="1" applyFont="1" applyAlignment="1">
      <alignment horizontal="left" vertical="top"/>
    </xf>
    <xf numFmtId="165" fontId="24" fillId="0" borderId="0" xfId="0" applyFont="1" applyAlignment="1">
      <alignment horizontal="left" vertical="top"/>
    </xf>
    <xf numFmtId="165" fontId="24" fillId="0" borderId="0" xfId="0" applyFont="1" applyAlignment="1">
      <alignment horizontal="right" vertical="top"/>
    </xf>
    <xf numFmtId="37" fontId="27" fillId="0" borderId="0" xfId="0" applyNumberFormat="1" applyFont="1" applyAlignment="1" applyProtection="1">
      <alignment vertical="top"/>
    </xf>
    <xf numFmtId="166" fontId="27" fillId="0" borderId="0" xfId="0" applyNumberFormat="1" applyFont="1" applyAlignment="1" applyProtection="1">
      <alignment horizontal="left" vertical="top"/>
    </xf>
    <xf numFmtId="166" fontId="27" fillId="0" borderId="0" xfId="0" applyNumberFormat="1" applyFont="1" applyAlignment="1" applyProtection="1">
      <alignment horizontal="right" vertical="top"/>
    </xf>
    <xf numFmtId="166" fontId="24" fillId="0" borderId="0" xfId="0" applyNumberFormat="1" applyFont="1" applyAlignment="1" applyProtection="1">
      <alignment horizontal="right" vertical="top"/>
    </xf>
    <xf numFmtId="166" fontId="27" fillId="0" borderId="0" xfId="0" applyNumberFormat="1" applyFont="1" applyAlignment="1">
      <alignment horizontal="left" vertical="top"/>
    </xf>
    <xf numFmtId="168" fontId="27" fillId="0" borderId="0" xfId="0" applyNumberFormat="1" applyFont="1" applyBorder="1" applyAlignment="1">
      <alignment vertical="top"/>
    </xf>
    <xf numFmtId="168" fontId="27" fillId="0" borderId="0" xfId="0" applyNumberFormat="1" applyFont="1" applyBorder="1" applyAlignment="1" applyProtection="1">
      <alignment horizontal="right" vertical="top"/>
    </xf>
    <xf numFmtId="166" fontId="27" fillId="0" borderId="0" xfId="0" applyNumberFormat="1" applyFont="1" applyBorder="1" applyAlignment="1">
      <alignment horizontal="right" vertical="top"/>
    </xf>
    <xf numFmtId="166" fontId="27" fillId="0" borderId="0" xfId="0" applyNumberFormat="1" applyFont="1" applyBorder="1" applyAlignment="1" applyProtection="1">
      <alignment horizontal="right" vertical="top"/>
    </xf>
    <xf numFmtId="37" fontId="27" fillId="0" borderId="0" xfId="0" applyNumberFormat="1" applyFont="1" applyBorder="1" applyAlignment="1" applyProtection="1">
      <alignment vertical="top"/>
    </xf>
    <xf numFmtId="165" fontId="27" fillId="0" borderId="0" xfId="0" applyNumberFormat="1" applyFont="1" applyBorder="1" applyAlignment="1" applyProtection="1">
      <alignment horizontal="left" vertical="top"/>
    </xf>
    <xf numFmtId="37" fontId="24" fillId="0" borderId="0" xfId="0" applyNumberFormat="1" applyFont="1" applyAlignment="1" applyProtection="1">
      <alignment vertical="top"/>
    </xf>
    <xf numFmtId="165" fontId="24" fillId="0" borderId="0" xfId="0" applyFont="1" applyAlignment="1">
      <alignment vertical="top"/>
    </xf>
    <xf numFmtId="166" fontId="24" fillId="0" borderId="0" xfId="0" applyNumberFormat="1" applyFont="1" applyAlignment="1" applyProtection="1">
      <alignment horizontal="left" vertical="top"/>
    </xf>
    <xf numFmtId="166" fontId="27" fillId="0" borderId="0" xfId="0" applyNumberFormat="1" applyFont="1" applyAlignment="1">
      <alignment horizontal="right" vertical="top"/>
    </xf>
    <xf numFmtId="168" fontId="27" fillId="0" borderId="0" xfId="0" applyNumberFormat="1" applyFont="1" applyBorder="1" applyAlignment="1">
      <alignment horizontal="right" vertical="top"/>
    </xf>
    <xf numFmtId="166" fontId="27" fillId="0" borderId="0" xfId="0" applyNumberFormat="1" applyFont="1" applyBorder="1" applyAlignment="1">
      <alignment vertical="top"/>
    </xf>
    <xf numFmtId="165" fontId="24" fillId="0" borderId="0" xfId="0" applyFont="1" applyBorder="1" applyAlignment="1">
      <alignment horizontal="left" vertical="top"/>
    </xf>
    <xf numFmtId="168" fontId="24" fillId="0" borderId="0" xfId="0" applyNumberFormat="1" applyFont="1" applyBorder="1" applyAlignment="1">
      <alignment vertical="top"/>
    </xf>
    <xf numFmtId="168" fontId="24" fillId="0" borderId="0" xfId="0" applyNumberFormat="1" applyFont="1" applyBorder="1" applyAlignment="1" applyProtection="1">
      <alignment horizontal="right" vertical="top"/>
    </xf>
    <xf numFmtId="166" fontId="24" fillId="0" borderId="0" xfId="0" applyNumberFormat="1" applyFont="1" applyBorder="1" applyAlignment="1">
      <alignment horizontal="right" vertical="top"/>
    </xf>
    <xf numFmtId="166" fontId="24" fillId="0" borderId="0" xfId="0" applyNumberFormat="1" applyFont="1" applyBorder="1" applyAlignment="1" applyProtection="1">
      <alignment horizontal="right" vertical="top"/>
    </xf>
    <xf numFmtId="37" fontId="24" fillId="0" borderId="0" xfId="0" applyNumberFormat="1" applyFont="1" applyBorder="1" applyAlignment="1" applyProtection="1">
      <alignment vertical="top"/>
    </xf>
    <xf numFmtId="165" fontId="24" fillId="0" borderId="0" xfId="0" applyFont="1" applyBorder="1" applyAlignment="1">
      <alignment vertical="top"/>
    </xf>
    <xf numFmtId="165" fontId="24" fillId="0" borderId="0" xfId="0" applyNumberFormat="1" applyFont="1" applyBorder="1" applyAlignment="1" applyProtection="1">
      <alignment horizontal="left" vertical="top"/>
    </xf>
    <xf numFmtId="168" fontId="27" fillId="0" borderId="0" xfId="0" applyNumberFormat="1" applyFont="1" applyAlignment="1" applyProtection="1">
      <alignment horizontal="right" vertical="top"/>
    </xf>
    <xf numFmtId="165" fontId="27" fillId="0" borderId="0" xfId="0" applyNumberFormat="1" applyFont="1" applyBorder="1" applyAlignment="1" applyProtection="1">
      <alignment vertical="top"/>
    </xf>
    <xf numFmtId="168" fontId="24" fillId="0" borderId="0" xfId="0" applyNumberFormat="1" applyFont="1" applyAlignment="1" applyProtection="1">
      <alignment horizontal="right" vertical="top"/>
    </xf>
    <xf numFmtId="165" fontId="24" fillId="0" borderId="0" xfId="0" applyNumberFormat="1" applyFont="1" applyAlignment="1" applyProtection="1">
      <alignment horizontal="left" vertical="top"/>
    </xf>
    <xf numFmtId="166" fontId="27" fillId="0" borderId="0" xfId="0" applyNumberFormat="1" applyFont="1" applyBorder="1" applyAlignment="1">
      <alignment horizontal="left" vertical="top"/>
    </xf>
    <xf numFmtId="165" fontId="27" fillId="0" borderId="1" xfId="0" applyFont="1" applyBorder="1" applyAlignment="1">
      <alignment vertical="top"/>
    </xf>
    <xf numFmtId="165" fontId="27" fillId="0" borderId="1" xfId="0" applyFont="1" applyBorder="1" applyAlignment="1">
      <alignment horizontal="left" vertical="top"/>
    </xf>
    <xf numFmtId="165" fontId="24" fillId="0" borderId="0" xfId="0" applyFont="1" applyAlignment="1">
      <alignment horizontal="left"/>
    </xf>
    <xf numFmtId="0" fontId="27" fillId="0" borderId="0" xfId="4" applyFont="1"/>
    <xf numFmtId="173" fontId="37" fillId="0" borderId="2" xfId="1" applyNumberFormat="1" applyFont="1" applyBorder="1" applyAlignment="1" applyProtection="1"/>
    <xf numFmtId="165" fontId="27" fillId="0" borderId="0" xfId="0" applyFont="1"/>
    <xf numFmtId="165" fontId="27" fillId="0" borderId="0" xfId="0" applyFont="1" applyAlignment="1">
      <alignment horizontal="left"/>
    </xf>
    <xf numFmtId="0" fontId="27" fillId="0" borderId="0" xfId="4" applyFont="1" applyAlignment="1"/>
    <xf numFmtId="0" fontId="27" fillId="0" borderId="0" xfId="4" applyFont="1" applyAlignment="1">
      <alignment horizontal="left"/>
    </xf>
    <xf numFmtId="169" fontId="27" fillId="0" borderId="0" xfId="4" applyNumberFormat="1" applyFont="1" applyBorder="1" applyAlignment="1">
      <alignment horizontal="right"/>
    </xf>
    <xf numFmtId="165" fontId="39" fillId="0" borderId="0" xfId="0" applyFont="1" applyAlignment="1"/>
    <xf numFmtId="165" fontId="40" fillId="0" borderId="0" xfId="0" applyFont="1" applyAlignment="1"/>
    <xf numFmtId="37" fontId="39" fillId="0" borderId="0" xfId="0" applyNumberFormat="1" applyFont="1" applyAlignment="1" applyProtection="1"/>
    <xf numFmtId="165" fontId="40" fillId="0" borderId="0" xfId="0" applyNumberFormat="1" applyFont="1" applyAlignment="1" applyProtection="1">
      <alignment horizontal="left"/>
    </xf>
    <xf numFmtId="165" fontId="39" fillId="0" borderId="0" xfId="0" applyNumberFormat="1" applyFont="1" applyAlignment="1" applyProtection="1">
      <alignment horizontal="left"/>
    </xf>
    <xf numFmtId="165" fontId="39" fillId="0" borderId="0" xfId="0" applyNumberFormat="1" applyFont="1" applyAlignment="1" applyProtection="1">
      <alignment horizontal="left" vertical="center"/>
    </xf>
    <xf numFmtId="165" fontId="40" fillId="0" borderId="0" xfId="0" applyNumberFormat="1" applyFont="1" applyAlignment="1" applyProtection="1">
      <alignment horizontal="left" vertical="center"/>
    </xf>
    <xf numFmtId="37" fontId="39" fillId="0" borderId="0" xfId="0" applyNumberFormat="1" applyFont="1" applyAlignment="1" applyProtection="1">
      <alignment vertical="center"/>
    </xf>
    <xf numFmtId="165" fontId="36" fillId="0" borderId="0" xfId="0" applyFont="1"/>
    <xf numFmtId="165" fontId="41" fillId="0" borderId="0" xfId="0" applyFont="1" applyAlignment="1">
      <alignment vertical="center"/>
    </xf>
    <xf numFmtId="165" fontId="39" fillId="0" borderId="0" xfId="0" applyFont="1" applyAlignment="1">
      <alignment vertical="center"/>
    </xf>
    <xf numFmtId="165" fontId="40" fillId="0" borderId="0" xfId="0" applyFont="1" applyAlignment="1">
      <alignment vertical="center"/>
    </xf>
    <xf numFmtId="37" fontId="40" fillId="0" borderId="0" xfId="0" applyNumberFormat="1" applyFont="1" applyAlignment="1" applyProtection="1">
      <alignment vertical="center"/>
    </xf>
    <xf numFmtId="165" fontId="22" fillId="0" borderId="0" xfId="0" applyNumberFormat="1" applyFont="1" applyProtection="1"/>
    <xf numFmtId="165" fontId="35" fillId="0" borderId="0" xfId="0" applyFont="1" applyAlignment="1">
      <alignment vertical="top"/>
    </xf>
    <xf numFmtId="165" fontId="12" fillId="0" borderId="0" xfId="0" applyFont="1"/>
    <xf numFmtId="170" fontId="12" fillId="0" borderId="0" xfId="3" applyNumberFormat="1" applyFont="1" applyBorder="1" applyAlignment="1">
      <alignment horizontal="right" vertical="center"/>
    </xf>
    <xf numFmtId="165" fontId="44" fillId="0" borderId="0" xfId="0" applyFont="1"/>
    <xf numFmtId="14" fontId="46" fillId="0" borderId="0" xfId="0" applyNumberFormat="1" applyFont="1"/>
    <xf numFmtId="165" fontId="47" fillId="0" borderId="0" xfId="0" applyFont="1"/>
    <xf numFmtId="1" fontId="47" fillId="0" borderId="0" xfId="0" applyNumberFormat="1" applyFont="1" applyAlignment="1">
      <alignment horizontal="left"/>
    </xf>
    <xf numFmtId="165" fontId="47" fillId="0" borderId="5" xfId="0" applyFont="1" applyBorder="1"/>
    <xf numFmtId="165" fontId="47" fillId="0" borderId="0" xfId="0" applyFont="1" applyBorder="1"/>
    <xf numFmtId="1" fontId="47" fillId="0" borderId="0" xfId="0" applyNumberFormat="1" applyFont="1" applyBorder="1" applyAlignment="1">
      <alignment horizontal="left"/>
    </xf>
    <xf numFmtId="165" fontId="43" fillId="3" borderId="0" xfId="8" applyNumberFormat="1" applyFont="1" applyBorder="1"/>
    <xf numFmtId="165" fontId="43" fillId="4" borderId="0" xfId="9" applyNumberFormat="1" applyFont="1" applyBorder="1"/>
    <xf numFmtId="165" fontId="43" fillId="5" borderId="0" xfId="10" applyNumberFormat="1" applyFont="1" applyBorder="1"/>
    <xf numFmtId="165" fontId="22" fillId="0" borderId="0" xfId="0" applyFont="1" applyFill="1" applyBorder="1"/>
    <xf numFmtId="165" fontId="12" fillId="0" borderId="0" xfId="0" applyFont="1" applyFill="1"/>
    <xf numFmtId="165" fontId="22" fillId="0" borderId="0" xfId="0" applyFont="1" applyFill="1"/>
    <xf numFmtId="165" fontId="20" fillId="0" borderId="0" xfId="0" applyFont="1" applyAlignment="1">
      <alignment horizontal="right"/>
    </xf>
    <xf numFmtId="165" fontId="12" fillId="0" borderId="0" xfId="0" applyFont="1" applyBorder="1" applyAlignment="1">
      <alignment wrapText="1"/>
    </xf>
    <xf numFmtId="37" fontId="12" fillId="0" borderId="0" xfId="0" applyNumberFormat="1" applyFont="1" applyProtection="1"/>
    <xf numFmtId="165" fontId="12" fillId="0" borderId="0" xfId="0" applyFont="1" applyBorder="1"/>
    <xf numFmtId="165" fontId="12" fillId="0" borderId="0" xfId="0" applyNumberFormat="1" applyFont="1" applyProtection="1"/>
    <xf numFmtId="14" fontId="43" fillId="3" borderId="0" xfId="8" applyNumberFormat="1" applyFont="1" applyBorder="1"/>
    <xf numFmtId="14" fontId="43" fillId="4" borderId="0" xfId="9" applyNumberFormat="1" applyFont="1" applyBorder="1"/>
    <xf numFmtId="14" fontId="43" fillId="5" borderId="0" xfId="10" applyNumberFormat="1" applyFont="1" applyBorder="1"/>
    <xf numFmtId="165" fontId="12" fillId="0" borderId="0" xfId="0" applyFont="1" applyAlignment="1"/>
    <xf numFmtId="165" fontId="48" fillId="0" borderId="5" xfId="0" applyFont="1" applyBorder="1"/>
    <xf numFmtId="165" fontId="48" fillId="0" borderId="0" xfId="0" applyFont="1" applyBorder="1"/>
    <xf numFmtId="165" fontId="48" fillId="0" borderId="6" xfId="0" applyFont="1" applyBorder="1"/>
    <xf numFmtId="165" fontId="48" fillId="0" borderId="7" xfId="0" applyFont="1" applyBorder="1"/>
    <xf numFmtId="165" fontId="48" fillId="0" borderId="1" xfId="0" applyFont="1" applyBorder="1"/>
    <xf numFmtId="165" fontId="48" fillId="0" borderId="3" xfId="0" applyFont="1" applyBorder="1" applyAlignment="1"/>
    <xf numFmtId="165" fontId="48" fillId="0" borderId="2" xfId="0" applyFont="1" applyBorder="1" applyAlignment="1"/>
    <xf numFmtId="165" fontId="48" fillId="0" borderId="4" xfId="0" applyFont="1" applyBorder="1" applyAlignment="1"/>
    <xf numFmtId="165" fontId="48" fillId="0" borderId="0" xfId="0" applyFont="1" applyBorder="1" applyAlignment="1"/>
    <xf numFmtId="1" fontId="48" fillId="0" borderId="9" xfId="0" applyNumberFormat="1" applyFont="1" applyFill="1" applyBorder="1" applyAlignment="1">
      <alignment horizontal="right"/>
    </xf>
    <xf numFmtId="1" fontId="48" fillId="0" borderId="10" xfId="0" applyNumberFormat="1" applyFont="1" applyFill="1" applyBorder="1" applyAlignment="1">
      <alignment horizontal="right"/>
    </xf>
    <xf numFmtId="165" fontId="49" fillId="0" borderId="11" xfId="0" applyFont="1" applyBorder="1"/>
    <xf numFmtId="165" fontId="49" fillId="0" borderId="12" xfId="0" applyFont="1" applyBorder="1"/>
    <xf numFmtId="165" fontId="49" fillId="0" borderId="13" xfId="0" applyFont="1" applyBorder="1"/>
    <xf numFmtId="165" fontId="48" fillId="0" borderId="1" xfId="0" applyFont="1" applyBorder="1" applyAlignment="1">
      <alignment horizontal="right"/>
    </xf>
    <xf numFmtId="165" fontId="48" fillId="0" borderId="7" xfId="0" applyFont="1" applyBorder="1" applyAlignment="1">
      <alignment horizontal="left"/>
    </xf>
    <xf numFmtId="165" fontId="46" fillId="0" borderId="11" xfId="0" applyFont="1" applyBorder="1"/>
    <xf numFmtId="165" fontId="47" fillId="0" borderId="12" xfId="0" applyFont="1" applyBorder="1"/>
    <xf numFmtId="165" fontId="47" fillId="0" borderId="13" xfId="0" applyFont="1" applyBorder="1"/>
    <xf numFmtId="165" fontId="27" fillId="0" borderId="0" xfId="0" applyNumberFormat="1" applyFont="1" applyBorder="1" applyAlignment="1" applyProtection="1">
      <alignment horizontal="center" vertical="top"/>
    </xf>
    <xf numFmtId="0" fontId="27" fillId="6" borderId="0" xfId="5" applyNumberFormat="1" applyFont="1" applyFill="1" applyBorder="1" applyAlignment="1">
      <alignment horizontal="center" vertical="top" wrapText="1"/>
    </xf>
    <xf numFmtId="165" fontId="32" fillId="0" borderId="0" xfId="0" applyFont="1" applyAlignment="1">
      <alignment horizontal="left" vertical="top"/>
    </xf>
    <xf numFmtId="165" fontId="50" fillId="7" borderId="0" xfId="0" applyFont="1" applyFill="1" applyAlignment="1">
      <alignment horizontal="right" vertical="top"/>
    </xf>
    <xf numFmtId="165" fontId="35" fillId="0" borderId="0" xfId="0" applyFont="1" applyAlignment="1">
      <alignment horizontal="left" vertical="top"/>
    </xf>
    <xf numFmtId="9" fontId="27" fillId="0" borderId="0" xfId="0" applyNumberFormat="1" applyFont="1" applyAlignment="1" applyProtection="1">
      <alignment horizontal="right" vertical="top"/>
    </xf>
    <xf numFmtId="173" fontId="27" fillId="0" borderId="0" xfId="0" applyNumberFormat="1" applyFont="1" applyBorder="1" applyAlignment="1" applyProtection="1">
      <alignment horizontal="right"/>
    </xf>
    <xf numFmtId="165" fontId="24" fillId="0" borderId="18" xfId="0" applyFont="1" applyBorder="1" applyAlignment="1">
      <alignment horizontal="left"/>
    </xf>
    <xf numFmtId="165" fontId="26" fillId="0" borderId="18" xfId="0" applyFont="1" applyBorder="1"/>
    <xf numFmtId="165" fontId="27" fillId="0" borderId="18" xfId="0" applyFont="1" applyBorder="1" applyAlignment="1">
      <alignment horizontal="left"/>
    </xf>
    <xf numFmtId="165" fontId="28" fillId="0" borderId="18" xfId="0" applyFont="1" applyBorder="1" applyAlignment="1">
      <alignment wrapText="1"/>
    </xf>
    <xf numFmtId="165" fontId="29" fillId="0" borderId="18" xfId="0" applyFont="1" applyBorder="1" applyAlignment="1">
      <alignment wrapText="1"/>
    </xf>
    <xf numFmtId="165" fontId="24" fillId="0" borderId="0" xfId="0" applyFont="1"/>
    <xf numFmtId="14" fontId="22" fillId="0" borderId="0" xfId="0" applyNumberFormat="1" applyFont="1" applyBorder="1" applyAlignment="1">
      <alignment vertical="top" wrapText="1"/>
    </xf>
    <xf numFmtId="165" fontId="0" fillId="0" borderId="0" xfId="0" applyBorder="1" applyAlignment="1">
      <alignment horizontal="center" vertical="top"/>
    </xf>
    <xf numFmtId="165" fontId="31" fillId="0" borderId="0" xfId="0" applyFont="1" applyBorder="1" applyAlignment="1">
      <alignment horizontal="right" vertical="top"/>
    </xf>
    <xf numFmtId="165" fontId="27" fillId="0" borderId="0" xfId="0" applyFont="1" applyAlignment="1">
      <alignment horizontal="center" vertical="top"/>
    </xf>
    <xf numFmtId="0" fontId="27" fillId="6" borderId="0" xfId="12" applyNumberFormat="1" applyFont="1" applyFill="1" applyBorder="1" applyAlignment="1">
      <alignment horizontal="right" vertical="top" wrapText="1"/>
    </xf>
    <xf numFmtId="165" fontId="27" fillId="6" borderId="0" xfId="12" applyFont="1" applyFill="1" applyAlignment="1">
      <alignment horizontal="right" vertical="top"/>
    </xf>
    <xf numFmtId="165" fontId="38" fillId="0" borderId="0" xfId="0" applyFont="1" applyAlignment="1">
      <alignment horizontal="right" vertical="top"/>
    </xf>
    <xf numFmtId="0" fontId="27" fillId="0" borderId="0" xfId="0" applyNumberFormat="1" applyFont="1" applyAlignment="1" applyProtection="1">
      <alignment horizontal="left" vertical="top"/>
    </xf>
    <xf numFmtId="166" fontId="24" fillId="9" borderId="0" xfId="0" applyNumberFormat="1" applyFont="1" applyFill="1" applyAlignment="1" applyProtection="1">
      <alignment horizontal="right" vertical="top"/>
    </xf>
    <xf numFmtId="0" fontId="24" fillId="0" borderId="0" xfId="0" applyNumberFormat="1" applyFont="1" applyAlignment="1" applyProtection="1">
      <alignment horizontal="left" vertical="top"/>
    </xf>
    <xf numFmtId="165" fontId="31" fillId="0" borderId="0" xfId="0" applyFont="1" applyAlignment="1">
      <alignment vertical="top"/>
    </xf>
    <xf numFmtId="166" fontId="24" fillId="0" borderId="0" xfId="0" applyNumberFormat="1" applyFont="1" applyFill="1" applyAlignment="1" applyProtection="1">
      <alignment horizontal="right" vertical="top"/>
    </xf>
    <xf numFmtId="165" fontId="27" fillId="0" borderId="0" xfId="0" applyFont="1" applyBorder="1" applyAlignment="1">
      <alignment horizontal="left" vertical="top"/>
    </xf>
    <xf numFmtId="0" fontId="27" fillId="0" borderId="0" xfId="4" applyFont="1" applyFill="1"/>
    <xf numFmtId="173" fontId="37" fillId="0" borderId="0" xfId="13" applyNumberFormat="1" applyFont="1" applyBorder="1" applyAlignment="1"/>
    <xf numFmtId="0" fontId="27" fillId="0" borderId="0" xfId="4" applyFont="1" applyFill="1" applyAlignment="1">
      <alignment horizontal="left"/>
    </xf>
    <xf numFmtId="169" fontId="27" fillId="0" borderId="0" xfId="4" applyNumberFormat="1" applyFont="1" applyFill="1" applyBorder="1" applyAlignment="1">
      <alignment horizontal="right"/>
    </xf>
    <xf numFmtId="165" fontId="0" fillId="0" borderId="21" xfId="11" applyNumberFormat="1" applyFont="1" applyFill="1" applyBorder="1" applyAlignment="1"/>
    <xf numFmtId="165" fontId="57" fillId="0" borderId="0" xfId="0" applyFont="1"/>
    <xf numFmtId="1" fontId="57" fillId="0" borderId="0" xfId="0" applyNumberFormat="1" applyFont="1" applyAlignment="1">
      <alignment horizontal="left"/>
    </xf>
    <xf numFmtId="0" fontId="58" fillId="0" borderId="0" xfId="16"/>
    <xf numFmtId="0" fontId="61" fillId="0" borderId="0" xfId="16" applyFont="1"/>
    <xf numFmtId="0" fontId="27" fillId="0" borderId="0" xfId="16" applyFont="1" applyAlignment="1">
      <alignment horizontal="left"/>
    </xf>
    <xf numFmtId="0" fontId="61" fillId="0" borderId="0" xfId="16" applyFont="1" applyAlignment="1">
      <alignment horizontal="left"/>
    </xf>
    <xf numFmtId="0" fontId="68" fillId="0" borderId="0" xfId="16" applyNumberFormat="1" applyFont="1" applyFill="1" applyBorder="1" applyAlignment="1" applyProtection="1">
      <alignment horizontal="left" vertical="center"/>
    </xf>
    <xf numFmtId="0" fontId="62" fillId="0" borderId="0" xfId="16" applyFont="1"/>
    <xf numFmtId="0" fontId="62" fillId="0" borderId="0" xfId="16" applyFont="1" applyAlignment="1">
      <alignment horizontal="left"/>
    </xf>
    <xf numFmtId="0" fontId="14" fillId="0" borderId="0" xfId="16" applyFont="1"/>
    <xf numFmtId="173" fontId="27" fillId="0" borderId="0" xfId="16" applyNumberFormat="1" applyFont="1" applyBorder="1" applyAlignment="1" applyProtection="1">
      <alignment horizontal="right"/>
    </xf>
    <xf numFmtId="0" fontId="62" fillId="0" borderId="0" xfId="16" applyFont="1" applyBorder="1"/>
    <xf numFmtId="0" fontId="26" fillId="0" borderId="0" xfId="16" applyFont="1" applyBorder="1" applyAlignment="1">
      <alignment horizontal="left"/>
    </xf>
    <xf numFmtId="0" fontId="24" fillId="0" borderId="18" xfId="16" applyFont="1" applyBorder="1" applyAlignment="1">
      <alignment horizontal="left"/>
    </xf>
    <xf numFmtId="0" fontId="58" fillId="0" borderId="18" xfId="16" applyBorder="1"/>
    <xf numFmtId="0" fontId="27" fillId="0" borderId="18" xfId="16" applyFont="1" applyBorder="1" applyAlignment="1">
      <alignment horizontal="left"/>
    </xf>
    <xf numFmtId="0" fontId="14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1" fillId="0" borderId="18" xfId="16" applyFont="1" applyBorder="1" applyAlignment="1">
      <alignment horizontal="left"/>
    </xf>
    <xf numFmtId="0" fontId="58" fillId="0" borderId="18" xfId="16" applyBorder="1" applyAlignment="1">
      <alignment horizontal="left"/>
    </xf>
    <xf numFmtId="0" fontId="61" fillId="0" borderId="18" xfId="16" applyFont="1" applyBorder="1"/>
    <xf numFmtId="0" fontId="58" fillId="0" borderId="0" xfId="16" applyFont="1"/>
    <xf numFmtId="0" fontId="27" fillId="0" borderId="0" xfId="16" applyFont="1"/>
    <xf numFmtId="0" fontId="24" fillId="0" borderId="0" xfId="16" applyFont="1" applyAlignment="1"/>
    <xf numFmtId="0" fontId="24" fillId="0" borderId="0" xfId="16" applyFont="1" applyAlignment="1">
      <alignment horizontal="left"/>
    </xf>
    <xf numFmtId="0" fontId="24" fillId="0" borderId="0" xfId="16" applyFont="1" applyAlignment="1">
      <alignment horizontal="centerContinuous"/>
    </xf>
    <xf numFmtId="0" fontId="27" fillId="0" borderId="0" xfId="16" applyFont="1" applyAlignment="1">
      <alignment horizontal="centerContinuous"/>
    </xf>
    <xf numFmtId="175" fontId="27" fillId="0" borderId="0" xfId="51" applyNumberFormat="1" applyFont="1" applyFill="1" applyBorder="1" applyAlignment="1">
      <alignment horizontal="right" vertical="top"/>
    </xf>
    <xf numFmtId="0" fontId="24" fillId="0" borderId="0" xfId="16" applyFont="1" applyAlignment="1">
      <alignment horizontal="right"/>
    </xf>
    <xf numFmtId="3" fontId="27" fillId="0" borderId="0" xfId="16" applyNumberFormat="1" applyFont="1"/>
    <xf numFmtId="0" fontId="15" fillId="0" borderId="0" xfId="16" applyFont="1"/>
    <xf numFmtId="0" fontId="38" fillId="0" borderId="0" xfId="16" applyFont="1" applyFill="1" applyAlignment="1">
      <alignment horizontal="right"/>
    </xf>
    <xf numFmtId="0" fontId="24" fillId="0" borderId="0" xfId="16" applyFont="1" applyFill="1" applyAlignment="1">
      <alignment horizontal="left"/>
    </xf>
    <xf numFmtId="166" fontId="27" fillId="0" borderId="0" xfId="16" applyNumberFormat="1" applyFont="1" applyAlignment="1">
      <alignment horizontal="right"/>
    </xf>
    <xf numFmtId="0" fontId="27" fillId="0" borderId="0" xfId="16" applyNumberFormat="1" applyFont="1" applyAlignment="1">
      <alignment horizontal="left"/>
    </xf>
    <xf numFmtId="0" fontId="27" fillId="0" borderId="0" xfId="16" applyFont="1" applyBorder="1"/>
    <xf numFmtId="0" fontId="64" fillId="0" borderId="0" xfId="16" applyFont="1"/>
    <xf numFmtId="0" fontId="64" fillId="0" borderId="0" xfId="16" applyFont="1" applyAlignment="1">
      <alignment horizontal="left"/>
    </xf>
    <xf numFmtId="0" fontId="24" fillId="0" borderId="0" xfId="16" applyFont="1"/>
    <xf numFmtId="166" fontId="24" fillId="0" borderId="0" xfId="16" applyNumberFormat="1" applyFont="1" applyAlignment="1">
      <alignment horizontal="right"/>
    </xf>
    <xf numFmtId="0" fontId="24" fillId="0" borderId="0" xfId="16" applyNumberFormat="1" applyFont="1" applyAlignment="1">
      <alignment horizontal="left"/>
    </xf>
    <xf numFmtId="0" fontId="38" fillId="0" borderId="0" xfId="16" applyFont="1" applyAlignment="1">
      <alignment horizontal="right"/>
    </xf>
    <xf numFmtId="3" fontId="27" fillId="0" borderId="0" xfId="16" applyNumberFormat="1" applyFont="1" applyAlignment="1">
      <alignment horizontal="right"/>
    </xf>
    <xf numFmtId="3" fontId="27" fillId="0" borderId="0" xfId="16" applyNumberFormat="1" applyFont="1" applyAlignment="1">
      <alignment horizontal="left"/>
    </xf>
    <xf numFmtId="0" fontId="61" fillId="0" borderId="0" xfId="16" applyFont="1" applyFill="1"/>
    <xf numFmtId="0" fontId="27" fillId="0" borderId="0" xfId="16" applyFont="1" applyFill="1" applyAlignment="1">
      <alignment horizontal="left"/>
    </xf>
    <xf numFmtId="0" fontId="61" fillId="0" borderId="0" xfId="16" applyNumberFormat="1" applyFont="1" applyAlignment="1">
      <alignment horizontal="left"/>
    </xf>
    <xf numFmtId="0" fontId="27" fillId="0" borderId="0" xfId="16" applyNumberFormat="1" applyFont="1" applyBorder="1" applyAlignment="1">
      <alignment horizontal="left"/>
    </xf>
    <xf numFmtId="0" fontId="24" fillId="0" borderId="0" xfId="16" applyFont="1" applyBorder="1"/>
    <xf numFmtId="0" fontId="24" fillId="0" borderId="0" xfId="16" applyNumberFormat="1" applyFont="1" applyBorder="1" applyAlignment="1">
      <alignment horizontal="left"/>
    </xf>
    <xf numFmtId="3" fontId="27" fillId="0" borderId="0" xfId="16" applyNumberFormat="1" applyFont="1" applyBorder="1" applyAlignment="1">
      <alignment horizontal="right"/>
    </xf>
    <xf numFmtId="3" fontId="27" fillId="0" borderId="0" xfId="16" applyNumberFormat="1" applyFont="1" applyBorder="1" applyAlignment="1">
      <alignment horizontal="left"/>
    </xf>
    <xf numFmtId="3" fontId="27" fillId="0" borderId="0" xfId="16" applyNumberFormat="1" applyFont="1" applyBorder="1"/>
    <xf numFmtId="0" fontId="27" fillId="0" borderId="0" xfId="16" applyNumberFormat="1" applyFont="1" applyAlignment="1">
      <alignment horizontal="right"/>
    </xf>
    <xf numFmtId="0" fontId="24" fillId="0" borderId="0" xfId="16" applyNumberFormat="1" applyFont="1" applyAlignment="1">
      <alignment horizontal="right"/>
    </xf>
    <xf numFmtId="0" fontId="65" fillId="0" borderId="0" xfId="16" applyFont="1"/>
    <xf numFmtId="0" fontId="64" fillId="0" borderId="0" xfId="16" applyNumberFormat="1" applyFont="1" applyAlignment="1">
      <alignment horizontal="left"/>
    </xf>
    <xf numFmtId="3" fontId="24" fillId="0" borderId="0" xfId="16" applyNumberFormat="1" applyFont="1" applyAlignment="1">
      <alignment horizontal="right"/>
    </xf>
    <xf numFmtId="168" fontId="66" fillId="0" borderId="0" xfId="16" applyNumberFormat="1" applyFont="1" applyAlignment="1">
      <alignment horizontal="right"/>
    </xf>
    <xf numFmtId="168" fontId="67" fillId="0" borderId="0" xfId="16" applyNumberFormat="1" applyFont="1" applyAlignment="1">
      <alignment horizontal="right"/>
    </xf>
    <xf numFmtId="0" fontId="38" fillId="0" borderId="0" xfId="16" applyFont="1" applyFill="1" applyBorder="1" applyAlignment="1">
      <alignment horizontal="right"/>
    </xf>
    <xf numFmtId="0" fontId="24" fillId="0" borderId="0" xfId="16" applyFont="1" applyFill="1" applyBorder="1" applyAlignment="1">
      <alignment horizontal="left"/>
    </xf>
    <xf numFmtId="0" fontId="24" fillId="0" borderId="18" xfId="16" applyFont="1" applyBorder="1"/>
    <xf numFmtId="3" fontId="24" fillId="0" borderId="18" xfId="16" applyNumberFormat="1" applyFont="1" applyBorder="1" applyAlignment="1">
      <alignment horizontal="right"/>
    </xf>
    <xf numFmtId="3" fontId="24" fillId="0" borderId="18" xfId="16" applyNumberFormat="1" applyFont="1" applyBorder="1" applyAlignment="1">
      <alignment horizontal="left"/>
    </xf>
    <xf numFmtId="3" fontId="24" fillId="0" borderId="18" xfId="16" applyNumberFormat="1" applyFont="1" applyBorder="1"/>
    <xf numFmtId="0" fontId="12" fillId="0" borderId="0" xfId="16" applyFont="1"/>
    <xf numFmtId="0" fontId="12" fillId="0" borderId="0" xfId="16" applyFont="1" applyAlignment="1">
      <alignment horizontal="left"/>
    </xf>
    <xf numFmtId="0" fontId="36" fillId="0" borderId="0" xfId="16" applyFont="1" applyAlignment="1"/>
    <xf numFmtId="0" fontId="27" fillId="0" borderId="0" xfId="16" applyFont="1" applyAlignment="1"/>
    <xf numFmtId="0" fontId="38" fillId="0" borderId="0" xfId="16" applyFont="1" applyBorder="1" applyAlignment="1">
      <alignment horizontal="right"/>
    </xf>
    <xf numFmtId="0" fontId="58" fillId="0" borderId="0" xfId="16" applyNumberFormat="1" applyFont="1" applyFill="1" applyBorder="1" applyAlignment="1" applyProtection="1"/>
    <xf numFmtId="1" fontId="57" fillId="0" borderId="0" xfId="0" applyNumberFormat="1" applyFont="1" applyBorder="1" applyAlignment="1">
      <alignment horizontal="left"/>
    </xf>
    <xf numFmtId="165" fontId="57" fillId="0" borderId="0" xfId="0" applyFont="1" applyBorder="1"/>
    <xf numFmtId="15" fontId="0" fillId="0" borderId="0" xfId="0" applyNumberFormat="1"/>
    <xf numFmtId="165" fontId="54" fillId="0" borderId="20" xfId="11" applyNumberFormat="1" applyFont="1" applyFill="1" applyBorder="1" applyAlignment="1"/>
    <xf numFmtId="0" fontId="0" fillId="0" borderId="0" xfId="0" applyNumberFormat="1"/>
    <xf numFmtId="165" fontId="48" fillId="0" borderId="0" xfId="0" applyFont="1" applyBorder="1" applyAlignment="1">
      <alignment horizontal="right"/>
    </xf>
    <xf numFmtId="165" fontId="26" fillId="0" borderId="18" xfId="0" applyFont="1" applyFill="1" applyBorder="1"/>
    <xf numFmtId="165" fontId="30" fillId="0" borderId="0" xfId="0" applyFont="1" applyFill="1"/>
    <xf numFmtId="165" fontId="30" fillId="0" borderId="0" xfId="0" applyFont="1" applyFill="1" applyAlignment="1">
      <alignment vertical="top"/>
    </xf>
    <xf numFmtId="165" fontId="24" fillId="0" borderId="0" xfId="0" applyFont="1" applyFill="1" applyBorder="1" applyAlignment="1">
      <alignment vertical="top" wrapText="1"/>
    </xf>
    <xf numFmtId="165" fontId="27" fillId="0" borderId="0" xfId="0" applyFont="1" applyFill="1" applyAlignment="1">
      <alignment vertical="top"/>
    </xf>
    <xf numFmtId="0" fontId="24" fillId="0" borderId="0" xfId="0" applyNumberFormat="1" applyFont="1" applyFill="1" applyAlignment="1">
      <alignment horizontal="left" vertical="top"/>
    </xf>
    <xf numFmtId="0" fontId="27" fillId="0" borderId="0" xfId="0" applyNumberFormat="1" applyFont="1" applyFill="1" applyAlignment="1">
      <alignment vertical="top"/>
    </xf>
    <xf numFmtId="165" fontId="24" fillId="0" borderId="0" xfId="0" applyFont="1" applyFill="1" applyAlignment="1">
      <alignment horizontal="left" vertical="top"/>
    </xf>
    <xf numFmtId="165" fontId="27" fillId="0" borderId="0" xfId="0" applyFont="1" applyFill="1" applyAlignment="1">
      <alignment horizontal="left" vertical="top"/>
    </xf>
    <xf numFmtId="165" fontId="27" fillId="0" borderId="0" xfId="0" applyFont="1" applyFill="1" applyBorder="1" applyAlignment="1">
      <alignment vertical="top"/>
    </xf>
    <xf numFmtId="165" fontId="24" fillId="0" borderId="0" xfId="0" applyFont="1" applyFill="1" applyBorder="1" applyAlignment="1">
      <alignment vertical="top"/>
    </xf>
    <xf numFmtId="165" fontId="24" fillId="0" borderId="0" xfId="0" applyFont="1" applyFill="1" applyAlignment="1">
      <alignment vertical="top"/>
    </xf>
    <xf numFmtId="165" fontId="24" fillId="0" borderId="0" xfId="0" applyNumberFormat="1" applyFont="1" applyFill="1" applyBorder="1" applyAlignment="1" applyProtection="1">
      <alignment horizontal="left" vertical="top"/>
    </xf>
    <xf numFmtId="165" fontId="53" fillId="0" borderId="0" xfId="0" applyNumberFormat="1" applyFont="1" applyFill="1" applyBorder="1" applyAlignment="1" applyProtection="1">
      <alignment horizontal="left" vertical="top"/>
    </xf>
    <xf numFmtId="165" fontId="31" fillId="0" borderId="0" xfId="0" applyFont="1" applyFill="1" applyAlignment="1">
      <alignment vertical="top"/>
    </xf>
    <xf numFmtId="165" fontId="31" fillId="0" borderId="0" xfId="0" applyNumberFormat="1" applyFont="1" applyFill="1" applyBorder="1" applyAlignment="1" applyProtection="1">
      <alignment horizontal="left" vertical="top"/>
    </xf>
    <xf numFmtId="165" fontId="53" fillId="0" borderId="0" xfId="0" applyFont="1" applyAlignment="1">
      <alignment horizontal="left" vertical="top"/>
    </xf>
    <xf numFmtId="165" fontId="53" fillId="0" borderId="0" xfId="0" applyFont="1" applyFill="1" applyAlignment="1">
      <alignment vertical="top"/>
    </xf>
    <xf numFmtId="166" fontId="24" fillId="0" borderId="0" xfId="0" applyNumberFormat="1" applyFont="1" applyFill="1" applyBorder="1" applyAlignment="1" applyProtection="1">
      <alignment horizontal="right" vertical="top"/>
    </xf>
    <xf numFmtId="165" fontId="39" fillId="0" borderId="0" xfId="0" applyFont="1" applyFill="1" applyAlignment="1"/>
    <xf numFmtId="165" fontId="39" fillId="0" borderId="0" xfId="0" applyNumberFormat="1" applyFont="1" applyFill="1" applyAlignment="1" applyProtection="1">
      <alignment horizontal="left"/>
    </xf>
    <xf numFmtId="165" fontId="39" fillId="0" borderId="0" xfId="0" applyNumberFormat="1" applyFont="1" applyFill="1" applyAlignment="1" applyProtection="1">
      <alignment horizontal="left" vertical="center"/>
    </xf>
    <xf numFmtId="165" fontId="39" fillId="0" borderId="0" xfId="0" applyFont="1" applyFill="1" applyAlignment="1">
      <alignment vertical="center"/>
    </xf>
    <xf numFmtId="165" fontId="40" fillId="0" borderId="0" xfId="0" applyNumberFormat="1" applyFont="1" applyFill="1" applyAlignment="1" applyProtection="1">
      <alignment horizontal="left" vertical="center"/>
    </xf>
    <xf numFmtId="165" fontId="26" fillId="37" borderId="0" xfId="0" applyFont="1" applyFill="1"/>
    <xf numFmtId="165" fontId="30" fillId="37" borderId="0" xfId="0" applyFont="1" applyFill="1"/>
    <xf numFmtId="165" fontId="30" fillId="37" borderId="0" xfId="0" applyFont="1" applyFill="1" applyAlignment="1">
      <alignment vertical="top"/>
    </xf>
    <xf numFmtId="165" fontId="27" fillId="37" borderId="0" xfId="0" applyFont="1" applyFill="1" applyAlignment="1">
      <alignment vertical="top"/>
    </xf>
    <xf numFmtId="165" fontId="24" fillId="37" borderId="0" xfId="0" applyFont="1" applyFill="1" applyAlignment="1">
      <alignment vertical="top"/>
    </xf>
    <xf numFmtId="165" fontId="27" fillId="37" borderId="0" xfId="0" applyFont="1" applyFill="1"/>
    <xf numFmtId="165" fontId="12" fillId="37" borderId="0" xfId="0" applyFont="1" applyFill="1"/>
    <xf numFmtId="165" fontId="12" fillId="37" borderId="0" xfId="0" applyFont="1" applyFill="1" applyBorder="1"/>
    <xf numFmtId="165" fontId="36" fillId="37" borderId="0" xfId="0" applyFont="1" applyFill="1"/>
    <xf numFmtId="165" fontId="41" fillId="37" borderId="0" xfId="0" applyFont="1" applyFill="1" applyAlignment="1">
      <alignment vertical="center"/>
    </xf>
    <xf numFmtId="165" fontId="24" fillId="7" borderId="0" xfId="0" applyFont="1" applyFill="1"/>
    <xf numFmtId="14" fontId="22" fillId="7" borderId="0" xfId="0" applyNumberFormat="1" applyFont="1" applyFill="1" applyBorder="1" applyAlignment="1">
      <alignment vertical="top" wrapText="1"/>
    </xf>
    <xf numFmtId="165" fontId="27" fillId="7" borderId="0" xfId="0" applyFont="1" applyFill="1" applyBorder="1" applyAlignment="1">
      <alignment vertical="top"/>
    </xf>
    <xf numFmtId="165" fontId="27" fillId="7" borderId="0" xfId="0" applyNumberFormat="1" applyFont="1" applyFill="1" applyBorder="1" applyAlignment="1" applyProtection="1">
      <alignment horizontal="right" vertical="top"/>
    </xf>
    <xf numFmtId="0" fontId="27" fillId="7" borderId="0" xfId="12" applyNumberFormat="1" applyFont="1" applyFill="1" applyBorder="1" applyAlignment="1">
      <alignment horizontal="right" vertical="top" wrapText="1"/>
    </xf>
    <xf numFmtId="166" fontId="27" fillId="7" borderId="0" xfId="0" applyNumberFormat="1" applyFont="1" applyFill="1" applyAlignment="1" applyProtection="1">
      <alignment horizontal="right" vertical="top"/>
    </xf>
    <xf numFmtId="165" fontId="12" fillId="7" borderId="0" xfId="0" applyFont="1" applyFill="1"/>
    <xf numFmtId="165" fontId="27" fillId="7" borderId="0" xfId="0" applyFont="1" applyFill="1"/>
    <xf numFmtId="165" fontId="12" fillId="7" borderId="0" xfId="0" applyFont="1" applyFill="1" applyAlignment="1"/>
    <xf numFmtId="165" fontId="12" fillId="7" borderId="0" xfId="0" applyFont="1" applyFill="1" applyBorder="1"/>
    <xf numFmtId="165" fontId="26" fillId="0" borderId="0" xfId="0" applyNumberFormat="1" applyFont="1" applyBorder="1" applyAlignment="1" applyProtection="1">
      <alignment horizontal="left" vertical="center" wrapText="1"/>
    </xf>
    <xf numFmtId="165" fontId="0" fillId="7" borderId="0" xfId="0" applyFill="1"/>
    <xf numFmtId="165" fontId="27" fillId="7" borderId="0" xfId="0" applyFont="1" applyFill="1" applyBorder="1" applyAlignment="1">
      <alignment horizontal="center" vertical="top"/>
    </xf>
    <xf numFmtId="165" fontId="27" fillId="7" borderId="1" xfId="0" applyNumberFormat="1" applyFont="1" applyFill="1" applyBorder="1" applyAlignment="1" applyProtection="1">
      <alignment horizontal="right" vertical="top"/>
    </xf>
    <xf numFmtId="165" fontId="27" fillId="7" borderId="1" xfId="0" applyNumberFormat="1" applyFont="1" applyFill="1" applyBorder="1" applyAlignment="1" applyProtection="1">
      <alignment horizontal="left" vertical="top"/>
    </xf>
    <xf numFmtId="165" fontId="27" fillId="7" borderId="1" xfId="0" applyFont="1" applyFill="1" applyBorder="1" applyAlignment="1">
      <alignment vertical="top"/>
    </xf>
    <xf numFmtId="165" fontId="27" fillId="7" borderId="1" xfId="0" applyNumberFormat="1" applyFont="1" applyFill="1" applyBorder="1" applyAlignment="1" applyProtection="1">
      <alignment horizontal="right" vertical="top" wrapText="1"/>
    </xf>
    <xf numFmtId="0" fontId="27" fillId="7" borderId="1" xfId="12" applyNumberFormat="1" applyFont="1" applyFill="1" applyBorder="1" applyAlignment="1">
      <alignment horizontal="right" vertical="top" wrapText="1"/>
    </xf>
    <xf numFmtId="165" fontId="27" fillId="7" borderId="1" xfId="12" applyFont="1" applyFill="1" applyBorder="1" applyAlignment="1">
      <alignment horizontal="right" vertical="top"/>
    </xf>
    <xf numFmtId="165" fontId="27" fillId="7" borderId="0" xfId="0" applyNumberFormat="1" applyFont="1" applyFill="1" applyBorder="1" applyAlignment="1" applyProtection="1">
      <alignment horizontal="right" vertical="top" wrapText="1"/>
    </xf>
    <xf numFmtId="165" fontId="51" fillId="7" borderId="0" xfId="0" applyFont="1" applyFill="1"/>
    <xf numFmtId="165" fontId="27" fillId="7" borderId="1" xfId="0" applyFont="1" applyFill="1" applyBorder="1"/>
    <xf numFmtId="165" fontId="27" fillId="7" borderId="30" xfId="0" applyFont="1" applyFill="1" applyBorder="1"/>
    <xf numFmtId="0" fontId="83" fillId="7" borderId="0" xfId="99" applyFont="1" applyFill="1" applyAlignment="1">
      <alignment horizontal="center"/>
    </xf>
    <xf numFmtId="0" fontId="13" fillId="7" borderId="0" xfId="99" applyFill="1" applyBorder="1" applyAlignment="1">
      <alignment horizontal="center"/>
    </xf>
    <xf numFmtId="0" fontId="13" fillId="7" borderId="0" xfId="99" applyFill="1" applyAlignment="1">
      <alignment horizontal="center"/>
    </xf>
    <xf numFmtId="0" fontId="13" fillId="7" borderId="3" xfId="99" applyFill="1" applyBorder="1"/>
    <xf numFmtId="0" fontId="13" fillId="7" borderId="2" xfId="99" applyFill="1" applyBorder="1"/>
    <xf numFmtId="0" fontId="13" fillId="7" borderId="5" xfId="99" applyFill="1" applyBorder="1"/>
    <xf numFmtId="0" fontId="13" fillId="7" borderId="5" xfId="99" applyFont="1" applyFill="1" applyBorder="1"/>
    <xf numFmtId="0" fontId="13" fillId="7" borderId="0" xfId="99" applyFont="1" applyFill="1" applyBorder="1"/>
    <xf numFmtId="0" fontId="13" fillId="7" borderId="7" xfId="99" applyFill="1" applyBorder="1"/>
    <xf numFmtId="165" fontId="51" fillId="7" borderId="0" xfId="0" applyFont="1" applyFill="1" applyBorder="1"/>
    <xf numFmtId="0" fontId="13" fillId="7" borderId="30" xfId="99" applyFill="1" applyBorder="1"/>
    <xf numFmtId="169" fontId="27" fillId="7" borderId="0" xfId="0" applyNumberFormat="1" applyFont="1" applyFill="1" applyBorder="1" applyAlignment="1">
      <alignment horizontal="right" vertical="top"/>
    </xf>
    <xf numFmtId="169" fontId="27" fillId="7" borderId="30" xfId="0" applyNumberFormat="1" applyFont="1" applyFill="1" applyBorder="1" applyAlignment="1">
      <alignment horizontal="right" vertical="top"/>
    </xf>
    <xf numFmtId="0" fontId="55" fillId="7" borderId="0" xfId="99" applyFont="1" applyFill="1" applyBorder="1"/>
    <xf numFmtId="0" fontId="55" fillId="7" borderId="5" xfId="99" applyFont="1" applyFill="1" applyBorder="1"/>
    <xf numFmtId="165" fontId="35" fillId="7" borderId="0" xfId="0" applyFont="1" applyFill="1" applyAlignment="1">
      <alignment horizontal="right" vertical="top"/>
    </xf>
    <xf numFmtId="0" fontId="13" fillId="7" borderId="0" xfId="99" applyFill="1" applyBorder="1"/>
    <xf numFmtId="0" fontId="13" fillId="7" borderId="1" xfId="99" applyFill="1" applyBorder="1"/>
    <xf numFmtId="165" fontId="84" fillId="7" borderId="0" xfId="0" applyFont="1" applyFill="1"/>
    <xf numFmtId="169" fontId="27" fillId="7" borderId="0" xfId="107" applyNumberFormat="1" applyFont="1" applyFill="1" applyAlignment="1"/>
    <xf numFmtId="169" fontId="27" fillId="7" borderId="30" xfId="107" applyNumberFormat="1" applyFont="1" applyFill="1" applyBorder="1" applyAlignment="1"/>
    <xf numFmtId="169" fontId="27" fillId="7" borderId="0" xfId="107" applyNumberFormat="1" applyFont="1" applyFill="1" applyBorder="1" applyAlignment="1"/>
    <xf numFmtId="169" fontId="27" fillId="7" borderId="31" xfId="107" applyNumberFormat="1" applyFont="1" applyFill="1" applyBorder="1" applyAlignment="1"/>
    <xf numFmtId="165" fontId="85" fillId="7" borderId="0" xfId="0" applyFont="1" applyFill="1"/>
    <xf numFmtId="165" fontId="86" fillId="7" borderId="0" xfId="0" applyFont="1" applyFill="1"/>
    <xf numFmtId="166" fontId="27" fillId="38" borderId="0" xfId="0" applyNumberFormat="1" applyFont="1" applyFill="1" applyAlignment="1" applyProtection="1">
      <alignment horizontal="right" vertical="top"/>
    </xf>
    <xf numFmtId="2" fontId="86" fillId="7" borderId="0" xfId="0" applyNumberFormat="1" applyFont="1" applyFill="1" applyAlignment="1">
      <alignment horizontal="center"/>
    </xf>
    <xf numFmtId="165" fontId="22" fillId="7" borderId="0" xfId="0" applyFont="1" applyFill="1" applyAlignment="1">
      <alignment vertical="center"/>
    </xf>
    <xf numFmtId="165" fontId="0" fillId="7" borderId="0" xfId="0" applyFill="1" applyBorder="1"/>
    <xf numFmtId="165" fontId="27" fillId="7" borderId="0" xfId="0" applyFont="1" applyFill="1" applyBorder="1"/>
    <xf numFmtId="165" fontId="27" fillId="7" borderId="0" xfId="0" applyNumberFormat="1" applyFont="1" applyFill="1" applyBorder="1" applyAlignment="1" applyProtection="1">
      <alignment horizontal="left" vertical="top"/>
    </xf>
    <xf numFmtId="165" fontId="27" fillId="7" borderId="0" xfId="12" applyFont="1" applyFill="1" applyBorder="1" applyAlignment="1">
      <alignment horizontal="right" vertical="top"/>
    </xf>
    <xf numFmtId="165" fontId="24" fillId="7" borderId="0" xfId="0" applyFont="1" applyFill="1" applyBorder="1"/>
    <xf numFmtId="2" fontId="86" fillId="7" borderId="0" xfId="0" applyNumberFormat="1" applyFont="1" applyFill="1" applyBorder="1" applyAlignment="1">
      <alignment horizontal="center"/>
    </xf>
    <xf numFmtId="165" fontId="22" fillId="7" borderId="0" xfId="0" applyFont="1" applyFill="1" applyBorder="1" applyAlignment="1">
      <alignment vertical="center"/>
    </xf>
    <xf numFmtId="165" fontId="86" fillId="7" borderId="0" xfId="0" applyFont="1" applyFill="1" applyBorder="1"/>
    <xf numFmtId="0" fontId="88" fillId="0" borderId="0" xfId="109" applyFont="1"/>
    <xf numFmtId="0" fontId="88" fillId="0" borderId="0" xfId="109" applyFont="1"/>
    <xf numFmtId="0" fontId="88" fillId="0" borderId="0" xfId="99" applyFont="1"/>
    <xf numFmtId="165" fontId="89" fillId="7" borderId="0" xfId="0" applyFont="1" applyFill="1"/>
    <xf numFmtId="0" fontId="20" fillId="0" borderId="0" xfId="3" applyFont="1" applyBorder="1"/>
    <xf numFmtId="169" fontId="20" fillId="0" borderId="0" xfId="3" applyNumberFormat="1" applyFont="1" applyBorder="1" applyAlignment="1">
      <alignment vertical="center"/>
    </xf>
    <xf numFmtId="0" fontId="20" fillId="0" borderId="0" xfId="3" applyFont="1" applyBorder="1" applyAlignment="1">
      <alignment vertical="center"/>
    </xf>
    <xf numFmtId="0" fontId="81" fillId="0" borderId="0" xfId="3" applyFont="1"/>
    <xf numFmtId="0" fontId="81" fillId="0" borderId="0" xfId="3" applyFont="1" applyBorder="1"/>
    <xf numFmtId="0" fontId="81" fillId="0" borderId="0" xfId="3" applyFont="1" applyBorder="1" applyAlignment="1">
      <alignment vertical="center"/>
    </xf>
    <xf numFmtId="0" fontId="22" fillId="7" borderId="0" xfId="96" applyFont="1" applyFill="1"/>
    <xf numFmtId="0" fontId="2" fillId="0" borderId="0" xfId="146"/>
    <xf numFmtId="0" fontId="2" fillId="0" borderId="0" xfId="146"/>
    <xf numFmtId="0" fontId="1" fillId="0" borderId="0" xfId="146" applyFont="1"/>
    <xf numFmtId="169" fontId="31" fillId="7" borderId="0" xfId="107" applyNumberFormat="1" applyFont="1" applyFill="1" applyBorder="1" applyAlignment="1"/>
    <xf numFmtId="0" fontId="81" fillId="0" borderId="0" xfId="3" applyFont="1" applyFill="1" applyAlignment="1">
      <alignment horizontal="left"/>
    </xf>
    <xf numFmtId="0" fontId="81" fillId="0" borderId="0" xfId="3" applyFont="1" applyBorder="1" applyAlignment="1">
      <alignment horizontal="left"/>
    </xf>
    <xf numFmtId="1" fontId="19" fillId="0" borderId="0" xfId="3" applyNumberFormat="1" applyFont="1" applyBorder="1" applyAlignment="1">
      <alignment horizontal="right" vertical="center"/>
    </xf>
    <xf numFmtId="0" fontId="20" fillId="0" borderId="0" xfId="3" applyFont="1" applyAlignment="1">
      <alignment horizontal="right" vertical="center"/>
    </xf>
    <xf numFmtId="0" fontId="81" fillId="0" borderId="0" xfId="3" applyFont="1" applyAlignment="1">
      <alignment horizontal="left" vertical="center"/>
    </xf>
    <xf numFmtId="1" fontId="19" fillId="0" borderId="0" xfId="3" applyNumberFormat="1" applyFont="1" applyBorder="1" applyAlignment="1">
      <alignment horizontal="right"/>
    </xf>
    <xf numFmtId="167" fontId="81" fillId="0" borderId="0" xfId="3" applyNumberFormat="1" applyFont="1" applyBorder="1" applyAlignment="1">
      <alignment horizontal="right" vertical="center"/>
    </xf>
    <xf numFmtId="167" fontId="81" fillId="0" borderId="0" xfId="3" applyNumberFormat="1" applyFont="1" applyBorder="1" applyAlignment="1">
      <alignment horizontal="right" vertical="top"/>
    </xf>
    <xf numFmtId="167" fontId="81" fillId="0" borderId="0" xfId="3" applyNumberFormat="1" applyFont="1" applyBorder="1" applyAlignment="1">
      <alignment horizontal="right"/>
    </xf>
    <xf numFmtId="0" fontId="90" fillId="0" borderId="0" xfId="3" applyFont="1" applyBorder="1" applyAlignment="1">
      <alignment vertical="center"/>
    </xf>
    <xf numFmtId="1" fontId="20" fillId="0" borderId="32" xfId="3" applyNumberFormat="1" applyFont="1" applyBorder="1" applyAlignment="1">
      <alignment horizontal="center" vertical="center"/>
    </xf>
    <xf numFmtId="0" fontId="19" fillId="0" borderId="0" xfId="3" applyFont="1" applyBorder="1"/>
    <xf numFmtId="0" fontId="91" fillId="0" borderId="0" xfId="3" applyFont="1" applyBorder="1"/>
    <xf numFmtId="170" fontId="81" fillId="0" borderId="0" xfId="3" applyNumberFormat="1" applyFont="1" applyBorder="1" applyAlignment="1">
      <alignment horizontal="right" vertical="center"/>
    </xf>
    <xf numFmtId="170" fontId="82" fillId="0" borderId="0" xfId="3" applyNumberFormat="1" applyFont="1" applyBorder="1" applyAlignment="1">
      <alignment horizontal="right" vertical="center"/>
    </xf>
    <xf numFmtId="170" fontId="81" fillId="0" borderId="0" xfId="3" applyNumberFormat="1" applyFont="1" applyBorder="1" applyAlignment="1">
      <alignment horizontal="left" vertical="top"/>
    </xf>
    <xf numFmtId="170" fontId="81" fillId="0" borderId="0" xfId="3" quotePrefix="1" applyNumberFormat="1" applyFont="1" applyBorder="1" applyAlignment="1">
      <alignment horizontal="right" vertical="top"/>
    </xf>
    <xf numFmtId="169" fontId="27" fillId="7" borderId="0" xfId="0" applyNumberFormat="1" applyFont="1" applyFill="1" applyBorder="1" applyAlignment="1">
      <alignment horizontal="right"/>
    </xf>
    <xf numFmtId="169" fontId="27" fillId="7" borderId="30" xfId="0" applyNumberFormat="1" applyFont="1" applyFill="1" applyBorder="1" applyAlignment="1">
      <alignment horizontal="right"/>
    </xf>
    <xf numFmtId="165" fontId="0" fillId="7" borderId="0" xfId="0" applyFill="1" applyAlignment="1"/>
    <xf numFmtId="165" fontId="27" fillId="7" borderId="0" xfId="0" applyFont="1" applyFill="1" applyBorder="1" applyAlignment="1">
      <alignment horizontal="center" vertical="top"/>
    </xf>
    <xf numFmtId="169" fontId="27" fillId="7" borderId="0" xfId="0" applyNumberFormat="1" applyFont="1" applyFill="1" applyBorder="1" applyAlignment="1">
      <alignment horizontal="left"/>
    </xf>
    <xf numFmtId="169" fontId="27" fillId="7" borderId="30" xfId="0" applyNumberFormat="1" applyFont="1" applyFill="1" applyBorder="1" applyAlignment="1">
      <alignment horizontal="left"/>
    </xf>
    <xf numFmtId="165" fontId="27" fillId="7" borderId="0" xfId="0" applyFont="1" applyFill="1" applyAlignment="1"/>
    <xf numFmtId="0" fontId="22" fillId="0" borderId="0" xfId="3" applyFont="1" applyFill="1" applyAlignment="1">
      <alignment horizontal="left"/>
    </xf>
    <xf numFmtId="0" fontId="12" fillId="0" borderId="0" xfId="3" applyAlignment="1"/>
    <xf numFmtId="0" fontId="12" fillId="0" borderId="0" xfId="3" applyAlignment="1">
      <alignment horizontal="left" vertical="top"/>
    </xf>
    <xf numFmtId="0" fontId="12" fillId="0" borderId="0" xfId="3" applyAlignment="1">
      <alignment horizontal="left" vertical="top" wrapText="1"/>
    </xf>
    <xf numFmtId="0" fontId="12" fillId="0" borderId="0" xfId="3" applyAlignment="1">
      <alignment horizontal="left" vertical="top"/>
    </xf>
    <xf numFmtId="0" fontId="82" fillId="0" borderId="0" xfId="3" applyFont="1" applyAlignment="1">
      <alignment horizontal="left" vertical="center"/>
    </xf>
    <xf numFmtId="167" fontId="81" fillId="0" borderId="0" xfId="3" applyNumberFormat="1" applyFont="1" applyBorder="1" applyAlignment="1">
      <alignment horizontal="right" vertical="top" wrapText="1"/>
    </xf>
    <xf numFmtId="165" fontId="27" fillId="7" borderId="0" xfId="0" applyFont="1" applyFill="1" applyBorder="1" applyAlignment="1">
      <alignment horizontal="center" vertical="top"/>
    </xf>
    <xf numFmtId="165" fontId="81" fillId="0" borderId="0" xfId="0" applyFont="1" applyAlignment="1">
      <alignment vertical="center"/>
    </xf>
    <xf numFmtId="165" fontId="93" fillId="0" borderId="0" xfId="0" applyFont="1" applyAlignment="1">
      <alignment horizontal="left" vertical="center"/>
    </xf>
    <xf numFmtId="165" fontId="12" fillId="0" borderId="0" xfId="0" applyFont="1" applyAlignment="1">
      <alignment vertical="center"/>
    </xf>
    <xf numFmtId="165" fontId="92" fillId="0" borderId="0" xfId="0" applyFont="1" applyAlignment="1">
      <alignment vertical="center" wrapText="1"/>
    </xf>
    <xf numFmtId="165" fontId="92" fillId="0" borderId="0" xfId="0" applyFont="1" applyAlignment="1">
      <alignment horizontal="left" vertical="center" indent="2"/>
    </xf>
    <xf numFmtId="165" fontId="93" fillId="0" borderId="0" xfId="0" applyFont="1" applyAlignment="1">
      <alignment horizontal="left" vertical="center" indent="2"/>
    </xf>
    <xf numFmtId="165" fontId="81" fillId="0" borderId="0" xfId="0" applyFont="1" applyAlignment="1">
      <alignment horizontal="left" vertical="center" indent="2"/>
    </xf>
    <xf numFmtId="169" fontId="27" fillId="7" borderId="33" xfId="107" applyNumberFormat="1" applyFont="1" applyFill="1" applyBorder="1" applyAlignment="1"/>
    <xf numFmtId="165" fontId="12" fillId="0" borderId="0" xfId="0" applyFont="1" applyAlignment="1">
      <alignment horizontal="left" vertical="center" wrapText="1"/>
    </xf>
    <xf numFmtId="0" fontId="12" fillId="0" borderId="0" xfId="3" applyAlignment="1">
      <alignment horizontal="left" vertical="top" wrapText="1"/>
    </xf>
    <xf numFmtId="0" fontId="82" fillId="0" borderId="0" xfId="3" applyFont="1" applyAlignment="1">
      <alignment horizontal="left" vertical="center"/>
    </xf>
    <xf numFmtId="167" fontId="81" fillId="0" borderId="0" xfId="3" applyNumberFormat="1" applyFont="1" applyBorder="1" applyAlignment="1">
      <alignment horizontal="right" vertical="top" wrapText="1"/>
    </xf>
    <xf numFmtId="1" fontId="82" fillId="0" borderId="0" xfId="3" applyNumberFormat="1" applyFont="1" applyBorder="1" applyAlignment="1">
      <alignment horizontal="right" vertical="top" wrapText="1"/>
    </xf>
    <xf numFmtId="167" fontId="81" fillId="0" borderId="32" xfId="3" applyNumberFormat="1" applyFont="1" applyBorder="1" applyAlignment="1">
      <alignment horizontal="center" vertical="center"/>
    </xf>
    <xf numFmtId="165" fontId="27" fillId="7" borderId="2" xfId="0" applyFont="1" applyFill="1" applyBorder="1" applyAlignment="1">
      <alignment horizontal="center" vertical="center"/>
    </xf>
    <xf numFmtId="165" fontId="27" fillId="7" borderId="0" xfId="0" applyFont="1" applyFill="1" applyBorder="1" applyAlignment="1">
      <alignment horizontal="center" vertical="center"/>
    </xf>
    <xf numFmtId="165" fontId="27" fillId="7" borderId="30" xfId="0" applyFont="1" applyFill="1" applyBorder="1" applyAlignment="1">
      <alignment horizontal="center" vertical="center"/>
    </xf>
    <xf numFmtId="165" fontId="27" fillId="7" borderId="19" xfId="0" applyFont="1" applyFill="1" applyBorder="1" applyAlignment="1">
      <alignment horizontal="center" vertical="top"/>
    </xf>
    <xf numFmtId="165" fontId="27" fillId="7" borderId="31" xfId="0" applyFont="1" applyFill="1" applyBorder="1" applyAlignment="1">
      <alignment horizontal="center" vertical="center"/>
    </xf>
    <xf numFmtId="165" fontId="0" fillId="7" borderId="0" xfId="0" applyFill="1" applyAlignment="1">
      <alignment horizontal="center"/>
    </xf>
    <xf numFmtId="0" fontId="83" fillId="7" borderId="0" xfId="99" applyFont="1" applyFill="1" applyBorder="1" applyAlignment="1">
      <alignment horizontal="left"/>
    </xf>
    <xf numFmtId="165" fontId="27" fillId="7" borderId="0" xfId="0" applyFont="1" applyFill="1" applyAlignment="1">
      <alignment horizontal="center" vertical="center"/>
    </xf>
    <xf numFmtId="165" fontId="27" fillId="7" borderId="0" xfId="0" applyFont="1" applyFill="1" applyBorder="1" applyAlignment="1">
      <alignment horizontal="center" vertical="top"/>
    </xf>
    <xf numFmtId="165" fontId="25" fillId="0" borderId="0" xfId="0" applyFont="1" applyAlignment="1">
      <alignment horizontal="left"/>
    </xf>
    <xf numFmtId="17" fontId="22" fillId="0" borderId="2" xfId="0" applyNumberFormat="1" applyFont="1" applyBorder="1" applyAlignment="1">
      <alignment horizontal="left"/>
    </xf>
    <xf numFmtId="165" fontId="26" fillId="0" borderId="0" xfId="0" applyNumberFormat="1" applyFont="1" applyBorder="1" applyAlignment="1" applyProtection="1">
      <alignment horizontal="left"/>
    </xf>
    <xf numFmtId="165" fontId="38" fillId="0" borderId="0" xfId="0" applyFont="1" applyAlignment="1">
      <alignment horizontal="left"/>
    </xf>
    <xf numFmtId="174" fontId="17" fillId="0" borderId="0" xfId="0" applyNumberFormat="1" applyFont="1" applyAlignment="1">
      <alignment horizontal="left"/>
    </xf>
    <xf numFmtId="165" fontId="27" fillId="0" borderId="8" xfId="0" applyFont="1" applyBorder="1" applyAlignment="1">
      <alignment horizontal="center" vertical="top"/>
    </xf>
    <xf numFmtId="165" fontId="27" fillId="0" borderId="8" xfId="0" applyNumberFormat="1" applyFont="1" applyBorder="1" applyAlignment="1" applyProtection="1">
      <alignment horizontal="center" vertical="top"/>
    </xf>
    <xf numFmtId="165" fontId="27" fillId="0" borderId="0" xfId="0" applyNumberFormat="1" applyFont="1" applyBorder="1" applyAlignment="1" applyProtection="1">
      <alignment horizontal="center"/>
    </xf>
    <xf numFmtId="165" fontId="27" fillId="0" borderId="15" xfId="0" applyNumberFormat="1" applyFont="1" applyBorder="1" applyAlignment="1" applyProtection="1">
      <alignment horizontal="center"/>
    </xf>
    <xf numFmtId="165" fontId="27" fillId="0" borderId="14" xfId="0" applyNumberFormat="1" applyFont="1" applyBorder="1" applyAlignment="1" applyProtection="1">
      <alignment horizontal="center" vertical="top" wrapText="1"/>
    </xf>
    <xf numFmtId="165" fontId="27" fillId="0" borderId="0" xfId="0" applyNumberFormat="1" applyFont="1" applyAlignment="1" applyProtection="1">
      <alignment horizontal="center" vertical="top" wrapText="1"/>
    </xf>
    <xf numFmtId="165" fontId="27" fillId="0" borderId="16" xfId="0" applyNumberFormat="1" applyFont="1" applyBorder="1" applyAlignment="1" applyProtection="1">
      <alignment horizontal="center" vertical="top" wrapText="1"/>
    </xf>
    <xf numFmtId="165" fontId="27" fillId="0" borderId="0" xfId="0" applyNumberFormat="1" applyFont="1" applyBorder="1" applyAlignment="1" applyProtection="1">
      <alignment horizontal="center" vertical="top" wrapText="1"/>
    </xf>
    <xf numFmtId="0" fontId="27" fillId="6" borderId="0" xfId="5" applyNumberFormat="1" applyFont="1" applyFill="1" applyBorder="1" applyAlignment="1">
      <alignment horizontal="center" vertical="top" wrapText="1"/>
    </xf>
    <xf numFmtId="0" fontId="27" fillId="6" borderId="16" xfId="5" applyNumberFormat="1" applyFont="1" applyFill="1" applyBorder="1" applyAlignment="1">
      <alignment horizontal="center" vertical="top" wrapText="1"/>
    </xf>
    <xf numFmtId="165" fontId="48" fillId="0" borderId="3" xfId="0" applyFont="1" applyBorder="1" applyAlignment="1">
      <alignment horizontal="center"/>
    </xf>
    <xf numFmtId="165" fontId="48" fillId="0" borderId="2" xfId="0" applyFont="1" applyBorder="1" applyAlignment="1">
      <alignment horizontal="center"/>
    </xf>
    <xf numFmtId="165" fontId="48" fillId="0" borderId="4" xfId="0" applyFont="1" applyBorder="1" applyAlignment="1">
      <alignment horizontal="center"/>
    </xf>
    <xf numFmtId="0" fontId="26" fillId="0" borderId="0" xfId="16" applyFont="1"/>
    <xf numFmtId="0" fontId="26" fillId="0" borderId="0" xfId="16" applyFont="1" applyBorder="1" applyAlignment="1">
      <alignment horizontal="left"/>
    </xf>
    <xf numFmtId="0" fontId="38" fillId="0" borderId="0" xfId="47" applyFont="1" applyAlignment="1">
      <alignment horizontal="left"/>
    </xf>
    <xf numFmtId="165" fontId="27" fillId="0" borderId="19" xfId="0" applyFont="1" applyBorder="1" applyAlignment="1">
      <alignment horizontal="center" vertical="top"/>
    </xf>
    <xf numFmtId="165" fontId="38" fillId="0" borderId="0" xfId="13" applyFont="1" applyAlignment="1">
      <alignment horizontal="left"/>
    </xf>
    <xf numFmtId="165" fontId="26" fillId="0" borderId="0" xfId="0" applyNumberFormat="1" applyFont="1" applyBorder="1" applyAlignment="1" applyProtection="1">
      <alignment horizontal="left" vertical="center" wrapText="1"/>
    </xf>
    <xf numFmtId="17" fontId="24" fillId="0" borderId="0" xfId="0" applyNumberFormat="1" applyFont="1" applyBorder="1" applyAlignment="1">
      <alignment vertical="center" wrapText="1"/>
    </xf>
    <xf numFmtId="165" fontId="27" fillId="0" borderId="0" xfId="0" applyNumberFormat="1" applyFont="1" applyBorder="1" applyAlignment="1" applyProtection="1">
      <alignment horizontal="center" vertical="top"/>
    </xf>
  </cellXfs>
  <cellStyles count="160">
    <cellStyle name="20% - Accent1" xfId="72" builtinId="30" customBuiltin="1"/>
    <cellStyle name="20% - Accent1 2" xfId="17"/>
    <cellStyle name="20% - Accent1 2 2" xfId="116"/>
    <cellStyle name="20% - Accent1 3" xfId="129"/>
    <cellStyle name="20% - Accent1 4" xfId="148"/>
    <cellStyle name="20% - Accent2" xfId="75" builtinId="34" customBuiltin="1"/>
    <cellStyle name="20% - Accent2 2" xfId="18"/>
    <cellStyle name="20% - Accent2 2 2" xfId="117"/>
    <cellStyle name="20% - Accent2 3" xfId="131"/>
    <cellStyle name="20% - Accent2 4" xfId="150"/>
    <cellStyle name="20% - Accent3" xfId="78" builtinId="38" customBuiltin="1"/>
    <cellStyle name="20% - Accent3 2" xfId="19"/>
    <cellStyle name="20% - Accent3 2 2" xfId="118"/>
    <cellStyle name="20% - Accent3 3" xfId="133"/>
    <cellStyle name="20% - Accent3 4" xfId="152"/>
    <cellStyle name="20% - Accent4" xfId="81" builtinId="42" customBuiltin="1"/>
    <cellStyle name="20% - Accent4 2" xfId="20"/>
    <cellStyle name="20% - Accent4 2 2" xfId="119"/>
    <cellStyle name="20% - Accent4 3" xfId="135"/>
    <cellStyle name="20% - Accent4 4" xfId="154"/>
    <cellStyle name="20% - Accent5" xfId="85" builtinId="46" customBuiltin="1"/>
    <cellStyle name="20% - Accent5 2" xfId="21"/>
    <cellStyle name="20% - Accent5 2 2" xfId="120"/>
    <cellStyle name="20% - Accent5 3" xfId="137"/>
    <cellStyle name="20% - Accent5 4" xfId="156"/>
    <cellStyle name="20% - Accent6" xfId="89" builtinId="50" customBuiltin="1"/>
    <cellStyle name="20% - Accent6 2" xfId="22"/>
    <cellStyle name="20% - Accent6 2 2" xfId="121"/>
    <cellStyle name="20% - Accent6 3" xfId="139"/>
    <cellStyle name="20% - Accent6 4" xfId="158"/>
    <cellStyle name="40% - Accent1" xfId="73" builtinId="31" customBuiltin="1"/>
    <cellStyle name="40% - Accent1 2" xfId="23"/>
    <cellStyle name="40% - Accent1 2 2" xfId="122"/>
    <cellStyle name="40% - Accent1 3" xfId="130"/>
    <cellStyle name="40% - Accent1 4" xfId="149"/>
    <cellStyle name="40% - Accent2" xfId="76" builtinId="35" customBuiltin="1"/>
    <cellStyle name="40% - Accent2 2" xfId="24"/>
    <cellStyle name="40% - Accent2 2 2" xfId="123"/>
    <cellStyle name="40% - Accent2 3" xfId="132"/>
    <cellStyle name="40% - Accent2 4" xfId="151"/>
    <cellStyle name="40% - Accent3" xfId="79" builtinId="39" customBuiltin="1"/>
    <cellStyle name="40% - Accent3 2" xfId="25"/>
    <cellStyle name="40% - Accent3 2 2" xfId="124"/>
    <cellStyle name="40% - Accent3 3" xfId="134"/>
    <cellStyle name="40% - Accent3 4" xfId="153"/>
    <cellStyle name="40% - Accent4" xfId="82" builtinId="43" customBuiltin="1"/>
    <cellStyle name="40% - Accent4 2" xfId="26"/>
    <cellStyle name="40% - Accent4 2 2" xfId="125"/>
    <cellStyle name="40% - Accent4 3" xfId="136"/>
    <cellStyle name="40% - Accent4 4" xfId="155"/>
    <cellStyle name="40% - Accent5" xfId="86" builtinId="47" customBuiltin="1"/>
    <cellStyle name="40% - Accent5 2" xfId="27"/>
    <cellStyle name="40% - Accent5 2 2" xfId="126"/>
    <cellStyle name="40% - Accent5 3" xfId="138"/>
    <cellStyle name="40% - Accent5 4" xfId="157"/>
    <cellStyle name="40% - Accent6" xfId="90" builtinId="51" customBuiltin="1"/>
    <cellStyle name="40% - Accent6 2" xfId="28"/>
    <cellStyle name="40% - Accent6 2 2" xfId="127"/>
    <cellStyle name="40% - Accent6 3" xfId="140"/>
    <cellStyle name="40% - Accent6 4" xfId="159"/>
    <cellStyle name="60% - Accent1" xfId="74" builtinId="32" customBuiltin="1"/>
    <cellStyle name="60% - Accent1 2" xfId="29"/>
    <cellStyle name="60% - Accent2" xfId="77" builtinId="36" customBuiltin="1"/>
    <cellStyle name="60% - Accent2 2" xfId="30"/>
    <cellStyle name="60% - Accent3" xfId="80" builtinId="40" customBuiltin="1"/>
    <cellStyle name="60% - Accent3 2" xfId="31"/>
    <cellStyle name="60% - Accent4" xfId="83" builtinId="44" customBuiltin="1"/>
    <cellStyle name="60% - Accent4 2" xfId="32"/>
    <cellStyle name="60% - Accent5" xfId="87" builtinId="48" customBuiltin="1"/>
    <cellStyle name="60% - Accent5 2" xfId="33"/>
    <cellStyle name="60% - Accent6" xfId="91" builtinId="52" customBuiltin="1"/>
    <cellStyle name="60% - Accent6 2" xfId="34"/>
    <cellStyle name="Accent1" xfId="71" builtinId="29" customBuiltin="1"/>
    <cellStyle name="Accent1 2" xfId="35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/>
    <cellStyle name="Accent6" xfId="88" builtinId="49" customBuiltin="1"/>
    <cellStyle name="Accent6 2" xfId="37"/>
    <cellStyle name="Bad" xfId="61" builtinId="27" customBuiltin="1"/>
    <cellStyle name="Bad 2" xfId="38"/>
    <cellStyle name="Calculation" xfId="65" builtinId="22" customBuiltin="1"/>
    <cellStyle name="Calculation 2" xfId="39"/>
    <cellStyle name="Check Cell" xfId="67" builtinId="23" customBuiltin="1"/>
    <cellStyle name="Check Cell 2" xfId="40"/>
    <cellStyle name="Comma 2" xfId="100"/>
    <cellStyle name="Comma 3" xfId="101"/>
    <cellStyle name="Explanatory Text" xfId="69" builtinId="53" customBuiltin="1"/>
    <cellStyle name="Explanatory Text 2" xfId="41"/>
    <cellStyle name="Good" xfId="60" builtinId="26" customBuiltin="1"/>
    <cellStyle name="Good 2" xfId="42"/>
    <cellStyle name="Heading 1" xfId="56" builtinId="16" customBuiltin="1"/>
    <cellStyle name="Heading 1 2" xfId="43"/>
    <cellStyle name="Heading 2" xfId="57" builtinId="17" customBuiltin="1"/>
    <cellStyle name="Heading 2 2" xfId="44"/>
    <cellStyle name="Heading 3" xfId="58" builtinId="18" customBuiltin="1"/>
    <cellStyle name="Heading 3 2" xfId="45"/>
    <cellStyle name="Heading 4" xfId="59" builtinId="19" customBuiltin="1"/>
    <cellStyle name="Heading 4 2" xfId="46"/>
    <cellStyle name="Hyperlink" xfId="1" builtinId="8"/>
    <cellStyle name="Hyperlink 2" xfId="13"/>
    <cellStyle name="Hyperlink 2 2" xfId="103"/>
    <cellStyle name="Hyperlink 3" xfId="14"/>
    <cellStyle name="Hyperlink 4" xfId="102"/>
    <cellStyle name="Hyperlink_Table list for teams to check" xfId="47"/>
    <cellStyle name="Input" xfId="63" builtinId="20" customBuiltin="1"/>
    <cellStyle name="Input 2" xfId="48"/>
    <cellStyle name="Linked Cell" xfId="66" builtinId="24" customBuiltin="1"/>
    <cellStyle name="Linked Cell 2" xfId="49"/>
    <cellStyle name="Neutral" xfId="62" builtinId="28" customBuiltin="1"/>
    <cellStyle name="Neutral 2" xfId="50"/>
    <cellStyle name="Normal" xfId="0" builtinId="0"/>
    <cellStyle name="Normal 10" xfId="99"/>
    <cellStyle name="Normal 11" xfId="108"/>
    <cellStyle name="Normal 11 2" xfId="145"/>
    <cellStyle name="Normal 12" xfId="109"/>
    <cellStyle name="Normal 13" xfId="146"/>
    <cellStyle name="Normal 2" xfId="2"/>
    <cellStyle name="Normal 2 2" xfId="104"/>
    <cellStyle name="Normal 2 2 2" xfId="144"/>
    <cellStyle name="Normal 2 3" xfId="96"/>
    <cellStyle name="Normal 2 4" xfId="110"/>
    <cellStyle name="Normal 3" xfId="5"/>
    <cellStyle name="Normal 3 2" xfId="12"/>
    <cellStyle name="Normal 3 2 2" xfId="105"/>
    <cellStyle name="Normal 3 2 3" xfId="114"/>
    <cellStyle name="Normal 3 3" xfId="93"/>
    <cellStyle name="Normal 3 4" xfId="111"/>
    <cellStyle name="Normal 4" xfId="6"/>
    <cellStyle name="Normal 4 2" xfId="113"/>
    <cellStyle name="Normal 5" xfId="7"/>
    <cellStyle name="Normal 5 2" xfId="106"/>
    <cellStyle name="Normal 5 3" xfId="112"/>
    <cellStyle name="Normal 6" xfId="16"/>
    <cellStyle name="Normal 6 2" xfId="115"/>
    <cellStyle name="Normal 7" xfId="92"/>
    <cellStyle name="Normal 8" xfId="95"/>
    <cellStyle name="Normal 8 2" xfId="142"/>
    <cellStyle name="Normal 83" xfId="97"/>
    <cellStyle name="Normal 9" xfId="98"/>
    <cellStyle name="Normal 9 2" xfId="143"/>
    <cellStyle name="Normal_ConsChartMockup" xfId="3"/>
    <cellStyle name="Normal_LocPR_charts2" xfId="107"/>
    <cellStyle name="Normal_tabA1.1" xfId="4"/>
    <cellStyle name="Normal_tabA1.1 2" xfId="51"/>
    <cellStyle name="Note" xfId="11" builtinId="10"/>
    <cellStyle name="Note 2" xfId="52"/>
    <cellStyle name="Note 2 2" xfId="128"/>
    <cellStyle name="Note 3" xfId="94"/>
    <cellStyle name="Note 3 2" xfId="141"/>
    <cellStyle name="Note 4" xfId="147"/>
    <cellStyle name="Output" xfId="64" builtinId="21" customBuiltin="1"/>
    <cellStyle name="Output 2" xfId="53"/>
    <cellStyle name="Title" xfId="15" builtinId="15" customBuiltin="1"/>
    <cellStyle name="Total" xfId="70" builtinId="25" customBuiltin="1"/>
    <cellStyle name="Total 2" xfId="54"/>
    <cellStyle name="Warning Text" xfId="68" builtinId="11" customBuiltin="1"/>
    <cellStyle name="Warning Text 2" xfId="55"/>
  </cellStyles>
  <dxfs count="5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5F64BD"/>
      <color rgb="FF5F64DC"/>
      <color rgb="FF5F81BD"/>
      <color rgb="FF7181C1"/>
      <color rgb="FF9966FF"/>
      <color rgb="FF7B81C1"/>
      <color rgb="FFFF66FF"/>
      <color rgb="FFFF00FF"/>
      <color rgb="FFFF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2:E24" totalsRowShown="0" headerRowDxfId="47" dataDxfId="46" tableBorderDxfId="45" headerRowCellStyle="Accent2">
  <autoFilter ref="A2:E24"/>
  <tableColumns count="5">
    <tableColumn id="1" name="ISO Code" dataDxfId="44"/>
    <tableColumn id="2" name="Offshore Centre" dataDxfId="43"/>
    <tableColumn id="3" name="01/12/2015" dataDxfId="42">
      <calculatedColumnFormula>SUMIFS(#REF!,#REF!,'Country mapping'!$A$1&amp;'Country mapping'!$A3)</calculatedColumnFormula>
    </tableColumn>
    <tableColumn id="4" name="01/03/2016" dataDxfId="41">
      <calculatedColumnFormula>SUMIFS(#REF!,#REF!,'Country mapping'!$A$1&amp;'Country mapping'!$A3)</calculatedColumnFormula>
    </tableColumn>
    <tableColumn id="5" name="Diff" dataDxfId="40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G2:K36" totalsRowShown="0" headerRowDxfId="39" dataDxfId="38" tableBorderDxfId="37" headerRowCellStyle="Accent3">
  <autoFilter ref="G2:K36"/>
  <tableColumns count="5">
    <tableColumn id="1" name="ISO Code" dataDxfId="36"/>
    <tableColumn id="2" name="Developed Countries" dataDxfId="35"/>
    <tableColumn id="3" name="01/12/2015" dataDxfId="34">
      <calculatedColumnFormula>SUMIFS(#REF!,#REF!,'Country mapping'!$A$1&amp;'Country mapping'!$G3)</calculatedColumnFormula>
    </tableColumn>
    <tableColumn id="4" name="01/03/2016" dataDxfId="33">
      <calculatedColumnFormula>SUMIFS(#REF!,#REF!,'Country mapping'!$A$1&amp;'Country mapping'!$G3)</calculatedColumnFormula>
    </tableColumn>
    <tableColumn id="5" name="Diff" dataDxfId="32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2:Q141" totalsRowShown="0" headerRowDxfId="31" dataDxfId="30" tableBorderDxfId="29" headerRowCellStyle="Accent4">
  <autoFilter ref="M2:Q141"/>
  <tableColumns count="5">
    <tableColumn id="1" name="ISO Code" dataDxfId="28"/>
    <tableColumn id="2" name="Developing Countries" dataDxfId="27"/>
    <tableColumn id="3" name="01/12/2015" dataDxfId="26">
      <calculatedColumnFormula>SUMIFS(#REF!,#REF!,'Country mapping'!$A$1&amp;'Country mapping'!$M3)</calculatedColumnFormula>
    </tableColumn>
    <tableColumn id="4" name="01/03/2016" dataDxfId="25">
      <calculatedColumnFormula>SUMIFS(#REF!,#REF!,'Country mapping'!$A$1&amp;'Country mapping'!$M3)</calculatedColumnFormula>
    </tableColumn>
    <tableColumn id="5" name="Diff" dataDxfId="24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0" sqref="D10"/>
    </sheetView>
  </sheetViews>
  <sheetFormatPr defaultRowHeight="12" x14ac:dyDescent="0.15"/>
  <sheetData>
    <row r="1" spans="1:8" x14ac:dyDescent="0.15">
      <c r="A1" t="s">
        <v>1848</v>
      </c>
      <c r="D1" t="s">
        <v>1849</v>
      </c>
    </row>
    <row r="2" spans="1:8" ht="15" x14ac:dyDescent="0.25">
      <c r="A2" s="114" t="s">
        <v>515</v>
      </c>
      <c r="B2" s="18" t="s">
        <v>269</v>
      </c>
      <c r="D2" s="371" t="s">
        <v>1846</v>
      </c>
      <c r="E2" s="371" t="s">
        <v>1847</v>
      </c>
      <c r="H2" s="114"/>
    </row>
    <row r="3" spans="1:8" ht="15" x14ac:dyDescent="0.25">
      <c r="A3" s="114" t="s">
        <v>1833</v>
      </c>
      <c r="B3" s="18" t="s">
        <v>271</v>
      </c>
      <c r="D3" s="371" t="s">
        <v>1571</v>
      </c>
      <c r="E3" s="114" t="s">
        <v>1839</v>
      </c>
      <c r="F3" s="114" t="s">
        <v>1570</v>
      </c>
    </row>
    <row r="4" spans="1:8" ht="15" x14ac:dyDescent="0.25">
      <c r="A4" s="114" t="s">
        <v>181</v>
      </c>
      <c r="B4" s="369" t="s">
        <v>126</v>
      </c>
      <c r="D4" s="372" t="s">
        <v>1579</v>
      </c>
      <c r="E4" s="114" t="s">
        <v>1568</v>
      </c>
      <c r="F4" s="114" t="s">
        <v>1570</v>
      </c>
    </row>
    <row r="5" spans="1:8" ht="15" x14ac:dyDescent="0.25">
      <c r="A5" s="114" t="s">
        <v>97</v>
      </c>
      <c r="B5" s="18" t="s">
        <v>272</v>
      </c>
      <c r="D5" s="371" t="s">
        <v>1578</v>
      </c>
      <c r="E5" s="114" t="s">
        <v>1850</v>
      </c>
      <c r="F5" s="114" t="s">
        <v>1570</v>
      </c>
    </row>
    <row r="6" spans="1:8" ht="15" x14ac:dyDescent="0.25">
      <c r="D6" s="371" t="s">
        <v>1572</v>
      </c>
      <c r="E6" s="114" t="s">
        <v>1839</v>
      </c>
      <c r="F6" s="114" t="s">
        <v>1580</v>
      </c>
    </row>
    <row r="7" spans="1:8" ht="15" x14ac:dyDescent="0.25">
      <c r="A7" s="370"/>
      <c r="B7" s="370"/>
      <c r="D7" s="371" t="s">
        <v>1574</v>
      </c>
      <c r="E7" s="114" t="s">
        <v>1568</v>
      </c>
      <c r="F7" s="114" t="s">
        <v>1580</v>
      </c>
    </row>
    <row r="8" spans="1:8" ht="15" x14ac:dyDescent="0.25">
      <c r="A8" s="370"/>
      <c r="B8" s="370"/>
      <c r="D8" s="371" t="s">
        <v>1573</v>
      </c>
      <c r="E8" s="114" t="s">
        <v>1850</v>
      </c>
      <c r="F8" s="114" t="s">
        <v>1580</v>
      </c>
    </row>
    <row r="9" spans="1:8" ht="15" x14ac:dyDescent="0.25">
      <c r="A9" s="370"/>
      <c r="B9" s="370"/>
      <c r="D9" s="371" t="s">
        <v>1575</v>
      </c>
      <c r="E9" s="114" t="s">
        <v>1839</v>
      </c>
      <c r="F9" s="114" t="s">
        <v>1569</v>
      </c>
    </row>
    <row r="10" spans="1:8" ht="15" x14ac:dyDescent="0.25">
      <c r="A10" s="370"/>
      <c r="B10" s="370"/>
      <c r="D10" s="371" t="s">
        <v>1577</v>
      </c>
      <c r="E10" s="114" t="s">
        <v>1568</v>
      </c>
      <c r="F10" s="114" t="s">
        <v>1569</v>
      </c>
    </row>
    <row r="11" spans="1:8" ht="15" x14ac:dyDescent="0.25">
      <c r="A11" s="370"/>
      <c r="B11" s="370"/>
      <c r="D11" s="371" t="s">
        <v>1576</v>
      </c>
      <c r="E11" s="114" t="s">
        <v>1850</v>
      </c>
      <c r="F11" s="114" t="s">
        <v>1569</v>
      </c>
    </row>
    <row r="12" spans="1:8" ht="15" x14ac:dyDescent="0.25">
      <c r="A12" s="370"/>
      <c r="B12" s="370"/>
    </row>
    <row r="13" spans="1:8" ht="15" x14ac:dyDescent="0.25">
      <c r="A13" s="370"/>
      <c r="B13" s="370"/>
      <c r="D13" s="371"/>
      <c r="E13" s="371"/>
    </row>
    <row r="14" spans="1:8" ht="15" x14ac:dyDescent="0.25">
      <c r="A14" s="370"/>
      <c r="B14" s="370"/>
      <c r="D14" s="371"/>
      <c r="E14" s="371"/>
    </row>
    <row r="15" spans="1:8" ht="15" x14ac:dyDescent="0.25">
      <c r="A15" s="370"/>
      <c r="B15" s="370"/>
      <c r="D15" s="371"/>
      <c r="E15" s="371"/>
    </row>
    <row r="16" spans="1:8" ht="15" x14ac:dyDescent="0.25">
      <c r="A16" s="370"/>
      <c r="B16" s="370"/>
      <c r="D16" s="371"/>
      <c r="E16" s="371"/>
    </row>
    <row r="17" spans="1:5" ht="15" x14ac:dyDescent="0.25">
      <c r="A17" s="370"/>
      <c r="B17" s="370"/>
      <c r="D17" s="371"/>
      <c r="E17" s="371"/>
    </row>
    <row r="18" spans="1:5" ht="15" x14ac:dyDescent="0.25">
      <c r="A18" s="370"/>
      <c r="B18" s="370"/>
      <c r="D18" s="371"/>
      <c r="E18" s="371"/>
    </row>
    <row r="19" spans="1:5" ht="15" x14ac:dyDescent="0.25">
      <c r="A19" s="370"/>
      <c r="B19" s="370"/>
      <c r="D19" s="371"/>
      <c r="E19" s="371"/>
    </row>
    <row r="20" spans="1:5" ht="15" x14ac:dyDescent="0.25">
      <c r="A20" s="370"/>
      <c r="B20" s="370"/>
      <c r="D20" s="371"/>
      <c r="E20" s="371"/>
    </row>
    <row r="21" spans="1:5" ht="15" x14ac:dyDescent="0.25">
      <c r="A21" s="370"/>
      <c r="B21" s="370"/>
      <c r="D21" s="371"/>
      <c r="E21" s="371"/>
    </row>
    <row r="22" spans="1:5" ht="15" x14ac:dyDescent="0.25">
      <c r="A22" s="370"/>
      <c r="B22" s="370"/>
      <c r="D22" s="371"/>
      <c r="E22" s="371"/>
    </row>
    <row r="23" spans="1:5" ht="15" x14ac:dyDescent="0.25">
      <c r="A23" s="370"/>
      <c r="B23" s="370"/>
      <c r="D23" s="371"/>
      <c r="E23" s="371"/>
    </row>
    <row r="24" spans="1:5" ht="15" x14ac:dyDescent="0.25">
      <c r="A24" s="370"/>
      <c r="B24" s="370"/>
      <c r="D24" s="371"/>
      <c r="E24" s="371"/>
    </row>
    <row r="25" spans="1:5" ht="15" x14ac:dyDescent="0.25">
      <c r="A25" s="370"/>
      <c r="B25" s="370"/>
      <c r="D25" s="371"/>
      <c r="E25" s="371"/>
    </row>
    <row r="26" spans="1:5" ht="15" x14ac:dyDescent="0.25">
      <c r="A26" s="370"/>
      <c r="B26" s="370"/>
      <c r="D26" s="371"/>
      <c r="E26" s="371"/>
    </row>
    <row r="27" spans="1:5" ht="15" x14ac:dyDescent="0.25">
      <c r="A27" s="370"/>
      <c r="B27" s="370"/>
      <c r="D27" s="371"/>
      <c r="E27" s="371"/>
    </row>
    <row r="28" spans="1:5" ht="15" x14ac:dyDescent="0.25">
      <c r="A28" s="370"/>
      <c r="B28" s="370"/>
      <c r="D28" s="371"/>
      <c r="E28" s="371"/>
    </row>
    <row r="29" spans="1:5" ht="15" x14ac:dyDescent="0.25">
      <c r="A29" s="370"/>
      <c r="B29" s="370"/>
      <c r="D29" s="371"/>
      <c r="E29" s="371"/>
    </row>
    <row r="30" spans="1:5" ht="15" x14ac:dyDescent="0.25">
      <c r="A30" s="370"/>
      <c r="B30" s="370"/>
      <c r="D30" s="371"/>
      <c r="E30" s="371"/>
    </row>
    <row r="31" spans="1:5" ht="15" x14ac:dyDescent="0.25">
      <c r="A31" s="370"/>
      <c r="B31" s="370"/>
      <c r="D31" s="371"/>
      <c r="E31" s="371"/>
    </row>
    <row r="32" spans="1:5" ht="15" x14ac:dyDescent="0.25">
      <c r="A32" s="370"/>
      <c r="B32" s="370"/>
      <c r="D32" s="371"/>
      <c r="E32" s="371"/>
    </row>
    <row r="33" spans="1:5" ht="15" x14ac:dyDescent="0.25">
      <c r="A33" s="370"/>
      <c r="B33" s="370"/>
      <c r="D33" s="371"/>
      <c r="E33" s="371"/>
    </row>
    <row r="34" spans="1:5" ht="15" x14ac:dyDescent="0.25">
      <c r="A34" s="370"/>
      <c r="B34" s="370"/>
      <c r="D34" s="371"/>
      <c r="E34" s="371"/>
    </row>
    <row r="35" spans="1:5" ht="15" x14ac:dyDescent="0.25">
      <c r="A35" s="370"/>
      <c r="B35" s="370"/>
      <c r="D35" s="371"/>
      <c r="E35" s="371"/>
    </row>
    <row r="36" spans="1:5" ht="15" x14ac:dyDescent="0.25">
      <c r="A36" s="370"/>
      <c r="B36" s="370"/>
      <c r="D36" s="371"/>
      <c r="E36" s="371"/>
    </row>
    <row r="37" spans="1:5" ht="15" x14ac:dyDescent="0.25">
      <c r="A37" s="370"/>
      <c r="B37" s="370"/>
      <c r="D37" s="371"/>
      <c r="E37" s="371"/>
    </row>
    <row r="38" spans="1:5" ht="15" x14ac:dyDescent="0.25">
      <c r="A38" s="370"/>
      <c r="B38" s="370"/>
      <c r="D38" s="371"/>
      <c r="E38" s="371"/>
    </row>
    <row r="39" spans="1:5" ht="15" x14ac:dyDescent="0.25">
      <c r="A39" s="370"/>
      <c r="B39" s="370"/>
      <c r="D39" s="371"/>
      <c r="E39" s="371"/>
    </row>
    <row r="40" spans="1:5" ht="15" x14ac:dyDescent="0.25">
      <c r="D40" s="371"/>
      <c r="E40" s="37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opLeftCell="C1" zoomScaleNormal="100" workbookViewId="0">
      <selection activeCell="H15" sqref="H15"/>
    </sheetView>
  </sheetViews>
  <sheetFormatPr defaultColWidth="9" defaultRowHeight="15" x14ac:dyDescent="0.25"/>
  <cols>
    <col min="1" max="1" width="9.75" style="118" customWidth="1"/>
    <col min="2" max="2" width="20.125" style="118" bestFit="1" customWidth="1"/>
    <col min="3" max="3" width="11.25" style="118" customWidth="1"/>
    <col min="4" max="6" width="11.625" style="118" customWidth="1"/>
    <col min="7" max="7" width="9.75" style="118" customWidth="1"/>
    <col min="8" max="8" width="39.625" style="118" bestFit="1" customWidth="1"/>
    <col min="9" max="10" width="11.25" style="118" customWidth="1"/>
    <col min="11" max="12" width="9.375" style="118" customWidth="1"/>
    <col min="13" max="13" width="9.75" style="118" customWidth="1"/>
    <col min="14" max="14" width="28.5" style="118" bestFit="1" customWidth="1"/>
    <col min="15" max="16" width="11.25" style="118" customWidth="1"/>
    <col min="17" max="18" width="9" style="118"/>
    <col min="19" max="19" width="103.125" style="118" bestFit="1" customWidth="1"/>
    <col min="20" max="20" width="36.5" style="118" bestFit="1" customWidth="1"/>
    <col min="21" max="16384" width="9" style="118"/>
  </cols>
  <sheetData>
    <row r="1" spans="1:20" x14ac:dyDescent="0.25">
      <c r="A1" s="118" t="s">
        <v>383</v>
      </c>
    </row>
    <row r="2" spans="1:20" x14ac:dyDescent="0.25">
      <c r="A2" s="123" t="s">
        <v>391</v>
      </c>
      <c r="B2" s="123" t="s">
        <v>466</v>
      </c>
      <c r="C2" s="134" t="s">
        <v>1566</v>
      </c>
      <c r="D2" s="134" t="s">
        <v>1567</v>
      </c>
      <c r="E2" s="134" t="s">
        <v>388</v>
      </c>
      <c r="F2" s="122"/>
      <c r="G2" s="124" t="s">
        <v>391</v>
      </c>
      <c r="H2" s="124" t="s">
        <v>119</v>
      </c>
      <c r="I2" s="135" t="s">
        <v>1566</v>
      </c>
      <c r="J2" s="135" t="s">
        <v>1567</v>
      </c>
      <c r="K2" s="135" t="s">
        <v>388</v>
      </c>
      <c r="L2" s="117"/>
      <c r="M2" s="125" t="s">
        <v>391</v>
      </c>
      <c r="N2" s="125" t="s">
        <v>467</v>
      </c>
      <c r="O2" s="136" t="s">
        <v>1566</v>
      </c>
      <c r="P2" s="136" t="s">
        <v>1567</v>
      </c>
      <c r="Q2" s="125" t="s">
        <v>388</v>
      </c>
      <c r="S2" s="263"/>
      <c r="T2" s="187"/>
    </row>
    <row r="3" spans="1:20" x14ac:dyDescent="0.25">
      <c r="A3" s="120" t="s">
        <v>167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138</v>
      </c>
      <c r="H3" s="121" t="s">
        <v>205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316</v>
      </c>
      <c r="N3" s="121" t="s">
        <v>206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Table4[[#This Row],[01/03/2016]]-Table4[[#This Row],[01/12/2015]]</f>
        <v>#REF!</v>
      </c>
      <c r="S3" s="126"/>
      <c r="T3" s="127"/>
    </row>
    <row r="4" spans="1:20" x14ac:dyDescent="0.25">
      <c r="A4" s="120" t="s">
        <v>166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139</v>
      </c>
      <c r="H4" s="121" t="s">
        <v>211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182</v>
      </c>
      <c r="N4" s="121" t="s">
        <v>207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Table4[[#This Row],[01/03/2016]]-Table4[[#This Row],[01/12/2015]]</f>
        <v>#REF!</v>
      </c>
      <c r="R4" s="116"/>
      <c r="S4" s="127"/>
      <c r="T4" s="127"/>
    </row>
    <row r="5" spans="1:20" x14ac:dyDescent="0.25">
      <c r="A5" s="120" t="s">
        <v>168</v>
      </c>
      <c r="B5" s="121" t="s">
        <v>252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159</v>
      </c>
      <c r="H5" s="121" t="s">
        <v>212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334</v>
      </c>
      <c r="N5" s="121" t="s">
        <v>208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Table4[[#This Row],[01/03/2016]]-Table4[[#This Row],[01/12/2015]]</f>
        <v>#REF!</v>
      </c>
      <c r="S5" s="127"/>
      <c r="T5" s="127"/>
    </row>
    <row r="6" spans="1:20" x14ac:dyDescent="0.25">
      <c r="A6" s="120" t="s">
        <v>165</v>
      </c>
      <c r="B6" s="121" t="s">
        <v>255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140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332</v>
      </c>
      <c r="N6" s="121" t="s">
        <v>209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Table4[[#This Row],[01/03/2016]]-Table4[[#This Row],[01/12/2015]]</f>
        <v>#REF!</v>
      </c>
      <c r="S6" s="127"/>
      <c r="T6" s="127"/>
    </row>
    <row r="7" spans="1:20" x14ac:dyDescent="0.25">
      <c r="A7" s="120" t="s">
        <v>385</v>
      </c>
      <c r="B7" s="121" t="s">
        <v>386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160</v>
      </c>
      <c r="H7" s="121" t="s">
        <v>214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210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Table4[[#This Row],[01/03/2016]]-Table4[[#This Row],[01/12/2015]]</f>
        <v>#REF!</v>
      </c>
      <c r="S7" s="127"/>
      <c r="T7" s="127"/>
    </row>
    <row r="8" spans="1:20" x14ac:dyDescent="0.25">
      <c r="A8" s="120" t="s">
        <v>171</v>
      </c>
      <c r="B8" s="121" t="s">
        <v>261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156</v>
      </c>
      <c r="H8" s="121" t="s">
        <v>215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335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Table4[[#This Row],[01/03/2016]]-Table4[[#This Row],[01/12/2015]]</f>
        <v>#REF!</v>
      </c>
      <c r="S8" s="127"/>
      <c r="T8" s="127"/>
    </row>
    <row r="9" spans="1:20" x14ac:dyDescent="0.25">
      <c r="A9" s="120" t="s">
        <v>170</v>
      </c>
      <c r="B9" s="121" t="s">
        <v>267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186</v>
      </c>
      <c r="H9" s="121" t="s">
        <v>222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183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Table4[[#This Row],[01/03/2016]]-Table4[[#This Row],[01/12/2015]]</f>
        <v>#REF!</v>
      </c>
      <c r="S9" s="127"/>
      <c r="T9" s="127"/>
    </row>
    <row r="10" spans="1:20" x14ac:dyDescent="0.25">
      <c r="A10" s="120" t="s">
        <v>172</v>
      </c>
      <c r="B10" s="121" t="s">
        <v>249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144</v>
      </c>
      <c r="H10" s="121" t="s">
        <v>246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317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Table4[[#This Row],[01/03/2016]]-Table4[[#This Row],[01/12/2015]]</f>
        <v>#REF!</v>
      </c>
      <c r="S10" s="127"/>
      <c r="T10" s="127"/>
    </row>
    <row r="11" spans="1:20" x14ac:dyDescent="0.25">
      <c r="A11" s="120" t="s">
        <v>173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141</v>
      </c>
      <c r="H11" s="121" t="s">
        <v>224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184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Table4[[#This Row],[01/03/2016]]-Table4[[#This Row],[01/12/2015]]</f>
        <v>#REF!</v>
      </c>
      <c r="S11" s="127"/>
      <c r="T11" s="127"/>
    </row>
    <row r="12" spans="1:20" x14ac:dyDescent="0.25">
      <c r="A12" s="120" t="s">
        <v>174</v>
      </c>
      <c r="B12" s="121" t="s">
        <v>264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188</v>
      </c>
      <c r="H12" s="121" t="s">
        <v>228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336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Table4[[#This Row],[01/03/2016]]-Table4[[#This Row],[01/12/2015]]</f>
        <v>#REF!</v>
      </c>
      <c r="S12" s="127"/>
      <c r="T12" s="127"/>
    </row>
    <row r="13" spans="1:20" x14ac:dyDescent="0.25">
      <c r="A13" s="120" t="s">
        <v>169</v>
      </c>
      <c r="B13" s="121" t="s">
        <v>245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154</v>
      </c>
      <c r="H13" s="121" t="s">
        <v>248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Table4[[#This Row],[01/03/2016]]-Table4[[#This Row],[01/12/2015]]</f>
        <v>#REF!</v>
      </c>
      <c r="S13" s="127"/>
      <c r="T13" s="127"/>
    </row>
    <row r="14" spans="1:20" x14ac:dyDescent="0.25">
      <c r="A14" s="120" t="s">
        <v>175</v>
      </c>
      <c r="B14" s="121" t="s">
        <v>232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142</v>
      </c>
      <c r="H14" s="121" t="s">
        <v>231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253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Table4[[#This Row],[01/03/2016]]-Table4[[#This Row],[01/12/2015]]</f>
        <v>#REF!</v>
      </c>
      <c r="S14" s="127"/>
      <c r="T14" s="127"/>
    </row>
    <row r="15" spans="1:20" x14ac:dyDescent="0.25">
      <c r="A15" s="120" t="s">
        <v>176</v>
      </c>
      <c r="B15" s="121" t="s">
        <v>241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143</v>
      </c>
      <c r="H15" s="121" t="s">
        <v>254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333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Table4[[#This Row],[01/03/2016]]-Table4[[#This Row],[01/12/2015]]</f>
        <v>#REF!</v>
      </c>
      <c r="S15" s="127"/>
      <c r="T15" s="127"/>
    </row>
    <row r="16" spans="1:20" x14ac:dyDescent="0.25">
      <c r="A16" s="120" t="s">
        <v>177</v>
      </c>
      <c r="B16" s="121" t="s">
        <v>243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145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213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Table4[[#This Row],[01/03/2016]]-Table4[[#This Row],[01/12/2015]]</f>
        <v>#REF!</v>
      </c>
      <c r="S16" s="128"/>
      <c r="T16" s="127"/>
    </row>
    <row r="17" spans="1:20" x14ac:dyDescent="0.25">
      <c r="A17" s="120" t="s">
        <v>178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147</v>
      </c>
      <c r="H17" s="121" t="s">
        <v>556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287</v>
      </c>
      <c r="N17" s="121" t="s">
        <v>216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Table4[[#This Row],[01/03/2016]]-Table4[[#This Row],[01/12/2015]]</f>
        <v>#REF!</v>
      </c>
      <c r="S17" s="127"/>
      <c r="T17" s="127"/>
    </row>
    <row r="18" spans="1:20" x14ac:dyDescent="0.25">
      <c r="A18" s="121" t="s">
        <v>179</v>
      </c>
      <c r="B18" s="121" t="s">
        <v>247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146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217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Table4[[#This Row],[01/03/2016]]-Table4[[#This Row],[01/12/2015]]</f>
        <v>#REF!</v>
      </c>
      <c r="S18" s="127"/>
      <c r="T18" s="127"/>
    </row>
    <row r="19" spans="1:20" x14ac:dyDescent="0.25">
      <c r="A19" s="121" t="s">
        <v>180</v>
      </c>
      <c r="B19" s="121" t="s">
        <v>320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0" si="2">D19-C19</f>
        <v>#REF!</v>
      </c>
      <c r="F19" s="122"/>
      <c r="G19" s="121" t="s">
        <v>148</v>
      </c>
      <c r="H19" s="121" t="s">
        <v>258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314</v>
      </c>
      <c r="N19" s="121" t="s">
        <v>218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Table4[[#This Row],[01/03/2016]]-Table4[[#This Row],[01/12/2015]]</f>
        <v>#REF!</v>
      </c>
      <c r="S19" s="127"/>
      <c r="T19" s="127"/>
    </row>
    <row r="20" spans="1:20" x14ac:dyDescent="0.25">
      <c r="A20" s="118" t="s">
        <v>369</v>
      </c>
      <c r="B20" s="121" t="s">
        <v>468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161</v>
      </c>
      <c r="H20" s="121" t="s">
        <v>263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389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Table4[[#This Row],[01/03/2016]]-Table4[[#This Row],[01/12/2015]]</f>
        <v>#REF!</v>
      </c>
      <c r="S20" s="127"/>
      <c r="T20" s="127"/>
    </row>
    <row r="21" spans="1:20" x14ac:dyDescent="0.25">
      <c r="A21" s="261" t="s">
        <v>392</v>
      </c>
      <c r="B21" s="260" t="s">
        <v>583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>D21-C21</f>
        <v>#REF!</v>
      </c>
      <c r="G21" s="121" t="s">
        <v>149</v>
      </c>
      <c r="H21" s="121" t="s">
        <v>266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219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Table4[[#This Row],[01/03/2016]]-Table4[[#This Row],[01/12/2015]]</f>
        <v>#REF!</v>
      </c>
      <c r="S21" s="127"/>
      <c r="T21" s="127"/>
    </row>
    <row r="22" spans="1:20" x14ac:dyDescent="0.25">
      <c r="A22" s="261" t="s">
        <v>463</v>
      </c>
      <c r="B22" s="260" t="s">
        <v>600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>D22-C22</f>
        <v>#REF!</v>
      </c>
      <c r="G22" s="121" t="s">
        <v>191</v>
      </c>
      <c r="H22" s="121" t="s">
        <v>235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220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Table4[[#This Row],[01/03/2016]]-Table4[[#This Row],[01/12/2015]]</f>
        <v>#REF!</v>
      </c>
      <c r="S22" s="128"/>
      <c r="T22" s="127"/>
    </row>
    <row r="23" spans="1:20" x14ac:dyDescent="0.25">
      <c r="A23" s="261" t="s">
        <v>1423</v>
      </c>
      <c r="B23" s="189" t="s">
        <v>603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>D23-C23</f>
        <v>#REF!</v>
      </c>
      <c r="G23" s="121" t="s">
        <v>150</v>
      </c>
      <c r="H23" s="121" t="s">
        <v>562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221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Table4[[#This Row],[01/03/2016]]-Table4[[#This Row],[01/12/2015]]</f>
        <v>#REF!</v>
      </c>
      <c r="S23" s="127"/>
      <c r="T23" s="127"/>
    </row>
    <row r="24" spans="1:20" x14ac:dyDescent="0.25">
      <c r="A24" s="261" t="s">
        <v>460</v>
      </c>
      <c r="B24" s="189" t="s">
        <v>605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>D24-C24</f>
        <v>#REF!</v>
      </c>
      <c r="G24" s="121" t="s">
        <v>190</v>
      </c>
      <c r="H24" s="121" t="s">
        <v>237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187</v>
      </c>
      <c r="N24" s="121" t="s">
        <v>223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Table4[[#This Row],[01/03/2016]]-Table4[[#This Row],[01/12/2015]]</f>
        <v>#REF!</v>
      </c>
      <c r="S24" s="127"/>
      <c r="T24" s="127"/>
    </row>
    <row r="25" spans="1:20" x14ac:dyDescent="0.25">
      <c r="G25" s="121" t="s">
        <v>192</v>
      </c>
      <c r="H25" s="121" t="s">
        <v>242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225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Table4[[#This Row],[01/03/2016]]-Table4[[#This Row],[01/12/2015]]</f>
        <v>#REF!</v>
      </c>
      <c r="S25" s="127"/>
      <c r="T25" s="127"/>
    </row>
    <row r="26" spans="1:20" x14ac:dyDescent="0.25">
      <c r="G26" s="121" t="s">
        <v>151</v>
      </c>
      <c r="H26" s="121" t="s">
        <v>260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331</v>
      </c>
      <c r="N26" s="121" t="s">
        <v>226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Table4[[#This Row],[01/03/2016]]-Table4[[#This Row],[01/12/2015]]</f>
        <v>#REF!</v>
      </c>
      <c r="S26" s="127"/>
      <c r="T26" s="127"/>
    </row>
    <row r="27" spans="1:20" x14ac:dyDescent="0.25">
      <c r="A27" s="143" t="s">
        <v>481</v>
      </c>
      <c r="B27" s="144"/>
      <c r="C27" s="144"/>
      <c r="D27" s="145"/>
      <c r="E27" s="146"/>
      <c r="G27" s="121" t="s">
        <v>152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227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Table4[[#This Row],[01/03/2016]]-Table4[[#This Row],[01/12/2015]]</f>
        <v>#REF!</v>
      </c>
      <c r="S27" s="128"/>
      <c r="T27" s="127"/>
    </row>
    <row r="28" spans="1:20" x14ac:dyDescent="0.25">
      <c r="A28" s="138" t="s">
        <v>480</v>
      </c>
      <c r="B28" s="139"/>
      <c r="C28" s="139" t="e">
        <f>SUM(Table2[01/12/2015])</f>
        <v>#REF!</v>
      </c>
      <c r="D28" s="140" t="e">
        <f>SUM(Table2[01/03/2016])</f>
        <v>#REF!</v>
      </c>
      <c r="E28" s="139"/>
      <c r="G28" s="121" t="s">
        <v>162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315</v>
      </c>
      <c r="N28" s="121" t="s">
        <v>229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Table4[[#This Row],[01/03/2016]]-Table4[[#This Row],[01/12/2015]]</f>
        <v>#REF!</v>
      </c>
      <c r="S28" s="127"/>
      <c r="T28" s="127"/>
    </row>
    <row r="29" spans="1:20" x14ac:dyDescent="0.25">
      <c r="A29" s="141" t="s">
        <v>181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153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282</v>
      </c>
      <c r="N29" s="121" t="s">
        <v>230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Table4[[#This Row],[01/03/2016]]-Table4[[#This Row],[01/12/2015]]</f>
        <v>#REF!</v>
      </c>
      <c r="S29" s="127"/>
      <c r="T29" s="127"/>
    </row>
    <row r="30" spans="1:20" x14ac:dyDescent="0.25">
      <c r="A30" s="154" t="s">
        <v>482</v>
      </c>
      <c r="B30" s="155"/>
      <c r="C30" s="155" t="e">
        <f>C29-C28</f>
        <v>#REF!</v>
      </c>
      <c r="D30" s="156" t="e">
        <f>D29-D28</f>
        <v>#REF!</v>
      </c>
      <c r="G30" s="121" t="s">
        <v>155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283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Table4[[#This Row],[01/03/2016]]-Table4[[#This Row],[01/12/2015]]</f>
        <v>#REF!</v>
      </c>
      <c r="S30" s="127"/>
      <c r="T30" s="127"/>
    </row>
    <row r="31" spans="1:20" x14ac:dyDescent="0.25">
      <c r="G31" s="121" t="s">
        <v>197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Table4[[#This Row],[01/03/2016]]-Table4[[#This Row],[01/12/2015]]</f>
        <v>#REF!</v>
      </c>
      <c r="S31" s="127"/>
      <c r="T31" s="127"/>
    </row>
    <row r="32" spans="1:20" x14ac:dyDescent="0.25">
      <c r="G32" s="121" t="s">
        <v>196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Table4[[#This Row],[01/03/2016]]-Table4[[#This Row],[01/12/2015]]</f>
        <v>#REF!</v>
      </c>
    </row>
    <row r="33" spans="7:17" x14ac:dyDescent="0.25">
      <c r="G33" s="121" t="s">
        <v>163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185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Table4[[#This Row],[01/03/2016]]-Table4[[#This Row],[01/12/2015]]</f>
        <v>#REF!</v>
      </c>
    </row>
    <row r="34" spans="7:17" x14ac:dyDescent="0.25">
      <c r="G34" s="121" t="s">
        <v>157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189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Table4[[#This Row],[01/03/2016]]-Table4[[#This Row],[01/12/2015]]</f>
        <v>#REF!</v>
      </c>
    </row>
    <row r="35" spans="7:17" x14ac:dyDescent="0.25">
      <c r="G35" s="118" t="s">
        <v>366</v>
      </c>
      <c r="H35" s="118" t="s">
        <v>469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Table4[[#This Row],[01/03/2016]]-Table4[[#This Row],[01/12/2015]]</f>
        <v>#REF!</v>
      </c>
    </row>
    <row r="36" spans="7:17" x14ac:dyDescent="0.25">
      <c r="G36" s="188" t="s">
        <v>412</v>
      </c>
      <c r="H36" s="188" t="s">
        <v>532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286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Table4[[#This Row],[01/03/2016]]-Table4[[#This Row],[01/12/2015]]</f>
        <v>#REF!</v>
      </c>
    </row>
    <row r="37" spans="7:17" x14ac:dyDescent="0.25">
      <c r="M37" s="121" t="s">
        <v>69</v>
      </c>
      <c r="N37" s="121" t="s">
        <v>259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Table4[[#This Row],[01/03/2016]]-Table4[[#This Row],[01/12/2015]]</f>
        <v>#REF!</v>
      </c>
    </row>
    <row r="38" spans="7:17" x14ac:dyDescent="0.25">
      <c r="M38" s="121" t="s">
        <v>285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Table4[[#This Row],[01/03/2016]]-Table4[[#This Row],[01/12/2015]]</f>
        <v>#REF!</v>
      </c>
    </row>
    <row r="39" spans="7:17" x14ac:dyDescent="0.25">
      <c r="M39" s="121" t="s">
        <v>284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Table4[[#This Row],[01/03/2016]]-Table4[[#This Row],[01/12/2015]]</f>
        <v>#REF!</v>
      </c>
    </row>
    <row r="40" spans="7:17" x14ac:dyDescent="0.25">
      <c r="M40" s="121" t="s">
        <v>88</v>
      </c>
      <c r="N40" s="121" t="s">
        <v>265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Table4[[#This Row],[01/03/2016]]-Table4[[#This Row],[01/12/2015]]</f>
        <v>#REF!</v>
      </c>
    </row>
    <row r="41" spans="7:17" x14ac:dyDescent="0.25">
      <c r="G41" s="444" t="s">
        <v>481</v>
      </c>
      <c r="H41" s="445"/>
      <c r="I41" s="445"/>
      <c r="J41" s="446"/>
      <c r="K41" s="146"/>
      <c r="M41" s="121" t="s">
        <v>288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Table4[[#This Row],[01/03/2016]]-Table4[[#This Row],[01/12/2015]]</f>
        <v>#REF!</v>
      </c>
    </row>
    <row r="42" spans="7:17" x14ac:dyDescent="0.25">
      <c r="G42" s="138" t="s">
        <v>480</v>
      </c>
      <c r="H42" s="139"/>
      <c r="I42" s="139" t="e">
        <f>SUM(Table3[01/12/2015])</f>
        <v>#REF!</v>
      </c>
      <c r="J42" s="140" t="e">
        <f>SUM(Table3[01/03/2016])</f>
        <v>#REF!</v>
      </c>
      <c r="K42" s="139"/>
      <c r="M42" s="121" t="s">
        <v>289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Table4[[#This Row],[01/03/2016]]-Table4[[#This Row],[01/12/2015]]</f>
        <v>#REF!</v>
      </c>
    </row>
    <row r="43" spans="7:17" x14ac:dyDescent="0.25">
      <c r="G43" s="153" t="s">
        <v>164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337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Table4[[#This Row],[01/03/2016]]-Table4[[#This Row],[01/12/2015]]</f>
        <v>#REF!</v>
      </c>
    </row>
    <row r="44" spans="7:17" x14ac:dyDescent="0.25">
      <c r="G44" s="154" t="s">
        <v>482</v>
      </c>
      <c r="H44" s="155"/>
      <c r="I44" s="155" t="e">
        <f>I43-I42</f>
        <v>#REF!</v>
      </c>
      <c r="J44" s="156" t="e">
        <f>J43-J42</f>
        <v>#REF!</v>
      </c>
      <c r="M44" s="121" t="s">
        <v>274</v>
      </c>
      <c r="N44" s="121" t="s">
        <v>470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Table4[[#This Row],[01/03/2016]]-Table4[[#This Row],[01/12/2015]]</f>
        <v>#REF!</v>
      </c>
    </row>
    <row r="45" spans="7:17" x14ac:dyDescent="0.25">
      <c r="M45" s="121" t="s">
        <v>290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Table4[[#This Row],[01/03/2016]]-Table4[[#This Row],[01/12/2015]]</f>
        <v>#REF!</v>
      </c>
    </row>
    <row r="46" spans="7:17" x14ac:dyDescent="0.25">
      <c r="M46" s="121" t="s">
        <v>273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Table4[[#This Row],[01/03/2016]]-Table4[[#This Row],[01/12/2015]]</f>
        <v>#REF!</v>
      </c>
    </row>
    <row r="47" spans="7:17" x14ac:dyDescent="0.25">
      <c r="M47" s="121" t="s">
        <v>279</v>
      </c>
      <c r="N47" s="121" t="s">
        <v>233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Table4[[#This Row],[01/03/2016]]-Table4[[#This Row],[01/12/2015]]</f>
        <v>#REF!</v>
      </c>
    </row>
    <row r="48" spans="7:17" x14ac:dyDescent="0.25">
      <c r="M48" s="121" t="s">
        <v>291</v>
      </c>
      <c r="N48" s="121" t="s">
        <v>234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Table4[[#This Row],[01/03/2016]]-Table4[[#This Row],[01/12/2015]]</f>
        <v>#REF!</v>
      </c>
    </row>
    <row r="49" spans="13:17" x14ac:dyDescent="0.25">
      <c r="M49" s="121" t="s">
        <v>292</v>
      </c>
      <c r="N49" s="121" t="s">
        <v>238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Table4[[#This Row],[01/03/2016]]-Table4[[#This Row],[01/12/2015]]</f>
        <v>#REF!</v>
      </c>
    </row>
    <row r="50" spans="13:17" x14ac:dyDescent="0.25">
      <c r="M50" s="121" t="s">
        <v>295</v>
      </c>
      <c r="N50" s="121" t="s">
        <v>239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Table4[[#This Row],[01/03/2016]]-Table4[[#This Row],[01/12/2015]]</f>
        <v>#REF!</v>
      </c>
    </row>
    <row r="51" spans="13:17" x14ac:dyDescent="0.25">
      <c r="M51" s="121" t="s">
        <v>294</v>
      </c>
      <c r="N51" s="121" t="s">
        <v>240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Table4[[#This Row],[01/03/2016]]-Table4[[#This Row],[01/12/2015]]</f>
        <v>#REF!</v>
      </c>
    </row>
    <row r="52" spans="13:17" x14ac:dyDescent="0.25">
      <c r="M52" s="121" t="s">
        <v>293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Table4[[#This Row],[01/03/2016]]-Table4[[#This Row],[01/12/2015]]</f>
        <v>#REF!</v>
      </c>
    </row>
    <row r="53" spans="13:17" x14ac:dyDescent="0.25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Table4[[#This Row],[01/03/2016]]-Table4[[#This Row],[01/12/2015]]</f>
        <v>#REF!</v>
      </c>
    </row>
    <row r="54" spans="13:17" x14ac:dyDescent="0.25">
      <c r="M54" s="121" t="s">
        <v>275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Table4[[#This Row],[01/03/2016]]-Table4[[#This Row],[01/12/2015]]</f>
        <v>#REF!</v>
      </c>
    </row>
    <row r="55" spans="13:17" x14ac:dyDescent="0.25">
      <c r="M55" s="121" t="s">
        <v>296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Table4[[#This Row],[01/03/2016]]-Table4[[#This Row],[01/12/2015]]</f>
        <v>#REF!</v>
      </c>
    </row>
    <row r="56" spans="13:17" x14ac:dyDescent="0.25">
      <c r="M56" s="121" t="s">
        <v>297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Table4[[#This Row],[01/03/2016]]-Table4[[#This Row],[01/12/2015]]</f>
        <v>#REF!</v>
      </c>
    </row>
    <row r="57" spans="13:17" x14ac:dyDescent="0.25">
      <c r="M57" s="121" t="s">
        <v>276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Table4[[#This Row],[01/03/2016]]-Table4[[#This Row],[01/12/2015]]</f>
        <v>#REF!</v>
      </c>
    </row>
    <row r="58" spans="13:17" x14ac:dyDescent="0.25">
      <c r="M58" s="121" t="s">
        <v>298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Table4[[#This Row],[01/03/2016]]-Table4[[#This Row],[01/12/2015]]</f>
        <v>#REF!</v>
      </c>
    </row>
    <row r="59" spans="13:17" x14ac:dyDescent="0.25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Table4[[#This Row],[01/03/2016]]-Table4[[#This Row],[01/12/2015]]</f>
        <v>#REF!</v>
      </c>
    </row>
    <row r="60" spans="13:17" x14ac:dyDescent="0.25">
      <c r="M60" s="121" t="s">
        <v>278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Table4[[#This Row],[01/03/2016]]-Table4[[#This Row],[01/12/2015]]</f>
        <v>#REF!</v>
      </c>
    </row>
    <row r="61" spans="13:17" x14ac:dyDescent="0.25">
      <c r="M61" s="121" t="s">
        <v>277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Table4[[#This Row],[01/03/2016]]-Table4[[#This Row],[01/12/2015]]</f>
        <v>#REF!</v>
      </c>
    </row>
    <row r="62" spans="13:17" x14ac:dyDescent="0.25">
      <c r="M62" s="121" t="s">
        <v>193</v>
      </c>
      <c r="N62" s="121" t="s">
        <v>268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Table4[[#This Row],[01/03/2016]]-Table4[[#This Row],[01/12/2015]]</f>
        <v>#REF!</v>
      </c>
    </row>
    <row r="63" spans="13:17" x14ac:dyDescent="0.25">
      <c r="M63" s="121" t="s">
        <v>299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Table4[[#This Row],[01/03/2016]]-Table4[[#This Row],[01/12/2015]]</f>
        <v>#REF!</v>
      </c>
    </row>
    <row r="64" spans="13:17" x14ac:dyDescent="0.25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Table4[[#This Row],[01/03/2016]]-Table4[[#This Row],[01/12/2015]]</f>
        <v>#REF!</v>
      </c>
    </row>
    <row r="65" spans="13:17" x14ac:dyDescent="0.25">
      <c r="M65" s="121" t="s">
        <v>300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Table4[[#This Row],[01/03/2016]]-Table4[[#This Row],[01/12/2015]]</f>
        <v>#REF!</v>
      </c>
    </row>
    <row r="66" spans="13:17" x14ac:dyDescent="0.25">
      <c r="M66" s="121" t="s">
        <v>194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Table4[[#This Row],[01/03/2016]]-Table4[[#This Row],[01/12/2015]]</f>
        <v>#REF!</v>
      </c>
    </row>
    <row r="67" spans="13:17" x14ac:dyDescent="0.25">
      <c r="M67" s="121" t="s">
        <v>338</v>
      </c>
      <c r="N67" s="121" t="s">
        <v>135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Table4[[#This Row],[01/03/2016]]-Table4[[#This Row],[01/12/2015]]</f>
        <v>#REF!</v>
      </c>
    </row>
    <row r="68" spans="13:17" x14ac:dyDescent="0.25">
      <c r="M68" s="121" t="s">
        <v>195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Table4[[#This Row],[01/03/2016]]-Table4[[#This Row],[01/12/2015]]</f>
        <v>#REF!</v>
      </c>
    </row>
    <row r="69" spans="13:17" x14ac:dyDescent="0.25">
      <c r="M69" s="121" t="s">
        <v>301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Table4[[#This Row],[01/03/2016]]-Table4[[#This Row],[01/12/2015]]</f>
        <v>#REF!</v>
      </c>
    </row>
    <row r="70" spans="13:17" x14ac:dyDescent="0.25">
      <c r="M70" s="121" t="s">
        <v>302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Table4[[#This Row],[01/03/2016]]-Table4[[#This Row],[01/12/2015]]</f>
        <v>#REF!</v>
      </c>
    </row>
    <row r="71" spans="13:17" x14ac:dyDescent="0.25">
      <c r="M71" s="121" t="s">
        <v>304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Table4[[#This Row],[01/03/2016]]-Table4[[#This Row],[01/12/2015]]</f>
        <v>#REF!</v>
      </c>
    </row>
    <row r="72" spans="13:17" x14ac:dyDescent="0.25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Table4[[#This Row],[01/03/2016]]-Table4[[#This Row],[01/12/2015]]</f>
        <v>#REF!</v>
      </c>
    </row>
    <row r="73" spans="13:17" x14ac:dyDescent="0.25">
      <c r="M73" s="121" t="s">
        <v>305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Table4[[#This Row],[01/03/2016]]-Table4[[#This Row],[01/12/2015]]</f>
        <v>#REF!</v>
      </c>
    </row>
    <row r="74" spans="13:17" x14ac:dyDescent="0.25">
      <c r="M74" s="121" t="s">
        <v>93</v>
      </c>
      <c r="N74" s="121" t="s">
        <v>471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Table4[[#This Row],[01/03/2016]]-Table4[[#This Row],[01/12/2015]]</f>
        <v>#REF!</v>
      </c>
    </row>
    <row r="75" spans="13:17" x14ac:dyDescent="0.25">
      <c r="M75" s="121" t="s">
        <v>281</v>
      </c>
      <c r="N75" s="121" t="s">
        <v>256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Table4[[#This Row],[01/03/2016]]-Table4[[#This Row],[01/12/2015]]</f>
        <v>#REF!</v>
      </c>
    </row>
    <row r="76" spans="13:17" x14ac:dyDescent="0.25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Table4[[#This Row],[01/03/2016]]-Table4[[#This Row],[01/12/2015]]</f>
        <v>#REF!</v>
      </c>
    </row>
    <row r="77" spans="13:17" x14ac:dyDescent="0.25">
      <c r="M77" s="121" t="s">
        <v>307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Table4[[#This Row],[01/03/2016]]-Table4[[#This Row],[01/12/2015]]</f>
        <v>#REF!</v>
      </c>
    </row>
    <row r="78" spans="13:17" x14ac:dyDescent="0.25">
      <c r="M78" s="121" t="s">
        <v>198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Table4[[#This Row],[01/03/2016]]-Table4[[#This Row],[01/12/2015]]</f>
        <v>#REF!</v>
      </c>
    </row>
    <row r="79" spans="13:17" x14ac:dyDescent="0.25">
      <c r="M79" s="121" t="s">
        <v>92</v>
      </c>
      <c r="N79" s="121" t="s">
        <v>472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Table4[[#This Row],[01/03/2016]]-Table4[[#This Row],[01/12/2015]]</f>
        <v>#REF!</v>
      </c>
    </row>
    <row r="80" spans="13:17" x14ac:dyDescent="0.25">
      <c r="M80" s="121" t="s">
        <v>280</v>
      </c>
      <c r="N80" s="121" t="s">
        <v>250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Table4[[#This Row],[01/03/2016]]-Table4[[#This Row],[01/12/2015]]</f>
        <v>#REF!</v>
      </c>
    </row>
    <row r="81" spans="13:17" x14ac:dyDescent="0.25">
      <c r="M81" s="121" t="s">
        <v>306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Table4[[#This Row],[01/03/2016]]-Table4[[#This Row],[01/12/2015]]</f>
        <v>#REF!</v>
      </c>
    </row>
    <row r="82" spans="13:17" x14ac:dyDescent="0.25">
      <c r="M82" s="121" t="s">
        <v>199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Table4[[#This Row],[01/03/2016]]-Table4[[#This Row],[01/12/2015]]</f>
        <v>#REF!</v>
      </c>
    </row>
    <row r="83" spans="13:17" x14ac:dyDescent="0.25">
      <c r="M83" s="121" t="s">
        <v>308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Table4[[#This Row],[01/03/2016]]-Table4[[#This Row],[01/12/2015]]</f>
        <v>#REF!</v>
      </c>
    </row>
    <row r="84" spans="13:17" x14ac:dyDescent="0.25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Table4[[#This Row],[01/03/2016]]-Table4[[#This Row],[01/12/2015]]</f>
        <v>#REF!</v>
      </c>
    </row>
    <row r="85" spans="13:17" x14ac:dyDescent="0.25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Table4[[#This Row],[01/03/2016]]-Table4[[#This Row],[01/12/2015]]</f>
        <v>#REF!</v>
      </c>
    </row>
    <row r="86" spans="13:17" x14ac:dyDescent="0.25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Table4[[#This Row],[01/03/2016]]-Table4[[#This Row],[01/12/2015]]</f>
        <v>#REF!</v>
      </c>
    </row>
    <row r="87" spans="13:17" x14ac:dyDescent="0.25">
      <c r="M87" s="121" t="s">
        <v>73</v>
      </c>
      <c r="N87" s="121" t="s">
        <v>473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Table4[[#This Row],[01/03/2016]]-Table4[[#This Row],[01/12/2015]]</f>
        <v>#REF!</v>
      </c>
    </row>
    <row r="88" spans="13:17" x14ac:dyDescent="0.25">
      <c r="M88" s="121" t="s">
        <v>310</v>
      </c>
      <c r="N88" s="121" t="s">
        <v>474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Table4[[#This Row],[01/03/2016]]-Table4[[#This Row],[01/12/2015]]</f>
        <v>#REF!</v>
      </c>
    </row>
    <row r="89" spans="13:17" x14ac:dyDescent="0.25">
      <c r="M89" s="121" t="s">
        <v>303</v>
      </c>
      <c r="N89" s="121" t="s">
        <v>262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Table4[[#This Row],[01/03/2016]]-Table4[[#This Row],[01/12/2015]]</f>
        <v>#REF!</v>
      </c>
    </row>
    <row r="90" spans="13:17" x14ac:dyDescent="0.25">
      <c r="M90" s="121" t="s">
        <v>311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Table4[[#This Row],[01/03/2016]]-Table4[[#This Row],[01/12/2015]]</f>
        <v>#REF!</v>
      </c>
    </row>
    <row r="91" spans="13:17" x14ac:dyDescent="0.25">
      <c r="M91" s="121" t="s">
        <v>312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Table4[[#This Row],[01/03/2016]]-Table4[[#This Row],[01/12/2015]]</f>
        <v>#REF!</v>
      </c>
    </row>
    <row r="92" spans="13:17" x14ac:dyDescent="0.25">
      <c r="M92" s="121" t="s">
        <v>318</v>
      </c>
      <c r="N92" s="121" t="s">
        <v>475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Table4[[#This Row],[01/03/2016]]-Table4[[#This Row],[01/12/2015]]</f>
        <v>#REF!</v>
      </c>
    </row>
    <row r="93" spans="13:17" x14ac:dyDescent="0.25">
      <c r="M93" s="121" t="s">
        <v>309</v>
      </c>
      <c r="N93" s="121" t="s">
        <v>319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Table4[[#This Row],[01/03/2016]]-Table4[[#This Row],[01/12/2015]]</f>
        <v>#REF!</v>
      </c>
    </row>
    <row r="94" spans="13:17" x14ac:dyDescent="0.25">
      <c r="M94" s="121" t="s">
        <v>370</v>
      </c>
      <c r="N94" s="121" t="s">
        <v>476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Table4[[#This Row],[01/03/2016]]-Table4[[#This Row],[01/12/2015]]</f>
        <v>#REF!</v>
      </c>
    </row>
    <row r="95" spans="13:17" x14ac:dyDescent="0.25">
      <c r="M95" s="121" t="s">
        <v>372</v>
      </c>
      <c r="N95" s="121" t="s">
        <v>477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Table4[[#This Row],[01/03/2016]]-Table4[[#This Row],[01/12/2015]]</f>
        <v>#REF!</v>
      </c>
    </row>
    <row r="96" spans="13:17" x14ac:dyDescent="0.25">
      <c r="M96" s="121" t="s">
        <v>376</v>
      </c>
      <c r="N96" s="121" t="s">
        <v>479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Table4[[#This Row],[01/03/2016]]-Table4[[#This Row],[01/12/2015]]</f>
        <v>#REF!</v>
      </c>
    </row>
    <row r="97" spans="13:17" x14ac:dyDescent="0.25">
      <c r="M97" s="261" t="s">
        <v>374</v>
      </c>
      <c r="N97" s="261" t="s">
        <v>478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Table4[[#This Row],[01/03/2016]]-Table4[[#This Row],[01/12/2015]]</f>
        <v>#REF!</v>
      </c>
    </row>
    <row r="98" spans="13:17" x14ac:dyDescent="0.25">
      <c r="M98" s="261" t="s">
        <v>397</v>
      </c>
      <c r="N98" s="261" t="s">
        <v>613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Table4[[#This Row],[01/03/2016]]-Table4[[#This Row],[01/12/2015]]</f>
        <v>#REF!</v>
      </c>
    </row>
    <row r="99" spans="13:17" x14ac:dyDescent="0.25">
      <c r="M99" s="261" t="s">
        <v>429</v>
      </c>
      <c r="N99" s="261" t="s">
        <v>620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Table4[[#This Row],[01/03/2016]]-Table4[[#This Row],[01/12/2015]]</f>
        <v>#REF!</v>
      </c>
    </row>
    <row r="100" spans="13:17" x14ac:dyDescent="0.25">
      <c r="M100" s="261" t="s">
        <v>425</v>
      </c>
      <c r="N100" s="261" t="s">
        <v>622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Table4[[#This Row],[01/03/2016]]-Table4[[#This Row],[01/12/2015]]</f>
        <v>#REF!</v>
      </c>
    </row>
    <row r="101" spans="13:17" x14ac:dyDescent="0.25">
      <c r="M101" s="261" t="s">
        <v>426</v>
      </c>
      <c r="N101" s="261" t="s">
        <v>624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Table4[[#This Row],[01/03/2016]]-Table4[[#This Row],[01/12/2015]]</f>
        <v>#REF!</v>
      </c>
    </row>
    <row r="102" spans="13:17" x14ac:dyDescent="0.25">
      <c r="M102" s="261" t="s">
        <v>393</v>
      </c>
      <c r="N102" s="261" t="s">
        <v>637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Table4[[#This Row],[01/03/2016]]-Table4[[#This Row],[01/12/2015]]</f>
        <v>#REF!</v>
      </c>
    </row>
    <row r="103" spans="13:17" x14ac:dyDescent="0.25">
      <c r="M103" s="261" t="s">
        <v>394</v>
      </c>
      <c r="N103" s="261" t="s">
        <v>639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Table4[[#This Row],[01/03/2016]]-Table4[[#This Row],[01/12/2015]]</f>
        <v>#REF!</v>
      </c>
    </row>
    <row r="104" spans="13:17" x14ac:dyDescent="0.25">
      <c r="M104" s="261" t="s">
        <v>401</v>
      </c>
      <c r="N104" s="261" t="s">
        <v>642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Table4[[#This Row],[01/03/2016]]-Table4[[#This Row],[01/12/2015]]</f>
        <v>#REF!</v>
      </c>
    </row>
    <row r="105" spans="13:17" x14ac:dyDescent="0.25">
      <c r="M105" s="261" t="s">
        <v>453</v>
      </c>
      <c r="N105" s="261" t="s">
        <v>644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Table4[[#This Row],[01/03/2016]]-Table4[[#This Row],[01/12/2015]]</f>
        <v>#REF!</v>
      </c>
    </row>
    <row r="106" spans="13:17" x14ac:dyDescent="0.25">
      <c r="M106" s="261" t="s">
        <v>400</v>
      </c>
      <c r="N106" s="261" t="s">
        <v>646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Table4[[#This Row],[01/03/2016]]-Table4[[#This Row],[01/12/2015]]</f>
        <v>#REF!</v>
      </c>
    </row>
    <row r="107" spans="13:17" x14ac:dyDescent="0.25">
      <c r="M107" s="261" t="s">
        <v>398</v>
      </c>
      <c r="N107" s="261" t="s">
        <v>954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Table4[[#This Row],[01/03/2016]]-Table4[[#This Row],[01/12/2015]]</f>
        <v>#REF!</v>
      </c>
    </row>
    <row r="108" spans="13:17" x14ac:dyDescent="0.25">
      <c r="M108" s="261" t="s">
        <v>402</v>
      </c>
      <c r="N108" s="261" t="s">
        <v>650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Table4[[#This Row],[01/03/2016]]-Table4[[#This Row],[01/12/2015]]</f>
        <v>#REF!</v>
      </c>
    </row>
    <row r="109" spans="13:17" x14ac:dyDescent="0.25">
      <c r="M109" s="261" t="s">
        <v>415</v>
      </c>
      <c r="N109" s="261" t="s">
        <v>653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Table4[[#This Row],[01/03/2016]]-Table4[[#This Row],[01/12/2015]]</f>
        <v>#REF!</v>
      </c>
    </row>
    <row r="110" spans="13:17" x14ac:dyDescent="0.25">
      <c r="M110" s="261" t="s">
        <v>409</v>
      </c>
      <c r="N110" s="261" t="s">
        <v>656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Table4[[#This Row],[01/03/2016]]-Table4[[#This Row],[01/12/2015]]</f>
        <v>#REF!</v>
      </c>
    </row>
    <row r="111" spans="13:17" x14ac:dyDescent="0.25">
      <c r="M111" s="261" t="s">
        <v>413</v>
      </c>
      <c r="N111" s="261" t="s">
        <v>658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Table4[[#This Row],[01/03/2016]]-Table4[[#This Row],[01/12/2015]]</f>
        <v>#REF!</v>
      </c>
    </row>
    <row r="112" spans="13:17" x14ac:dyDescent="0.25">
      <c r="M112" s="261" t="s">
        <v>414</v>
      </c>
      <c r="N112" s="261" t="s">
        <v>661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Table4[[#This Row],[01/03/2016]]-Table4[[#This Row],[01/12/2015]]</f>
        <v>#REF!</v>
      </c>
    </row>
    <row r="113" spans="13:17" x14ac:dyDescent="0.25">
      <c r="M113" s="261" t="s">
        <v>424</v>
      </c>
      <c r="N113" s="261" t="s">
        <v>670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Table4[[#This Row],[01/03/2016]]-Table4[[#This Row],[01/12/2015]]</f>
        <v>#REF!</v>
      </c>
    </row>
    <row r="114" spans="13:17" x14ac:dyDescent="0.25">
      <c r="M114" s="261" t="s">
        <v>427</v>
      </c>
      <c r="N114" s="261" t="s">
        <v>674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Table4[[#This Row],[01/03/2016]]-Table4[[#This Row],[01/12/2015]]</f>
        <v>#REF!</v>
      </c>
    </row>
    <row r="115" spans="13:17" x14ac:dyDescent="0.25">
      <c r="M115" s="261" t="s">
        <v>432</v>
      </c>
      <c r="N115" s="261" t="s">
        <v>678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Table4[[#This Row],[01/03/2016]]-Table4[[#This Row],[01/12/2015]]</f>
        <v>#REF!</v>
      </c>
    </row>
    <row r="116" spans="13:17" x14ac:dyDescent="0.25">
      <c r="M116" s="261" t="s">
        <v>434</v>
      </c>
      <c r="N116" s="261" t="s">
        <v>682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Table4[[#This Row],[01/03/2016]]-Table4[[#This Row],[01/12/2015]]</f>
        <v>#REF!</v>
      </c>
    </row>
    <row r="117" spans="13:17" x14ac:dyDescent="0.25">
      <c r="M117" s="261" t="s">
        <v>443</v>
      </c>
      <c r="N117" s="261" t="s">
        <v>688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Table4[[#This Row],[01/03/2016]]-Table4[[#This Row],[01/12/2015]]</f>
        <v>#REF!</v>
      </c>
    </row>
    <row r="118" spans="13:17" x14ac:dyDescent="0.25">
      <c r="M118" s="261" t="s">
        <v>445</v>
      </c>
      <c r="N118" s="261" t="s">
        <v>1445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Table4[[#This Row],[01/03/2016]]-Table4[[#This Row],[01/12/2015]]</f>
        <v>#REF!</v>
      </c>
    </row>
    <row r="119" spans="13:17" x14ac:dyDescent="0.25">
      <c r="M119" s="261" t="s">
        <v>451</v>
      </c>
      <c r="N119" s="261" t="s">
        <v>692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Table4[[#This Row],[01/03/2016]]-Table4[[#This Row],[01/12/2015]]</f>
        <v>#REF!</v>
      </c>
    </row>
    <row r="120" spans="13:17" x14ac:dyDescent="0.25">
      <c r="M120" s="261" t="s">
        <v>448</v>
      </c>
      <c r="N120" s="261" t="s">
        <v>695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Table4[[#This Row],[01/03/2016]]-Table4[[#This Row],[01/12/2015]]</f>
        <v>#REF!</v>
      </c>
    </row>
    <row r="121" spans="13:17" x14ac:dyDescent="0.25">
      <c r="M121" s="261" t="s">
        <v>446</v>
      </c>
      <c r="N121" s="261" t="s">
        <v>698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Table4[[#This Row],[01/03/2016]]-Table4[[#This Row],[01/12/2015]]</f>
        <v>#REF!</v>
      </c>
    </row>
    <row r="122" spans="13:17" x14ac:dyDescent="0.25">
      <c r="M122" s="261" t="s">
        <v>452</v>
      </c>
      <c r="N122" s="261" t="s">
        <v>702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Table4[[#This Row],[01/03/2016]]-Table4[[#This Row],[01/12/2015]]</f>
        <v>#REF!</v>
      </c>
    </row>
    <row r="123" spans="13:17" x14ac:dyDescent="0.25">
      <c r="M123" s="261" t="s">
        <v>454</v>
      </c>
      <c r="N123" s="261" t="s">
        <v>706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Table4[[#This Row],[01/03/2016]]-Table4[[#This Row],[01/12/2015]]</f>
        <v>#REF!</v>
      </c>
    </row>
    <row r="124" spans="13:17" x14ac:dyDescent="0.25">
      <c r="M124" s="261" t="s">
        <v>456</v>
      </c>
      <c r="N124" s="261" t="s">
        <v>725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Table4[[#This Row],[01/03/2016]]-Table4[[#This Row],[01/12/2015]]</f>
        <v>#REF!</v>
      </c>
    </row>
    <row r="125" spans="13:17" x14ac:dyDescent="0.25">
      <c r="M125" s="261" t="s">
        <v>406</v>
      </c>
      <c r="N125" s="261" t="s">
        <v>727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Table4[[#This Row],[01/03/2016]]-Table4[[#This Row],[01/12/2015]]</f>
        <v>#REF!</v>
      </c>
    </row>
    <row r="126" spans="13:17" x14ac:dyDescent="0.25">
      <c r="M126" s="261" t="s">
        <v>411</v>
      </c>
      <c r="N126" s="261" t="s">
        <v>729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Table4[[#This Row],[01/03/2016]]-Table4[[#This Row],[01/12/2015]]</f>
        <v>#REF!</v>
      </c>
    </row>
    <row r="127" spans="13:17" x14ac:dyDescent="0.25">
      <c r="M127" s="261" t="s">
        <v>419</v>
      </c>
      <c r="N127" s="261" t="s">
        <v>735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Table4[[#This Row],[01/03/2016]]-Table4[[#This Row],[01/12/2015]]</f>
        <v>#REF!</v>
      </c>
    </row>
    <row r="128" spans="13:17" x14ac:dyDescent="0.25">
      <c r="M128" s="261" t="s">
        <v>422</v>
      </c>
      <c r="N128" s="261" t="s">
        <v>1230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Table4[[#This Row],[01/03/2016]]-Table4[[#This Row],[01/12/2015]]</f>
        <v>#REF!</v>
      </c>
    </row>
    <row r="129" spans="13:17" x14ac:dyDescent="0.25">
      <c r="M129" s="261" t="s">
        <v>433</v>
      </c>
      <c r="N129" s="261" t="s">
        <v>740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Table4[[#This Row],[01/03/2016]]-Table4[[#This Row],[01/12/2015]]</f>
        <v>#REF!</v>
      </c>
    </row>
    <row r="130" spans="13:17" x14ac:dyDescent="0.25">
      <c r="M130" s="261" t="s">
        <v>428</v>
      </c>
      <c r="N130" s="261" t="s">
        <v>530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Table4[[#This Row],[01/03/2016]]-Table4[[#This Row],[01/12/2015]]</f>
        <v>#REF!</v>
      </c>
    </row>
    <row r="131" spans="13:17" x14ac:dyDescent="0.25">
      <c r="M131" s="261" t="s">
        <v>431</v>
      </c>
      <c r="N131" s="261" t="s">
        <v>743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Table4[[#This Row],[01/03/2016]]-Table4[[#This Row],[01/12/2015]]</f>
        <v>#REF!</v>
      </c>
    </row>
    <row r="132" spans="13:17" x14ac:dyDescent="0.25">
      <c r="M132" s="261" t="s">
        <v>440</v>
      </c>
      <c r="N132" s="261" t="s">
        <v>747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Table4[[#This Row],[01/03/2016]]-Table4[[#This Row],[01/12/2015]]</f>
        <v>#REF!</v>
      </c>
    </row>
    <row r="133" spans="13:17" x14ac:dyDescent="0.25">
      <c r="M133" s="261" t="s">
        <v>444</v>
      </c>
      <c r="N133" s="261" t="s">
        <v>750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Table4[[#This Row],[01/03/2016]]-Table4[[#This Row],[01/12/2015]]</f>
        <v>#REF!</v>
      </c>
    </row>
    <row r="134" spans="13:17" x14ac:dyDescent="0.25">
      <c r="M134" s="261" t="s">
        <v>441</v>
      </c>
      <c r="N134" s="261" t="s">
        <v>756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Table4[[#This Row],[01/03/2016]]-Table4[[#This Row],[01/12/2015]]</f>
        <v>#REF!</v>
      </c>
    </row>
    <row r="135" spans="13:17" x14ac:dyDescent="0.25">
      <c r="M135" s="261" t="s">
        <v>403</v>
      </c>
      <c r="N135" s="261" t="s">
        <v>770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Table4[[#This Row],[01/03/2016]]-Table4[[#This Row],[01/12/2015]]</f>
        <v>#REF!</v>
      </c>
    </row>
    <row r="136" spans="13:17" x14ac:dyDescent="0.25">
      <c r="M136" s="261" t="s">
        <v>407</v>
      </c>
      <c r="N136" s="261" t="s">
        <v>775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Table4[[#This Row],[01/03/2016]]-Table4[[#This Row],[01/12/2015]]</f>
        <v>#REF!</v>
      </c>
    </row>
    <row r="137" spans="13:17" x14ac:dyDescent="0.25">
      <c r="M137" s="261" t="s">
        <v>410</v>
      </c>
      <c r="N137" s="261" t="s">
        <v>777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Table4[[#This Row],[01/03/2016]]-Table4[[#This Row],[01/12/2015]]</f>
        <v>#REF!</v>
      </c>
    </row>
    <row r="138" spans="13:17" x14ac:dyDescent="0.25">
      <c r="M138" s="261" t="s">
        <v>417</v>
      </c>
      <c r="N138" s="261" t="s">
        <v>780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Table4[[#This Row],[01/03/2016]]-Table4[[#This Row],[01/12/2015]]</f>
        <v>#REF!</v>
      </c>
    </row>
    <row r="139" spans="13:17" x14ac:dyDescent="0.25">
      <c r="M139" s="261" t="s">
        <v>423</v>
      </c>
      <c r="N139" s="261" t="s">
        <v>787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Table4[[#This Row],[01/03/2016]]-Table4[[#This Row],[01/12/2015]]</f>
        <v>#REF!</v>
      </c>
    </row>
    <row r="140" spans="13:17" x14ac:dyDescent="0.25">
      <c r="M140" s="261" t="s">
        <v>459</v>
      </c>
      <c r="N140" s="261" t="s">
        <v>789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Table4[[#This Row],[01/03/2016]]-Table4[[#This Row],[01/12/2015]]</f>
        <v>#REF!</v>
      </c>
    </row>
    <row r="141" spans="13:17" x14ac:dyDescent="0.25">
      <c r="M141" s="261" t="s">
        <v>450</v>
      </c>
      <c r="N141" s="261" t="s">
        <v>791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Table4[[#This Row],[01/03/2016]]-Table4[[#This Row],[01/12/2015]]</f>
        <v>#REF!</v>
      </c>
    </row>
    <row r="143" spans="13:17" x14ac:dyDescent="0.25">
      <c r="M143" s="444" t="s">
        <v>481</v>
      </c>
      <c r="N143" s="445"/>
      <c r="O143" s="445"/>
      <c r="P143" s="446"/>
    </row>
    <row r="144" spans="13:17" x14ac:dyDescent="0.25">
      <c r="M144" s="138" t="s">
        <v>115</v>
      </c>
      <c r="N144" s="139"/>
      <c r="O144" s="265" t="e">
        <f>SUM(Table4[01/12/2015])</f>
        <v>#REF!</v>
      </c>
      <c r="P144" s="140" t="e">
        <f>SUM(Table4[01/03/2016])</f>
        <v>#REF!</v>
      </c>
    </row>
    <row r="145" spans="13:16" x14ac:dyDescent="0.25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25">
      <c r="M146" s="149" t="s">
        <v>482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2" x14ac:dyDescent="0.15"/>
  <sheetData>
    <row r="1" spans="1:18" ht="18" x14ac:dyDescent="0.2">
      <c r="A1" s="192"/>
      <c r="B1" s="194" t="s">
        <v>390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75" x14ac:dyDescent="0.25">
      <c r="A2" s="447" t="s">
        <v>533</v>
      </c>
      <c r="B2" s="447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534</v>
      </c>
      <c r="P2" s="195"/>
      <c r="Q2" s="195"/>
      <c r="R2" s="195"/>
    </row>
    <row r="3" spans="1:18" ht="15.75" x14ac:dyDescent="0.25">
      <c r="A3" s="448" t="s">
        <v>535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200"/>
      <c r="N3" s="200"/>
      <c r="O3" s="199"/>
      <c r="P3" s="199"/>
      <c r="Q3" s="199"/>
      <c r="R3" s="199"/>
    </row>
    <row r="4" spans="1:18" ht="15.75" x14ac:dyDescent="0.25">
      <c r="A4" s="201" t="s">
        <v>347</v>
      </c>
      <c r="B4" s="202"/>
      <c r="C4" s="203" t="s">
        <v>125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2.75" x14ac:dyDescent="0.2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2.75" x14ac:dyDescent="0.2">
      <c r="A6" s="212" t="s">
        <v>536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2.75" x14ac:dyDescent="0.2">
      <c r="A7" s="191"/>
      <c r="B7" s="210"/>
      <c r="C7" s="210"/>
      <c r="D7" s="210"/>
      <c r="E7" s="192"/>
      <c r="F7" s="215" t="s">
        <v>806</v>
      </c>
      <c r="G7" s="215"/>
      <c r="H7" s="215"/>
      <c r="I7" s="215"/>
      <c r="J7" s="215" t="s">
        <v>807</v>
      </c>
      <c r="K7" s="215"/>
      <c r="L7" s="215"/>
      <c r="M7" s="215"/>
      <c r="N7" s="215"/>
      <c r="O7" s="215"/>
      <c r="P7" s="209"/>
      <c r="Q7" s="209"/>
      <c r="R7" s="209"/>
    </row>
    <row r="8" spans="1:18" ht="12.75" x14ac:dyDescent="0.2">
      <c r="A8" s="191"/>
      <c r="B8" s="212" t="s">
        <v>365</v>
      </c>
      <c r="C8" s="210"/>
      <c r="D8" s="191"/>
      <c r="E8" s="192"/>
      <c r="F8" s="215" t="s">
        <v>537</v>
      </c>
      <c r="G8" s="192"/>
      <c r="H8" s="215" t="s">
        <v>538</v>
      </c>
      <c r="I8" s="192"/>
      <c r="J8" s="215" t="s">
        <v>539</v>
      </c>
      <c r="K8" s="192"/>
      <c r="L8" s="215" t="s">
        <v>540</v>
      </c>
      <c r="M8" s="192"/>
      <c r="N8" s="215" t="s">
        <v>537</v>
      </c>
      <c r="O8" s="192"/>
      <c r="P8" s="191"/>
      <c r="Q8" s="191"/>
      <c r="R8" s="191"/>
    </row>
    <row r="9" spans="1:18" ht="12.75" x14ac:dyDescent="0.2">
      <c r="A9" s="210"/>
      <c r="B9" s="212" t="s">
        <v>121</v>
      </c>
      <c r="C9" s="210"/>
      <c r="D9" s="216" t="s">
        <v>137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ht="12.75" x14ac:dyDescent="0.2">
      <c r="A10" s="210"/>
      <c r="B10" s="192" t="s">
        <v>205</v>
      </c>
      <c r="C10" s="210"/>
      <c r="D10" s="219" t="s">
        <v>541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ht="12.75" x14ac:dyDescent="0.2">
      <c r="A11" s="210"/>
      <c r="B11" s="192" t="s">
        <v>211</v>
      </c>
      <c r="C11" s="210"/>
      <c r="D11" s="219" t="s">
        <v>542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ht="12.75" x14ac:dyDescent="0.2">
      <c r="A12" s="210"/>
      <c r="B12" s="192" t="s">
        <v>543</v>
      </c>
      <c r="C12" s="210"/>
      <c r="D12" s="219" t="s">
        <v>544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ht="12.75" x14ac:dyDescent="0.2">
      <c r="A13" s="210"/>
      <c r="B13" s="210" t="s">
        <v>222</v>
      </c>
      <c r="C13" s="210"/>
      <c r="D13" s="219" t="s">
        <v>545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ht="12.75" x14ac:dyDescent="0.2">
      <c r="A14" s="210"/>
      <c r="B14" s="192" t="s">
        <v>224</v>
      </c>
      <c r="C14" s="210"/>
      <c r="D14" s="219" t="s">
        <v>546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ht="12.75" x14ac:dyDescent="0.2">
      <c r="A15" s="210"/>
      <c r="B15" s="210" t="s">
        <v>228</v>
      </c>
      <c r="C15" s="210"/>
      <c r="D15" s="219" t="s">
        <v>547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ht="12.75" x14ac:dyDescent="0.2">
      <c r="A16" s="210"/>
      <c r="B16" s="192" t="s">
        <v>548</v>
      </c>
      <c r="C16" s="210"/>
      <c r="D16" s="219" t="s">
        <v>549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ht="12.75" x14ac:dyDescent="0.2">
      <c r="A17" s="210"/>
      <c r="B17" s="192" t="s">
        <v>254</v>
      </c>
      <c r="C17" s="210"/>
      <c r="D17" s="219" t="s">
        <v>550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ht="12.75" x14ac:dyDescent="0.2">
      <c r="A18" s="210"/>
      <c r="B18" s="192" t="s">
        <v>246</v>
      </c>
      <c r="C18" s="210"/>
      <c r="D18" s="219" t="s">
        <v>551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ht="12.75" x14ac:dyDescent="0.2">
      <c r="A19" s="210"/>
      <c r="B19" s="192" t="s">
        <v>11</v>
      </c>
      <c r="C19" s="210"/>
      <c r="D19" s="219" t="s">
        <v>552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ht="12.75" x14ac:dyDescent="0.2">
      <c r="A20" s="210"/>
      <c r="B20" s="192" t="s">
        <v>532</v>
      </c>
      <c r="C20" s="210"/>
      <c r="D20" s="219" t="s">
        <v>553</v>
      </c>
      <c r="E20" s="220"/>
      <c r="F20" s="221"/>
      <c r="G20" s="222"/>
      <c r="H20" s="221"/>
      <c r="I20" s="222"/>
      <c r="J20" s="221"/>
      <c r="K20" s="222"/>
      <c r="L20" s="221" t="s">
        <v>554</v>
      </c>
      <c r="M20" s="222"/>
      <c r="N20" s="221">
        <v>9</v>
      </c>
      <c r="O20" s="222" t="e">
        <f>MATCH(RIGHT(D20,2),#REF!,0)</f>
        <v>#REF!</v>
      </c>
    </row>
    <row r="21" spans="1:15" ht="12.75" x14ac:dyDescent="0.2">
      <c r="A21" s="210"/>
      <c r="B21" s="192" t="s">
        <v>20</v>
      </c>
      <c r="C21" s="210"/>
      <c r="D21" s="219" t="s">
        <v>555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ht="12.75" x14ac:dyDescent="0.2">
      <c r="A22" s="210"/>
      <c r="B22" s="192" t="s">
        <v>556</v>
      </c>
      <c r="C22" s="210"/>
      <c r="D22" s="219" t="s">
        <v>557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ht="12.75" x14ac:dyDescent="0.2">
      <c r="A23" s="210"/>
      <c r="B23" s="192" t="s">
        <v>258</v>
      </c>
      <c r="C23" s="210"/>
      <c r="D23" s="219" t="s">
        <v>558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ht="12.75" x14ac:dyDescent="0.2">
      <c r="A24" s="210"/>
      <c r="B24" s="210" t="s">
        <v>237</v>
      </c>
      <c r="C24" s="210"/>
      <c r="D24" s="219" t="s">
        <v>559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ht="12.75" x14ac:dyDescent="0.2">
      <c r="A25" s="210"/>
      <c r="B25" s="192" t="s">
        <v>266</v>
      </c>
      <c r="C25" s="210"/>
      <c r="D25" s="219" t="s">
        <v>560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ht="12.75" x14ac:dyDescent="0.2">
      <c r="A26" s="210"/>
      <c r="B26" s="210" t="s">
        <v>235</v>
      </c>
      <c r="C26" s="210"/>
      <c r="D26" s="219" t="s">
        <v>561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ht="12.75" x14ac:dyDescent="0.2">
      <c r="A27" s="210"/>
      <c r="B27" s="192" t="s">
        <v>562</v>
      </c>
      <c r="C27" s="210"/>
      <c r="D27" s="219" t="s">
        <v>563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ht="12.75" x14ac:dyDescent="0.2">
      <c r="A28" s="210"/>
      <c r="B28" s="210" t="s">
        <v>242</v>
      </c>
      <c r="C28" s="210"/>
      <c r="D28" s="219" t="s">
        <v>564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ht="12.75" x14ac:dyDescent="0.2">
      <c r="A29" s="210"/>
      <c r="B29" s="192" t="s">
        <v>260</v>
      </c>
      <c r="C29" s="210"/>
      <c r="D29" s="219" t="s">
        <v>565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ht="12.75" x14ac:dyDescent="0.2">
      <c r="A30" s="210"/>
      <c r="B30" s="192" t="s">
        <v>50</v>
      </c>
      <c r="C30" s="210"/>
      <c r="D30" s="219" t="s">
        <v>566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ht="12.75" x14ac:dyDescent="0.2">
      <c r="A31" s="210"/>
      <c r="B31" s="192" t="s">
        <v>33</v>
      </c>
      <c r="C31" s="210"/>
      <c r="D31" s="219" t="s">
        <v>567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ht="12.75" x14ac:dyDescent="0.2">
      <c r="A32" s="223"/>
      <c r="B32" s="210" t="s">
        <v>43</v>
      </c>
      <c r="C32" s="223"/>
      <c r="D32" s="219" t="s">
        <v>568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ht="12.75" x14ac:dyDescent="0.2">
      <c r="A33" s="210"/>
      <c r="B33" s="210" t="s">
        <v>42</v>
      </c>
      <c r="C33" s="210"/>
      <c r="D33" s="219" t="s">
        <v>569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ht="12.75" x14ac:dyDescent="0.2">
      <c r="A34" s="210"/>
      <c r="B34" s="192" t="s">
        <v>248</v>
      </c>
      <c r="C34" s="210"/>
      <c r="D34" s="219" t="s">
        <v>570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ht="12.75" x14ac:dyDescent="0.2">
      <c r="A35" s="210"/>
      <c r="B35" s="192" t="s">
        <v>41</v>
      </c>
      <c r="C35" s="210"/>
      <c r="D35" s="219" t="s">
        <v>571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ht="12.75" x14ac:dyDescent="0.2">
      <c r="A36" s="210"/>
      <c r="B36" s="192" t="s">
        <v>572</v>
      </c>
      <c r="C36" s="210"/>
      <c r="D36" s="219" t="s">
        <v>573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ht="12.75" x14ac:dyDescent="0.2">
      <c r="A37" s="210"/>
      <c r="B37" s="192" t="s">
        <v>66</v>
      </c>
      <c r="C37" s="210"/>
      <c r="D37" s="219" t="s">
        <v>574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ht="12.75" x14ac:dyDescent="0.2">
      <c r="A38" s="226"/>
      <c r="B38" s="192" t="s">
        <v>116</v>
      </c>
      <c r="C38" s="226"/>
      <c r="D38" s="219" t="s">
        <v>575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ht="12.75" x14ac:dyDescent="0.2">
      <c r="A39" s="210"/>
      <c r="B39" s="212" t="s">
        <v>115</v>
      </c>
      <c r="C39" s="210"/>
      <c r="D39" s="219" t="s">
        <v>576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ht="12.75" x14ac:dyDescent="0.2">
      <c r="A40" s="210"/>
      <c r="B40" s="210" t="s">
        <v>808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ht="12.75" x14ac:dyDescent="0.2">
      <c r="A41" s="210"/>
      <c r="B41" s="226" t="s">
        <v>367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ht="12.75" x14ac:dyDescent="0.2">
      <c r="A42" s="210"/>
      <c r="B42" s="210" t="s">
        <v>212</v>
      </c>
      <c r="C42" s="210"/>
      <c r="D42" s="219" t="s">
        <v>577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ht="12.75" x14ac:dyDescent="0.2">
      <c r="A43" s="210"/>
      <c r="B43" s="210" t="s">
        <v>214</v>
      </c>
      <c r="C43" s="210"/>
      <c r="D43" s="219" t="s">
        <v>578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ht="12.75" x14ac:dyDescent="0.2">
      <c r="A44" s="210"/>
      <c r="B44" s="210" t="s">
        <v>263</v>
      </c>
      <c r="C44" s="210"/>
      <c r="D44" s="219" t="s">
        <v>579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ht="12.75" x14ac:dyDescent="0.2">
      <c r="A45" s="210"/>
      <c r="B45" s="210" t="s">
        <v>26</v>
      </c>
      <c r="C45" s="210"/>
      <c r="D45" s="219" t="s">
        <v>580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ht="12.75" x14ac:dyDescent="0.2">
      <c r="A46" s="210"/>
      <c r="B46" s="210" t="s">
        <v>63</v>
      </c>
      <c r="C46" s="210"/>
      <c r="D46" s="219" t="s">
        <v>581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ht="12.75" x14ac:dyDescent="0.2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ht="12.75" x14ac:dyDescent="0.2">
      <c r="A48" s="210"/>
      <c r="B48" s="226" t="s">
        <v>368</v>
      </c>
      <c r="C48" s="210"/>
      <c r="D48" s="219" t="s">
        <v>582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ht="12.75" x14ac:dyDescent="0.2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ht="12.75" x14ac:dyDescent="0.2">
      <c r="A50" s="210"/>
      <c r="B50" s="226" t="s">
        <v>330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ht="12.75" x14ac:dyDescent="0.2">
      <c r="A51" s="210"/>
      <c r="B51" s="210" t="s">
        <v>583</v>
      </c>
      <c r="C51" s="210"/>
      <c r="D51" s="219" t="s">
        <v>584</v>
      </c>
      <c r="E51" s="233"/>
      <c r="F51" s="221"/>
      <c r="G51" s="234"/>
      <c r="H51" s="221"/>
      <c r="I51" s="234"/>
      <c r="J51" s="221"/>
      <c r="K51" s="234"/>
      <c r="L51" s="221" t="s">
        <v>554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ht="12.75" x14ac:dyDescent="0.2">
      <c r="A52" s="210"/>
      <c r="B52" s="210" t="s">
        <v>255</v>
      </c>
      <c r="C52" s="210"/>
      <c r="D52" s="219" t="s">
        <v>585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ht="12.75" x14ac:dyDescent="0.2">
      <c r="A53" s="210"/>
      <c r="B53" s="210" t="s">
        <v>6</v>
      </c>
      <c r="C53" s="210"/>
      <c r="D53" s="219" t="s">
        <v>586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ht="12.75" x14ac:dyDescent="0.2">
      <c r="A54" s="210"/>
      <c r="B54" s="210" t="s">
        <v>2</v>
      </c>
      <c r="C54" s="210"/>
      <c r="D54" s="219" t="s">
        <v>587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ht="12.75" x14ac:dyDescent="0.2">
      <c r="A55" s="210"/>
      <c r="B55" s="210" t="s">
        <v>252</v>
      </c>
      <c r="C55" s="210"/>
      <c r="D55" s="219" t="s">
        <v>588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ht="12.75" x14ac:dyDescent="0.2">
      <c r="A56" s="210"/>
      <c r="B56" s="210" t="s">
        <v>245</v>
      </c>
      <c r="C56" s="210"/>
      <c r="D56" s="219" t="s">
        <v>589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ht="12.75" x14ac:dyDescent="0.2">
      <c r="A57" s="210"/>
      <c r="B57" s="210" t="s">
        <v>386</v>
      </c>
      <c r="C57" s="210"/>
      <c r="D57" s="219" t="s">
        <v>590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ht="12.75" x14ac:dyDescent="0.2">
      <c r="A58" s="210"/>
      <c r="B58" s="210" t="s">
        <v>267</v>
      </c>
      <c r="C58" s="210"/>
      <c r="D58" s="219" t="s">
        <v>591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ht="12.75" x14ac:dyDescent="0.2">
      <c r="A59" s="210"/>
      <c r="B59" s="210" t="s">
        <v>261</v>
      </c>
      <c r="C59" s="210"/>
      <c r="D59" s="219" t="s">
        <v>592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ht="12.75" x14ac:dyDescent="0.2">
      <c r="A60" s="210"/>
      <c r="B60" s="210" t="s">
        <v>249</v>
      </c>
      <c r="C60" s="210"/>
      <c r="D60" s="219" t="s">
        <v>593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ht="12.75" x14ac:dyDescent="0.2">
      <c r="A61" s="210"/>
      <c r="B61" s="210" t="s">
        <v>321</v>
      </c>
      <c r="C61" s="210"/>
      <c r="D61" s="219" t="s">
        <v>594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ht="12.75" x14ac:dyDescent="0.2">
      <c r="A62" s="210"/>
      <c r="B62" s="210" t="s">
        <v>264</v>
      </c>
      <c r="C62" s="210"/>
      <c r="D62" s="219" t="s">
        <v>595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ht="12.75" x14ac:dyDescent="0.2">
      <c r="A63" s="210"/>
      <c r="B63" s="210" t="s">
        <v>232</v>
      </c>
      <c r="C63" s="210"/>
      <c r="D63" s="219" t="s">
        <v>596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ht="12.75" x14ac:dyDescent="0.2">
      <c r="A64" s="210"/>
      <c r="B64" s="210" t="s">
        <v>241</v>
      </c>
      <c r="C64" s="210"/>
      <c r="D64" s="219" t="s">
        <v>597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ht="12.75" x14ac:dyDescent="0.2">
      <c r="A65" s="210"/>
      <c r="B65" s="210" t="s">
        <v>243</v>
      </c>
      <c r="C65" s="210"/>
      <c r="D65" s="219" t="s">
        <v>598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ht="12.75" x14ac:dyDescent="0.2">
      <c r="A66" s="210"/>
      <c r="B66" s="210" t="s">
        <v>28</v>
      </c>
      <c r="C66" s="210"/>
      <c r="D66" s="219" t="s">
        <v>599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ht="12.75" x14ac:dyDescent="0.2">
      <c r="A67" s="210"/>
      <c r="B67" s="210" t="s">
        <v>600</v>
      </c>
      <c r="C67" s="210"/>
      <c r="D67" s="219" t="s">
        <v>601</v>
      </c>
      <c r="E67" s="220"/>
      <c r="F67" s="221"/>
      <c r="G67" s="222"/>
      <c r="H67" s="221"/>
      <c r="I67" s="222"/>
      <c r="J67" s="221"/>
      <c r="K67" s="222"/>
      <c r="L67" s="221" t="s">
        <v>554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ht="12.75" x14ac:dyDescent="0.2">
      <c r="A68" s="210"/>
      <c r="B68" s="210" t="s">
        <v>247</v>
      </c>
      <c r="C68" s="210"/>
      <c r="D68" s="219" t="s">
        <v>602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ht="12.75" x14ac:dyDescent="0.2">
      <c r="A69" s="210"/>
      <c r="B69" s="210" t="s">
        <v>603</v>
      </c>
      <c r="C69" s="210"/>
      <c r="D69" s="219" t="s">
        <v>604</v>
      </c>
      <c r="E69" s="220"/>
      <c r="F69" s="221"/>
      <c r="G69" s="222"/>
      <c r="H69" s="221"/>
      <c r="I69" s="222"/>
      <c r="J69" s="221"/>
      <c r="K69" s="222"/>
      <c r="L69" s="221" t="s">
        <v>554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ht="12.75" x14ac:dyDescent="0.2">
      <c r="A70" s="210"/>
      <c r="B70" s="210" t="s">
        <v>605</v>
      </c>
      <c r="C70" s="210"/>
      <c r="D70" s="219" t="s">
        <v>606</v>
      </c>
      <c r="E70" s="220"/>
      <c r="F70" s="221"/>
      <c r="G70" s="222"/>
      <c r="H70" s="221"/>
      <c r="I70" s="222"/>
      <c r="J70" s="221"/>
      <c r="K70" s="222"/>
      <c r="L70" s="221" t="s">
        <v>554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ht="12.75" x14ac:dyDescent="0.2">
      <c r="A71" s="210"/>
      <c r="B71" s="210" t="s">
        <v>320</v>
      </c>
      <c r="C71" s="210"/>
      <c r="D71" s="219" t="s">
        <v>607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ht="12.75" x14ac:dyDescent="0.2">
      <c r="A72" s="226"/>
      <c r="B72" s="210" t="s">
        <v>116</v>
      </c>
      <c r="C72" s="226"/>
      <c r="D72" s="219" t="s">
        <v>608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609</v>
      </c>
      <c r="O72" s="222"/>
      <c r="P72" s="224"/>
      <c r="Q72" s="224"/>
      <c r="R72" s="224"/>
      <c r="S72" s="224"/>
      <c r="T72" s="224"/>
    </row>
    <row r="73" spans="1:20" ht="12.75" x14ac:dyDescent="0.2">
      <c r="A73" s="210"/>
      <c r="B73" s="212" t="s">
        <v>115</v>
      </c>
      <c r="C73" s="210"/>
      <c r="D73" s="219" t="s">
        <v>610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ht="12.75" x14ac:dyDescent="0.2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ht="12.75" x14ac:dyDescent="0.2">
      <c r="A75" s="210"/>
      <c r="B75" s="226" t="s">
        <v>611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ht="12.75" x14ac:dyDescent="0.2">
      <c r="A76" s="210"/>
      <c r="B76" s="226" t="s">
        <v>121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t="12.75" hidden="1" x14ac:dyDescent="0.2">
      <c r="A77" s="210" t="b">
        <f>L77=$L$78</f>
        <v>0</v>
      </c>
      <c r="B77" s="192" t="s">
        <v>207</v>
      </c>
      <c r="C77" s="210"/>
      <c r="D77" s="219" t="s">
        <v>612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ht="12.75" x14ac:dyDescent="0.2">
      <c r="A78" s="210" t="b">
        <f>L78=$L$78</f>
        <v>1</v>
      </c>
      <c r="B78" s="192" t="s">
        <v>613</v>
      </c>
      <c r="C78" s="210"/>
      <c r="D78" s="219" t="s">
        <v>614</v>
      </c>
      <c r="E78" s="220"/>
      <c r="F78" s="221"/>
      <c r="G78" s="222"/>
      <c r="H78" s="221"/>
      <c r="I78" s="222"/>
      <c r="J78" s="221"/>
      <c r="K78" s="222"/>
      <c r="L78" s="221" t="s">
        <v>554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t="12.75" hidden="1" x14ac:dyDescent="0.2">
      <c r="A79" s="210" t="b">
        <f t="shared" ref="A79:A142" si="0">L79=$L$78</f>
        <v>0</v>
      </c>
      <c r="B79" s="192" t="s">
        <v>1</v>
      </c>
      <c r="C79" s="210"/>
      <c r="D79" s="219" t="s">
        <v>615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t="12.75" hidden="1" x14ac:dyDescent="0.2">
      <c r="A80" s="210" t="b">
        <f t="shared" si="0"/>
        <v>0</v>
      </c>
      <c r="B80" s="210" t="s">
        <v>5</v>
      </c>
      <c r="C80" s="210"/>
      <c r="D80" s="219" t="s">
        <v>616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t="12.75" hidden="1" x14ac:dyDescent="0.2">
      <c r="A81" s="210" t="b">
        <f t="shared" si="0"/>
        <v>0</v>
      </c>
      <c r="B81" s="210" t="s">
        <v>14</v>
      </c>
      <c r="C81" s="210"/>
      <c r="D81" s="219" t="s">
        <v>617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t="12.75" hidden="1" x14ac:dyDescent="0.2">
      <c r="A82" s="210" t="b">
        <f t="shared" si="0"/>
        <v>0</v>
      </c>
      <c r="B82" s="210" t="s">
        <v>223</v>
      </c>
      <c r="C82" s="210"/>
      <c r="D82" s="219" t="s">
        <v>618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t="12.75" hidden="1" x14ac:dyDescent="0.2">
      <c r="A83" s="210" t="b">
        <f t="shared" si="0"/>
        <v>0</v>
      </c>
      <c r="B83" s="210" t="s">
        <v>15</v>
      </c>
      <c r="C83" s="210"/>
      <c r="D83" s="219" t="s">
        <v>619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ht="12.75" x14ac:dyDescent="0.2">
      <c r="A84" s="210" t="b">
        <f t="shared" si="0"/>
        <v>1</v>
      </c>
      <c r="B84" s="210" t="s">
        <v>620</v>
      </c>
      <c r="C84" s="210"/>
      <c r="D84" s="219" t="s">
        <v>621</v>
      </c>
      <c r="E84" s="220"/>
      <c r="F84" s="221"/>
      <c r="G84" s="222"/>
      <c r="H84" s="221"/>
      <c r="I84" s="222"/>
      <c r="J84" s="221"/>
      <c r="K84" s="222"/>
      <c r="L84" s="221" t="s">
        <v>554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ht="12.75" x14ac:dyDescent="0.2">
      <c r="A85" s="210" t="b">
        <f t="shared" si="0"/>
        <v>1</v>
      </c>
      <c r="B85" s="210" t="s">
        <v>622</v>
      </c>
      <c r="C85" s="210"/>
      <c r="D85" s="219" t="s">
        <v>623</v>
      </c>
      <c r="E85" s="220"/>
      <c r="F85" s="221"/>
      <c r="G85" s="222"/>
      <c r="H85" s="221"/>
      <c r="I85" s="222"/>
      <c r="J85" s="221"/>
      <c r="K85" s="222"/>
      <c r="L85" s="221" t="s">
        <v>554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ht="12.75" x14ac:dyDescent="0.2">
      <c r="A86" s="210" t="b">
        <f t="shared" si="0"/>
        <v>1</v>
      </c>
      <c r="B86" s="210" t="s">
        <v>624</v>
      </c>
      <c r="C86" s="210"/>
      <c r="D86" s="219" t="s">
        <v>625</v>
      </c>
      <c r="E86" s="220"/>
      <c r="F86" s="221"/>
      <c r="G86" s="222"/>
      <c r="H86" s="221"/>
      <c r="I86" s="222"/>
      <c r="J86" s="221"/>
      <c r="K86" s="222"/>
      <c r="L86" s="221" t="s">
        <v>554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t="12.75" hidden="1" x14ac:dyDescent="0.2">
      <c r="A87" s="210" t="b">
        <f t="shared" si="0"/>
        <v>0</v>
      </c>
      <c r="B87" s="210" t="s">
        <v>268</v>
      </c>
      <c r="C87" s="210"/>
      <c r="D87" s="219" t="s">
        <v>626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t="12.75" hidden="1" x14ac:dyDescent="0.2">
      <c r="A88" s="210" t="b">
        <f t="shared" si="0"/>
        <v>0</v>
      </c>
      <c r="B88" s="210" t="s">
        <v>36</v>
      </c>
      <c r="C88" s="210"/>
      <c r="D88" s="219" t="s">
        <v>627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t="12.75" hidden="1" x14ac:dyDescent="0.2">
      <c r="A89" s="210" t="b">
        <f t="shared" si="0"/>
        <v>0</v>
      </c>
      <c r="B89" s="210" t="s">
        <v>37</v>
      </c>
      <c r="C89" s="210"/>
      <c r="D89" s="219" t="s">
        <v>628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t="12.75" hidden="1" x14ac:dyDescent="0.2">
      <c r="A90" s="210" t="b">
        <f t="shared" si="0"/>
        <v>0</v>
      </c>
      <c r="B90" s="210" t="s">
        <v>135</v>
      </c>
      <c r="C90" s="210"/>
      <c r="D90" s="219" t="s">
        <v>629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t="12.75" hidden="1" x14ac:dyDescent="0.2">
      <c r="A91" s="210" t="b">
        <f t="shared" si="0"/>
        <v>0</v>
      </c>
      <c r="B91" s="223" t="s">
        <v>58</v>
      </c>
      <c r="C91" s="223"/>
      <c r="D91" s="219" t="s">
        <v>630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t="12.75" hidden="1" x14ac:dyDescent="0.2">
      <c r="A92" s="210" t="b">
        <f t="shared" si="0"/>
        <v>0</v>
      </c>
      <c r="B92" s="223" t="s">
        <v>61</v>
      </c>
      <c r="C92" s="223"/>
      <c r="D92" s="219" t="s">
        <v>631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t="12.75" hidden="1" x14ac:dyDescent="0.2">
      <c r="A93" s="210" t="b">
        <f t="shared" si="0"/>
        <v>0</v>
      </c>
      <c r="B93" s="223" t="s">
        <v>116</v>
      </c>
      <c r="C93" s="236"/>
      <c r="D93" s="219" t="s">
        <v>632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609</v>
      </c>
      <c r="O93" s="222"/>
      <c r="P93" s="224"/>
      <c r="Q93" s="224"/>
      <c r="R93" s="224"/>
      <c r="S93" s="224"/>
      <c r="T93" s="224"/>
    </row>
    <row r="94" spans="1:20" ht="12.75" hidden="1" x14ac:dyDescent="0.2">
      <c r="A94" s="210" t="b">
        <f t="shared" si="0"/>
        <v>0</v>
      </c>
      <c r="B94" s="212" t="s">
        <v>115</v>
      </c>
      <c r="C94" s="223"/>
      <c r="D94" s="219" t="s">
        <v>633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t="12.75" hidden="1" x14ac:dyDescent="0.2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t="12.75" hidden="1" x14ac:dyDescent="0.2">
      <c r="A96" s="210" t="b">
        <f t="shared" si="0"/>
        <v>0</v>
      </c>
      <c r="B96" s="236" t="s">
        <v>328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t="12.75" hidden="1" x14ac:dyDescent="0.2">
      <c r="A97" s="210" t="b">
        <f t="shared" si="0"/>
        <v>0</v>
      </c>
      <c r="B97" s="223" t="s">
        <v>226</v>
      </c>
      <c r="C97" s="223"/>
      <c r="D97" s="219" t="s">
        <v>634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t="12.75" hidden="1" x14ac:dyDescent="0.2">
      <c r="A98" s="210" t="b">
        <f t="shared" si="0"/>
        <v>0</v>
      </c>
      <c r="B98" s="223" t="s">
        <v>209</v>
      </c>
      <c r="C98" s="210"/>
      <c r="D98" s="219" t="s">
        <v>635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t="12.75" hidden="1" x14ac:dyDescent="0.2">
      <c r="A99" s="210" t="b">
        <f t="shared" si="0"/>
        <v>0</v>
      </c>
      <c r="B99" s="210" t="s">
        <v>9</v>
      </c>
      <c r="C99" s="210"/>
      <c r="D99" s="219" t="s">
        <v>636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ht="12.75" x14ac:dyDescent="0.2">
      <c r="A100" s="210" t="b">
        <f t="shared" si="0"/>
        <v>1</v>
      </c>
      <c r="B100" s="210" t="s">
        <v>637</v>
      </c>
      <c r="C100" s="210"/>
      <c r="D100" s="219" t="s">
        <v>638</v>
      </c>
      <c r="E100" s="220"/>
      <c r="F100" s="221"/>
      <c r="G100" s="222"/>
      <c r="H100" s="221"/>
      <c r="I100" s="222"/>
      <c r="J100" s="221"/>
      <c r="K100" s="222"/>
      <c r="L100" s="221" t="s">
        <v>554</v>
      </c>
      <c r="M100" s="222"/>
      <c r="N100" s="221">
        <v>38</v>
      </c>
      <c r="O100" s="222" t="e">
        <f>MATCH(RIGHT(D100,2),#REF!,0)</f>
        <v>#REF!</v>
      </c>
    </row>
    <row r="101" spans="1:15" ht="12.75" x14ac:dyDescent="0.2">
      <c r="A101" s="210" t="b">
        <f t="shared" si="0"/>
        <v>1</v>
      </c>
      <c r="B101" s="210" t="s">
        <v>639</v>
      </c>
      <c r="C101" s="210"/>
      <c r="D101" s="219" t="s">
        <v>640</v>
      </c>
      <c r="E101" s="220"/>
      <c r="F101" s="221"/>
      <c r="G101" s="222"/>
      <c r="H101" s="221"/>
      <c r="I101" s="222"/>
      <c r="J101" s="221"/>
      <c r="K101" s="222"/>
      <c r="L101" s="221" t="s">
        <v>554</v>
      </c>
      <c r="M101" s="222"/>
      <c r="N101" s="221">
        <v>3</v>
      </c>
      <c r="O101" s="222" t="e">
        <f>MATCH(RIGHT(D101,2),#REF!,0)</f>
        <v>#REF!</v>
      </c>
    </row>
    <row r="102" spans="1:15" ht="12.75" hidden="1" x14ac:dyDescent="0.2">
      <c r="A102" s="210" t="b">
        <f t="shared" si="0"/>
        <v>0</v>
      </c>
      <c r="B102" s="210" t="s">
        <v>218</v>
      </c>
      <c r="C102" s="210"/>
      <c r="D102" s="219" t="s">
        <v>641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ht="12.75" x14ac:dyDescent="0.2">
      <c r="A103" s="210" t="b">
        <f t="shared" si="0"/>
        <v>1</v>
      </c>
      <c r="B103" s="210" t="s">
        <v>642</v>
      </c>
      <c r="C103" s="210"/>
      <c r="D103" s="219" t="s">
        <v>643</v>
      </c>
      <c r="E103" s="220"/>
      <c r="F103" s="221"/>
      <c r="G103" s="222"/>
      <c r="H103" s="221"/>
      <c r="I103" s="222"/>
      <c r="J103" s="221"/>
      <c r="K103" s="222"/>
      <c r="L103" s="221" t="s">
        <v>554</v>
      </c>
      <c r="M103" s="222"/>
      <c r="N103" s="221">
        <v>26</v>
      </c>
      <c r="O103" s="222" t="e">
        <f>MATCH(RIGHT(D103,2),#REF!,0)</f>
        <v>#REF!</v>
      </c>
    </row>
    <row r="104" spans="1:15" ht="12.75" x14ac:dyDescent="0.2">
      <c r="A104" s="210" t="b">
        <f t="shared" si="0"/>
        <v>1</v>
      </c>
      <c r="B104" s="210" t="s">
        <v>644</v>
      </c>
      <c r="C104" s="210"/>
      <c r="D104" s="219" t="s">
        <v>645</v>
      </c>
      <c r="E104" s="220"/>
      <c r="F104" s="221"/>
      <c r="G104" s="222"/>
      <c r="H104" s="221"/>
      <c r="I104" s="222"/>
      <c r="J104" s="221"/>
      <c r="K104" s="222"/>
      <c r="L104" s="221" t="s">
        <v>554</v>
      </c>
      <c r="M104" s="222"/>
      <c r="N104" s="221">
        <v>14</v>
      </c>
      <c r="O104" s="222" t="e">
        <f>MATCH(RIGHT(D104,2),#REF!,0)</f>
        <v>#REF!</v>
      </c>
    </row>
    <row r="105" spans="1:15" ht="12.75" x14ac:dyDescent="0.2">
      <c r="A105" s="210" t="b">
        <f t="shared" si="0"/>
        <v>1</v>
      </c>
      <c r="B105" s="210" t="s">
        <v>646</v>
      </c>
      <c r="C105" s="210"/>
      <c r="D105" s="219" t="s">
        <v>647</v>
      </c>
      <c r="E105" s="220"/>
      <c r="F105" s="221"/>
      <c r="G105" s="222"/>
      <c r="H105" s="221"/>
      <c r="I105" s="222"/>
      <c r="J105" s="221"/>
      <c r="K105" s="222"/>
      <c r="L105" s="221" t="s">
        <v>554</v>
      </c>
      <c r="M105" s="222"/>
      <c r="N105" s="221">
        <v>166</v>
      </c>
      <c r="O105" s="222" t="e">
        <f>MATCH(RIGHT(D105,2),#REF!,0)</f>
        <v>#REF!</v>
      </c>
    </row>
    <row r="106" spans="1:15" ht="12.75" x14ac:dyDescent="0.2">
      <c r="A106" s="210" t="b">
        <f t="shared" si="0"/>
        <v>1</v>
      </c>
      <c r="B106" s="210" t="s">
        <v>648</v>
      </c>
      <c r="C106" s="210"/>
      <c r="D106" s="219" t="s">
        <v>649</v>
      </c>
      <c r="E106" s="220"/>
      <c r="F106" s="221"/>
      <c r="G106" s="222"/>
      <c r="H106" s="221"/>
      <c r="I106" s="222"/>
      <c r="J106" s="221"/>
      <c r="K106" s="222"/>
      <c r="L106" s="221" t="s">
        <v>554</v>
      </c>
      <c r="M106" s="222"/>
      <c r="N106" s="221">
        <v>77</v>
      </c>
      <c r="O106" s="222" t="e">
        <f>MATCH(RIGHT(D106,2),#REF!,0)</f>
        <v>#REF!</v>
      </c>
    </row>
    <row r="107" spans="1:15" ht="12.75" x14ac:dyDescent="0.2">
      <c r="A107" s="210" t="b">
        <f t="shared" si="0"/>
        <v>1</v>
      </c>
      <c r="B107" s="210" t="s">
        <v>650</v>
      </c>
      <c r="C107" s="210"/>
      <c r="D107" s="219" t="s">
        <v>651</v>
      </c>
      <c r="E107" s="220"/>
      <c r="F107" s="221"/>
      <c r="G107" s="222"/>
      <c r="H107" s="221"/>
      <c r="I107" s="222"/>
      <c r="J107" s="221"/>
      <c r="K107" s="222"/>
      <c r="L107" s="221" t="s">
        <v>554</v>
      </c>
      <c r="M107" s="222"/>
      <c r="N107" s="221">
        <v>154</v>
      </c>
      <c r="O107" s="222" t="e">
        <f>MATCH(RIGHT(D107,2),#REF!,0)</f>
        <v>#REF!</v>
      </c>
    </row>
    <row r="108" spans="1:15" ht="12.75" hidden="1" x14ac:dyDescent="0.2">
      <c r="A108" s="210" t="b">
        <f t="shared" si="0"/>
        <v>0</v>
      </c>
      <c r="B108" s="210" t="s">
        <v>229</v>
      </c>
      <c r="C108" s="210"/>
      <c r="D108" s="219" t="s">
        <v>652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ht="12.75" x14ac:dyDescent="0.2">
      <c r="A109" s="210" t="b">
        <f t="shared" si="0"/>
        <v>1</v>
      </c>
      <c r="B109" s="210" t="s">
        <v>653</v>
      </c>
      <c r="C109" s="210"/>
      <c r="D109" s="219" t="s">
        <v>654</v>
      </c>
      <c r="E109" s="220"/>
      <c r="F109" s="221"/>
      <c r="G109" s="222"/>
      <c r="H109" s="221"/>
      <c r="I109" s="222"/>
      <c r="J109" s="221"/>
      <c r="K109" s="222"/>
      <c r="L109" s="221" t="s">
        <v>554</v>
      </c>
      <c r="M109" s="222"/>
      <c r="N109" s="221">
        <v>23</v>
      </c>
      <c r="O109" s="222" t="e">
        <f>MATCH(RIGHT(D109,2),#REF!,0)</f>
        <v>#REF!</v>
      </c>
    </row>
    <row r="110" spans="1:15" ht="12.75" hidden="1" x14ac:dyDescent="0.2">
      <c r="A110" s="210" t="b">
        <f t="shared" si="0"/>
        <v>0</v>
      </c>
      <c r="B110" s="210" t="s">
        <v>230</v>
      </c>
      <c r="C110" s="210"/>
      <c r="D110" s="219" t="s">
        <v>655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ht="12.75" x14ac:dyDescent="0.2">
      <c r="A111" s="210" t="b">
        <f t="shared" si="0"/>
        <v>1</v>
      </c>
      <c r="B111" s="210" t="s">
        <v>656</v>
      </c>
      <c r="C111" s="210"/>
      <c r="D111" s="219" t="s">
        <v>657</v>
      </c>
      <c r="E111" s="220"/>
      <c r="F111" s="221"/>
      <c r="G111" s="222"/>
      <c r="H111" s="221"/>
      <c r="I111" s="222"/>
      <c r="J111" s="221"/>
      <c r="K111" s="222"/>
      <c r="L111" s="221" t="s">
        <v>554</v>
      </c>
      <c r="M111" s="222"/>
      <c r="N111" s="221">
        <v>647</v>
      </c>
      <c r="O111" s="222" t="e">
        <f>MATCH(RIGHT(D111,2),#REF!,0)</f>
        <v>#REF!</v>
      </c>
    </row>
    <row r="112" spans="1:15" ht="12.75" x14ac:dyDescent="0.2">
      <c r="A112" s="210" t="b">
        <f t="shared" si="0"/>
        <v>1</v>
      </c>
      <c r="B112" s="210" t="s">
        <v>658</v>
      </c>
      <c r="C112" s="210"/>
      <c r="D112" s="219" t="s">
        <v>659</v>
      </c>
      <c r="E112" s="220"/>
      <c r="F112" s="221"/>
      <c r="G112" s="222"/>
      <c r="H112" s="221"/>
      <c r="I112" s="222"/>
      <c r="J112" s="221"/>
      <c r="K112" s="222"/>
      <c r="L112" s="221" t="s">
        <v>554</v>
      </c>
      <c r="M112" s="222"/>
      <c r="N112" s="221">
        <v>64</v>
      </c>
      <c r="O112" s="222" t="e">
        <f>MATCH(RIGHT(D112,2),#REF!,0)</f>
        <v>#REF!</v>
      </c>
    </row>
    <row r="113" spans="1:15" ht="12.75" hidden="1" x14ac:dyDescent="0.2">
      <c r="A113" s="210" t="b">
        <f t="shared" si="0"/>
        <v>0</v>
      </c>
      <c r="B113" s="210" t="s">
        <v>10</v>
      </c>
      <c r="C113" s="210"/>
      <c r="D113" s="219" t="s">
        <v>660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ht="12.75" x14ac:dyDescent="0.2">
      <c r="A114" s="210" t="b">
        <f t="shared" si="0"/>
        <v>1</v>
      </c>
      <c r="B114" s="210" t="s">
        <v>661</v>
      </c>
      <c r="C114" s="210"/>
      <c r="D114" s="219" t="s">
        <v>662</v>
      </c>
      <c r="E114" s="220"/>
      <c r="F114" s="221"/>
      <c r="G114" s="222"/>
      <c r="H114" s="221"/>
      <c r="I114" s="222"/>
      <c r="J114" s="221"/>
      <c r="K114" s="222"/>
      <c r="L114" s="221" t="s">
        <v>554</v>
      </c>
      <c r="M114" s="222"/>
      <c r="N114" s="221">
        <v>49</v>
      </c>
      <c r="O114" s="222" t="e">
        <f>MATCH(RIGHT(D114,2),#REF!,0)</f>
        <v>#REF!</v>
      </c>
    </row>
    <row r="115" spans="1:15" ht="12.75" hidden="1" x14ac:dyDescent="0.2">
      <c r="A115" s="210" t="b">
        <f t="shared" si="0"/>
        <v>0</v>
      </c>
      <c r="B115" s="210" t="s">
        <v>19</v>
      </c>
      <c r="C115" s="210"/>
      <c r="D115" s="219" t="s">
        <v>663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t="12.75" hidden="1" x14ac:dyDescent="0.2">
      <c r="A116" s="210" t="b">
        <f t="shared" si="0"/>
        <v>0</v>
      </c>
      <c r="B116" s="210" t="s">
        <v>18</v>
      </c>
      <c r="C116" s="210"/>
      <c r="D116" s="219" t="s">
        <v>664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t="12.75" hidden="1" x14ac:dyDescent="0.2">
      <c r="A117" s="210" t="b">
        <f t="shared" si="0"/>
        <v>0</v>
      </c>
      <c r="B117" s="210" t="s">
        <v>17</v>
      </c>
      <c r="C117" s="210"/>
      <c r="D117" s="219" t="s">
        <v>665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t="12.75" hidden="1" x14ac:dyDescent="0.2">
      <c r="A118" s="210" t="b">
        <f t="shared" si="0"/>
        <v>0</v>
      </c>
      <c r="B118" s="210" t="s">
        <v>216</v>
      </c>
      <c r="C118" s="210"/>
      <c r="D118" s="219" t="s">
        <v>666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t="12.75" hidden="1" x14ac:dyDescent="0.2">
      <c r="A119" s="210" t="b">
        <f t="shared" si="0"/>
        <v>0</v>
      </c>
      <c r="B119" s="210" t="s">
        <v>21</v>
      </c>
      <c r="C119" s="210"/>
      <c r="D119" s="219" t="s">
        <v>667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t="12.75" hidden="1" x14ac:dyDescent="0.2">
      <c r="A120" s="210" t="b">
        <f t="shared" si="0"/>
        <v>0</v>
      </c>
      <c r="B120" s="210" t="s">
        <v>22</v>
      </c>
      <c r="C120" s="210"/>
      <c r="D120" s="219" t="s">
        <v>668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t="12.75" hidden="1" x14ac:dyDescent="0.2">
      <c r="A121" s="210" t="b">
        <f t="shared" si="0"/>
        <v>0</v>
      </c>
      <c r="B121" s="210" t="s">
        <v>24</v>
      </c>
      <c r="C121" s="210"/>
      <c r="D121" s="219" t="s">
        <v>669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ht="12.75" x14ac:dyDescent="0.2">
      <c r="A122" s="210" t="b">
        <f t="shared" si="0"/>
        <v>1</v>
      </c>
      <c r="B122" s="210" t="s">
        <v>670</v>
      </c>
      <c r="C122" s="210"/>
      <c r="D122" s="219" t="s">
        <v>671</v>
      </c>
      <c r="E122" s="220"/>
      <c r="F122" s="221"/>
      <c r="G122" s="222"/>
      <c r="H122" s="221"/>
      <c r="I122" s="222"/>
      <c r="J122" s="221"/>
      <c r="K122" s="222"/>
      <c r="L122" s="221" t="s">
        <v>554</v>
      </c>
      <c r="M122" s="222"/>
      <c r="N122" s="221">
        <v>139</v>
      </c>
      <c r="O122" s="222" t="e">
        <f>MATCH(RIGHT(D122,2),#REF!,0)</f>
        <v>#REF!</v>
      </c>
    </row>
    <row r="123" spans="1:15" ht="12.75" hidden="1" x14ac:dyDescent="0.2">
      <c r="A123" s="210" t="b">
        <f t="shared" si="0"/>
        <v>0</v>
      </c>
      <c r="B123" s="210" t="s">
        <v>234</v>
      </c>
      <c r="C123" s="210"/>
      <c r="D123" s="219" t="s">
        <v>672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t="12.75" hidden="1" x14ac:dyDescent="0.2">
      <c r="A124" s="210" t="b">
        <f t="shared" si="0"/>
        <v>0</v>
      </c>
      <c r="B124" s="210" t="s">
        <v>238</v>
      </c>
      <c r="C124" s="210"/>
      <c r="D124" s="219" t="s">
        <v>673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ht="12.75" x14ac:dyDescent="0.2">
      <c r="A125" s="210" t="b">
        <f t="shared" si="0"/>
        <v>1</v>
      </c>
      <c r="B125" s="210" t="s">
        <v>674</v>
      </c>
      <c r="C125" s="210"/>
      <c r="D125" s="219" t="s">
        <v>675</v>
      </c>
      <c r="E125" s="220"/>
      <c r="F125" s="221"/>
      <c r="G125" s="222"/>
      <c r="H125" s="221"/>
      <c r="I125" s="222"/>
      <c r="J125" s="221"/>
      <c r="K125" s="222"/>
      <c r="L125" s="221" t="s">
        <v>554</v>
      </c>
      <c r="M125" s="222"/>
      <c r="N125" s="221">
        <v>161</v>
      </c>
      <c r="O125" s="222" t="e">
        <f>MATCH(RIGHT(D125,2),#REF!,0)</f>
        <v>#REF!</v>
      </c>
    </row>
    <row r="126" spans="1:15" ht="12.75" hidden="1" x14ac:dyDescent="0.2">
      <c r="A126" s="210" t="b">
        <f t="shared" si="0"/>
        <v>0</v>
      </c>
      <c r="B126" s="210" t="s">
        <v>45</v>
      </c>
      <c r="C126" s="210"/>
      <c r="D126" s="219" t="s">
        <v>676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t="12.75" hidden="1" x14ac:dyDescent="0.2">
      <c r="A127" s="210" t="b">
        <f t="shared" si="0"/>
        <v>0</v>
      </c>
      <c r="B127" s="210" t="s">
        <v>240</v>
      </c>
      <c r="C127" s="210"/>
      <c r="D127" s="219" t="s">
        <v>677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ht="12.75" x14ac:dyDescent="0.2">
      <c r="A128" s="210" t="b">
        <f t="shared" si="0"/>
        <v>1</v>
      </c>
      <c r="B128" s="210" t="s">
        <v>678</v>
      </c>
      <c r="C128" s="210"/>
      <c r="D128" s="219" t="s">
        <v>679</v>
      </c>
      <c r="E128" s="220"/>
      <c r="F128" s="221"/>
      <c r="G128" s="222"/>
      <c r="H128" s="221"/>
      <c r="I128" s="222"/>
      <c r="J128" s="221"/>
      <c r="K128" s="222"/>
      <c r="L128" s="221" t="s">
        <v>554</v>
      </c>
      <c r="M128" s="222"/>
      <c r="N128" s="221">
        <v>37</v>
      </c>
      <c r="O128" s="222" t="e">
        <f>MATCH(RIGHT(D128,2),#REF!,0)</f>
        <v>#REF!</v>
      </c>
    </row>
    <row r="129" spans="1:15" ht="12.75" hidden="1" x14ac:dyDescent="0.2">
      <c r="A129" s="210" t="b">
        <f t="shared" si="0"/>
        <v>0</v>
      </c>
      <c r="B129" s="210" t="s">
        <v>239</v>
      </c>
      <c r="C129" s="210"/>
      <c r="D129" s="219" t="s">
        <v>680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t="12.75" hidden="1" x14ac:dyDescent="0.2">
      <c r="A130" s="210" t="b">
        <f t="shared" si="0"/>
        <v>0</v>
      </c>
      <c r="B130" s="210" t="s">
        <v>48</v>
      </c>
      <c r="C130" s="210"/>
      <c r="D130" s="219" t="s">
        <v>681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ht="12.75" x14ac:dyDescent="0.2">
      <c r="A131" s="210" t="b">
        <f t="shared" si="0"/>
        <v>1</v>
      </c>
      <c r="B131" s="210" t="s">
        <v>682</v>
      </c>
      <c r="C131" s="210"/>
      <c r="D131" s="219" t="s">
        <v>683</v>
      </c>
      <c r="E131" s="220"/>
      <c r="F131" s="221"/>
      <c r="G131" s="222"/>
      <c r="H131" s="221"/>
      <c r="I131" s="222"/>
      <c r="J131" s="221"/>
      <c r="K131" s="222"/>
      <c r="L131" s="221" t="s">
        <v>554</v>
      </c>
      <c r="M131" s="222"/>
      <c r="N131" s="221">
        <v>86</v>
      </c>
      <c r="O131" s="222" t="e">
        <f>MATCH(RIGHT(D131,2),#REF!,0)</f>
        <v>#REF!</v>
      </c>
    </row>
    <row r="132" spans="1:15" ht="12.75" hidden="1" x14ac:dyDescent="0.2">
      <c r="A132" s="210" t="b">
        <f t="shared" si="0"/>
        <v>0</v>
      </c>
      <c r="B132" s="210" t="s">
        <v>49</v>
      </c>
      <c r="C132" s="210"/>
      <c r="D132" s="219" t="s">
        <v>684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t="12.75" hidden="1" x14ac:dyDescent="0.2">
      <c r="A133" s="210" t="b">
        <f t="shared" si="0"/>
        <v>0</v>
      </c>
      <c r="B133" s="210" t="s">
        <v>27</v>
      </c>
      <c r="C133" s="210"/>
      <c r="D133" s="219" t="s">
        <v>685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t="12.75" hidden="1" x14ac:dyDescent="0.2">
      <c r="A134" s="210" t="b">
        <f t="shared" si="0"/>
        <v>0</v>
      </c>
      <c r="B134" s="210" t="s">
        <v>32</v>
      </c>
      <c r="C134" s="210"/>
      <c r="D134" s="219" t="s">
        <v>686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t="12.75" hidden="1" x14ac:dyDescent="0.2">
      <c r="A135" s="210" t="b">
        <f t="shared" si="0"/>
        <v>0</v>
      </c>
      <c r="B135" s="210" t="s">
        <v>35</v>
      </c>
      <c r="C135" s="210"/>
      <c r="D135" s="219" t="s">
        <v>687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ht="12.75" x14ac:dyDescent="0.2">
      <c r="A136" s="210" t="b">
        <f t="shared" si="0"/>
        <v>1</v>
      </c>
      <c r="B136" s="210" t="s">
        <v>688</v>
      </c>
      <c r="C136" s="210"/>
      <c r="D136" s="219" t="s">
        <v>689</v>
      </c>
      <c r="E136" s="220"/>
      <c r="F136" s="221"/>
      <c r="G136" s="222"/>
      <c r="H136" s="221"/>
      <c r="I136" s="222"/>
      <c r="J136" s="221"/>
      <c r="K136" s="222"/>
      <c r="L136" s="221" t="s">
        <v>554</v>
      </c>
      <c r="M136" s="222"/>
      <c r="N136" s="221">
        <v>44</v>
      </c>
      <c r="O136" s="222" t="e">
        <f>MATCH(RIGHT(D136,2),#REF!,0)</f>
        <v>#REF!</v>
      </c>
    </row>
    <row r="137" spans="1:15" ht="12.75" x14ac:dyDescent="0.2">
      <c r="A137" s="210" t="b">
        <f t="shared" si="0"/>
        <v>1</v>
      </c>
      <c r="B137" s="210" t="s">
        <v>690</v>
      </c>
      <c r="C137" s="210"/>
      <c r="D137" s="219" t="s">
        <v>691</v>
      </c>
      <c r="E137" s="220"/>
      <c r="F137" s="221"/>
      <c r="G137" s="222"/>
      <c r="H137" s="221"/>
      <c r="I137" s="222"/>
      <c r="J137" s="221"/>
      <c r="K137" s="222"/>
      <c r="L137" s="221" t="s">
        <v>554</v>
      </c>
      <c r="M137" s="222"/>
      <c r="N137" s="221">
        <v>11</v>
      </c>
      <c r="O137" s="222" t="e">
        <f>MATCH(RIGHT(D137,2),#REF!,0)</f>
        <v>#REF!</v>
      </c>
    </row>
    <row r="138" spans="1:15" ht="12.75" x14ac:dyDescent="0.2">
      <c r="A138" s="210" t="b">
        <f t="shared" si="0"/>
        <v>1</v>
      </c>
      <c r="B138" s="210" t="s">
        <v>692</v>
      </c>
      <c r="C138" s="210"/>
      <c r="D138" s="219" t="s">
        <v>693</v>
      </c>
      <c r="E138" s="220"/>
      <c r="F138" s="221"/>
      <c r="G138" s="222"/>
      <c r="H138" s="221"/>
      <c r="I138" s="222"/>
      <c r="J138" s="221"/>
      <c r="K138" s="222"/>
      <c r="L138" s="221" t="s">
        <v>554</v>
      </c>
      <c r="M138" s="222"/>
      <c r="N138" s="221">
        <v>1</v>
      </c>
      <c r="O138" s="222" t="e">
        <f>MATCH(RIGHT(D138,2),#REF!,0)</f>
        <v>#REF!</v>
      </c>
    </row>
    <row r="139" spans="1:15" ht="12.75" hidden="1" x14ac:dyDescent="0.2">
      <c r="A139" s="210" t="b">
        <f t="shared" si="0"/>
        <v>0</v>
      </c>
      <c r="B139" s="210" t="s">
        <v>38</v>
      </c>
      <c r="C139" s="210"/>
      <c r="D139" s="219" t="s">
        <v>694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ht="12.75" x14ac:dyDescent="0.2">
      <c r="A140" s="210" t="b">
        <f t="shared" si="0"/>
        <v>1</v>
      </c>
      <c r="B140" s="210" t="s">
        <v>695</v>
      </c>
      <c r="C140" s="210"/>
      <c r="D140" s="219" t="s">
        <v>696</v>
      </c>
      <c r="E140" s="220"/>
      <c r="F140" s="221"/>
      <c r="G140" s="222"/>
      <c r="H140" s="221"/>
      <c r="I140" s="222"/>
      <c r="J140" s="221"/>
      <c r="K140" s="222"/>
      <c r="L140" s="221" t="s">
        <v>554</v>
      </c>
      <c r="M140" s="222"/>
      <c r="N140" s="221">
        <v>115</v>
      </c>
      <c r="O140" s="222" t="e">
        <f>MATCH(RIGHT(D140,2),#REF!,0)</f>
        <v>#REF!</v>
      </c>
    </row>
    <row r="141" spans="1:15" ht="12.75" hidden="1" x14ac:dyDescent="0.2">
      <c r="A141" s="210" t="b">
        <f t="shared" si="0"/>
        <v>0</v>
      </c>
      <c r="B141" s="210" t="s">
        <v>39</v>
      </c>
      <c r="C141" s="210"/>
      <c r="D141" s="219" t="s">
        <v>697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ht="12.75" x14ac:dyDescent="0.2">
      <c r="A142" s="210" t="b">
        <f t="shared" si="0"/>
        <v>1</v>
      </c>
      <c r="B142" s="210" t="s">
        <v>698</v>
      </c>
      <c r="C142" s="210"/>
      <c r="D142" s="219" t="s">
        <v>699</v>
      </c>
      <c r="E142" s="220"/>
      <c r="F142" s="221"/>
      <c r="G142" s="222"/>
      <c r="H142" s="221"/>
      <c r="I142" s="222"/>
      <c r="J142" s="221"/>
      <c r="K142" s="222"/>
      <c r="L142" s="221" t="s">
        <v>554</v>
      </c>
      <c r="M142" s="222"/>
      <c r="N142" s="221">
        <v>191</v>
      </c>
      <c r="O142" s="222" t="e">
        <f>MATCH(RIGHT(D142,2),#REF!,0)</f>
        <v>#REF!</v>
      </c>
    </row>
    <row r="143" spans="1:15" ht="12.75" hidden="1" x14ac:dyDescent="0.2">
      <c r="A143" s="210" t="b">
        <f t="shared" ref="A143:A206" si="1">L143=$L$78</f>
        <v>0</v>
      </c>
      <c r="B143" s="210" t="s">
        <v>262</v>
      </c>
      <c r="C143" s="210"/>
      <c r="D143" s="219" t="s">
        <v>700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t="12.75" hidden="1" x14ac:dyDescent="0.2">
      <c r="A144" s="210" t="b">
        <f t="shared" si="1"/>
        <v>0</v>
      </c>
      <c r="B144" s="210" t="s">
        <v>40</v>
      </c>
      <c r="C144" s="210"/>
      <c r="D144" s="219" t="s">
        <v>701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ht="12.75" x14ac:dyDescent="0.2">
      <c r="A145" s="210" t="b">
        <f t="shared" si="1"/>
        <v>1</v>
      </c>
      <c r="B145" s="210" t="s">
        <v>702</v>
      </c>
      <c r="C145" s="210"/>
      <c r="D145" s="219" t="s">
        <v>703</v>
      </c>
      <c r="E145" s="220"/>
      <c r="F145" s="221"/>
      <c r="G145" s="222"/>
      <c r="H145" s="221"/>
      <c r="I145" s="222"/>
      <c r="J145" s="221"/>
      <c r="K145" s="222"/>
      <c r="L145" s="221" t="s">
        <v>554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t="12.75" hidden="1" x14ac:dyDescent="0.2">
      <c r="A146" s="210" t="b">
        <f t="shared" si="1"/>
        <v>0</v>
      </c>
      <c r="B146" s="210" t="s">
        <v>53</v>
      </c>
      <c r="C146" s="210"/>
      <c r="D146" s="219" t="s">
        <v>704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t="12.75" hidden="1" x14ac:dyDescent="0.2">
      <c r="A147" s="210" t="b">
        <f t="shared" si="1"/>
        <v>0</v>
      </c>
      <c r="B147" s="210" t="s">
        <v>60</v>
      </c>
      <c r="C147" s="210"/>
      <c r="D147" s="219" t="s">
        <v>705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ht="12.75" x14ac:dyDescent="0.2">
      <c r="A148" s="210" t="b">
        <f t="shared" si="1"/>
        <v>1</v>
      </c>
      <c r="B148" s="210" t="s">
        <v>706</v>
      </c>
      <c r="C148" s="210"/>
      <c r="D148" s="219" t="s">
        <v>707</v>
      </c>
      <c r="E148" s="220"/>
      <c r="F148" s="221"/>
      <c r="G148" s="222"/>
      <c r="H148" s="221"/>
      <c r="I148" s="222"/>
      <c r="J148" s="221"/>
      <c r="K148" s="222"/>
      <c r="L148" s="221" t="s">
        <v>554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t="12.75" hidden="1" x14ac:dyDescent="0.2">
      <c r="A149" s="210" t="b">
        <f t="shared" si="1"/>
        <v>0</v>
      </c>
      <c r="B149" s="210" t="s">
        <v>57</v>
      </c>
      <c r="C149" s="210"/>
      <c r="D149" s="219" t="s">
        <v>708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t="12.75" hidden="1" x14ac:dyDescent="0.2">
      <c r="A150" s="210" t="b">
        <f t="shared" si="1"/>
        <v>0</v>
      </c>
      <c r="B150" s="210" t="s">
        <v>62</v>
      </c>
      <c r="C150" s="210"/>
      <c r="D150" s="219" t="s">
        <v>709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t="12.75" hidden="1" x14ac:dyDescent="0.2">
      <c r="A151" s="210" t="b">
        <f t="shared" si="1"/>
        <v>0</v>
      </c>
      <c r="B151" s="210" t="s">
        <v>319</v>
      </c>
      <c r="C151" s="210"/>
      <c r="D151" s="219" t="s">
        <v>710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t="12.75" hidden="1" x14ac:dyDescent="0.2">
      <c r="A152" s="210" t="b">
        <f t="shared" si="1"/>
        <v>0</v>
      </c>
      <c r="B152" s="210" t="s">
        <v>324</v>
      </c>
      <c r="C152" s="210"/>
      <c r="D152" s="219" t="s">
        <v>711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t="12.75" hidden="1" x14ac:dyDescent="0.2">
      <c r="A153" s="210" t="b">
        <f t="shared" si="1"/>
        <v>0</v>
      </c>
      <c r="B153" s="210" t="s">
        <v>55</v>
      </c>
      <c r="C153" s="210"/>
      <c r="D153" s="219" t="s">
        <v>712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t="12.75" hidden="1" x14ac:dyDescent="0.2">
      <c r="A154" s="210" t="b">
        <f t="shared" si="1"/>
        <v>0</v>
      </c>
      <c r="B154" s="210" t="s">
        <v>56</v>
      </c>
      <c r="C154" s="210"/>
      <c r="D154" s="219" t="s">
        <v>713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t="12.75" hidden="1" x14ac:dyDescent="0.2">
      <c r="A155" s="210" t="b">
        <f t="shared" si="1"/>
        <v>0</v>
      </c>
      <c r="B155" s="210" t="s">
        <v>116</v>
      </c>
      <c r="C155" s="226"/>
      <c r="D155" s="219" t="s">
        <v>714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t="12.75" hidden="1" x14ac:dyDescent="0.2">
      <c r="A156" s="210" t="b">
        <f t="shared" si="1"/>
        <v>0</v>
      </c>
      <c r="B156" s="212" t="s">
        <v>115</v>
      </c>
      <c r="C156" s="210"/>
      <c r="D156" s="219" t="s">
        <v>715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t="12.75" hidden="1" x14ac:dyDescent="0.2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t="12.75" hidden="1" x14ac:dyDescent="0.2">
      <c r="A158" s="210" t="b">
        <f t="shared" si="1"/>
        <v>0</v>
      </c>
      <c r="B158" s="226" t="s">
        <v>329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t="12.75" hidden="1" x14ac:dyDescent="0.2">
      <c r="A159" s="210" t="b">
        <f t="shared" si="1"/>
        <v>0</v>
      </c>
      <c r="B159" s="210" t="s">
        <v>206</v>
      </c>
      <c r="C159" s="210"/>
      <c r="D159" s="219" t="s">
        <v>716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t="12.75" hidden="1" x14ac:dyDescent="0.2">
      <c r="A160" s="210" t="b">
        <f t="shared" si="1"/>
        <v>0</v>
      </c>
      <c r="B160" s="210" t="s">
        <v>208</v>
      </c>
      <c r="C160" s="210"/>
      <c r="D160" s="219" t="s">
        <v>717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t="12.75" hidden="1" x14ac:dyDescent="0.2">
      <c r="A161" s="210" t="b">
        <f t="shared" si="1"/>
        <v>0</v>
      </c>
      <c r="B161" s="210" t="s">
        <v>0</v>
      </c>
      <c r="C161" s="210"/>
      <c r="D161" s="219" t="s">
        <v>718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t="12.75" hidden="1" x14ac:dyDescent="0.2">
      <c r="A162" s="210" t="b">
        <f t="shared" si="1"/>
        <v>0</v>
      </c>
      <c r="B162" s="210" t="s">
        <v>3</v>
      </c>
      <c r="C162" s="210"/>
      <c r="D162" s="219" t="s">
        <v>719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t="12.75" hidden="1" x14ac:dyDescent="0.2">
      <c r="A163" s="210" t="b">
        <f t="shared" si="1"/>
        <v>0</v>
      </c>
      <c r="B163" s="210" t="s">
        <v>475</v>
      </c>
      <c r="C163" s="210"/>
      <c r="D163" s="219" t="s">
        <v>720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t="12.75" hidden="1" x14ac:dyDescent="0.2">
      <c r="A164" s="210" t="b">
        <f t="shared" si="1"/>
        <v>0</v>
      </c>
      <c r="B164" s="210" t="s">
        <v>7</v>
      </c>
      <c r="C164" s="210"/>
      <c r="D164" s="219" t="s">
        <v>721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t="12.75" hidden="1" x14ac:dyDescent="0.2">
      <c r="A165" s="210" t="b">
        <f t="shared" si="1"/>
        <v>0</v>
      </c>
      <c r="B165" s="210" t="s">
        <v>23</v>
      </c>
      <c r="C165" s="210"/>
      <c r="D165" s="219" t="s">
        <v>722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t="12.75" hidden="1" x14ac:dyDescent="0.2">
      <c r="A166" s="210" t="b">
        <f t="shared" si="1"/>
        <v>0</v>
      </c>
      <c r="B166" s="210" t="s">
        <v>723</v>
      </c>
      <c r="C166" s="210"/>
      <c r="D166" s="219" t="s">
        <v>724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ht="12.75" x14ac:dyDescent="0.2">
      <c r="A167" s="210" t="b">
        <f t="shared" si="1"/>
        <v>1</v>
      </c>
      <c r="B167" s="210" t="s">
        <v>725</v>
      </c>
      <c r="C167" s="210"/>
      <c r="D167" s="219" t="s">
        <v>726</v>
      </c>
      <c r="E167" s="220"/>
      <c r="F167" s="221"/>
      <c r="G167" s="241"/>
      <c r="H167" s="221"/>
      <c r="I167" s="241"/>
      <c r="J167" s="221"/>
      <c r="K167" s="241"/>
      <c r="L167" s="221" t="s">
        <v>554</v>
      </c>
      <c r="M167" s="241"/>
      <c r="N167" s="221">
        <v>167</v>
      </c>
      <c r="O167" s="222" t="e">
        <f>MATCH(RIGHT(D167,2),#REF!,0)</f>
        <v>#REF!</v>
      </c>
    </row>
    <row r="168" spans="1:15" ht="12.75" x14ac:dyDescent="0.2">
      <c r="A168" s="210" t="b">
        <f t="shared" si="1"/>
        <v>1</v>
      </c>
      <c r="B168" s="210" t="s">
        <v>727</v>
      </c>
      <c r="C168" s="210"/>
      <c r="D168" s="219" t="s">
        <v>728</v>
      </c>
      <c r="E168" s="220"/>
      <c r="F168" s="221"/>
      <c r="G168" s="241"/>
      <c r="H168" s="221"/>
      <c r="I168" s="241"/>
      <c r="J168" s="221"/>
      <c r="K168" s="241"/>
      <c r="L168" s="221" t="s">
        <v>554</v>
      </c>
      <c r="M168" s="241"/>
      <c r="N168" s="221">
        <v>23</v>
      </c>
      <c r="O168" s="222" t="e">
        <f>MATCH(RIGHT(D168,2),#REF!,0)</f>
        <v>#REF!</v>
      </c>
    </row>
    <row r="169" spans="1:15" ht="12.75" x14ac:dyDescent="0.2">
      <c r="A169" s="210" t="b">
        <f t="shared" si="1"/>
        <v>1</v>
      </c>
      <c r="B169" s="210" t="s">
        <v>729</v>
      </c>
      <c r="C169" s="210"/>
      <c r="D169" s="219" t="s">
        <v>730</v>
      </c>
      <c r="E169" s="220"/>
      <c r="F169" s="221"/>
      <c r="G169" s="241"/>
      <c r="H169" s="221"/>
      <c r="I169" s="241"/>
      <c r="J169" s="221"/>
      <c r="K169" s="241"/>
      <c r="L169" s="221" t="s">
        <v>554</v>
      </c>
      <c r="M169" s="241"/>
      <c r="N169" s="221">
        <v>198</v>
      </c>
      <c r="O169" s="222" t="e">
        <f>MATCH(RIGHT(D169,2),#REF!,0)</f>
        <v>#REF!</v>
      </c>
    </row>
    <row r="170" spans="1:15" ht="12.75" hidden="1" x14ac:dyDescent="0.2">
      <c r="A170" s="210" t="b">
        <f t="shared" si="1"/>
        <v>0</v>
      </c>
      <c r="B170" s="210" t="s">
        <v>259</v>
      </c>
      <c r="C170" s="210"/>
      <c r="D170" s="219" t="s">
        <v>731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t="12.75" hidden="1" x14ac:dyDescent="0.2">
      <c r="A171" s="210" t="b">
        <f t="shared" si="1"/>
        <v>0</v>
      </c>
      <c r="B171" s="210" t="s">
        <v>16</v>
      </c>
      <c r="C171" s="210"/>
      <c r="D171" s="219" t="s">
        <v>732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t="12.75" hidden="1" x14ac:dyDescent="0.2">
      <c r="A172" s="210" t="b">
        <f t="shared" si="1"/>
        <v>0</v>
      </c>
      <c r="B172" s="210" t="s">
        <v>25</v>
      </c>
      <c r="C172" s="210"/>
      <c r="D172" s="219" t="s">
        <v>733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t="12.75" hidden="1" x14ac:dyDescent="0.2">
      <c r="A173" s="210" t="b">
        <f t="shared" si="1"/>
        <v>0</v>
      </c>
      <c r="B173" s="210" t="s">
        <v>526</v>
      </c>
      <c r="C173" s="210"/>
      <c r="D173" s="219" t="s">
        <v>734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ht="12.75" x14ac:dyDescent="0.2">
      <c r="A174" s="210" t="b">
        <f t="shared" si="1"/>
        <v>1</v>
      </c>
      <c r="B174" s="210" t="s">
        <v>735</v>
      </c>
      <c r="C174" s="210"/>
      <c r="D174" s="219" t="s">
        <v>736</v>
      </c>
      <c r="E174" s="220"/>
      <c r="F174" s="221"/>
      <c r="G174" s="241"/>
      <c r="H174" s="221"/>
      <c r="I174" s="241"/>
      <c r="J174" s="221"/>
      <c r="K174" s="241"/>
      <c r="L174" s="221" t="s">
        <v>554</v>
      </c>
      <c r="M174" s="241"/>
      <c r="N174" s="221">
        <v>288</v>
      </c>
      <c r="O174" s="222" t="e">
        <f>MATCH(RIGHT(D174,2),#REF!,0)</f>
        <v>#REF!</v>
      </c>
    </row>
    <row r="175" spans="1:15" ht="12.75" x14ac:dyDescent="0.2">
      <c r="A175" s="210" t="b">
        <f t="shared" si="1"/>
        <v>1</v>
      </c>
      <c r="B175" s="210" t="s">
        <v>737</v>
      </c>
      <c r="C175" s="210"/>
      <c r="D175" s="219" t="s">
        <v>738</v>
      </c>
      <c r="E175" s="220"/>
      <c r="F175" s="221"/>
      <c r="G175" s="241"/>
      <c r="H175" s="221"/>
      <c r="I175" s="241"/>
      <c r="J175" s="221"/>
      <c r="K175" s="241"/>
      <c r="L175" s="221" t="s">
        <v>554</v>
      </c>
      <c r="M175" s="241"/>
      <c r="N175" s="221">
        <v>13</v>
      </c>
      <c r="O175" s="222" t="e">
        <f>MATCH(RIGHT(D175,2),#REF!,0)</f>
        <v>#REF!</v>
      </c>
    </row>
    <row r="176" spans="1:15" ht="12.75" hidden="1" x14ac:dyDescent="0.2">
      <c r="A176" s="210" t="b">
        <f t="shared" si="1"/>
        <v>0</v>
      </c>
      <c r="B176" s="210" t="s">
        <v>47</v>
      </c>
      <c r="C176" s="210"/>
      <c r="D176" s="219" t="s">
        <v>739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ht="12.75" x14ac:dyDescent="0.2">
      <c r="A177" s="210" t="b">
        <f t="shared" si="1"/>
        <v>1</v>
      </c>
      <c r="B177" s="210" t="s">
        <v>740</v>
      </c>
      <c r="C177" s="210"/>
      <c r="D177" s="219" t="s">
        <v>741</v>
      </c>
      <c r="E177" s="220"/>
      <c r="F177" s="221"/>
      <c r="G177" s="241"/>
      <c r="H177" s="221"/>
      <c r="I177" s="241"/>
      <c r="J177" s="221"/>
      <c r="K177" s="241"/>
      <c r="L177" s="221" t="s">
        <v>554</v>
      </c>
      <c r="M177" s="241"/>
      <c r="N177" s="221">
        <v>13</v>
      </c>
      <c r="O177" s="222" t="e">
        <f>MATCH(RIGHT(D177,2),#REF!,0)</f>
        <v>#REF!</v>
      </c>
    </row>
    <row r="178" spans="1:15" ht="12.75" x14ac:dyDescent="0.2">
      <c r="A178" s="210" t="b">
        <f t="shared" si="1"/>
        <v>1</v>
      </c>
      <c r="B178" s="210" t="s">
        <v>530</v>
      </c>
      <c r="C178" s="210"/>
      <c r="D178" s="219" t="s">
        <v>742</v>
      </c>
      <c r="E178" s="220"/>
      <c r="F178" s="221"/>
      <c r="G178" s="241"/>
      <c r="H178" s="221"/>
      <c r="I178" s="241"/>
      <c r="J178" s="221"/>
      <c r="K178" s="241"/>
      <c r="L178" s="221" t="s">
        <v>554</v>
      </c>
      <c r="M178" s="241"/>
      <c r="N178" s="221">
        <v>1031</v>
      </c>
      <c r="O178" s="222" t="e">
        <f>MATCH(RIGHT(D178,2),#REF!,0)</f>
        <v>#REF!</v>
      </c>
    </row>
    <row r="179" spans="1:15" ht="12.75" x14ac:dyDescent="0.2">
      <c r="A179" s="210" t="b">
        <f t="shared" si="1"/>
        <v>1</v>
      </c>
      <c r="B179" s="210" t="s">
        <v>743</v>
      </c>
      <c r="C179" s="210"/>
      <c r="D179" s="219" t="s">
        <v>744</v>
      </c>
      <c r="E179" s="220"/>
      <c r="F179" s="221"/>
      <c r="G179" s="241"/>
      <c r="H179" s="221"/>
      <c r="I179" s="241"/>
      <c r="J179" s="221"/>
      <c r="K179" s="241"/>
      <c r="L179" s="221" t="s">
        <v>554</v>
      </c>
      <c r="M179" s="241"/>
      <c r="N179" s="221">
        <v>14</v>
      </c>
      <c r="O179" s="222" t="e">
        <f>MATCH(RIGHT(D179,2),#REF!,0)</f>
        <v>#REF!</v>
      </c>
    </row>
    <row r="180" spans="1:15" ht="12.75" hidden="1" x14ac:dyDescent="0.2">
      <c r="A180" s="210" t="b">
        <f t="shared" si="1"/>
        <v>0</v>
      </c>
      <c r="B180" s="210" t="s">
        <v>51</v>
      </c>
      <c r="C180" s="210"/>
      <c r="D180" s="219" t="s">
        <v>745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t="12.75" hidden="1" x14ac:dyDescent="0.2">
      <c r="A181" s="210" t="b">
        <f t="shared" si="1"/>
        <v>0</v>
      </c>
      <c r="B181" s="210" t="s">
        <v>31</v>
      </c>
      <c r="C181" s="210"/>
      <c r="D181" s="219" t="s">
        <v>746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ht="12.75" x14ac:dyDescent="0.2">
      <c r="A182" s="210" t="b">
        <f t="shared" si="1"/>
        <v>1</v>
      </c>
      <c r="B182" s="210" t="s">
        <v>747</v>
      </c>
      <c r="C182" s="210"/>
      <c r="D182" s="219" t="s">
        <v>748</v>
      </c>
      <c r="E182" s="220"/>
      <c r="F182" s="221"/>
      <c r="G182" s="241"/>
      <c r="H182" s="221"/>
      <c r="I182" s="241"/>
      <c r="J182" s="221"/>
      <c r="K182" s="241"/>
      <c r="L182" s="221" t="s">
        <v>554</v>
      </c>
      <c r="M182" s="241"/>
      <c r="N182" s="221">
        <v>27</v>
      </c>
      <c r="O182" s="222" t="e">
        <f>MATCH(RIGHT(D182,2),#REF!,0)</f>
        <v>#REF!</v>
      </c>
    </row>
    <row r="183" spans="1:15" ht="12.75" hidden="1" x14ac:dyDescent="0.2">
      <c r="A183" s="210" t="b">
        <f t="shared" si="1"/>
        <v>0</v>
      </c>
      <c r="B183" s="210" t="s">
        <v>30</v>
      </c>
      <c r="C183" s="210"/>
      <c r="D183" s="219" t="s">
        <v>749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ht="12.75" x14ac:dyDescent="0.2">
      <c r="A184" s="210" t="b">
        <f t="shared" si="1"/>
        <v>1</v>
      </c>
      <c r="B184" s="210" t="s">
        <v>750</v>
      </c>
      <c r="C184" s="210"/>
      <c r="D184" s="219" t="s">
        <v>751</v>
      </c>
      <c r="E184" s="220"/>
      <c r="F184" s="221"/>
      <c r="G184" s="241"/>
      <c r="H184" s="221"/>
      <c r="I184" s="241"/>
      <c r="J184" s="221"/>
      <c r="K184" s="241"/>
      <c r="L184" s="221" t="s">
        <v>554</v>
      </c>
      <c r="M184" s="241"/>
      <c r="N184" s="221">
        <v>7</v>
      </c>
      <c r="O184" s="222" t="e">
        <f>MATCH(RIGHT(D184,2),#REF!,0)</f>
        <v>#REF!</v>
      </c>
    </row>
    <row r="185" spans="1:15" ht="12.75" hidden="1" x14ac:dyDescent="0.2">
      <c r="A185" s="210" t="b">
        <f t="shared" si="1"/>
        <v>0</v>
      </c>
      <c r="B185" s="210" t="s">
        <v>233</v>
      </c>
      <c r="C185" s="210"/>
      <c r="D185" s="219" t="s">
        <v>752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t="12.75" hidden="1" x14ac:dyDescent="0.2">
      <c r="A186" s="210" t="b">
        <f t="shared" si="1"/>
        <v>0</v>
      </c>
      <c r="B186" s="210" t="s">
        <v>250</v>
      </c>
      <c r="C186" s="210"/>
      <c r="D186" s="219" t="s">
        <v>753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t="12.75" hidden="1" x14ac:dyDescent="0.2">
      <c r="A187" s="210" t="b">
        <f t="shared" si="1"/>
        <v>0</v>
      </c>
      <c r="B187" s="210" t="s">
        <v>256</v>
      </c>
      <c r="C187" s="210"/>
      <c r="D187" s="219" t="s">
        <v>754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t="12.75" hidden="1" x14ac:dyDescent="0.2">
      <c r="A188" s="210" t="b">
        <f t="shared" si="1"/>
        <v>0</v>
      </c>
      <c r="B188" s="210" t="s">
        <v>103</v>
      </c>
      <c r="C188" s="210"/>
      <c r="D188" s="219" t="s">
        <v>755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ht="12.75" x14ac:dyDescent="0.2">
      <c r="A189" s="210" t="b">
        <f t="shared" si="1"/>
        <v>1</v>
      </c>
      <c r="B189" s="210" t="s">
        <v>756</v>
      </c>
      <c r="C189" s="210"/>
      <c r="D189" s="219" t="s">
        <v>757</v>
      </c>
      <c r="E189" s="220"/>
      <c r="F189" s="221"/>
      <c r="G189" s="241"/>
      <c r="H189" s="221"/>
      <c r="I189" s="241"/>
      <c r="J189" s="221"/>
      <c r="K189" s="241"/>
      <c r="L189" s="221" t="s">
        <v>554</v>
      </c>
      <c r="M189" s="241"/>
      <c r="N189" s="221">
        <v>85</v>
      </c>
      <c r="O189" s="222" t="e">
        <f>MATCH(RIGHT(D189,2),#REF!,0)</f>
        <v>#REF!</v>
      </c>
    </row>
    <row r="190" spans="1:15" ht="12.75" hidden="1" x14ac:dyDescent="0.2">
      <c r="A190" s="210" t="b">
        <f t="shared" si="1"/>
        <v>0</v>
      </c>
      <c r="B190" s="210" t="s">
        <v>65</v>
      </c>
      <c r="C190" s="210"/>
      <c r="D190" s="219" t="s">
        <v>758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t="12.75" hidden="1" x14ac:dyDescent="0.2">
      <c r="A191" s="210" t="b">
        <f t="shared" si="1"/>
        <v>0</v>
      </c>
      <c r="B191" s="210" t="s">
        <v>527</v>
      </c>
      <c r="C191" s="210"/>
      <c r="D191" s="219" t="s">
        <v>759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t="12.75" hidden="1" x14ac:dyDescent="0.2">
      <c r="A192" s="210" t="b">
        <f t="shared" si="1"/>
        <v>0</v>
      </c>
      <c r="B192" s="210" t="s">
        <v>116</v>
      </c>
      <c r="C192" s="226"/>
      <c r="D192" s="219" t="s">
        <v>760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t="12.75" hidden="1" x14ac:dyDescent="0.2">
      <c r="A193" s="210" t="b">
        <f t="shared" si="1"/>
        <v>0</v>
      </c>
      <c r="B193" s="212" t="s">
        <v>115</v>
      </c>
      <c r="C193" s="210"/>
      <c r="D193" s="219" t="s">
        <v>761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t="12.75" hidden="1" x14ac:dyDescent="0.2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t="12.75" hidden="1" x14ac:dyDescent="0.2">
      <c r="A195" s="210" t="b">
        <f t="shared" si="1"/>
        <v>0</v>
      </c>
      <c r="B195" s="226" t="s">
        <v>327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t="12.75" hidden="1" x14ac:dyDescent="0.2">
      <c r="A196" s="210" t="b">
        <f t="shared" si="1"/>
        <v>0</v>
      </c>
      <c r="B196" s="210" t="s">
        <v>210</v>
      </c>
      <c r="C196" s="210"/>
      <c r="D196" s="219" t="s">
        <v>762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t="12.75" hidden="1" x14ac:dyDescent="0.2">
      <c r="A197" s="210" t="b">
        <f t="shared" si="1"/>
        <v>0</v>
      </c>
      <c r="B197" s="210" t="s">
        <v>213</v>
      </c>
      <c r="C197" s="210"/>
      <c r="D197" s="219" t="s">
        <v>763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t="12.75" hidden="1" x14ac:dyDescent="0.2">
      <c r="A198" s="210" t="b">
        <f t="shared" si="1"/>
        <v>0</v>
      </c>
      <c r="B198" s="210" t="s">
        <v>8</v>
      </c>
      <c r="C198" s="210"/>
      <c r="D198" s="219" t="s">
        <v>764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t="12.75" hidden="1" x14ac:dyDescent="0.2">
      <c r="A199" s="210" t="b">
        <f t="shared" si="1"/>
        <v>0</v>
      </c>
      <c r="B199" s="210" t="s">
        <v>253</v>
      </c>
      <c r="C199" s="210"/>
      <c r="D199" s="219" t="s">
        <v>765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t="12.75" hidden="1" x14ac:dyDescent="0.2">
      <c r="A200" s="210" t="b">
        <f t="shared" si="1"/>
        <v>0</v>
      </c>
      <c r="B200" s="210" t="s">
        <v>217</v>
      </c>
      <c r="C200" s="210"/>
      <c r="D200" s="219" t="s">
        <v>766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t="12.75" hidden="1" x14ac:dyDescent="0.2">
      <c r="A201" s="210" t="b">
        <f t="shared" si="1"/>
        <v>0</v>
      </c>
      <c r="B201" s="210" t="s">
        <v>219</v>
      </c>
      <c r="C201" s="210"/>
      <c r="D201" s="219" t="s">
        <v>767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t="12.75" hidden="1" x14ac:dyDescent="0.2">
      <c r="A202" s="210" t="b">
        <f t="shared" si="1"/>
        <v>0</v>
      </c>
      <c r="B202" s="210" t="s">
        <v>220</v>
      </c>
      <c r="C202" s="223"/>
      <c r="D202" s="219" t="s">
        <v>768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t="12.75" hidden="1" x14ac:dyDescent="0.2">
      <c r="A203" s="210" t="b">
        <f t="shared" si="1"/>
        <v>0</v>
      </c>
      <c r="B203" s="223" t="s">
        <v>221</v>
      </c>
      <c r="C203" s="210"/>
      <c r="D203" s="219" t="s">
        <v>769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ht="12.75" x14ac:dyDescent="0.2">
      <c r="A204" s="210" t="b">
        <f t="shared" si="1"/>
        <v>1</v>
      </c>
      <c r="B204" s="223" t="s">
        <v>770</v>
      </c>
      <c r="C204" s="210"/>
      <c r="D204" s="219" t="s">
        <v>771</v>
      </c>
      <c r="E204" s="220"/>
      <c r="F204" s="221"/>
      <c r="G204" s="222"/>
      <c r="H204" s="221"/>
      <c r="I204" s="222"/>
      <c r="J204" s="221"/>
      <c r="K204" s="222"/>
      <c r="L204" s="221" t="s">
        <v>554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2.75" hidden="1" x14ac:dyDescent="0.2">
      <c r="A205" s="210" t="b">
        <f t="shared" si="1"/>
        <v>0</v>
      </c>
      <c r="B205" s="210" t="s">
        <v>225</v>
      </c>
      <c r="C205" s="223"/>
      <c r="D205" s="219" t="s">
        <v>772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t="12.75" hidden="1" x14ac:dyDescent="0.2">
      <c r="A206" s="210" t="b">
        <f t="shared" si="1"/>
        <v>0</v>
      </c>
      <c r="B206" s="223" t="s">
        <v>227</v>
      </c>
      <c r="C206" s="223"/>
      <c r="D206" s="219" t="s">
        <v>773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t="12.75" hidden="1" x14ac:dyDescent="0.2">
      <c r="A207" s="210" t="b">
        <f t="shared" ref="A207:A232" si="2">L207=$L$78</f>
        <v>0</v>
      </c>
      <c r="B207" s="223" t="s">
        <v>52</v>
      </c>
      <c r="C207" s="210"/>
      <c r="D207" s="219" t="s">
        <v>774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ht="12.75" x14ac:dyDescent="0.2">
      <c r="A208" s="210" t="b">
        <f t="shared" si="2"/>
        <v>1</v>
      </c>
      <c r="B208" s="223" t="s">
        <v>775</v>
      </c>
      <c r="C208" s="210"/>
      <c r="D208" s="219" t="s">
        <v>776</v>
      </c>
      <c r="E208" s="220"/>
      <c r="F208" s="221"/>
      <c r="G208" s="222"/>
      <c r="H208" s="221"/>
      <c r="I208" s="222"/>
      <c r="J208" s="221"/>
      <c r="K208" s="222"/>
      <c r="L208" s="221" t="s">
        <v>554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ht="12.75" x14ac:dyDescent="0.2">
      <c r="A209" s="210" t="b">
        <f t="shared" si="2"/>
        <v>1</v>
      </c>
      <c r="B209" s="223" t="s">
        <v>777</v>
      </c>
      <c r="C209" s="210"/>
      <c r="D209" s="219" t="s">
        <v>778</v>
      </c>
      <c r="E209" s="220"/>
      <c r="F209" s="221"/>
      <c r="G209" s="222"/>
      <c r="H209" s="221"/>
      <c r="I209" s="222"/>
      <c r="J209" s="221"/>
      <c r="K209" s="222"/>
      <c r="L209" s="221" t="s">
        <v>554</v>
      </c>
      <c r="M209" s="222"/>
      <c r="N209" s="221">
        <v>12</v>
      </c>
      <c r="O209" s="222" t="e">
        <f>MATCH(RIGHT(D209,2),#REF!,0)</f>
        <v>#REF!</v>
      </c>
    </row>
    <row r="210" spans="1:15" ht="12.75" hidden="1" x14ac:dyDescent="0.2">
      <c r="A210" s="210" t="b">
        <f t="shared" si="2"/>
        <v>0</v>
      </c>
      <c r="B210" s="210" t="s">
        <v>12</v>
      </c>
      <c r="C210" s="210"/>
      <c r="D210" s="219" t="s">
        <v>779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ht="12.75" x14ac:dyDescent="0.2">
      <c r="A211" s="210" t="b">
        <f t="shared" si="2"/>
        <v>1</v>
      </c>
      <c r="B211" s="210" t="s">
        <v>780</v>
      </c>
      <c r="C211" s="210"/>
      <c r="D211" s="219" t="s">
        <v>781</v>
      </c>
      <c r="E211" s="220"/>
      <c r="F211" s="221"/>
      <c r="G211" s="222"/>
      <c r="H211" s="221"/>
      <c r="I211" s="222"/>
      <c r="J211" s="221"/>
      <c r="K211" s="222"/>
      <c r="L211" s="221" t="s">
        <v>554</v>
      </c>
      <c r="M211" s="222"/>
      <c r="N211" s="221">
        <v>57</v>
      </c>
      <c r="O211" s="222" t="e">
        <f>MATCH(RIGHT(D211,2),#REF!,0)</f>
        <v>#REF!</v>
      </c>
    </row>
    <row r="212" spans="1:15" ht="12.75" hidden="1" x14ac:dyDescent="0.2">
      <c r="A212" s="210" t="b">
        <f t="shared" si="2"/>
        <v>0</v>
      </c>
      <c r="B212" s="210" t="s">
        <v>13</v>
      </c>
      <c r="C212" s="210"/>
      <c r="D212" s="219" t="s">
        <v>782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t="12.75" hidden="1" x14ac:dyDescent="0.2">
      <c r="A213" s="210" t="b">
        <f t="shared" si="2"/>
        <v>0</v>
      </c>
      <c r="B213" s="210" t="s">
        <v>265</v>
      </c>
      <c r="C213" s="210"/>
      <c r="D213" s="219" t="s">
        <v>783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t="12.75" hidden="1" x14ac:dyDescent="0.2">
      <c r="A214" s="210" t="b">
        <f t="shared" si="2"/>
        <v>0</v>
      </c>
      <c r="B214" s="210" t="s">
        <v>46</v>
      </c>
      <c r="C214" s="210"/>
      <c r="D214" s="219" t="s">
        <v>784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t="12.75" hidden="1" x14ac:dyDescent="0.2">
      <c r="A215" s="210" t="b">
        <f t="shared" si="2"/>
        <v>0</v>
      </c>
      <c r="B215" s="210" t="s">
        <v>34</v>
      </c>
      <c r="C215" s="210"/>
      <c r="D215" s="219" t="s">
        <v>785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t="12.75" hidden="1" x14ac:dyDescent="0.2">
      <c r="A216" s="210" t="b">
        <f t="shared" si="2"/>
        <v>0</v>
      </c>
      <c r="B216" s="210" t="s">
        <v>29</v>
      </c>
      <c r="C216" s="210"/>
      <c r="D216" s="219" t="s">
        <v>786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ht="12.75" x14ac:dyDescent="0.2">
      <c r="A217" s="210" t="b">
        <f t="shared" si="2"/>
        <v>1</v>
      </c>
      <c r="B217" s="210" t="s">
        <v>787</v>
      </c>
      <c r="C217" s="210"/>
      <c r="D217" s="219" t="s">
        <v>788</v>
      </c>
      <c r="E217" s="220"/>
      <c r="F217" s="221"/>
      <c r="G217" s="222"/>
      <c r="H217" s="221"/>
      <c r="I217" s="222"/>
      <c r="J217" s="221"/>
      <c r="K217" s="222"/>
      <c r="L217" s="221" t="s">
        <v>554</v>
      </c>
      <c r="M217" s="222"/>
      <c r="N217" s="221">
        <v>184</v>
      </c>
      <c r="O217" s="222" t="e">
        <f>MATCH(RIGHT(D217,2),#REF!,0)</f>
        <v>#REF!</v>
      </c>
    </row>
    <row r="218" spans="1:15" ht="12.75" x14ac:dyDescent="0.2">
      <c r="A218" s="210" t="b">
        <f t="shared" si="2"/>
        <v>1</v>
      </c>
      <c r="B218" s="210" t="s">
        <v>789</v>
      </c>
      <c r="C218" s="210"/>
      <c r="D218" s="219" t="s">
        <v>790</v>
      </c>
      <c r="E218" s="220"/>
      <c r="F218" s="221"/>
      <c r="G218" s="222"/>
      <c r="H218" s="221"/>
      <c r="I218" s="222"/>
      <c r="J218" s="221"/>
      <c r="K218" s="222"/>
      <c r="L218" s="221" t="s">
        <v>554</v>
      </c>
      <c r="M218" s="222"/>
      <c r="N218" s="221">
        <v>83</v>
      </c>
      <c r="O218" s="222" t="e">
        <f>MATCH(RIGHT(D218,2),#REF!,0)</f>
        <v>#REF!</v>
      </c>
    </row>
    <row r="219" spans="1:15" ht="12.75" x14ac:dyDescent="0.2">
      <c r="A219" s="210" t="b">
        <f t="shared" si="2"/>
        <v>1</v>
      </c>
      <c r="B219" s="210" t="s">
        <v>791</v>
      </c>
      <c r="C219" s="210"/>
      <c r="D219" s="219" t="s">
        <v>792</v>
      </c>
      <c r="E219" s="220"/>
      <c r="F219" s="221"/>
      <c r="G219" s="222"/>
      <c r="H219" s="221"/>
      <c r="I219" s="222"/>
      <c r="J219" s="221"/>
      <c r="K219" s="222"/>
      <c r="L219" s="221" t="s">
        <v>554</v>
      </c>
      <c r="M219" s="222"/>
      <c r="N219" s="221">
        <v>3</v>
      </c>
      <c r="O219" s="222" t="e">
        <f>MATCH(RIGHT(D219,2),#REF!,0)</f>
        <v>#REF!</v>
      </c>
    </row>
    <row r="220" spans="1:15" ht="12.75" hidden="1" x14ac:dyDescent="0.2">
      <c r="A220" s="210" t="b">
        <f t="shared" si="2"/>
        <v>0</v>
      </c>
      <c r="B220" s="210" t="s">
        <v>325</v>
      </c>
      <c r="C220" s="210"/>
      <c r="D220" s="219" t="s">
        <v>793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t="12.75" hidden="1" x14ac:dyDescent="0.2">
      <c r="A221" s="210" t="b">
        <f t="shared" si="2"/>
        <v>0</v>
      </c>
      <c r="B221" s="210" t="s">
        <v>323</v>
      </c>
      <c r="C221" s="210"/>
      <c r="D221" s="219" t="s">
        <v>794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t="12.75" hidden="1" x14ac:dyDescent="0.2">
      <c r="A222" s="210" t="b">
        <f t="shared" si="2"/>
        <v>0</v>
      </c>
      <c r="B222" s="210" t="s">
        <v>64</v>
      </c>
      <c r="C222" s="210"/>
      <c r="D222" s="219" t="s">
        <v>795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t="12.75" hidden="1" x14ac:dyDescent="0.2">
      <c r="A223" s="210" t="b">
        <f t="shared" si="2"/>
        <v>0</v>
      </c>
      <c r="B223" s="210" t="s">
        <v>67</v>
      </c>
      <c r="C223" s="210"/>
      <c r="D223" s="219" t="s">
        <v>796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t="12.75" hidden="1" x14ac:dyDescent="0.2">
      <c r="A224" s="210" t="b">
        <f t="shared" si="2"/>
        <v>0</v>
      </c>
      <c r="B224" s="210" t="s">
        <v>116</v>
      </c>
      <c r="C224" s="226"/>
      <c r="D224" s="219" t="s">
        <v>797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t="12.75" hidden="1" x14ac:dyDescent="0.2">
      <c r="A225" s="210" t="b">
        <f t="shared" si="2"/>
        <v>0</v>
      </c>
      <c r="B225" s="212" t="s">
        <v>115</v>
      </c>
      <c r="C225" s="210"/>
      <c r="D225" s="219" t="s">
        <v>798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t="12.75" hidden="1" x14ac:dyDescent="0.2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t="12.75" hidden="1" x14ac:dyDescent="0.2">
      <c r="A227" s="210" t="b">
        <f t="shared" si="2"/>
        <v>0</v>
      </c>
      <c r="B227" s="226" t="s">
        <v>377</v>
      </c>
      <c r="C227" s="210"/>
      <c r="D227" s="219" t="s">
        <v>799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t="12.75" hidden="1" x14ac:dyDescent="0.2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t="12.75" hidden="1" x14ac:dyDescent="0.2">
      <c r="A229" s="210" t="b">
        <f t="shared" si="2"/>
        <v>0</v>
      </c>
      <c r="B229" s="210" t="s">
        <v>502</v>
      </c>
      <c r="C229" s="210"/>
      <c r="D229" s="219" t="s">
        <v>800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t="12.75" hidden="1" x14ac:dyDescent="0.2">
      <c r="A230" s="210" t="b">
        <f t="shared" si="2"/>
        <v>0</v>
      </c>
      <c r="B230" s="210" t="s">
        <v>491</v>
      </c>
      <c r="C230" s="210"/>
      <c r="D230" s="219" t="s">
        <v>801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t="12.75" hidden="1" x14ac:dyDescent="0.2">
      <c r="A231" s="210" t="b">
        <f t="shared" si="2"/>
        <v>0</v>
      </c>
      <c r="B231" s="210" t="s">
        <v>802</v>
      </c>
      <c r="C231" s="210"/>
      <c r="D231" s="219" t="s">
        <v>803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t="12.75" hidden="1" x14ac:dyDescent="0.2">
      <c r="A232" s="210" t="b">
        <f t="shared" si="2"/>
        <v>0</v>
      </c>
      <c r="B232" s="236" t="s">
        <v>804</v>
      </c>
      <c r="C232" s="210"/>
      <c r="D232" s="248" t="s">
        <v>805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ht="12.75" x14ac:dyDescent="0.2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ht="12.75" x14ac:dyDescent="0.2">
      <c r="A234" s="211" t="s">
        <v>378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ht="12.75" x14ac:dyDescent="0.2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ht="12.75" x14ac:dyDescent="0.2">
      <c r="A236" s="449" t="s">
        <v>379</v>
      </c>
      <c r="B236" s="449"/>
      <c r="C236" s="449"/>
      <c r="D236" s="449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ht="12.75" x14ac:dyDescent="0.2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2.75" x14ac:dyDescent="0.2">
      <c r="A238" s="211" t="s">
        <v>387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x14ac:dyDescent="0.15">
      <c r="R241" s="218"/>
    </row>
    <row r="242" spans="18:18" x14ac:dyDescent="0.15">
      <c r="R242" s="218"/>
    </row>
    <row r="243" spans="18:18" x14ac:dyDescent="0.15">
      <c r="R243" s="218"/>
    </row>
    <row r="244" spans="18:18" x14ac:dyDescent="0.15">
      <c r="R244" s="218"/>
    </row>
    <row r="245" spans="18:18" x14ac:dyDescent="0.15">
      <c r="R245" s="218"/>
    </row>
    <row r="246" spans="18:18" x14ac:dyDescent="0.15">
      <c r="R246" s="218"/>
    </row>
    <row r="247" spans="18:18" x14ac:dyDescent="0.15">
      <c r="R247" s="218"/>
    </row>
    <row r="248" spans="18:18" x14ac:dyDescent="0.15">
      <c r="R248" s="218"/>
    </row>
    <row r="249" spans="18:18" x14ac:dyDescent="0.15">
      <c r="R249" s="218"/>
    </row>
    <row r="250" spans="18:18" x14ac:dyDescent="0.15">
      <c r="R250" s="218"/>
    </row>
    <row r="251" spans="18:18" x14ac:dyDescent="0.15">
      <c r="R251" s="218"/>
    </row>
    <row r="252" spans="18:18" x14ac:dyDescent="0.15">
      <c r="R252" s="218"/>
    </row>
    <row r="253" spans="18:18" x14ac:dyDescent="0.15">
      <c r="R253" s="218"/>
    </row>
    <row r="254" spans="18:18" x14ac:dyDescent="0.15">
      <c r="R254" s="218"/>
    </row>
    <row r="255" spans="18:18" x14ac:dyDescent="0.15">
      <c r="R255" s="218"/>
    </row>
    <row r="256" spans="18:18" x14ac:dyDescent="0.15">
      <c r="R256" s="218"/>
    </row>
    <row r="257" spans="18:18" x14ac:dyDescent="0.15">
      <c r="R257" s="218"/>
    </row>
    <row r="258" spans="18:18" x14ac:dyDescent="0.15">
      <c r="R258" s="218"/>
    </row>
    <row r="259" spans="18:18" x14ac:dyDescent="0.15">
      <c r="R259" s="218"/>
    </row>
    <row r="260" spans="18:18" x14ac:dyDescent="0.15">
      <c r="R260" s="218"/>
    </row>
    <row r="261" spans="18:18" x14ac:dyDescent="0.15">
      <c r="R261" s="218"/>
    </row>
    <row r="262" spans="18:18" x14ac:dyDescent="0.15">
      <c r="R262" s="218"/>
    </row>
    <row r="263" spans="18:18" x14ac:dyDescent="0.15">
      <c r="R263" s="218"/>
    </row>
    <row r="264" spans="18:18" x14ac:dyDescent="0.15">
      <c r="R264" s="218"/>
    </row>
    <row r="265" spans="18:18" x14ac:dyDescent="0.15">
      <c r="R265" s="218"/>
    </row>
    <row r="266" spans="18:18" x14ac:dyDescent="0.15">
      <c r="R266" s="218"/>
    </row>
    <row r="267" spans="18:18" x14ac:dyDescent="0.15">
      <c r="R267" s="218"/>
    </row>
    <row r="268" spans="18:18" x14ac:dyDescent="0.15">
      <c r="R268" s="218"/>
    </row>
    <row r="269" spans="18:18" x14ac:dyDescent="0.15">
      <c r="R269" s="218"/>
    </row>
    <row r="270" spans="18:18" x14ac:dyDescent="0.15">
      <c r="R270" s="218"/>
    </row>
    <row r="271" spans="18:18" x14ac:dyDescent="0.15">
      <c r="R271" s="218"/>
    </row>
    <row r="272" spans="18:18" x14ac:dyDescent="0.15">
      <c r="R272" s="218"/>
    </row>
    <row r="273" spans="18:18" x14ac:dyDescent="0.15">
      <c r="R273" s="218"/>
    </row>
    <row r="274" spans="18:18" x14ac:dyDescent="0.15">
      <c r="R274" s="218"/>
    </row>
    <row r="275" spans="18:18" x14ac:dyDescent="0.15">
      <c r="R275" s="218"/>
    </row>
    <row r="276" spans="18:18" x14ac:dyDescent="0.15">
      <c r="R276" s="218"/>
    </row>
    <row r="277" spans="18:18" x14ac:dyDescent="0.15">
      <c r="R277" s="218"/>
    </row>
    <row r="278" spans="18:18" x14ac:dyDescent="0.15">
      <c r="R278" s="218"/>
    </row>
    <row r="279" spans="18:18" x14ac:dyDescent="0.15">
      <c r="R279" s="218"/>
    </row>
    <row r="280" spans="18:18" x14ac:dyDescent="0.15">
      <c r="R280" s="218"/>
    </row>
    <row r="281" spans="18:18" x14ac:dyDescent="0.15">
      <c r="R281" s="218"/>
    </row>
    <row r="282" spans="18:18" x14ac:dyDescent="0.15">
      <c r="R282" s="218"/>
    </row>
    <row r="283" spans="18:18" x14ac:dyDescent="0.15">
      <c r="R283" s="218"/>
    </row>
    <row r="284" spans="18:18" x14ac:dyDescent="0.15">
      <c r="R284" s="218"/>
    </row>
    <row r="285" spans="18:18" x14ac:dyDescent="0.15">
      <c r="R285" s="218"/>
    </row>
    <row r="286" spans="18:18" x14ac:dyDescent="0.15">
      <c r="R286" s="218"/>
    </row>
    <row r="287" spans="18:18" x14ac:dyDescent="0.15">
      <c r="R287" s="218"/>
    </row>
    <row r="288" spans="18:18" x14ac:dyDescent="0.15">
      <c r="R288" s="218"/>
    </row>
    <row r="289" spans="18:18" x14ac:dyDescent="0.15">
      <c r="R289" s="218"/>
    </row>
    <row r="290" spans="18:18" x14ac:dyDescent="0.15">
      <c r="R290" s="218"/>
    </row>
    <row r="291" spans="18:18" x14ac:dyDescent="0.15">
      <c r="R291" s="218"/>
    </row>
    <row r="292" spans="18:18" x14ac:dyDescent="0.15">
      <c r="R292" s="218"/>
    </row>
    <row r="293" spans="18:18" x14ac:dyDescent="0.15">
      <c r="R293" s="218"/>
    </row>
    <row r="294" spans="18:18" x14ac:dyDescent="0.15">
      <c r="R294" s="218"/>
    </row>
    <row r="295" spans="18:18" x14ac:dyDescent="0.15">
      <c r="R295" s="218"/>
    </row>
    <row r="296" spans="18:18" x14ac:dyDescent="0.15">
      <c r="R296" s="218"/>
    </row>
    <row r="297" spans="18:18" x14ac:dyDescent="0.15">
      <c r="R297" s="218"/>
    </row>
    <row r="298" spans="18:18" x14ac:dyDescent="0.15">
      <c r="R298" s="218"/>
    </row>
    <row r="299" spans="18:18" x14ac:dyDescent="0.15">
      <c r="R299" s="218"/>
    </row>
    <row r="300" spans="18:18" x14ac:dyDescent="0.15">
      <c r="R300" s="218"/>
    </row>
    <row r="301" spans="18:18" x14ac:dyDescent="0.15">
      <c r="R301" s="218"/>
    </row>
    <row r="302" spans="18:18" x14ac:dyDescent="0.15">
      <c r="R302" s="218"/>
    </row>
    <row r="303" spans="18:18" x14ac:dyDescent="0.15">
      <c r="R303" s="218"/>
    </row>
    <row r="304" spans="18:18" x14ac:dyDescent="0.15">
      <c r="R304" s="218"/>
    </row>
    <row r="305" spans="18:18" x14ac:dyDescent="0.15">
      <c r="R305" s="218"/>
    </row>
    <row r="306" spans="18:18" x14ac:dyDescent="0.15">
      <c r="R306" s="218"/>
    </row>
    <row r="307" spans="18:18" x14ac:dyDescent="0.15">
      <c r="R307" s="218"/>
    </row>
    <row r="308" spans="18:18" x14ac:dyDescent="0.15">
      <c r="R308" s="218"/>
    </row>
    <row r="309" spans="18:18" x14ac:dyDescent="0.15">
      <c r="R309" s="218"/>
    </row>
    <row r="310" spans="18:18" x14ac:dyDescent="0.15">
      <c r="R310" s="218"/>
    </row>
    <row r="311" spans="18:18" x14ac:dyDescent="0.15">
      <c r="R311" s="218"/>
    </row>
    <row r="312" spans="18:18" x14ac:dyDescent="0.15">
      <c r="R312" s="218"/>
    </row>
    <row r="313" spans="18:18" x14ac:dyDescent="0.15">
      <c r="R313" s="218"/>
    </row>
    <row r="314" spans="18:18" x14ac:dyDescent="0.15">
      <c r="R314" s="218"/>
    </row>
    <row r="315" spans="18:18" x14ac:dyDescent="0.15">
      <c r="R315" s="218"/>
    </row>
    <row r="316" spans="18:18" x14ac:dyDescent="0.15">
      <c r="R316" s="218"/>
    </row>
    <row r="317" spans="18:18" x14ac:dyDescent="0.15">
      <c r="R317" s="218"/>
    </row>
    <row r="318" spans="18:18" x14ac:dyDescent="0.15">
      <c r="R318" s="218"/>
    </row>
    <row r="319" spans="18:18" x14ac:dyDescent="0.15">
      <c r="R319" s="218"/>
    </row>
    <row r="320" spans="18:18" x14ac:dyDescent="0.15">
      <c r="R320" s="218"/>
    </row>
    <row r="321" spans="18:18" x14ac:dyDescent="0.15">
      <c r="R321" s="218"/>
    </row>
    <row r="322" spans="18:18" x14ac:dyDescent="0.15">
      <c r="R322" s="218"/>
    </row>
    <row r="323" spans="18:18" x14ac:dyDescent="0.15">
      <c r="R323" s="218"/>
    </row>
    <row r="324" spans="18:18" x14ac:dyDescent="0.15">
      <c r="R324" s="218"/>
    </row>
    <row r="325" spans="18:18" x14ac:dyDescent="0.15">
      <c r="R325" s="218"/>
    </row>
    <row r="326" spans="18:18" x14ac:dyDescent="0.15">
      <c r="R326" s="218"/>
    </row>
    <row r="327" spans="18:18" x14ac:dyDescent="0.15">
      <c r="R327" s="218"/>
    </row>
    <row r="328" spans="18:18" x14ac:dyDescent="0.15">
      <c r="R328" s="218"/>
    </row>
    <row r="329" spans="18:18" x14ac:dyDescent="0.15">
      <c r="R329" s="218"/>
    </row>
    <row r="330" spans="18:18" x14ac:dyDescent="0.15">
      <c r="R330" s="218"/>
    </row>
    <row r="331" spans="18:18" x14ac:dyDescent="0.15">
      <c r="R331" s="218"/>
    </row>
    <row r="332" spans="18:18" x14ac:dyDescent="0.15">
      <c r="R332" s="218"/>
    </row>
    <row r="333" spans="18:18" x14ac:dyDescent="0.15">
      <c r="R333" s="218"/>
    </row>
    <row r="334" spans="18:18" x14ac:dyDescent="0.15">
      <c r="R334" s="218"/>
    </row>
    <row r="335" spans="18:18" x14ac:dyDescent="0.15">
      <c r="R335" s="218"/>
    </row>
    <row r="336" spans="18:18" x14ac:dyDescent="0.15">
      <c r="R336" s="218"/>
    </row>
    <row r="337" spans="18:18" x14ac:dyDescent="0.15">
      <c r="R337" s="218"/>
    </row>
    <row r="338" spans="18:18" x14ac:dyDescent="0.15">
      <c r="R338" s="218"/>
    </row>
    <row r="339" spans="18:18" x14ac:dyDescent="0.15">
      <c r="R339" s="218"/>
    </row>
    <row r="340" spans="18:18" x14ac:dyDescent="0.15">
      <c r="R340" s="218"/>
    </row>
    <row r="341" spans="18:18" x14ac:dyDescent="0.15">
      <c r="R341" s="218"/>
    </row>
    <row r="342" spans="18:18" x14ac:dyDescent="0.15">
      <c r="R342" s="218"/>
    </row>
    <row r="343" spans="18:18" x14ac:dyDescent="0.15">
      <c r="R343" s="218"/>
    </row>
    <row r="344" spans="18:18" x14ac:dyDescent="0.15">
      <c r="R344" s="218"/>
    </row>
    <row r="345" spans="18:18" x14ac:dyDescent="0.15">
      <c r="R345" s="218"/>
    </row>
    <row r="346" spans="18:18" x14ac:dyDescent="0.15">
      <c r="R346" s="218"/>
    </row>
    <row r="347" spans="18:18" x14ac:dyDescent="0.15">
      <c r="R347" s="218"/>
    </row>
    <row r="348" spans="18:18" x14ac:dyDescent="0.15">
      <c r="R348" s="218"/>
    </row>
    <row r="349" spans="18:18" x14ac:dyDescent="0.15">
      <c r="R349" s="218"/>
    </row>
    <row r="350" spans="18:18" x14ac:dyDescent="0.15">
      <c r="R350" s="218"/>
    </row>
    <row r="351" spans="18:18" x14ac:dyDescent="0.15">
      <c r="R351" s="218"/>
    </row>
    <row r="352" spans="18:18" x14ac:dyDescent="0.15">
      <c r="R352" s="218"/>
    </row>
    <row r="353" spans="18:18" x14ac:dyDescent="0.15">
      <c r="R353" s="218"/>
    </row>
    <row r="354" spans="18:18" x14ac:dyDescent="0.15">
      <c r="R354" s="218"/>
    </row>
    <row r="355" spans="18:18" x14ac:dyDescent="0.15">
      <c r="R355" s="218"/>
    </row>
    <row r="356" spans="18:18" x14ac:dyDescent="0.15">
      <c r="R356" s="218"/>
    </row>
    <row r="357" spans="18:18" x14ac:dyDescent="0.15">
      <c r="R357" s="218"/>
    </row>
    <row r="358" spans="18:18" x14ac:dyDescent="0.15">
      <c r="R358" s="218"/>
    </row>
    <row r="359" spans="18:18" x14ac:dyDescent="0.15">
      <c r="R359" s="218"/>
    </row>
    <row r="360" spans="18:18" x14ac:dyDescent="0.15">
      <c r="R360" s="218"/>
    </row>
    <row r="361" spans="18:18" x14ac:dyDescent="0.15">
      <c r="R361" s="218"/>
    </row>
    <row r="362" spans="18:18" x14ac:dyDescent="0.15">
      <c r="R362" s="218"/>
    </row>
    <row r="363" spans="18:18" x14ac:dyDescent="0.15">
      <c r="R363" s="218"/>
    </row>
    <row r="364" spans="18:18" x14ac:dyDescent="0.15">
      <c r="R364" s="218"/>
    </row>
    <row r="365" spans="18:18" x14ac:dyDescent="0.15">
      <c r="R365" s="218"/>
    </row>
    <row r="366" spans="18:18" x14ac:dyDescent="0.15">
      <c r="R366" s="218"/>
    </row>
    <row r="367" spans="18:18" x14ac:dyDescent="0.15">
      <c r="R367" s="218"/>
    </row>
    <row r="368" spans="18:18" x14ac:dyDescent="0.15">
      <c r="R368" s="218"/>
    </row>
    <row r="369" spans="18:18" x14ac:dyDescent="0.15">
      <c r="R369" s="218"/>
    </row>
    <row r="370" spans="18:18" x14ac:dyDescent="0.15">
      <c r="R370" s="218"/>
    </row>
    <row r="371" spans="18:18" x14ac:dyDescent="0.15">
      <c r="R371" s="218"/>
    </row>
    <row r="372" spans="18:18" x14ac:dyDescent="0.15">
      <c r="R372" s="218"/>
    </row>
    <row r="373" spans="18:18" x14ac:dyDescent="0.15">
      <c r="R373" s="218"/>
    </row>
    <row r="374" spans="18:18" x14ac:dyDescent="0.15">
      <c r="R374" s="218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2" x14ac:dyDescent="0.15"/>
  <cols>
    <col min="1" max="1" width="13" bestFit="1" customWidth="1"/>
    <col min="2" max="2" width="52.125" bestFit="1" customWidth="1"/>
    <col min="3" max="3" width="14" bestFit="1" customWidth="1"/>
    <col min="4" max="4" width="10.875" customWidth="1"/>
    <col min="5" max="5" width="9.875" bestFit="1" customWidth="1"/>
    <col min="6" max="6" width="11.875" bestFit="1" customWidth="1"/>
    <col min="7" max="7" width="3.875" bestFit="1" customWidth="1"/>
    <col min="8" max="8" width="6.875" bestFit="1" customWidth="1"/>
  </cols>
  <sheetData>
    <row r="2" spans="1:8" x14ac:dyDescent="0.15">
      <c r="A2" s="264" t="s">
        <v>809</v>
      </c>
      <c r="B2" s="264" t="s">
        <v>810</v>
      </c>
      <c r="C2" s="264" t="s">
        <v>811</v>
      </c>
      <c r="D2" t="s">
        <v>812</v>
      </c>
      <c r="E2" t="s">
        <v>813</v>
      </c>
      <c r="F2" s="264" t="s">
        <v>814</v>
      </c>
      <c r="G2" s="264" t="s">
        <v>815</v>
      </c>
      <c r="H2" s="264" t="s">
        <v>816</v>
      </c>
    </row>
    <row r="3" spans="1:8" x14ac:dyDescent="0.15">
      <c r="A3" s="264" t="s">
        <v>817</v>
      </c>
      <c r="B3" s="264" t="s">
        <v>818</v>
      </c>
      <c r="C3" s="264"/>
      <c r="D3" s="262">
        <v>23012</v>
      </c>
      <c r="E3" s="262">
        <v>46022</v>
      </c>
      <c r="F3" s="264"/>
      <c r="G3" s="264"/>
      <c r="H3" s="264" t="s">
        <v>819</v>
      </c>
    </row>
    <row r="4" spans="1:8" x14ac:dyDescent="0.15">
      <c r="A4" s="264" t="s">
        <v>820</v>
      </c>
      <c r="B4" s="264" t="s">
        <v>821</v>
      </c>
      <c r="C4" s="264"/>
      <c r="D4" s="262">
        <v>23012</v>
      </c>
      <c r="E4" s="262">
        <v>46022</v>
      </c>
      <c r="F4" s="264"/>
      <c r="G4" s="264" t="s">
        <v>822</v>
      </c>
      <c r="H4" s="264" t="s">
        <v>819</v>
      </c>
    </row>
    <row r="5" spans="1:8" x14ac:dyDescent="0.15">
      <c r="A5" s="264" t="s">
        <v>823</v>
      </c>
      <c r="B5" s="264" t="s">
        <v>824</v>
      </c>
      <c r="C5" s="264"/>
      <c r="D5" s="262">
        <v>23012</v>
      </c>
      <c r="E5" s="262">
        <v>46022</v>
      </c>
      <c r="F5" s="264"/>
      <c r="G5" s="264" t="s">
        <v>825</v>
      </c>
      <c r="H5" s="264" t="s">
        <v>819</v>
      </c>
    </row>
    <row r="6" spans="1:8" x14ac:dyDescent="0.15">
      <c r="A6" s="264" t="s">
        <v>826</v>
      </c>
      <c r="B6" s="264" t="s">
        <v>827</v>
      </c>
      <c r="C6" s="264"/>
      <c r="D6" s="262">
        <v>23012</v>
      </c>
      <c r="E6" s="262">
        <v>46022</v>
      </c>
      <c r="F6" s="264" t="s">
        <v>828</v>
      </c>
      <c r="G6" s="264" t="s">
        <v>828</v>
      </c>
      <c r="H6" s="264" t="s">
        <v>819</v>
      </c>
    </row>
    <row r="7" spans="1:8" x14ac:dyDescent="0.15">
      <c r="A7" s="264" t="s">
        <v>829</v>
      </c>
      <c r="B7" s="264" t="s">
        <v>830</v>
      </c>
      <c r="C7" s="264"/>
      <c r="D7" s="262">
        <v>23012</v>
      </c>
      <c r="E7" s="262">
        <v>46022</v>
      </c>
      <c r="F7" s="264" t="s">
        <v>316</v>
      </c>
      <c r="G7" s="264" t="s">
        <v>316</v>
      </c>
      <c r="H7" s="264" t="s">
        <v>819</v>
      </c>
    </row>
    <row r="8" spans="1:8" x14ac:dyDescent="0.15">
      <c r="A8" s="264" t="s">
        <v>831</v>
      </c>
      <c r="B8" s="264" t="s">
        <v>832</v>
      </c>
      <c r="C8" s="264"/>
      <c r="D8" s="262">
        <v>23012</v>
      </c>
      <c r="E8" s="262">
        <v>46022</v>
      </c>
      <c r="F8" s="264" t="s">
        <v>182</v>
      </c>
      <c r="G8" s="264" t="s">
        <v>182</v>
      </c>
      <c r="H8" s="264" t="s">
        <v>819</v>
      </c>
    </row>
    <row r="9" spans="1:8" x14ac:dyDescent="0.15">
      <c r="A9" s="264" t="s">
        <v>833</v>
      </c>
      <c r="B9" s="264" t="s">
        <v>834</v>
      </c>
      <c r="C9" s="264"/>
      <c r="D9" s="262">
        <v>23012</v>
      </c>
      <c r="E9" s="262">
        <v>46022</v>
      </c>
      <c r="F9" s="264" t="s">
        <v>331</v>
      </c>
      <c r="G9" s="264" t="s">
        <v>331</v>
      </c>
      <c r="H9" s="264" t="s">
        <v>819</v>
      </c>
    </row>
    <row r="10" spans="1:8" x14ac:dyDescent="0.15">
      <c r="A10" s="264" t="s">
        <v>835</v>
      </c>
      <c r="B10" s="264" t="s">
        <v>836</v>
      </c>
      <c r="C10" s="264"/>
      <c r="D10" s="262">
        <v>23012</v>
      </c>
      <c r="E10" s="262">
        <v>46022</v>
      </c>
      <c r="F10" s="264" t="s">
        <v>138</v>
      </c>
      <c r="G10" s="264" t="s">
        <v>138</v>
      </c>
      <c r="H10" s="264" t="s">
        <v>819</v>
      </c>
    </row>
    <row r="11" spans="1:8" x14ac:dyDescent="0.15">
      <c r="A11" s="264" t="s">
        <v>837</v>
      </c>
      <c r="B11" s="264" t="s">
        <v>838</v>
      </c>
      <c r="C11" s="264"/>
      <c r="D11" s="262">
        <v>27739</v>
      </c>
      <c r="E11" s="262">
        <v>46022</v>
      </c>
      <c r="F11" s="264" t="s">
        <v>332</v>
      </c>
      <c r="G11" s="264" t="s">
        <v>332</v>
      </c>
      <c r="H11" s="264" t="s">
        <v>819</v>
      </c>
    </row>
    <row r="12" spans="1:8" x14ac:dyDescent="0.15">
      <c r="A12" s="264" t="s">
        <v>839</v>
      </c>
      <c r="B12" s="264" t="s">
        <v>840</v>
      </c>
      <c r="C12" s="264"/>
      <c r="D12" s="262">
        <v>23012</v>
      </c>
      <c r="E12" s="262">
        <v>46022</v>
      </c>
      <c r="F12" s="264" t="s">
        <v>841</v>
      </c>
      <c r="G12" s="264" t="s">
        <v>841</v>
      </c>
      <c r="H12" s="264" t="s">
        <v>819</v>
      </c>
    </row>
    <row r="13" spans="1:8" x14ac:dyDescent="0.15">
      <c r="A13" s="264" t="s">
        <v>842</v>
      </c>
      <c r="B13" s="264" t="s">
        <v>843</v>
      </c>
      <c r="C13" s="264"/>
      <c r="D13" s="262">
        <v>23012</v>
      </c>
      <c r="E13" s="262">
        <v>46022</v>
      </c>
      <c r="F13" s="264" t="s">
        <v>844</v>
      </c>
      <c r="G13" s="264" t="s">
        <v>844</v>
      </c>
      <c r="H13" s="264" t="s">
        <v>819</v>
      </c>
    </row>
    <row r="14" spans="1:8" x14ac:dyDescent="0.15">
      <c r="A14" s="264" t="s">
        <v>845</v>
      </c>
      <c r="B14" s="264" t="s">
        <v>846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819</v>
      </c>
    </row>
    <row r="15" spans="1:8" x14ac:dyDescent="0.15">
      <c r="A15" s="264" t="s">
        <v>847</v>
      </c>
      <c r="B15" s="264" t="s">
        <v>848</v>
      </c>
      <c r="C15" s="264"/>
      <c r="D15" s="262">
        <v>33482</v>
      </c>
      <c r="E15" s="262">
        <v>46022</v>
      </c>
      <c r="F15" s="264" t="s">
        <v>334</v>
      </c>
      <c r="G15" s="264" t="s">
        <v>334</v>
      </c>
      <c r="H15" s="264" t="s">
        <v>819</v>
      </c>
    </row>
    <row r="16" spans="1:8" x14ac:dyDescent="0.15">
      <c r="A16" s="264" t="s">
        <v>849</v>
      </c>
      <c r="B16" s="264" t="s">
        <v>850</v>
      </c>
      <c r="C16" s="264"/>
      <c r="D16" s="262">
        <v>23012</v>
      </c>
      <c r="E16" s="262">
        <v>46022</v>
      </c>
      <c r="F16" s="264" t="s">
        <v>392</v>
      </c>
      <c r="G16" s="264" t="s">
        <v>392</v>
      </c>
      <c r="H16" s="264" t="s">
        <v>819</v>
      </c>
    </row>
    <row r="17" spans="1:8" x14ac:dyDescent="0.15">
      <c r="A17" s="264" t="s">
        <v>851</v>
      </c>
      <c r="B17" s="264" t="s">
        <v>852</v>
      </c>
      <c r="C17" s="264"/>
      <c r="D17" s="262">
        <v>23012</v>
      </c>
      <c r="E17" s="262">
        <v>46022</v>
      </c>
      <c r="F17" s="264" t="s">
        <v>159</v>
      </c>
      <c r="G17" s="264" t="s">
        <v>159</v>
      </c>
      <c r="H17" s="264" t="s">
        <v>819</v>
      </c>
    </row>
    <row r="18" spans="1:8" x14ac:dyDescent="0.15">
      <c r="A18" s="264" t="s">
        <v>853</v>
      </c>
      <c r="B18" s="264" t="s">
        <v>854</v>
      </c>
      <c r="C18" s="264"/>
      <c r="D18" s="262">
        <v>23012</v>
      </c>
      <c r="E18" s="262">
        <v>46022</v>
      </c>
      <c r="F18" s="264" t="s">
        <v>139</v>
      </c>
      <c r="G18" s="264" t="s">
        <v>139</v>
      </c>
      <c r="H18" s="264" t="s">
        <v>819</v>
      </c>
    </row>
    <row r="19" spans="1:8" x14ac:dyDescent="0.15">
      <c r="A19" s="264" t="s">
        <v>855</v>
      </c>
      <c r="B19" s="264" t="s">
        <v>856</v>
      </c>
      <c r="C19" s="264"/>
      <c r="D19" s="262">
        <v>33468</v>
      </c>
      <c r="E19" s="262">
        <v>46022</v>
      </c>
      <c r="F19" s="264" t="s">
        <v>335</v>
      </c>
      <c r="G19" s="264" t="s">
        <v>335</v>
      </c>
      <c r="H19" s="264" t="s">
        <v>819</v>
      </c>
    </row>
    <row r="20" spans="1:8" x14ac:dyDescent="0.15">
      <c r="A20" s="264" t="s">
        <v>857</v>
      </c>
      <c r="B20" s="264" t="s">
        <v>858</v>
      </c>
      <c r="C20" s="264"/>
      <c r="D20" s="262">
        <v>26855</v>
      </c>
      <c r="E20" s="262">
        <v>46022</v>
      </c>
      <c r="F20" s="264" t="s">
        <v>165</v>
      </c>
      <c r="G20" s="264" t="s">
        <v>165</v>
      </c>
      <c r="H20" s="264" t="s">
        <v>819</v>
      </c>
    </row>
    <row r="21" spans="1:8" x14ac:dyDescent="0.15">
      <c r="A21" s="264" t="s">
        <v>859</v>
      </c>
      <c r="B21" s="264" t="s">
        <v>860</v>
      </c>
      <c r="C21" s="264"/>
      <c r="D21" s="262">
        <v>25934</v>
      </c>
      <c r="E21" s="262">
        <v>46022</v>
      </c>
      <c r="F21" s="264" t="s">
        <v>166</v>
      </c>
      <c r="G21" s="264" t="s">
        <v>166</v>
      </c>
      <c r="H21" s="264" t="s">
        <v>819</v>
      </c>
    </row>
    <row r="22" spans="1:8" x14ac:dyDescent="0.15">
      <c r="A22" s="264" t="s">
        <v>861</v>
      </c>
      <c r="B22" s="264" t="s">
        <v>862</v>
      </c>
      <c r="C22" s="264"/>
      <c r="D22" s="262">
        <v>26268</v>
      </c>
      <c r="E22" s="262">
        <v>46022</v>
      </c>
      <c r="F22" s="264" t="s">
        <v>317</v>
      </c>
      <c r="G22" s="264" t="s">
        <v>317</v>
      </c>
      <c r="H22" s="264" t="s">
        <v>819</v>
      </c>
    </row>
    <row r="23" spans="1:8" x14ac:dyDescent="0.15">
      <c r="A23" s="264" t="s">
        <v>863</v>
      </c>
      <c r="B23" s="264" t="s">
        <v>864</v>
      </c>
      <c r="C23" s="264"/>
      <c r="D23" s="262">
        <v>24108</v>
      </c>
      <c r="E23" s="262">
        <v>46022</v>
      </c>
      <c r="F23" s="264" t="s">
        <v>167</v>
      </c>
      <c r="G23" s="264" t="s">
        <v>167</v>
      </c>
      <c r="H23" s="264" t="s">
        <v>819</v>
      </c>
    </row>
    <row r="24" spans="1:8" x14ac:dyDescent="0.15">
      <c r="A24" s="264" t="s">
        <v>865</v>
      </c>
      <c r="B24" s="264" t="s">
        <v>866</v>
      </c>
      <c r="C24" s="264"/>
      <c r="D24" s="262">
        <v>33470</v>
      </c>
      <c r="E24" s="262">
        <v>46022</v>
      </c>
      <c r="F24" s="264" t="s">
        <v>397</v>
      </c>
      <c r="G24" s="264" t="s">
        <v>397</v>
      </c>
      <c r="H24" s="264" t="s">
        <v>819</v>
      </c>
    </row>
    <row r="25" spans="1:8" x14ac:dyDescent="0.15">
      <c r="A25" s="264" t="s">
        <v>867</v>
      </c>
      <c r="B25" s="264" t="s">
        <v>868</v>
      </c>
      <c r="C25" s="264"/>
      <c r="D25" s="262">
        <v>23012</v>
      </c>
      <c r="E25" s="262">
        <v>46022</v>
      </c>
      <c r="F25" s="264" t="s">
        <v>140</v>
      </c>
      <c r="G25" s="264" t="s">
        <v>140</v>
      </c>
      <c r="H25" s="264" t="s">
        <v>819</v>
      </c>
    </row>
    <row r="26" spans="1:8" x14ac:dyDescent="0.15">
      <c r="A26" s="264" t="s">
        <v>869</v>
      </c>
      <c r="B26" s="264" t="s">
        <v>870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819</v>
      </c>
    </row>
    <row r="27" spans="1:8" x14ac:dyDescent="0.15">
      <c r="A27" s="264" t="s">
        <v>871</v>
      </c>
      <c r="B27" s="264" t="s">
        <v>872</v>
      </c>
      <c r="C27" s="264"/>
      <c r="D27" s="262">
        <v>23012</v>
      </c>
      <c r="E27" s="262">
        <v>46022</v>
      </c>
      <c r="F27" s="264" t="s">
        <v>395</v>
      </c>
      <c r="G27" s="264" t="s">
        <v>395</v>
      </c>
      <c r="H27" s="264" t="s">
        <v>819</v>
      </c>
    </row>
    <row r="28" spans="1:8" x14ac:dyDescent="0.15">
      <c r="A28" s="264" t="s">
        <v>873</v>
      </c>
      <c r="B28" s="264" t="s">
        <v>874</v>
      </c>
      <c r="C28" s="264"/>
      <c r="D28" s="262">
        <v>23012</v>
      </c>
      <c r="E28" s="262">
        <v>46022</v>
      </c>
      <c r="F28" s="264" t="s">
        <v>168</v>
      </c>
      <c r="G28" s="264" t="s">
        <v>168</v>
      </c>
      <c r="H28" s="264" t="s">
        <v>819</v>
      </c>
    </row>
    <row r="29" spans="1:8" x14ac:dyDescent="0.15">
      <c r="A29" s="264" t="s">
        <v>875</v>
      </c>
      <c r="B29" s="264" t="s">
        <v>876</v>
      </c>
      <c r="C29" s="264"/>
      <c r="D29" s="262">
        <v>23012</v>
      </c>
      <c r="E29" s="262">
        <v>46022</v>
      </c>
      <c r="F29" s="264" t="s">
        <v>396</v>
      </c>
      <c r="G29" s="264" t="s">
        <v>396</v>
      </c>
      <c r="H29" s="264" t="s">
        <v>819</v>
      </c>
    </row>
    <row r="30" spans="1:8" x14ac:dyDescent="0.15">
      <c r="A30" s="264" t="s">
        <v>877</v>
      </c>
      <c r="B30" s="264" t="s">
        <v>878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819</v>
      </c>
    </row>
    <row r="31" spans="1:8" x14ac:dyDescent="0.15">
      <c r="A31" s="264" t="s">
        <v>879</v>
      </c>
      <c r="B31" s="264" t="s">
        <v>880</v>
      </c>
      <c r="C31" s="264"/>
      <c r="D31" s="262">
        <v>40634</v>
      </c>
      <c r="E31" s="262">
        <v>46022</v>
      </c>
      <c r="F31" s="264" t="s">
        <v>881</v>
      </c>
      <c r="G31" s="264" t="s">
        <v>881</v>
      </c>
      <c r="H31" s="264" t="s">
        <v>819</v>
      </c>
    </row>
    <row r="32" spans="1:8" x14ac:dyDescent="0.15">
      <c r="A32" s="264" t="s">
        <v>882</v>
      </c>
      <c r="B32" s="264" t="s">
        <v>883</v>
      </c>
      <c r="C32" s="264"/>
      <c r="D32" s="262">
        <v>33699</v>
      </c>
      <c r="E32" s="262">
        <v>46022</v>
      </c>
      <c r="F32" s="264" t="s">
        <v>183</v>
      </c>
      <c r="G32" s="264" t="s">
        <v>183</v>
      </c>
      <c r="H32" s="264" t="s">
        <v>819</v>
      </c>
    </row>
    <row r="33" spans="1:8" x14ac:dyDescent="0.15">
      <c r="A33" s="264" t="s">
        <v>884</v>
      </c>
      <c r="B33" s="264" t="s">
        <v>885</v>
      </c>
      <c r="C33" s="264"/>
      <c r="D33" s="262">
        <v>24380</v>
      </c>
      <c r="E33" s="262">
        <v>46022</v>
      </c>
      <c r="F33" s="264" t="s">
        <v>333</v>
      </c>
      <c r="G33" s="264" t="s">
        <v>333</v>
      </c>
      <c r="H33" s="264" t="s">
        <v>819</v>
      </c>
    </row>
    <row r="34" spans="1:8" x14ac:dyDescent="0.15">
      <c r="A34" s="264" t="s">
        <v>886</v>
      </c>
      <c r="B34" s="264" t="s">
        <v>887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819</v>
      </c>
    </row>
    <row r="35" spans="1:8" x14ac:dyDescent="0.15">
      <c r="A35" s="264" t="s">
        <v>888</v>
      </c>
      <c r="B35" s="264" t="s">
        <v>889</v>
      </c>
      <c r="C35" s="264"/>
      <c r="D35" s="262">
        <v>23012</v>
      </c>
      <c r="E35" s="262">
        <v>46022</v>
      </c>
      <c r="F35" s="264" t="s">
        <v>890</v>
      </c>
      <c r="G35" s="264" t="s">
        <v>890</v>
      </c>
      <c r="H35" s="264" t="s">
        <v>819</v>
      </c>
    </row>
    <row r="36" spans="1:8" x14ac:dyDescent="0.15">
      <c r="A36" s="264" t="s">
        <v>891</v>
      </c>
      <c r="B36" s="264" t="s">
        <v>892</v>
      </c>
      <c r="C36" s="264"/>
      <c r="D36" s="262">
        <v>23012</v>
      </c>
      <c r="E36" s="262">
        <v>46022</v>
      </c>
      <c r="F36" s="264" t="s">
        <v>893</v>
      </c>
      <c r="G36" s="264" t="s">
        <v>893</v>
      </c>
      <c r="H36" s="264" t="s">
        <v>819</v>
      </c>
    </row>
    <row r="37" spans="1:8" x14ac:dyDescent="0.15">
      <c r="A37" s="264" t="s">
        <v>894</v>
      </c>
      <c r="B37" s="264" t="s">
        <v>895</v>
      </c>
      <c r="C37" s="264"/>
      <c r="D37" s="262">
        <v>23012</v>
      </c>
      <c r="E37" s="262">
        <v>46022</v>
      </c>
      <c r="F37" s="264" t="s">
        <v>896</v>
      </c>
      <c r="G37" s="264" t="s">
        <v>896</v>
      </c>
      <c r="H37" s="264" t="s">
        <v>819</v>
      </c>
    </row>
    <row r="38" spans="1:8" x14ac:dyDescent="0.15">
      <c r="A38" s="264" t="s">
        <v>897</v>
      </c>
      <c r="B38" s="264" t="s">
        <v>898</v>
      </c>
      <c r="C38" s="264"/>
      <c r="D38" s="262">
        <v>23012</v>
      </c>
      <c r="E38" s="262">
        <v>46022</v>
      </c>
      <c r="F38" s="264" t="s">
        <v>336</v>
      </c>
      <c r="G38" s="264" t="s">
        <v>336</v>
      </c>
      <c r="H38" s="264" t="s">
        <v>819</v>
      </c>
    </row>
    <row r="39" spans="1:8" x14ac:dyDescent="0.15">
      <c r="A39" s="264" t="s">
        <v>899</v>
      </c>
      <c r="B39" s="264" t="s">
        <v>900</v>
      </c>
      <c r="C39" s="264"/>
      <c r="D39" s="262">
        <v>23012</v>
      </c>
      <c r="E39" s="262">
        <v>46022</v>
      </c>
      <c r="F39" s="264" t="s">
        <v>184</v>
      </c>
      <c r="G39" s="264" t="s">
        <v>184</v>
      </c>
      <c r="H39" s="264" t="s">
        <v>819</v>
      </c>
    </row>
    <row r="40" spans="1:8" x14ac:dyDescent="0.15">
      <c r="A40" s="264" t="s">
        <v>901</v>
      </c>
      <c r="B40" s="264" t="s">
        <v>902</v>
      </c>
      <c r="C40" s="264"/>
      <c r="D40" s="262">
        <v>23012</v>
      </c>
      <c r="E40" s="262">
        <v>46022</v>
      </c>
      <c r="F40" s="264" t="s">
        <v>393</v>
      </c>
      <c r="G40" s="264" t="s">
        <v>393</v>
      </c>
      <c r="H40" s="264" t="s">
        <v>819</v>
      </c>
    </row>
    <row r="41" spans="1:8" x14ac:dyDescent="0.15">
      <c r="A41" s="264" t="s">
        <v>903</v>
      </c>
      <c r="B41" s="264" t="s">
        <v>904</v>
      </c>
      <c r="C41" s="264"/>
      <c r="D41" s="262">
        <v>23012</v>
      </c>
      <c r="E41" s="262">
        <v>46022</v>
      </c>
      <c r="F41" s="264" t="s">
        <v>394</v>
      </c>
      <c r="G41" s="264" t="s">
        <v>394</v>
      </c>
      <c r="H41" s="264" t="s">
        <v>819</v>
      </c>
    </row>
    <row r="42" spans="1:8" x14ac:dyDescent="0.15">
      <c r="A42" s="264" t="s">
        <v>905</v>
      </c>
      <c r="B42" s="264" t="s">
        <v>906</v>
      </c>
      <c r="C42" s="264"/>
      <c r="D42" s="262">
        <v>23012</v>
      </c>
      <c r="E42" s="262">
        <v>46022</v>
      </c>
      <c r="F42" s="264"/>
      <c r="G42" s="264" t="s">
        <v>907</v>
      </c>
      <c r="H42" s="264" t="s">
        <v>819</v>
      </c>
    </row>
    <row r="43" spans="1:8" x14ac:dyDescent="0.15">
      <c r="A43" s="264" t="s">
        <v>908</v>
      </c>
      <c r="B43" s="264" t="s">
        <v>909</v>
      </c>
      <c r="C43" s="264"/>
      <c r="D43" s="262">
        <v>23012</v>
      </c>
      <c r="E43" s="262">
        <v>46022</v>
      </c>
      <c r="F43" s="264"/>
      <c r="G43" s="264" t="s">
        <v>910</v>
      </c>
      <c r="H43" s="264" t="s">
        <v>819</v>
      </c>
    </row>
    <row r="44" spans="1:8" x14ac:dyDescent="0.15">
      <c r="A44" s="264" t="s">
        <v>911</v>
      </c>
      <c r="B44" s="264" t="s">
        <v>912</v>
      </c>
      <c r="C44" s="264"/>
      <c r="D44" s="262">
        <v>23012</v>
      </c>
      <c r="E44" s="262">
        <v>46022</v>
      </c>
      <c r="F44" s="264"/>
      <c r="G44" s="264" t="s">
        <v>913</v>
      </c>
      <c r="H44" s="264" t="s">
        <v>819</v>
      </c>
    </row>
    <row r="45" spans="1:8" x14ac:dyDescent="0.15">
      <c r="A45" s="264" t="s">
        <v>914</v>
      </c>
      <c r="B45" s="264" t="s">
        <v>915</v>
      </c>
      <c r="C45" s="264"/>
      <c r="D45" s="262">
        <v>23012</v>
      </c>
      <c r="E45" s="262">
        <v>46022</v>
      </c>
      <c r="F45" s="264"/>
      <c r="G45" s="264" t="s">
        <v>916</v>
      </c>
      <c r="H45" s="264" t="s">
        <v>819</v>
      </c>
    </row>
    <row r="46" spans="1:8" x14ac:dyDescent="0.15">
      <c r="A46" s="264" t="s">
        <v>917</v>
      </c>
      <c r="B46" s="264" t="s">
        <v>918</v>
      </c>
      <c r="C46" s="264"/>
      <c r="D46" s="262">
        <v>23012</v>
      </c>
      <c r="E46" s="262">
        <v>46022</v>
      </c>
      <c r="F46" s="264"/>
      <c r="G46" s="264" t="s">
        <v>919</v>
      </c>
      <c r="H46" s="264" t="s">
        <v>819</v>
      </c>
    </row>
    <row r="47" spans="1:8" x14ac:dyDescent="0.15">
      <c r="A47" s="264" t="s">
        <v>920</v>
      </c>
      <c r="B47" s="264" t="s">
        <v>921</v>
      </c>
      <c r="C47" s="264"/>
      <c r="D47" s="262">
        <v>23012</v>
      </c>
      <c r="E47" s="262">
        <v>46022</v>
      </c>
      <c r="F47" s="264"/>
      <c r="G47" s="264" t="s">
        <v>922</v>
      </c>
      <c r="H47" s="264" t="s">
        <v>819</v>
      </c>
    </row>
    <row r="48" spans="1:8" x14ac:dyDescent="0.15">
      <c r="A48" s="264" t="s">
        <v>923</v>
      </c>
      <c r="B48" s="264" t="s">
        <v>924</v>
      </c>
      <c r="C48" s="264"/>
      <c r="D48" s="262">
        <v>23012</v>
      </c>
      <c r="E48" s="262">
        <v>46022</v>
      </c>
      <c r="F48" s="264"/>
      <c r="G48" s="264" t="s">
        <v>925</v>
      </c>
      <c r="H48" s="264" t="s">
        <v>819</v>
      </c>
    </row>
    <row r="49" spans="1:8" x14ac:dyDescent="0.15">
      <c r="A49" s="264" t="s">
        <v>926</v>
      </c>
      <c r="B49" s="264" t="s">
        <v>927</v>
      </c>
      <c r="C49" s="264"/>
      <c r="D49" s="262">
        <v>23012</v>
      </c>
      <c r="E49" s="262">
        <v>46022</v>
      </c>
      <c r="F49" s="264" t="s">
        <v>337</v>
      </c>
      <c r="G49" s="264" t="s">
        <v>337</v>
      </c>
      <c r="H49" s="264" t="s">
        <v>819</v>
      </c>
    </row>
    <row r="50" spans="1:8" x14ac:dyDescent="0.15">
      <c r="A50" s="264" t="s">
        <v>928</v>
      </c>
      <c r="B50" s="264" t="s">
        <v>929</v>
      </c>
      <c r="C50" s="264"/>
      <c r="D50" s="262">
        <v>23012</v>
      </c>
      <c r="E50" s="262">
        <v>46022</v>
      </c>
      <c r="F50" s="264" t="s">
        <v>314</v>
      </c>
      <c r="G50" s="264" t="s">
        <v>314</v>
      </c>
      <c r="H50" s="264" t="s">
        <v>819</v>
      </c>
    </row>
    <row r="51" spans="1:8" x14ac:dyDescent="0.15">
      <c r="A51" s="264" t="s">
        <v>930</v>
      </c>
      <c r="B51" s="264" t="s">
        <v>931</v>
      </c>
      <c r="C51" s="264"/>
      <c r="D51" s="262">
        <v>23012</v>
      </c>
      <c r="E51" s="262">
        <v>46022</v>
      </c>
      <c r="F51" s="264" t="s">
        <v>160</v>
      </c>
      <c r="G51" s="264" t="s">
        <v>160</v>
      </c>
      <c r="H51" s="264" t="s">
        <v>819</v>
      </c>
    </row>
    <row r="52" spans="1:8" x14ac:dyDescent="0.15">
      <c r="A52" s="264" t="s">
        <v>932</v>
      </c>
      <c r="B52" s="264" t="s">
        <v>933</v>
      </c>
      <c r="C52" s="264"/>
      <c r="D52" s="262">
        <v>23012</v>
      </c>
      <c r="E52" s="262">
        <v>40724</v>
      </c>
      <c r="F52" s="264" t="s">
        <v>934</v>
      </c>
      <c r="G52" s="264" t="s">
        <v>934</v>
      </c>
      <c r="H52" s="264" t="s">
        <v>935</v>
      </c>
    </row>
    <row r="53" spans="1:8" x14ac:dyDescent="0.15">
      <c r="A53" s="264" t="s">
        <v>936</v>
      </c>
      <c r="B53" s="264" t="s">
        <v>937</v>
      </c>
      <c r="C53" s="264"/>
      <c r="D53" s="262">
        <v>27580</v>
      </c>
      <c r="E53" s="262">
        <v>46022</v>
      </c>
      <c r="F53" s="264" t="s">
        <v>401</v>
      </c>
      <c r="G53" s="264" t="s">
        <v>401</v>
      </c>
      <c r="H53" s="264" t="s">
        <v>819</v>
      </c>
    </row>
    <row r="54" spans="1:8" x14ac:dyDescent="0.15">
      <c r="A54" s="264" t="s">
        <v>938</v>
      </c>
      <c r="B54" s="264" t="s">
        <v>939</v>
      </c>
      <c r="C54" s="264"/>
      <c r="D54" s="262">
        <v>23012</v>
      </c>
      <c r="E54" s="262">
        <v>46022</v>
      </c>
      <c r="F54" s="264" t="s">
        <v>169</v>
      </c>
      <c r="G54" s="264" t="s">
        <v>169</v>
      </c>
      <c r="H54" s="264" t="s">
        <v>819</v>
      </c>
    </row>
    <row r="55" spans="1:8" x14ac:dyDescent="0.15">
      <c r="A55" s="264" t="s">
        <v>940</v>
      </c>
      <c r="B55" s="264" t="s">
        <v>941</v>
      </c>
      <c r="C55" s="264"/>
      <c r="D55" s="262">
        <v>23012</v>
      </c>
      <c r="E55" s="262">
        <v>46022</v>
      </c>
      <c r="F55" s="264" t="s">
        <v>399</v>
      </c>
      <c r="G55" s="264" t="s">
        <v>399</v>
      </c>
      <c r="H55" s="264" t="s">
        <v>819</v>
      </c>
    </row>
    <row r="56" spans="1:8" x14ac:dyDescent="0.15">
      <c r="A56" s="264" t="s">
        <v>942</v>
      </c>
      <c r="B56" s="264" t="s">
        <v>942</v>
      </c>
      <c r="C56" s="264"/>
      <c r="D56" s="262">
        <v>23012</v>
      </c>
      <c r="E56" s="262">
        <v>46022</v>
      </c>
      <c r="F56" s="264" t="s">
        <v>453</v>
      </c>
      <c r="G56" s="264" t="s">
        <v>453</v>
      </c>
      <c r="H56" s="264" t="s">
        <v>819</v>
      </c>
    </row>
    <row r="57" spans="1:8" x14ac:dyDescent="0.15">
      <c r="A57" s="264" t="s">
        <v>943</v>
      </c>
      <c r="B57" s="264" t="s">
        <v>944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819</v>
      </c>
    </row>
    <row r="58" spans="1:8" x14ac:dyDescent="0.15">
      <c r="A58" s="264" t="s">
        <v>945</v>
      </c>
      <c r="B58" s="264" t="s">
        <v>946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819</v>
      </c>
    </row>
    <row r="59" spans="1:8" x14ac:dyDescent="0.15">
      <c r="A59" s="264" t="s">
        <v>947</v>
      </c>
      <c r="B59" s="264" t="s">
        <v>948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819</v>
      </c>
    </row>
    <row r="60" spans="1:8" x14ac:dyDescent="0.15">
      <c r="A60" s="264" t="s">
        <v>949</v>
      </c>
      <c r="B60" s="264" t="s">
        <v>950</v>
      </c>
      <c r="C60" s="264"/>
      <c r="D60" s="262">
        <v>27385</v>
      </c>
      <c r="E60" s="262">
        <v>46022</v>
      </c>
      <c r="F60" s="264" t="s">
        <v>420</v>
      </c>
      <c r="G60" s="264" t="s">
        <v>420</v>
      </c>
      <c r="H60" s="264" t="s">
        <v>819</v>
      </c>
    </row>
    <row r="61" spans="1:8" x14ac:dyDescent="0.15">
      <c r="A61" s="264" t="s">
        <v>951</v>
      </c>
      <c r="B61" s="264" t="s">
        <v>952</v>
      </c>
      <c r="C61" s="264"/>
      <c r="D61" s="262">
        <v>23012</v>
      </c>
      <c r="E61" s="262">
        <v>46022</v>
      </c>
      <c r="F61" s="264" t="s">
        <v>400</v>
      </c>
      <c r="G61" s="264" t="s">
        <v>400</v>
      </c>
      <c r="H61" s="264" t="s">
        <v>819</v>
      </c>
    </row>
    <row r="62" spans="1:8" x14ac:dyDescent="0.15">
      <c r="A62" s="264" t="s">
        <v>953</v>
      </c>
      <c r="B62" s="264" t="s">
        <v>954</v>
      </c>
      <c r="C62" s="264"/>
      <c r="D62" s="262">
        <v>23012</v>
      </c>
      <c r="E62" s="262">
        <v>46022</v>
      </c>
      <c r="F62" s="264" t="s">
        <v>398</v>
      </c>
      <c r="G62" s="264" t="s">
        <v>398</v>
      </c>
      <c r="H62" s="264" t="s">
        <v>819</v>
      </c>
    </row>
    <row r="63" spans="1:8" x14ac:dyDescent="0.15">
      <c r="A63" s="264" t="s">
        <v>955</v>
      </c>
      <c r="B63" s="264" t="s">
        <v>956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819</v>
      </c>
    </row>
    <row r="64" spans="1:8" x14ac:dyDescent="0.15">
      <c r="A64" s="264" t="s">
        <v>957</v>
      </c>
      <c r="B64" s="264" t="s">
        <v>958</v>
      </c>
      <c r="C64" s="264"/>
      <c r="D64" s="262">
        <v>23012</v>
      </c>
      <c r="E64" s="262">
        <v>46022</v>
      </c>
      <c r="F64" s="264"/>
      <c r="G64" s="264"/>
      <c r="H64" s="264" t="s">
        <v>819</v>
      </c>
    </row>
    <row r="65" spans="1:8" x14ac:dyDescent="0.15">
      <c r="A65" s="264" t="s">
        <v>959</v>
      </c>
      <c r="B65" s="264" t="s">
        <v>960</v>
      </c>
      <c r="C65" s="264"/>
      <c r="D65" s="262">
        <v>33367</v>
      </c>
      <c r="E65" s="262">
        <v>46022</v>
      </c>
      <c r="F65" s="264" t="s">
        <v>185</v>
      </c>
      <c r="G65" s="264" t="s">
        <v>185</v>
      </c>
      <c r="H65" s="264" t="s">
        <v>819</v>
      </c>
    </row>
    <row r="66" spans="1:8" x14ac:dyDescent="0.15">
      <c r="A66" s="264" t="s">
        <v>961</v>
      </c>
      <c r="B66" s="264" t="s">
        <v>961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819</v>
      </c>
    </row>
    <row r="67" spans="1:8" x14ac:dyDescent="0.15">
      <c r="A67" s="264" t="s">
        <v>962</v>
      </c>
      <c r="B67" s="264" t="s">
        <v>963</v>
      </c>
      <c r="C67" s="264"/>
      <c r="D67" s="262">
        <v>40634</v>
      </c>
      <c r="E67" s="262">
        <v>46022</v>
      </c>
      <c r="F67" s="264" t="s">
        <v>385</v>
      </c>
      <c r="G67" s="264" t="s">
        <v>385</v>
      </c>
      <c r="H67" s="264" t="s">
        <v>819</v>
      </c>
    </row>
    <row r="68" spans="1:8" x14ac:dyDescent="0.15">
      <c r="A68" s="264" t="s">
        <v>964</v>
      </c>
      <c r="B68" s="264" t="s">
        <v>965</v>
      </c>
      <c r="C68" s="264"/>
      <c r="D68" s="262">
        <v>23012</v>
      </c>
      <c r="E68" s="262">
        <v>46022</v>
      </c>
      <c r="F68" s="264" t="s">
        <v>186</v>
      </c>
      <c r="G68" s="264" t="s">
        <v>186</v>
      </c>
      <c r="H68" s="264" t="s">
        <v>819</v>
      </c>
    </row>
    <row r="69" spans="1:8" x14ac:dyDescent="0.15">
      <c r="A69" s="264" t="s">
        <v>966</v>
      </c>
      <c r="B69" s="264" t="s">
        <v>967</v>
      </c>
      <c r="C69" s="264"/>
      <c r="D69" s="262">
        <v>33970</v>
      </c>
      <c r="E69" s="262">
        <v>46022</v>
      </c>
      <c r="F69" s="264" t="s">
        <v>187</v>
      </c>
      <c r="G69" s="264" t="s">
        <v>187</v>
      </c>
      <c r="H69" s="264" t="s">
        <v>819</v>
      </c>
    </row>
    <row r="70" spans="1:8" x14ac:dyDescent="0.15">
      <c r="A70" s="264" t="s">
        <v>968</v>
      </c>
      <c r="B70" s="264" t="s">
        <v>969</v>
      </c>
      <c r="C70" s="264"/>
      <c r="D70" s="262">
        <v>23012</v>
      </c>
      <c r="E70" s="262">
        <v>46022</v>
      </c>
      <c r="F70" s="264" t="s">
        <v>141</v>
      </c>
      <c r="G70" s="264" t="s">
        <v>141</v>
      </c>
      <c r="H70" s="264" t="s">
        <v>819</v>
      </c>
    </row>
    <row r="71" spans="1:8" x14ac:dyDescent="0.15">
      <c r="A71" s="264" t="s">
        <v>970</v>
      </c>
      <c r="B71" s="264" t="s">
        <v>971</v>
      </c>
      <c r="C71" s="264"/>
      <c r="D71" s="262">
        <v>28303</v>
      </c>
      <c r="E71" s="262">
        <v>46022</v>
      </c>
      <c r="F71" s="264" t="s">
        <v>402</v>
      </c>
      <c r="G71" s="264" t="s">
        <v>402</v>
      </c>
      <c r="H71" s="264" t="s">
        <v>819</v>
      </c>
    </row>
    <row r="72" spans="1:8" x14ac:dyDescent="0.15">
      <c r="A72" s="264" t="s">
        <v>972</v>
      </c>
      <c r="B72" s="264" t="s">
        <v>973</v>
      </c>
      <c r="C72" s="264"/>
      <c r="D72" s="262">
        <v>28797</v>
      </c>
      <c r="E72" s="262">
        <v>46022</v>
      </c>
      <c r="F72" s="264" t="s">
        <v>403</v>
      </c>
      <c r="G72" s="264" t="s">
        <v>403</v>
      </c>
      <c r="H72" s="264" t="s">
        <v>819</v>
      </c>
    </row>
    <row r="73" spans="1:8" x14ac:dyDescent="0.15">
      <c r="A73" s="264" t="s">
        <v>974</v>
      </c>
      <c r="B73" s="264" t="s">
        <v>975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819</v>
      </c>
    </row>
    <row r="74" spans="1:8" x14ac:dyDescent="0.15">
      <c r="A74" s="264" t="s">
        <v>976</v>
      </c>
      <c r="B74" s="264" t="s">
        <v>977</v>
      </c>
      <c r="C74" s="264"/>
      <c r="D74" s="262">
        <v>23012</v>
      </c>
      <c r="E74" s="262">
        <v>46022</v>
      </c>
      <c r="F74" s="264" t="s">
        <v>978</v>
      </c>
      <c r="G74" s="264" t="s">
        <v>978</v>
      </c>
      <c r="H74" s="264" t="s">
        <v>819</v>
      </c>
    </row>
    <row r="75" spans="1:8" x14ac:dyDescent="0.15">
      <c r="A75" s="264" t="s">
        <v>979</v>
      </c>
      <c r="B75" s="264" t="s">
        <v>980</v>
      </c>
      <c r="C75" s="264"/>
      <c r="D75" s="262">
        <v>23012</v>
      </c>
      <c r="E75" s="262">
        <v>46022</v>
      </c>
      <c r="F75" s="264"/>
      <c r="G75" s="264" t="s">
        <v>981</v>
      </c>
      <c r="H75" s="264" t="s">
        <v>819</v>
      </c>
    </row>
    <row r="76" spans="1:8" x14ac:dyDescent="0.15">
      <c r="A76" s="264" t="s">
        <v>982</v>
      </c>
      <c r="B76" s="264" t="s">
        <v>980</v>
      </c>
      <c r="C76" s="264"/>
      <c r="D76" s="262">
        <v>23012</v>
      </c>
      <c r="E76" s="262">
        <v>46022</v>
      </c>
      <c r="F76" s="264" t="s">
        <v>983</v>
      </c>
      <c r="G76" s="264" t="s">
        <v>983</v>
      </c>
      <c r="H76" s="264" t="s">
        <v>819</v>
      </c>
    </row>
    <row r="77" spans="1:8" x14ac:dyDescent="0.15">
      <c r="A77" s="264" t="s">
        <v>984</v>
      </c>
      <c r="B77" s="264" t="s">
        <v>980</v>
      </c>
      <c r="C77" s="264"/>
      <c r="D77" s="262">
        <v>23012</v>
      </c>
      <c r="E77" s="262">
        <v>46022</v>
      </c>
      <c r="F77" s="264"/>
      <c r="G77" s="264" t="s">
        <v>985</v>
      </c>
      <c r="H77" s="264" t="s">
        <v>819</v>
      </c>
    </row>
    <row r="78" spans="1:8" x14ac:dyDescent="0.15">
      <c r="A78" s="264" t="s">
        <v>986</v>
      </c>
      <c r="B78" s="264" t="s">
        <v>980</v>
      </c>
      <c r="C78" s="264"/>
      <c r="D78" s="262">
        <v>23012</v>
      </c>
      <c r="E78" s="262">
        <v>46022</v>
      </c>
      <c r="F78" s="264"/>
      <c r="G78" s="264" t="s">
        <v>987</v>
      </c>
      <c r="H78" s="264" t="s">
        <v>819</v>
      </c>
    </row>
    <row r="79" spans="1:8" x14ac:dyDescent="0.15">
      <c r="A79" s="264" t="s">
        <v>988</v>
      </c>
      <c r="B79" s="264" t="s">
        <v>989</v>
      </c>
      <c r="C79" s="264"/>
      <c r="D79" s="262">
        <v>23012</v>
      </c>
      <c r="E79" s="262">
        <v>46022</v>
      </c>
      <c r="F79" s="264"/>
      <c r="G79" s="264"/>
      <c r="H79" s="264" t="s">
        <v>819</v>
      </c>
    </row>
    <row r="80" spans="1:8" x14ac:dyDescent="0.15">
      <c r="A80" s="264" t="s">
        <v>990</v>
      </c>
      <c r="B80" s="264" t="s">
        <v>991</v>
      </c>
      <c r="C80" s="264"/>
      <c r="D80" s="262">
        <v>23012</v>
      </c>
      <c r="E80" s="262">
        <v>46022</v>
      </c>
      <c r="F80" s="264" t="s">
        <v>456</v>
      </c>
      <c r="G80" s="264" t="s">
        <v>456</v>
      </c>
      <c r="H80" s="264" t="s">
        <v>819</v>
      </c>
    </row>
    <row r="81" spans="1:8" x14ac:dyDescent="0.15">
      <c r="A81" s="264" t="s">
        <v>992</v>
      </c>
      <c r="B81" s="264" t="s">
        <v>993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819</v>
      </c>
    </row>
    <row r="82" spans="1:8" x14ac:dyDescent="0.15">
      <c r="A82" s="264" t="s">
        <v>994</v>
      </c>
      <c r="B82" s="264" t="s">
        <v>995</v>
      </c>
      <c r="C82" s="264"/>
      <c r="D82" s="262">
        <v>23012</v>
      </c>
      <c r="E82" s="262">
        <v>46022</v>
      </c>
      <c r="F82" s="264" t="s">
        <v>315</v>
      </c>
      <c r="G82" s="264" t="s">
        <v>315</v>
      </c>
      <c r="H82" s="264" t="s">
        <v>819</v>
      </c>
    </row>
    <row r="83" spans="1:8" x14ac:dyDescent="0.15">
      <c r="A83" s="264" t="s">
        <v>996</v>
      </c>
      <c r="B83" s="264" t="s">
        <v>997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819</v>
      </c>
    </row>
    <row r="84" spans="1:8" x14ac:dyDescent="0.15">
      <c r="A84" s="264" t="s">
        <v>998</v>
      </c>
      <c r="B84" s="264" t="s">
        <v>999</v>
      </c>
      <c r="C84" s="264"/>
      <c r="D84" s="262">
        <v>25426</v>
      </c>
      <c r="E84" s="262">
        <v>46022</v>
      </c>
      <c r="F84" s="264" t="s">
        <v>415</v>
      </c>
      <c r="G84" s="264" t="s">
        <v>415</v>
      </c>
      <c r="H84" s="264" t="s">
        <v>819</v>
      </c>
    </row>
    <row r="85" spans="1:8" x14ac:dyDescent="0.15">
      <c r="A85" s="264" t="s">
        <v>1000</v>
      </c>
      <c r="B85" s="264" t="s">
        <v>1001</v>
      </c>
      <c r="C85" s="264"/>
      <c r="D85" s="262">
        <v>34113</v>
      </c>
      <c r="E85" s="262">
        <v>46022</v>
      </c>
      <c r="F85" s="264" t="s">
        <v>404</v>
      </c>
      <c r="G85" s="264" t="s">
        <v>404</v>
      </c>
      <c r="H85" s="264" t="s">
        <v>819</v>
      </c>
    </row>
    <row r="86" spans="1:8" x14ac:dyDescent="0.15">
      <c r="A86" s="264" t="s">
        <v>1002</v>
      </c>
      <c r="B86" s="264" t="s">
        <v>1003</v>
      </c>
      <c r="C86" s="264"/>
      <c r="D86" s="262">
        <v>33487</v>
      </c>
      <c r="E86" s="262">
        <v>46022</v>
      </c>
      <c r="F86" s="264" t="s">
        <v>188</v>
      </c>
      <c r="G86" s="264" t="s">
        <v>188</v>
      </c>
      <c r="H86" s="264" t="s">
        <v>819</v>
      </c>
    </row>
    <row r="87" spans="1:8" x14ac:dyDescent="0.15">
      <c r="A87" s="264" t="s">
        <v>1004</v>
      </c>
      <c r="B87" s="264" t="s">
        <v>1005</v>
      </c>
      <c r="C87" s="264"/>
      <c r="D87" s="262">
        <v>23012</v>
      </c>
      <c r="E87" s="262">
        <v>46022</v>
      </c>
      <c r="F87" s="264" t="s">
        <v>282</v>
      </c>
      <c r="G87" s="264" t="s">
        <v>282</v>
      </c>
      <c r="H87" s="264" t="s">
        <v>819</v>
      </c>
    </row>
    <row r="88" spans="1:8" x14ac:dyDescent="0.15">
      <c r="A88" s="264" t="s">
        <v>1006</v>
      </c>
      <c r="B88" s="264" t="s">
        <v>1007</v>
      </c>
      <c r="C88" s="264"/>
      <c r="D88" s="262">
        <v>23012</v>
      </c>
      <c r="E88" s="262">
        <v>46022</v>
      </c>
      <c r="F88" s="264" t="s">
        <v>1008</v>
      </c>
      <c r="G88" s="264" t="s">
        <v>1008</v>
      </c>
      <c r="H88" s="264" t="s">
        <v>819</v>
      </c>
    </row>
    <row r="89" spans="1:8" x14ac:dyDescent="0.15">
      <c r="A89" s="264" t="s">
        <v>1009</v>
      </c>
      <c r="B89" s="264" t="s">
        <v>1010</v>
      </c>
      <c r="C89" s="264">
        <v>7</v>
      </c>
      <c r="D89" s="262">
        <v>23012</v>
      </c>
      <c r="E89" s="262">
        <v>46022</v>
      </c>
      <c r="F89" s="264" t="s">
        <v>1011</v>
      </c>
      <c r="G89" s="264" t="s">
        <v>1011</v>
      </c>
      <c r="H89" s="264" t="s">
        <v>819</v>
      </c>
    </row>
    <row r="90" spans="1:8" x14ac:dyDescent="0.15">
      <c r="A90" s="264" t="s">
        <v>1012</v>
      </c>
      <c r="B90" s="264" t="s">
        <v>1013</v>
      </c>
      <c r="C90" s="264"/>
      <c r="D90" s="262">
        <v>23012</v>
      </c>
      <c r="E90" s="262">
        <v>46022</v>
      </c>
      <c r="F90" s="264" t="s">
        <v>405</v>
      </c>
      <c r="G90" s="264" t="s">
        <v>405</v>
      </c>
      <c r="H90" s="264" t="s">
        <v>819</v>
      </c>
    </row>
    <row r="91" spans="1:8" x14ac:dyDescent="0.15">
      <c r="A91" s="264" t="s">
        <v>1014</v>
      </c>
      <c r="B91" s="264" t="s">
        <v>1015</v>
      </c>
      <c r="C91" s="264"/>
      <c r="D91" s="262">
        <v>23012</v>
      </c>
      <c r="E91" s="262">
        <v>46022</v>
      </c>
      <c r="F91" s="264" t="s">
        <v>407</v>
      </c>
      <c r="G91" s="264" t="s">
        <v>407</v>
      </c>
      <c r="H91" s="264" t="s">
        <v>819</v>
      </c>
    </row>
    <row r="92" spans="1:8" x14ac:dyDescent="0.15">
      <c r="A92" s="264" t="s">
        <v>1016</v>
      </c>
      <c r="B92" s="264" t="s">
        <v>1016</v>
      </c>
      <c r="C92" s="264"/>
      <c r="D92" s="262">
        <v>25851</v>
      </c>
      <c r="E92" s="262">
        <v>46022</v>
      </c>
      <c r="F92" s="264" t="s">
        <v>406</v>
      </c>
      <c r="G92" s="264" t="s">
        <v>406</v>
      </c>
      <c r="H92" s="264" t="s">
        <v>819</v>
      </c>
    </row>
    <row r="93" spans="1:8" x14ac:dyDescent="0.15">
      <c r="A93" s="264" t="s">
        <v>1017</v>
      </c>
      <c r="B93" s="264" t="s">
        <v>1018</v>
      </c>
      <c r="C93" s="264"/>
      <c r="D93" s="262">
        <v>23012</v>
      </c>
      <c r="E93" s="262">
        <v>46022</v>
      </c>
      <c r="F93" s="264" t="s">
        <v>142</v>
      </c>
      <c r="G93" s="264" t="s">
        <v>142</v>
      </c>
      <c r="H93" s="264" t="s">
        <v>819</v>
      </c>
    </row>
    <row r="94" spans="1:8" x14ac:dyDescent="0.15">
      <c r="A94" s="264" t="s">
        <v>1019</v>
      </c>
      <c r="B94" s="264" t="s">
        <v>1020</v>
      </c>
      <c r="C94" s="264"/>
      <c r="D94" s="262">
        <v>23012</v>
      </c>
      <c r="E94" s="262">
        <v>38077</v>
      </c>
      <c r="F94" s="264" t="s">
        <v>1021</v>
      </c>
      <c r="G94" s="264" t="s">
        <v>1021</v>
      </c>
      <c r="H94" s="264" t="s">
        <v>935</v>
      </c>
    </row>
    <row r="95" spans="1:8" x14ac:dyDescent="0.15">
      <c r="A95" s="264" t="s">
        <v>1022</v>
      </c>
      <c r="B95" s="264" t="s">
        <v>1023</v>
      </c>
      <c r="C95" s="264"/>
      <c r="D95" s="262">
        <v>23012</v>
      </c>
      <c r="E95" s="262">
        <v>38077</v>
      </c>
      <c r="F95" s="264" t="s">
        <v>1024</v>
      </c>
      <c r="G95" s="264" t="s">
        <v>1024</v>
      </c>
      <c r="H95" s="264" t="s">
        <v>935</v>
      </c>
    </row>
    <row r="96" spans="1:8" x14ac:dyDescent="0.15">
      <c r="A96" s="264" t="s">
        <v>1025</v>
      </c>
      <c r="B96" s="264" t="s">
        <v>1026</v>
      </c>
      <c r="C96" s="264"/>
      <c r="D96" s="262">
        <v>23012</v>
      </c>
      <c r="E96" s="262">
        <v>38077</v>
      </c>
      <c r="F96" s="264" t="s">
        <v>1027</v>
      </c>
      <c r="G96" s="264" t="s">
        <v>1027</v>
      </c>
      <c r="H96" s="264" t="s">
        <v>935</v>
      </c>
    </row>
    <row r="97" spans="1:8" x14ac:dyDescent="0.15">
      <c r="A97" s="264" t="s">
        <v>1028</v>
      </c>
      <c r="B97" s="264" t="s">
        <v>1029</v>
      </c>
      <c r="C97" s="264">
        <v>4</v>
      </c>
      <c r="D97" s="262">
        <v>23012</v>
      </c>
      <c r="E97" s="262">
        <v>46022</v>
      </c>
      <c r="F97" s="264" t="s">
        <v>143</v>
      </c>
      <c r="G97" s="264" t="s">
        <v>143</v>
      </c>
      <c r="H97" s="264" t="s">
        <v>819</v>
      </c>
    </row>
    <row r="98" spans="1:8" x14ac:dyDescent="0.15">
      <c r="A98" s="264" t="s">
        <v>1030</v>
      </c>
      <c r="B98" s="264" t="s">
        <v>1031</v>
      </c>
      <c r="C98" s="264"/>
      <c r="D98" s="262">
        <v>23012</v>
      </c>
      <c r="E98" s="262">
        <v>46022</v>
      </c>
      <c r="F98" s="264" t="s">
        <v>1032</v>
      </c>
      <c r="G98" s="264" t="s">
        <v>1032</v>
      </c>
      <c r="H98" s="264" t="s">
        <v>819</v>
      </c>
    </row>
    <row r="99" spans="1:8" x14ac:dyDescent="0.15">
      <c r="A99" s="264" t="s">
        <v>1033</v>
      </c>
      <c r="B99" s="264" t="s">
        <v>1034</v>
      </c>
      <c r="C99" s="264"/>
      <c r="D99" s="262">
        <v>23012</v>
      </c>
      <c r="E99" s="262">
        <v>46022</v>
      </c>
      <c r="F99" s="264" t="s">
        <v>439</v>
      </c>
      <c r="G99" s="264" t="s">
        <v>439</v>
      </c>
      <c r="H99" s="264" t="s">
        <v>819</v>
      </c>
    </row>
    <row r="100" spans="1:8" x14ac:dyDescent="0.15">
      <c r="A100" s="264" t="s">
        <v>1035</v>
      </c>
      <c r="B100" s="264" t="s">
        <v>1036</v>
      </c>
      <c r="C100" s="264"/>
      <c r="D100" s="262">
        <v>23012</v>
      </c>
      <c r="E100" s="262">
        <v>46022</v>
      </c>
      <c r="F100" s="264" t="s">
        <v>1037</v>
      </c>
      <c r="G100" s="264" t="s">
        <v>1037</v>
      </c>
      <c r="H100" s="264" t="s">
        <v>819</v>
      </c>
    </row>
    <row r="101" spans="1:8" x14ac:dyDescent="0.15">
      <c r="A101" s="264">
        <v>1</v>
      </c>
      <c r="B101" s="264" t="s">
        <v>1038</v>
      </c>
      <c r="C101" s="264"/>
      <c r="D101" s="262">
        <v>37622</v>
      </c>
      <c r="E101" s="262">
        <v>46022</v>
      </c>
      <c r="F101" s="264"/>
      <c r="G101" s="264"/>
      <c r="H101" s="264" t="s">
        <v>819</v>
      </c>
    </row>
    <row r="102" spans="1:8" x14ac:dyDescent="0.15">
      <c r="A102" s="264">
        <v>2</v>
      </c>
      <c r="B102" s="264" t="s">
        <v>1039</v>
      </c>
      <c r="C102" s="264"/>
      <c r="D102" s="262">
        <v>37622</v>
      </c>
      <c r="E102" s="262">
        <v>46022</v>
      </c>
      <c r="F102" s="264"/>
      <c r="G102" s="264"/>
      <c r="H102" s="264" t="s">
        <v>819</v>
      </c>
    </row>
    <row r="103" spans="1:8" x14ac:dyDescent="0.15">
      <c r="A103" s="264">
        <v>3</v>
      </c>
      <c r="B103" s="264" t="s">
        <v>1040</v>
      </c>
      <c r="C103" s="264"/>
      <c r="D103" s="262">
        <v>37622</v>
      </c>
      <c r="E103" s="262">
        <v>46022</v>
      </c>
      <c r="F103" s="264"/>
      <c r="G103" s="264"/>
      <c r="H103" s="264" t="s">
        <v>819</v>
      </c>
    </row>
    <row r="104" spans="1:8" x14ac:dyDescent="0.15">
      <c r="A104" s="264">
        <v>4</v>
      </c>
      <c r="B104" s="264" t="s">
        <v>1041</v>
      </c>
      <c r="C104" s="264"/>
      <c r="D104" s="262">
        <v>37622</v>
      </c>
      <c r="E104" s="262">
        <v>46022</v>
      </c>
      <c r="F104" s="264"/>
      <c r="G104" s="264"/>
      <c r="H104" s="264" t="s">
        <v>819</v>
      </c>
    </row>
    <row r="105" spans="1:8" x14ac:dyDescent="0.15">
      <c r="A105" s="264">
        <v>5</v>
      </c>
      <c r="B105" s="264" t="s">
        <v>1042</v>
      </c>
      <c r="C105" s="264"/>
      <c r="D105" s="262">
        <v>37622</v>
      </c>
      <c r="E105" s="262">
        <v>46022</v>
      </c>
      <c r="F105" s="264"/>
      <c r="G105" s="264"/>
      <c r="H105" s="264" t="s">
        <v>819</v>
      </c>
    </row>
    <row r="106" spans="1:8" x14ac:dyDescent="0.15">
      <c r="A106" s="264">
        <v>6</v>
      </c>
      <c r="B106" s="264" t="s">
        <v>1043</v>
      </c>
      <c r="C106" s="264"/>
      <c r="D106" s="262">
        <v>37622</v>
      </c>
      <c r="E106" s="262">
        <v>46022</v>
      </c>
      <c r="F106" s="264"/>
      <c r="G106" s="264"/>
      <c r="H106" s="264" t="s">
        <v>819</v>
      </c>
    </row>
    <row r="107" spans="1:8" x14ac:dyDescent="0.15">
      <c r="A107" s="264">
        <v>7</v>
      </c>
      <c r="B107" s="264" t="s">
        <v>1044</v>
      </c>
      <c r="C107" s="264"/>
      <c r="D107" s="262">
        <v>37622</v>
      </c>
      <c r="E107" s="262">
        <v>46022</v>
      </c>
      <c r="F107" s="264"/>
      <c r="G107" s="264"/>
      <c r="H107" s="264" t="s">
        <v>819</v>
      </c>
    </row>
    <row r="108" spans="1:8" x14ac:dyDescent="0.15">
      <c r="A108" s="264">
        <v>8</v>
      </c>
      <c r="B108" s="264" t="s">
        <v>1045</v>
      </c>
      <c r="C108" s="264"/>
      <c r="D108" s="262">
        <v>37622</v>
      </c>
      <c r="E108" s="262">
        <v>46022</v>
      </c>
      <c r="F108" s="264"/>
      <c r="G108" s="264"/>
      <c r="H108" s="264" t="s">
        <v>819</v>
      </c>
    </row>
    <row r="109" spans="1:8" x14ac:dyDescent="0.15">
      <c r="A109" s="264">
        <v>9</v>
      </c>
      <c r="B109" s="264" t="s">
        <v>1046</v>
      </c>
      <c r="C109" s="264"/>
      <c r="D109" s="262">
        <v>37622</v>
      </c>
      <c r="E109" s="262">
        <v>46022</v>
      </c>
      <c r="F109" s="264"/>
      <c r="G109" s="264"/>
      <c r="H109" s="264" t="s">
        <v>819</v>
      </c>
    </row>
    <row r="110" spans="1:8" x14ac:dyDescent="0.15">
      <c r="A110" s="264">
        <v>10</v>
      </c>
      <c r="B110" s="264" t="s">
        <v>1047</v>
      </c>
      <c r="C110" s="264"/>
      <c r="D110" s="262">
        <v>37622</v>
      </c>
      <c r="E110" s="262">
        <v>46022</v>
      </c>
      <c r="F110" s="264"/>
      <c r="G110" s="264"/>
      <c r="H110" s="264" t="s">
        <v>819</v>
      </c>
    </row>
    <row r="111" spans="1:8" x14ac:dyDescent="0.15">
      <c r="A111" s="264">
        <v>11</v>
      </c>
      <c r="B111" s="264" t="s">
        <v>1048</v>
      </c>
      <c r="C111" s="264"/>
      <c r="D111" s="262">
        <v>37622</v>
      </c>
      <c r="E111" s="262">
        <v>46022</v>
      </c>
      <c r="F111" s="264"/>
      <c r="G111" s="264"/>
      <c r="H111" s="264" t="s">
        <v>819</v>
      </c>
    </row>
    <row r="112" spans="1:8" x14ac:dyDescent="0.15">
      <c r="A112" s="264">
        <v>12</v>
      </c>
      <c r="B112" s="264" t="s">
        <v>1049</v>
      </c>
      <c r="C112" s="264"/>
      <c r="D112" s="262">
        <v>37622</v>
      </c>
      <c r="E112" s="262">
        <v>46022</v>
      </c>
      <c r="F112" s="264"/>
      <c r="G112" s="264"/>
      <c r="H112" s="264" t="s">
        <v>819</v>
      </c>
    </row>
    <row r="113" spans="1:8" x14ac:dyDescent="0.15">
      <c r="A113" s="264">
        <v>13</v>
      </c>
      <c r="B113" s="264" t="s">
        <v>1050</v>
      </c>
      <c r="C113" s="264"/>
      <c r="D113" s="262">
        <v>37622</v>
      </c>
      <c r="E113" s="262">
        <v>46022</v>
      </c>
      <c r="F113" s="264"/>
      <c r="G113" s="264"/>
      <c r="H113" s="264" t="s">
        <v>819</v>
      </c>
    </row>
    <row r="114" spans="1:8" x14ac:dyDescent="0.15">
      <c r="A114" s="264">
        <v>14</v>
      </c>
      <c r="B114" s="264" t="s">
        <v>1051</v>
      </c>
      <c r="C114" s="264"/>
      <c r="D114" s="262">
        <v>37622</v>
      </c>
      <c r="E114" s="262">
        <v>46022</v>
      </c>
      <c r="F114" s="264"/>
      <c r="G114" s="264"/>
      <c r="H114" s="264" t="s">
        <v>819</v>
      </c>
    </row>
    <row r="115" spans="1:8" x14ac:dyDescent="0.15">
      <c r="A115" s="264">
        <v>15</v>
      </c>
      <c r="B115" s="264" t="s">
        <v>1052</v>
      </c>
      <c r="C115" s="264"/>
      <c r="D115" s="262">
        <v>37622</v>
      </c>
      <c r="E115" s="262">
        <v>46022</v>
      </c>
      <c r="F115" s="264"/>
      <c r="G115" s="264"/>
      <c r="H115" s="264" t="s">
        <v>819</v>
      </c>
    </row>
    <row r="116" spans="1:8" x14ac:dyDescent="0.15">
      <c r="A116" s="264">
        <v>16</v>
      </c>
      <c r="B116" s="264" t="s">
        <v>1053</v>
      </c>
      <c r="C116" s="264"/>
      <c r="D116" s="262">
        <v>37622</v>
      </c>
      <c r="E116" s="262">
        <v>46022</v>
      </c>
      <c r="F116" s="264"/>
      <c r="G116" s="264"/>
      <c r="H116" s="264" t="s">
        <v>819</v>
      </c>
    </row>
    <row r="117" spans="1:8" x14ac:dyDescent="0.15">
      <c r="A117" s="264">
        <v>17</v>
      </c>
      <c r="B117" s="264" t="s">
        <v>1054</v>
      </c>
      <c r="C117" s="264"/>
      <c r="D117" s="262">
        <v>37622</v>
      </c>
      <c r="E117" s="262">
        <v>46022</v>
      </c>
      <c r="F117" s="264"/>
      <c r="G117" s="264"/>
      <c r="H117" s="264" t="s">
        <v>819</v>
      </c>
    </row>
    <row r="118" spans="1:8" x14ac:dyDescent="0.15">
      <c r="A118" s="264">
        <v>18</v>
      </c>
      <c r="B118" s="264" t="s">
        <v>1055</v>
      </c>
      <c r="C118" s="264"/>
      <c r="D118" s="262">
        <v>37622</v>
      </c>
      <c r="E118" s="262">
        <v>46022</v>
      </c>
      <c r="F118" s="264"/>
      <c r="G118" s="264"/>
      <c r="H118" s="264" t="s">
        <v>819</v>
      </c>
    </row>
    <row r="119" spans="1:8" x14ac:dyDescent="0.15">
      <c r="A119" s="264">
        <v>19</v>
      </c>
      <c r="B119" s="264" t="s">
        <v>1056</v>
      </c>
      <c r="C119" s="264"/>
      <c r="D119" s="262">
        <v>37622</v>
      </c>
      <c r="E119" s="262">
        <v>46022</v>
      </c>
      <c r="F119" s="264"/>
      <c r="G119" s="264"/>
      <c r="H119" s="264" t="s">
        <v>819</v>
      </c>
    </row>
    <row r="120" spans="1:8" x14ac:dyDescent="0.15">
      <c r="A120" s="264">
        <v>20</v>
      </c>
      <c r="B120" s="264" t="s">
        <v>1057</v>
      </c>
      <c r="C120" s="264"/>
      <c r="D120" s="262">
        <v>37622</v>
      </c>
      <c r="E120" s="262">
        <v>46022</v>
      </c>
      <c r="F120" s="264"/>
      <c r="G120" s="264"/>
      <c r="H120" s="264" t="s">
        <v>819</v>
      </c>
    </row>
    <row r="121" spans="1:8" x14ac:dyDescent="0.15">
      <c r="A121" s="264">
        <v>21</v>
      </c>
      <c r="B121" s="264" t="s">
        <v>1058</v>
      </c>
      <c r="C121" s="264"/>
      <c r="D121" s="262">
        <v>37622</v>
      </c>
      <c r="E121" s="262">
        <v>46022</v>
      </c>
      <c r="F121" s="264"/>
      <c r="G121" s="264"/>
      <c r="H121" s="264" t="s">
        <v>819</v>
      </c>
    </row>
    <row r="122" spans="1:8" x14ac:dyDescent="0.15">
      <c r="A122" s="264">
        <v>22</v>
      </c>
      <c r="B122" s="264" t="s">
        <v>1059</v>
      </c>
      <c r="C122" s="264"/>
      <c r="D122" s="262">
        <v>37622</v>
      </c>
      <c r="E122" s="262">
        <v>46022</v>
      </c>
      <c r="F122" s="264"/>
      <c r="G122" s="264"/>
      <c r="H122" s="264" t="s">
        <v>819</v>
      </c>
    </row>
    <row r="123" spans="1:8" x14ac:dyDescent="0.15">
      <c r="A123" s="264">
        <v>23</v>
      </c>
      <c r="B123" s="264" t="s">
        <v>1060</v>
      </c>
      <c r="C123" s="264"/>
      <c r="D123" s="262">
        <v>37622</v>
      </c>
      <c r="E123" s="262">
        <v>46022</v>
      </c>
      <c r="F123" s="264"/>
      <c r="G123" s="264"/>
      <c r="H123" s="264" t="s">
        <v>819</v>
      </c>
    </row>
    <row r="124" spans="1:8" x14ac:dyDescent="0.15">
      <c r="A124" s="264">
        <v>24</v>
      </c>
      <c r="B124" s="264" t="s">
        <v>1061</v>
      </c>
      <c r="C124" s="264"/>
      <c r="D124" s="262">
        <v>37622</v>
      </c>
      <c r="E124" s="262">
        <v>46022</v>
      </c>
      <c r="F124" s="264"/>
      <c r="G124" s="264"/>
      <c r="H124" s="264" t="s">
        <v>819</v>
      </c>
    </row>
    <row r="125" spans="1:8" x14ac:dyDescent="0.15">
      <c r="A125" s="264">
        <v>25</v>
      </c>
      <c r="B125" s="264" t="s">
        <v>1062</v>
      </c>
      <c r="C125" s="264"/>
      <c r="D125" s="262">
        <v>37622</v>
      </c>
      <c r="E125" s="262">
        <v>46022</v>
      </c>
      <c r="F125" s="264"/>
      <c r="G125" s="264"/>
      <c r="H125" s="264" t="s">
        <v>819</v>
      </c>
    </row>
    <row r="126" spans="1:8" x14ac:dyDescent="0.15">
      <c r="A126" s="264">
        <v>26</v>
      </c>
      <c r="B126" s="264" t="s">
        <v>1063</v>
      </c>
      <c r="C126" s="264"/>
      <c r="D126" s="262">
        <v>37622</v>
      </c>
      <c r="E126" s="262">
        <v>46022</v>
      </c>
      <c r="F126" s="264"/>
      <c r="G126" s="264"/>
      <c r="H126" s="264" t="s">
        <v>819</v>
      </c>
    </row>
    <row r="127" spans="1:8" x14ac:dyDescent="0.15">
      <c r="A127" s="264">
        <v>27</v>
      </c>
      <c r="B127" s="264" t="s">
        <v>1064</v>
      </c>
      <c r="C127" s="264"/>
      <c r="D127" s="262">
        <v>37622</v>
      </c>
      <c r="E127" s="262">
        <v>46022</v>
      </c>
      <c r="F127" s="264"/>
      <c r="G127" s="264"/>
      <c r="H127" s="264" t="s">
        <v>819</v>
      </c>
    </row>
    <row r="128" spans="1:8" x14ac:dyDescent="0.15">
      <c r="A128" s="264">
        <v>28</v>
      </c>
      <c r="B128" s="264" t="s">
        <v>1065</v>
      </c>
      <c r="C128" s="264"/>
      <c r="D128" s="262">
        <v>37622</v>
      </c>
      <c r="E128" s="262">
        <v>46022</v>
      </c>
      <c r="F128" s="264"/>
      <c r="G128" s="264"/>
      <c r="H128" s="264" t="s">
        <v>819</v>
      </c>
    </row>
    <row r="129" spans="1:8" x14ac:dyDescent="0.15">
      <c r="A129" s="264">
        <v>29</v>
      </c>
      <c r="B129" s="264" t="s">
        <v>1066</v>
      </c>
      <c r="C129" s="264"/>
      <c r="D129" s="262">
        <v>37622</v>
      </c>
      <c r="E129" s="262">
        <v>46022</v>
      </c>
      <c r="F129" s="264"/>
      <c r="G129" s="264"/>
      <c r="H129" s="264" t="s">
        <v>819</v>
      </c>
    </row>
    <row r="130" spans="1:8" x14ac:dyDescent="0.15">
      <c r="A130" s="264">
        <v>30</v>
      </c>
      <c r="B130" s="264" t="s">
        <v>1067</v>
      </c>
      <c r="C130" s="264"/>
      <c r="D130" s="262">
        <v>37622</v>
      </c>
      <c r="E130" s="262">
        <v>46022</v>
      </c>
      <c r="F130" s="264"/>
      <c r="G130" s="264"/>
      <c r="H130" s="264" t="s">
        <v>819</v>
      </c>
    </row>
    <row r="131" spans="1:8" x14ac:dyDescent="0.15">
      <c r="A131" s="264">
        <v>31</v>
      </c>
      <c r="B131" s="264" t="s">
        <v>1068</v>
      </c>
      <c r="C131" s="264"/>
      <c r="D131" s="262">
        <v>37622</v>
      </c>
      <c r="E131" s="262">
        <v>46022</v>
      </c>
      <c r="F131" s="264"/>
      <c r="G131" s="264"/>
      <c r="H131" s="264" t="s">
        <v>819</v>
      </c>
    </row>
    <row r="132" spans="1:8" x14ac:dyDescent="0.15">
      <c r="A132" s="264">
        <v>32</v>
      </c>
      <c r="B132" s="264" t="s">
        <v>1069</v>
      </c>
      <c r="C132" s="264"/>
      <c r="D132" s="262">
        <v>37622</v>
      </c>
      <c r="E132" s="262">
        <v>46022</v>
      </c>
      <c r="F132" s="264"/>
      <c r="G132" s="264"/>
      <c r="H132" s="264" t="s">
        <v>819</v>
      </c>
    </row>
    <row r="133" spans="1:8" x14ac:dyDescent="0.15">
      <c r="A133" s="264">
        <v>33</v>
      </c>
      <c r="B133" s="264" t="s">
        <v>1070</v>
      </c>
      <c r="C133" s="264"/>
      <c r="D133" s="262">
        <v>37622</v>
      </c>
      <c r="E133" s="262">
        <v>46022</v>
      </c>
      <c r="F133" s="264"/>
      <c r="G133" s="264"/>
      <c r="H133" s="264" t="s">
        <v>819</v>
      </c>
    </row>
    <row r="134" spans="1:8" x14ac:dyDescent="0.15">
      <c r="A134" s="264">
        <v>34</v>
      </c>
      <c r="B134" s="264" t="s">
        <v>1071</v>
      </c>
      <c r="C134" s="264"/>
      <c r="D134" s="262">
        <v>37622</v>
      </c>
      <c r="E134" s="262">
        <v>46022</v>
      </c>
      <c r="F134" s="264"/>
      <c r="G134" s="264"/>
      <c r="H134" s="264" t="s">
        <v>819</v>
      </c>
    </row>
    <row r="135" spans="1:8" x14ac:dyDescent="0.15">
      <c r="A135" s="264">
        <v>35</v>
      </c>
      <c r="B135" s="264" t="s">
        <v>1072</v>
      </c>
      <c r="C135" s="264"/>
      <c r="D135" s="262">
        <v>37622</v>
      </c>
      <c r="E135" s="262">
        <v>46022</v>
      </c>
      <c r="F135" s="264"/>
      <c r="G135" s="264"/>
      <c r="H135" s="264" t="s">
        <v>819</v>
      </c>
    </row>
    <row r="136" spans="1:8" x14ac:dyDescent="0.15">
      <c r="A136" s="264">
        <v>36</v>
      </c>
      <c r="B136" s="264" t="s">
        <v>1073</v>
      </c>
      <c r="C136" s="264"/>
      <c r="D136" s="262">
        <v>37622</v>
      </c>
      <c r="E136" s="262">
        <v>46022</v>
      </c>
      <c r="F136" s="264"/>
      <c r="G136" s="264"/>
      <c r="H136" s="264" t="s">
        <v>819</v>
      </c>
    </row>
    <row r="137" spans="1:8" x14ac:dyDescent="0.15">
      <c r="A137" s="264">
        <v>37</v>
      </c>
      <c r="B137" s="264" t="s">
        <v>1074</v>
      </c>
      <c r="C137" s="264"/>
      <c r="D137" s="262">
        <v>37622</v>
      </c>
      <c r="E137" s="262">
        <v>46022</v>
      </c>
      <c r="F137" s="264"/>
      <c r="G137" s="264"/>
      <c r="H137" s="264" t="s">
        <v>819</v>
      </c>
    </row>
    <row r="138" spans="1:8" x14ac:dyDescent="0.15">
      <c r="A138" s="264">
        <v>38</v>
      </c>
      <c r="B138" s="264" t="s">
        <v>1075</v>
      </c>
      <c r="C138" s="264"/>
      <c r="D138" s="262">
        <v>37622</v>
      </c>
      <c r="E138" s="262">
        <v>46022</v>
      </c>
      <c r="F138" s="264"/>
      <c r="G138" s="264"/>
      <c r="H138" s="264" t="s">
        <v>819</v>
      </c>
    </row>
    <row r="139" spans="1:8" x14ac:dyDescent="0.15">
      <c r="A139" s="264">
        <v>39</v>
      </c>
      <c r="B139" s="264" t="s">
        <v>1076</v>
      </c>
      <c r="C139" s="264"/>
      <c r="D139" s="262">
        <v>37622</v>
      </c>
      <c r="E139" s="262">
        <v>46022</v>
      </c>
      <c r="F139" s="264"/>
      <c r="G139" s="264"/>
      <c r="H139" s="264" t="s">
        <v>819</v>
      </c>
    </row>
    <row r="140" spans="1:8" x14ac:dyDescent="0.15">
      <c r="A140" s="264">
        <v>40</v>
      </c>
      <c r="B140" s="264" t="s">
        <v>1077</v>
      </c>
      <c r="C140" s="264"/>
      <c r="D140" s="262">
        <v>37622</v>
      </c>
      <c r="E140" s="262">
        <v>46022</v>
      </c>
      <c r="F140" s="264"/>
      <c r="G140" s="264"/>
      <c r="H140" s="264" t="s">
        <v>819</v>
      </c>
    </row>
    <row r="141" spans="1:8" x14ac:dyDescent="0.15">
      <c r="A141" s="264">
        <v>41</v>
      </c>
      <c r="B141" s="264" t="s">
        <v>1078</v>
      </c>
      <c r="C141" s="264"/>
      <c r="D141" s="262">
        <v>37622</v>
      </c>
      <c r="E141" s="262">
        <v>46022</v>
      </c>
      <c r="F141" s="264"/>
      <c r="G141" s="264"/>
      <c r="H141" s="264" t="s">
        <v>819</v>
      </c>
    </row>
    <row r="142" spans="1:8" x14ac:dyDescent="0.15">
      <c r="A142" s="264">
        <v>42</v>
      </c>
      <c r="B142" s="264" t="s">
        <v>1079</v>
      </c>
      <c r="C142" s="264"/>
      <c r="D142" s="262">
        <v>37622</v>
      </c>
      <c r="E142" s="262">
        <v>46022</v>
      </c>
      <c r="F142" s="264"/>
      <c r="G142" s="264"/>
      <c r="H142" s="264" t="s">
        <v>819</v>
      </c>
    </row>
    <row r="143" spans="1:8" x14ac:dyDescent="0.15">
      <c r="A143" s="264">
        <v>43</v>
      </c>
      <c r="B143" s="264" t="s">
        <v>1080</v>
      </c>
      <c r="C143" s="264"/>
      <c r="D143" s="262">
        <v>37622</v>
      </c>
      <c r="E143" s="262">
        <v>46022</v>
      </c>
      <c r="F143" s="264"/>
      <c r="G143" s="264"/>
      <c r="H143" s="264" t="s">
        <v>819</v>
      </c>
    </row>
    <row r="144" spans="1:8" x14ac:dyDescent="0.15">
      <c r="A144" s="264">
        <v>44</v>
      </c>
      <c r="B144" s="264" t="s">
        <v>1081</v>
      </c>
      <c r="C144" s="264"/>
      <c r="D144" s="262">
        <v>37622</v>
      </c>
      <c r="E144" s="262">
        <v>46022</v>
      </c>
      <c r="F144" s="264"/>
      <c r="G144" s="264"/>
      <c r="H144" s="264" t="s">
        <v>819</v>
      </c>
    </row>
    <row r="145" spans="1:8" x14ac:dyDescent="0.15">
      <c r="A145" s="264">
        <v>45</v>
      </c>
      <c r="B145" s="264" t="s">
        <v>1082</v>
      </c>
      <c r="C145" s="264"/>
      <c r="D145" s="262">
        <v>37622</v>
      </c>
      <c r="E145" s="262">
        <v>46022</v>
      </c>
      <c r="F145" s="264"/>
      <c r="G145" s="264"/>
      <c r="H145" s="264" t="s">
        <v>819</v>
      </c>
    </row>
    <row r="146" spans="1:8" x14ac:dyDescent="0.15">
      <c r="A146" s="264">
        <v>46</v>
      </c>
      <c r="B146" s="264" t="s">
        <v>1083</v>
      </c>
      <c r="C146" s="264"/>
      <c r="D146" s="262">
        <v>37622</v>
      </c>
      <c r="E146" s="262">
        <v>46022</v>
      </c>
      <c r="F146" s="264"/>
      <c r="G146" s="264"/>
      <c r="H146" s="264" t="s">
        <v>819</v>
      </c>
    </row>
    <row r="147" spans="1:8" x14ac:dyDescent="0.15">
      <c r="A147" s="264">
        <v>47</v>
      </c>
      <c r="B147" s="264" t="s">
        <v>1084</v>
      </c>
      <c r="C147" s="264"/>
      <c r="D147" s="262">
        <v>37622</v>
      </c>
      <c r="E147" s="262">
        <v>46022</v>
      </c>
      <c r="F147" s="264"/>
      <c r="G147" s="264"/>
      <c r="H147" s="264" t="s">
        <v>819</v>
      </c>
    </row>
    <row r="148" spans="1:8" x14ac:dyDescent="0.15">
      <c r="A148" s="264">
        <v>48</v>
      </c>
      <c r="B148" s="264" t="s">
        <v>1085</v>
      </c>
      <c r="C148" s="264"/>
      <c r="D148" s="262">
        <v>37622</v>
      </c>
      <c r="E148" s="262">
        <v>46022</v>
      </c>
      <c r="F148" s="264"/>
      <c r="G148" s="264"/>
      <c r="H148" s="264" t="s">
        <v>819</v>
      </c>
    </row>
    <row r="149" spans="1:8" x14ac:dyDescent="0.15">
      <c r="A149" s="264">
        <v>49</v>
      </c>
      <c r="B149" s="264" t="s">
        <v>1086</v>
      </c>
      <c r="C149" s="264"/>
      <c r="D149" s="262">
        <v>37622</v>
      </c>
      <c r="E149" s="262">
        <v>46022</v>
      </c>
      <c r="F149" s="264"/>
      <c r="G149" s="264"/>
      <c r="H149" s="264" t="s">
        <v>819</v>
      </c>
    </row>
    <row r="150" spans="1:8" x14ac:dyDescent="0.15">
      <c r="A150" s="264">
        <v>50</v>
      </c>
      <c r="B150" s="264" t="s">
        <v>1087</v>
      </c>
      <c r="C150" s="264"/>
      <c r="D150" s="262">
        <v>37622</v>
      </c>
      <c r="E150" s="262">
        <v>46022</v>
      </c>
      <c r="F150" s="264"/>
      <c r="G150" s="264"/>
      <c r="H150" s="264" t="s">
        <v>819</v>
      </c>
    </row>
    <row r="151" spans="1:8" x14ac:dyDescent="0.15">
      <c r="A151" s="264">
        <v>51</v>
      </c>
      <c r="B151" s="264" t="s">
        <v>1088</v>
      </c>
      <c r="C151" s="264"/>
      <c r="D151" s="262">
        <v>37622</v>
      </c>
      <c r="E151" s="262">
        <v>46022</v>
      </c>
      <c r="F151" s="264"/>
      <c r="G151" s="264"/>
      <c r="H151" s="264" t="s">
        <v>819</v>
      </c>
    </row>
    <row r="152" spans="1:8" x14ac:dyDescent="0.15">
      <c r="A152" s="264">
        <v>52</v>
      </c>
      <c r="B152" s="264" t="s">
        <v>1089</v>
      </c>
      <c r="C152" s="264"/>
      <c r="D152" s="262">
        <v>37622</v>
      </c>
      <c r="E152" s="262">
        <v>46022</v>
      </c>
      <c r="F152" s="264"/>
      <c r="G152" s="264"/>
      <c r="H152" s="264" t="s">
        <v>819</v>
      </c>
    </row>
    <row r="153" spans="1:8" x14ac:dyDescent="0.15">
      <c r="A153" s="264">
        <v>53</v>
      </c>
      <c r="B153" s="264" t="s">
        <v>1090</v>
      </c>
      <c r="C153" s="264"/>
      <c r="D153" s="262">
        <v>37622</v>
      </c>
      <c r="E153" s="262">
        <v>46022</v>
      </c>
      <c r="F153" s="264"/>
      <c r="G153" s="264"/>
      <c r="H153" s="264" t="s">
        <v>819</v>
      </c>
    </row>
    <row r="154" spans="1:8" x14ac:dyDescent="0.15">
      <c r="A154" s="264">
        <v>54</v>
      </c>
      <c r="B154" s="264" t="s">
        <v>1091</v>
      </c>
      <c r="C154" s="264"/>
      <c r="D154" s="262">
        <v>37622</v>
      </c>
      <c r="E154" s="262">
        <v>46022</v>
      </c>
      <c r="F154" s="264"/>
      <c r="G154" s="264"/>
      <c r="H154" s="264" t="s">
        <v>819</v>
      </c>
    </row>
    <row r="155" spans="1:8" x14ac:dyDescent="0.15">
      <c r="A155" s="264">
        <v>55</v>
      </c>
      <c r="B155" s="264" t="s">
        <v>1092</v>
      </c>
      <c r="C155" s="264"/>
      <c r="D155" s="262">
        <v>37622</v>
      </c>
      <c r="E155" s="262">
        <v>46022</v>
      </c>
      <c r="F155" s="264"/>
      <c r="G155" s="264"/>
      <c r="H155" s="264" t="s">
        <v>819</v>
      </c>
    </row>
    <row r="156" spans="1:8" x14ac:dyDescent="0.15">
      <c r="A156" s="264">
        <v>56</v>
      </c>
      <c r="B156" s="264" t="s">
        <v>1093</v>
      </c>
      <c r="C156" s="264"/>
      <c r="D156" s="262">
        <v>37622</v>
      </c>
      <c r="E156" s="262">
        <v>46022</v>
      </c>
      <c r="F156" s="264"/>
      <c r="G156" s="264"/>
      <c r="H156" s="264" t="s">
        <v>819</v>
      </c>
    </row>
    <row r="157" spans="1:8" x14ac:dyDescent="0.15">
      <c r="A157" s="264">
        <v>57</v>
      </c>
      <c r="B157" s="264" t="s">
        <v>1094</v>
      </c>
      <c r="C157" s="264"/>
      <c r="D157" s="262">
        <v>37622</v>
      </c>
      <c r="E157" s="262">
        <v>46022</v>
      </c>
      <c r="F157" s="264"/>
      <c r="G157" s="264"/>
      <c r="H157" s="264" t="s">
        <v>819</v>
      </c>
    </row>
    <row r="158" spans="1:8" x14ac:dyDescent="0.15">
      <c r="A158" s="264">
        <v>58</v>
      </c>
      <c r="B158" s="264" t="s">
        <v>1095</v>
      </c>
      <c r="C158" s="264"/>
      <c r="D158" s="262">
        <v>37622</v>
      </c>
      <c r="E158" s="262">
        <v>46022</v>
      </c>
      <c r="F158" s="264"/>
      <c r="G158" s="264"/>
      <c r="H158" s="264" t="s">
        <v>819</v>
      </c>
    </row>
    <row r="159" spans="1:8" x14ac:dyDescent="0.15">
      <c r="A159" s="264">
        <v>59</v>
      </c>
      <c r="B159" s="264" t="s">
        <v>1096</v>
      </c>
      <c r="C159" s="264"/>
      <c r="D159" s="262">
        <v>37622</v>
      </c>
      <c r="E159" s="262">
        <v>46022</v>
      </c>
      <c r="F159" s="264"/>
      <c r="G159" s="264"/>
      <c r="H159" s="264" t="s">
        <v>819</v>
      </c>
    </row>
    <row r="160" spans="1:8" x14ac:dyDescent="0.15">
      <c r="A160" s="264">
        <v>60</v>
      </c>
      <c r="B160" s="264" t="s">
        <v>1097</v>
      </c>
      <c r="C160" s="264"/>
      <c r="D160" s="262">
        <v>37622</v>
      </c>
      <c r="E160" s="262">
        <v>46022</v>
      </c>
      <c r="F160" s="264"/>
      <c r="G160" s="264"/>
      <c r="H160" s="264" t="s">
        <v>819</v>
      </c>
    </row>
    <row r="161" spans="1:8" x14ac:dyDescent="0.15">
      <c r="A161" s="264">
        <v>61</v>
      </c>
      <c r="B161" s="264" t="s">
        <v>1098</v>
      </c>
      <c r="C161" s="264"/>
      <c r="D161" s="262">
        <v>37622</v>
      </c>
      <c r="E161" s="262">
        <v>46022</v>
      </c>
      <c r="F161" s="264"/>
      <c r="G161" s="264"/>
      <c r="H161" s="264" t="s">
        <v>819</v>
      </c>
    </row>
    <row r="162" spans="1:8" x14ac:dyDescent="0.15">
      <c r="A162" s="264">
        <v>62</v>
      </c>
      <c r="B162" s="264" t="s">
        <v>1099</v>
      </c>
      <c r="C162" s="264"/>
      <c r="D162" s="262">
        <v>37622</v>
      </c>
      <c r="E162" s="262">
        <v>46022</v>
      </c>
      <c r="F162" s="264"/>
      <c r="G162" s="264"/>
      <c r="H162" s="264" t="s">
        <v>819</v>
      </c>
    </row>
    <row r="163" spans="1:8" x14ac:dyDescent="0.15">
      <c r="A163" s="264">
        <v>63</v>
      </c>
      <c r="B163" s="264" t="s">
        <v>1100</v>
      </c>
      <c r="C163" s="264"/>
      <c r="D163" s="262">
        <v>37622</v>
      </c>
      <c r="E163" s="262">
        <v>46022</v>
      </c>
      <c r="F163" s="264"/>
      <c r="G163" s="264"/>
      <c r="H163" s="264" t="s">
        <v>819</v>
      </c>
    </row>
    <row r="164" spans="1:8" x14ac:dyDescent="0.15">
      <c r="A164" s="264">
        <v>64</v>
      </c>
      <c r="B164" s="264" t="s">
        <v>1101</v>
      </c>
      <c r="C164" s="264"/>
      <c r="D164" s="262">
        <v>37622</v>
      </c>
      <c r="E164" s="262">
        <v>46022</v>
      </c>
      <c r="F164" s="264"/>
      <c r="G164" s="264"/>
      <c r="H164" s="264" t="s">
        <v>819</v>
      </c>
    </row>
    <row r="165" spans="1:8" x14ac:dyDescent="0.15">
      <c r="A165" s="264">
        <v>65</v>
      </c>
      <c r="B165" s="264" t="s">
        <v>1102</v>
      </c>
      <c r="C165" s="264"/>
      <c r="D165" s="262">
        <v>37622</v>
      </c>
      <c r="E165" s="262">
        <v>46022</v>
      </c>
      <c r="F165" s="264"/>
      <c r="G165" s="264"/>
      <c r="H165" s="264" t="s">
        <v>819</v>
      </c>
    </row>
    <row r="166" spans="1:8" x14ac:dyDescent="0.15">
      <c r="A166" s="264">
        <v>66</v>
      </c>
      <c r="B166" s="264" t="s">
        <v>1103</v>
      </c>
      <c r="C166" s="264"/>
      <c r="D166" s="262">
        <v>37622</v>
      </c>
      <c r="E166" s="262">
        <v>46022</v>
      </c>
      <c r="F166" s="264"/>
      <c r="G166" s="264"/>
      <c r="H166" s="264" t="s">
        <v>819</v>
      </c>
    </row>
    <row r="167" spans="1:8" x14ac:dyDescent="0.15">
      <c r="A167" s="264">
        <v>67</v>
      </c>
      <c r="B167" s="264" t="s">
        <v>1104</v>
      </c>
      <c r="C167" s="264"/>
      <c r="D167" s="262">
        <v>37622</v>
      </c>
      <c r="E167" s="262">
        <v>46022</v>
      </c>
      <c r="F167" s="264"/>
      <c r="G167" s="264"/>
      <c r="H167" s="264" t="s">
        <v>819</v>
      </c>
    </row>
    <row r="168" spans="1:8" x14ac:dyDescent="0.15">
      <c r="A168" s="264">
        <v>68</v>
      </c>
      <c r="B168" s="264" t="s">
        <v>1105</v>
      </c>
      <c r="C168" s="264"/>
      <c r="D168" s="262">
        <v>37622</v>
      </c>
      <c r="E168" s="262">
        <v>46022</v>
      </c>
      <c r="F168" s="264"/>
      <c r="G168" s="264"/>
      <c r="H168" s="264" t="s">
        <v>819</v>
      </c>
    </row>
    <row r="169" spans="1:8" x14ac:dyDescent="0.15">
      <c r="A169" s="264">
        <v>69</v>
      </c>
      <c r="B169" s="264" t="s">
        <v>1106</v>
      </c>
      <c r="C169" s="264"/>
      <c r="D169" s="262">
        <v>37622</v>
      </c>
      <c r="E169" s="262">
        <v>46022</v>
      </c>
      <c r="F169" s="264"/>
      <c r="G169" s="264"/>
      <c r="H169" s="264" t="s">
        <v>819</v>
      </c>
    </row>
    <row r="170" spans="1:8" x14ac:dyDescent="0.15">
      <c r="A170" s="264">
        <v>70</v>
      </c>
      <c r="B170" s="264" t="s">
        <v>1107</v>
      </c>
      <c r="C170" s="264"/>
      <c r="D170" s="262">
        <v>37622</v>
      </c>
      <c r="E170" s="262">
        <v>46022</v>
      </c>
      <c r="F170" s="264"/>
      <c r="G170" s="264"/>
      <c r="H170" s="264" t="s">
        <v>819</v>
      </c>
    </row>
    <row r="171" spans="1:8" x14ac:dyDescent="0.15">
      <c r="A171" s="264">
        <v>71</v>
      </c>
      <c r="B171" s="264" t="s">
        <v>1108</v>
      </c>
      <c r="C171" s="264"/>
      <c r="D171" s="262">
        <v>37622</v>
      </c>
      <c r="E171" s="262">
        <v>46022</v>
      </c>
      <c r="F171" s="264"/>
      <c r="G171" s="264"/>
      <c r="H171" s="264" t="s">
        <v>819</v>
      </c>
    </row>
    <row r="172" spans="1:8" x14ac:dyDescent="0.15">
      <c r="A172" s="264">
        <v>72</v>
      </c>
      <c r="B172" s="264" t="s">
        <v>1109</v>
      </c>
      <c r="C172" s="264"/>
      <c r="D172" s="262">
        <v>37622</v>
      </c>
      <c r="E172" s="262">
        <v>46022</v>
      </c>
      <c r="F172" s="264"/>
      <c r="G172" s="264"/>
      <c r="H172" s="264" t="s">
        <v>819</v>
      </c>
    </row>
    <row r="173" spans="1:8" x14ac:dyDescent="0.15">
      <c r="A173" s="264">
        <v>73</v>
      </c>
      <c r="B173" s="264" t="s">
        <v>1110</v>
      </c>
      <c r="C173" s="264"/>
      <c r="D173" s="262">
        <v>37622</v>
      </c>
      <c r="E173" s="262">
        <v>46022</v>
      </c>
      <c r="F173" s="264"/>
      <c r="G173" s="264"/>
      <c r="H173" s="264" t="s">
        <v>819</v>
      </c>
    </row>
    <row r="174" spans="1:8" x14ac:dyDescent="0.15">
      <c r="A174" s="264">
        <v>74</v>
      </c>
      <c r="B174" s="264" t="s">
        <v>1111</v>
      </c>
      <c r="C174" s="264"/>
      <c r="D174" s="262">
        <v>37622</v>
      </c>
      <c r="E174" s="262">
        <v>46022</v>
      </c>
      <c r="F174" s="264"/>
      <c r="G174" s="264"/>
      <c r="H174" s="264" t="s">
        <v>819</v>
      </c>
    </row>
    <row r="175" spans="1:8" x14ac:dyDescent="0.15">
      <c r="A175" s="264">
        <v>75</v>
      </c>
      <c r="B175" s="264" t="s">
        <v>1112</v>
      </c>
      <c r="C175" s="264"/>
      <c r="D175" s="262">
        <v>37622</v>
      </c>
      <c r="E175" s="262">
        <v>46022</v>
      </c>
      <c r="F175" s="264"/>
      <c r="G175" s="264"/>
      <c r="H175" s="264" t="s">
        <v>819</v>
      </c>
    </row>
    <row r="176" spans="1:8" x14ac:dyDescent="0.15">
      <c r="A176" s="264">
        <v>76</v>
      </c>
      <c r="B176" s="264" t="s">
        <v>1113</v>
      </c>
      <c r="C176" s="264"/>
      <c r="D176" s="262">
        <v>37622</v>
      </c>
      <c r="E176" s="262">
        <v>46022</v>
      </c>
      <c r="F176" s="264"/>
      <c r="G176" s="264"/>
      <c r="H176" s="264" t="s">
        <v>819</v>
      </c>
    </row>
    <row r="177" spans="1:8" x14ac:dyDescent="0.15">
      <c r="A177" s="264">
        <v>77</v>
      </c>
      <c r="B177" s="264" t="s">
        <v>1114</v>
      </c>
      <c r="C177" s="264"/>
      <c r="D177" s="262">
        <v>37622</v>
      </c>
      <c r="E177" s="262">
        <v>46022</v>
      </c>
      <c r="F177" s="264"/>
      <c r="G177" s="264"/>
      <c r="H177" s="264" t="s">
        <v>819</v>
      </c>
    </row>
    <row r="178" spans="1:8" x14ac:dyDescent="0.15">
      <c r="A178" s="264">
        <v>78</v>
      </c>
      <c r="B178" s="264" t="s">
        <v>1115</v>
      </c>
      <c r="C178" s="264"/>
      <c r="D178" s="262">
        <v>37622</v>
      </c>
      <c r="E178" s="262">
        <v>46022</v>
      </c>
      <c r="F178" s="264"/>
      <c r="G178" s="264"/>
      <c r="H178" s="264" t="s">
        <v>819</v>
      </c>
    </row>
    <row r="179" spans="1:8" x14ac:dyDescent="0.15">
      <c r="A179" s="264">
        <v>79</v>
      </c>
      <c r="B179" s="264" t="s">
        <v>1116</v>
      </c>
      <c r="C179" s="264"/>
      <c r="D179" s="262">
        <v>37622</v>
      </c>
      <c r="E179" s="262">
        <v>46022</v>
      </c>
      <c r="F179" s="264"/>
      <c r="G179" s="264"/>
      <c r="H179" s="264" t="s">
        <v>819</v>
      </c>
    </row>
    <row r="180" spans="1:8" x14ac:dyDescent="0.15">
      <c r="A180" s="264">
        <v>80</v>
      </c>
      <c r="B180" s="264" t="s">
        <v>1117</v>
      </c>
      <c r="C180" s="264"/>
      <c r="D180" s="262">
        <v>37622</v>
      </c>
      <c r="E180" s="262">
        <v>46022</v>
      </c>
      <c r="F180" s="264"/>
      <c r="G180" s="264"/>
      <c r="H180" s="264" t="s">
        <v>819</v>
      </c>
    </row>
    <row r="181" spans="1:8" x14ac:dyDescent="0.15">
      <c r="A181" s="264">
        <v>81</v>
      </c>
      <c r="B181" s="264" t="s">
        <v>1118</v>
      </c>
      <c r="C181" s="264"/>
      <c r="D181" s="262">
        <v>37622</v>
      </c>
      <c r="E181" s="262">
        <v>46022</v>
      </c>
      <c r="F181" s="264"/>
      <c r="G181" s="264"/>
      <c r="H181" s="264" t="s">
        <v>819</v>
      </c>
    </row>
    <row r="182" spans="1:8" x14ac:dyDescent="0.15">
      <c r="A182" s="264">
        <v>82</v>
      </c>
      <c r="B182" s="264" t="s">
        <v>1119</v>
      </c>
      <c r="C182" s="264"/>
      <c r="D182" s="262">
        <v>37622</v>
      </c>
      <c r="E182" s="262">
        <v>46022</v>
      </c>
      <c r="F182" s="264"/>
      <c r="G182" s="264"/>
      <c r="H182" s="264" t="s">
        <v>819</v>
      </c>
    </row>
    <row r="183" spans="1:8" x14ac:dyDescent="0.15">
      <c r="A183" s="264">
        <v>83</v>
      </c>
      <c r="B183" s="264" t="s">
        <v>1120</v>
      </c>
      <c r="C183" s="264"/>
      <c r="D183" s="262">
        <v>37622</v>
      </c>
      <c r="E183" s="262">
        <v>46022</v>
      </c>
      <c r="F183" s="264"/>
      <c r="G183" s="264"/>
      <c r="H183" s="264" t="s">
        <v>819</v>
      </c>
    </row>
    <row r="184" spans="1:8" x14ac:dyDescent="0.15">
      <c r="A184" s="264">
        <v>84</v>
      </c>
      <c r="B184" s="264" t="s">
        <v>1121</v>
      </c>
      <c r="C184" s="264"/>
      <c r="D184" s="262">
        <v>37622</v>
      </c>
      <c r="E184" s="262">
        <v>46022</v>
      </c>
      <c r="F184" s="264"/>
      <c r="G184" s="264"/>
      <c r="H184" s="264" t="s">
        <v>819</v>
      </c>
    </row>
    <row r="185" spans="1:8" x14ac:dyDescent="0.15">
      <c r="A185" s="264">
        <v>85</v>
      </c>
      <c r="B185" s="264" t="s">
        <v>1122</v>
      </c>
      <c r="C185" s="264"/>
      <c r="D185" s="262">
        <v>37622</v>
      </c>
      <c r="E185" s="262">
        <v>46022</v>
      </c>
      <c r="F185" s="264"/>
      <c r="G185" s="264"/>
      <c r="H185" s="264" t="s">
        <v>819</v>
      </c>
    </row>
    <row r="186" spans="1:8" x14ac:dyDescent="0.15">
      <c r="A186" s="264">
        <v>86</v>
      </c>
      <c r="B186" s="264" t="s">
        <v>1123</v>
      </c>
      <c r="C186" s="264"/>
      <c r="D186" s="262">
        <v>37622</v>
      </c>
      <c r="E186" s="262">
        <v>46022</v>
      </c>
      <c r="F186" s="264"/>
      <c r="G186" s="264"/>
      <c r="H186" s="264" t="s">
        <v>819</v>
      </c>
    </row>
    <row r="187" spans="1:8" x14ac:dyDescent="0.15">
      <c r="A187" s="264">
        <v>87</v>
      </c>
      <c r="B187" s="264" t="s">
        <v>1124</v>
      </c>
      <c r="C187" s="264"/>
      <c r="D187" s="262">
        <v>37622</v>
      </c>
      <c r="E187" s="262">
        <v>46022</v>
      </c>
      <c r="F187" s="264"/>
      <c r="G187" s="264"/>
      <c r="H187" s="264" t="s">
        <v>819</v>
      </c>
    </row>
    <row r="188" spans="1:8" x14ac:dyDescent="0.15">
      <c r="A188" s="264">
        <v>88</v>
      </c>
      <c r="B188" s="264" t="s">
        <v>1125</v>
      </c>
      <c r="C188" s="264"/>
      <c r="D188" s="262">
        <v>37622</v>
      </c>
      <c r="E188" s="262">
        <v>46022</v>
      </c>
      <c r="F188" s="264"/>
      <c r="G188" s="264"/>
      <c r="H188" s="264" t="s">
        <v>819</v>
      </c>
    </row>
    <row r="189" spans="1:8" x14ac:dyDescent="0.15">
      <c r="A189" s="264">
        <v>89</v>
      </c>
      <c r="B189" s="264" t="s">
        <v>1126</v>
      </c>
      <c r="C189" s="264"/>
      <c r="D189" s="262">
        <v>37622</v>
      </c>
      <c r="E189" s="262">
        <v>46022</v>
      </c>
      <c r="F189" s="264"/>
      <c r="G189" s="264"/>
      <c r="H189" s="264" t="s">
        <v>819</v>
      </c>
    </row>
    <row r="190" spans="1:8" x14ac:dyDescent="0.15">
      <c r="A190" s="264">
        <v>90</v>
      </c>
      <c r="B190" s="264" t="s">
        <v>1127</v>
      </c>
      <c r="C190" s="264"/>
      <c r="D190" s="262">
        <v>37622</v>
      </c>
      <c r="E190" s="262">
        <v>46022</v>
      </c>
      <c r="F190" s="264"/>
      <c r="G190" s="264"/>
      <c r="H190" s="264" t="s">
        <v>819</v>
      </c>
    </row>
    <row r="191" spans="1:8" x14ac:dyDescent="0.15">
      <c r="A191" s="264">
        <v>91</v>
      </c>
      <c r="B191" s="264" t="s">
        <v>1128</v>
      </c>
      <c r="C191" s="264"/>
      <c r="D191" s="262">
        <v>37622</v>
      </c>
      <c r="E191" s="262">
        <v>46022</v>
      </c>
      <c r="F191" s="264"/>
      <c r="G191" s="264"/>
      <c r="H191" s="264" t="s">
        <v>819</v>
      </c>
    </row>
    <row r="192" spans="1:8" x14ac:dyDescent="0.15">
      <c r="A192" s="264">
        <v>92</v>
      </c>
      <c r="B192" s="264" t="s">
        <v>1129</v>
      </c>
      <c r="C192" s="264"/>
      <c r="D192" s="262">
        <v>37622</v>
      </c>
      <c r="E192" s="262">
        <v>46022</v>
      </c>
      <c r="F192" s="264"/>
      <c r="G192" s="264"/>
      <c r="H192" s="264" t="s">
        <v>819</v>
      </c>
    </row>
    <row r="193" spans="1:8" x14ac:dyDescent="0.15">
      <c r="A193" s="264">
        <v>93</v>
      </c>
      <c r="B193" s="264" t="s">
        <v>1130</v>
      </c>
      <c r="C193" s="264"/>
      <c r="D193" s="262">
        <v>37622</v>
      </c>
      <c r="E193" s="262">
        <v>46022</v>
      </c>
      <c r="F193" s="264"/>
      <c r="G193" s="264"/>
      <c r="H193" s="264" t="s">
        <v>819</v>
      </c>
    </row>
    <row r="194" spans="1:8" x14ac:dyDescent="0.15">
      <c r="A194" s="264">
        <v>94</v>
      </c>
      <c r="B194" s="264" t="s">
        <v>1131</v>
      </c>
      <c r="C194" s="264"/>
      <c r="D194" s="262">
        <v>37622</v>
      </c>
      <c r="E194" s="262">
        <v>46022</v>
      </c>
      <c r="F194" s="264"/>
      <c r="G194" s="264"/>
      <c r="H194" s="264" t="s">
        <v>819</v>
      </c>
    </row>
    <row r="195" spans="1:8" x14ac:dyDescent="0.15">
      <c r="A195" s="264">
        <v>95</v>
      </c>
      <c r="B195" s="264" t="s">
        <v>1132</v>
      </c>
      <c r="C195" s="264"/>
      <c r="D195" s="262">
        <v>37622</v>
      </c>
      <c r="E195" s="262">
        <v>46022</v>
      </c>
      <c r="F195" s="264"/>
      <c r="G195" s="264"/>
      <c r="H195" s="264" t="s">
        <v>819</v>
      </c>
    </row>
    <row r="196" spans="1:8" x14ac:dyDescent="0.15">
      <c r="A196" s="264">
        <v>96</v>
      </c>
      <c r="B196" s="264" t="s">
        <v>1133</v>
      </c>
      <c r="C196" s="264"/>
      <c r="D196" s="262">
        <v>37622</v>
      </c>
      <c r="E196" s="262">
        <v>46022</v>
      </c>
      <c r="F196" s="264"/>
      <c r="G196" s="264"/>
      <c r="H196" s="264" t="s">
        <v>819</v>
      </c>
    </row>
    <row r="197" spans="1:8" x14ac:dyDescent="0.15">
      <c r="A197" s="264">
        <v>97</v>
      </c>
      <c r="B197" s="264" t="s">
        <v>1134</v>
      </c>
      <c r="C197" s="264"/>
      <c r="D197" s="262">
        <v>37622</v>
      </c>
      <c r="E197" s="262">
        <v>46022</v>
      </c>
      <c r="F197" s="264"/>
      <c r="G197" s="264"/>
      <c r="H197" s="264" t="s">
        <v>819</v>
      </c>
    </row>
    <row r="198" spans="1:8" x14ac:dyDescent="0.15">
      <c r="A198" s="264">
        <v>98</v>
      </c>
      <c r="B198" s="264" t="s">
        <v>1135</v>
      </c>
      <c r="C198" s="264"/>
      <c r="D198" s="262">
        <v>37622</v>
      </c>
      <c r="E198" s="262">
        <v>46022</v>
      </c>
      <c r="F198" s="264"/>
      <c r="G198" s="264"/>
      <c r="H198" s="264" t="s">
        <v>819</v>
      </c>
    </row>
    <row r="199" spans="1:8" x14ac:dyDescent="0.15">
      <c r="A199" s="264">
        <v>99</v>
      </c>
      <c r="B199" s="264" t="s">
        <v>1136</v>
      </c>
      <c r="C199" s="264"/>
      <c r="D199" s="262">
        <v>37622</v>
      </c>
      <c r="E199" s="262">
        <v>46022</v>
      </c>
      <c r="F199" s="264"/>
      <c r="G199" s="264"/>
      <c r="H199" s="264" t="s">
        <v>819</v>
      </c>
    </row>
    <row r="200" spans="1:8" x14ac:dyDescent="0.15">
      <c r="A200" s="264" t="s">
        <v>1137</v>
      </c>
      <c r="B200" s="264" t="s">
        <v>1138</v>
      </c>
      <c r="C200" s="264"/>
      <c r="D200" s="262">
        <v>23012</v>
      </c>
      <c r="E200" s="262">
        <v>46022</v>
      </c>
      <c r="F200" s="264" t="s">
        <v>409</v>
      </c>
      <c r="G200" s="264" t="s">
        <v>409</v>
      </c>
      <c r="H200" s="264" t="s">
        <v>819</v>
      </c>
    </row>
    <row r="201" spans="1:8" x14ac:dyDescent="0.15">
      <c r="A201" s="264" t="s">
        <v>1139</v>
      </c>
      <c r="B201" s="264" t="s">
        <v>1140</v>
      </c>
      <c r="C201" s="264"/>
      <c r="D201" s="262">
        <v>23791</v>
      </c>
      <c r="E201" s="262">
        <v>46022</v>
      </c>
      <c r="F201" s="264" t="s">
        <v>413</v>
      </c>
      <c r="G201" s="264" t="s">
        <v>413</v>
      </c>
      <c r="H201" s="264" t="s">
        <v>819</v>
      </c>
    </row>
    <row r="202" spans="1:8" x14ac:dyDescent="0.15">
      <c r="A202" s="264" t="s">
        <v>1141</v>
      </c>
      <c r="B202" s="264" t="s">
        <v>1142</v>
      </c>
      <c r="C202" s="264"/>
      <c r="D202" s="262">
        <v>33337</v>
      </c>
      <c r="E202" s="262">
        <v>46022</v>
      </c>
      <c r="F202" s="264" t="s">
        <v>411</v>
      </c>
      <c r="G202" s="264" t="s">
        <v>411</v>
      </c>
      <c r="H202" s="264" t="s">
        <v>819</v>
      </c>
    </row>
    <row r="203" spans="1:8" x14ac:dyDescent="0.15">
      <c r="A203" s="264" t="s">
        <v>1143</v>
      </c>
      <c r="B203" s="264" t="s">
        <v>1144</v>
      </c>
      <c r="C203" s="264"/>
      <c r="D203" s="262">
        <v>23012</v>
      </c>
      <c r="E203" s="262">
        <v>46022</v>
      </c>
      <c r="F203" s="264" t="s">
        <v>1145</v>
      </c>
      <c r="G203" s="264" t="s">
        <v>1145</v>
      </c>
      <c r="H203" s="264" t="s">
        <v>819</v>
      </c>
    </row>
    <row r="204" spans="1:8" x14ac:dyDescent="0.15">
      <c r="A204" s="264" t="s">
        <v>1146</v>
      </c>
      <c r="B204" s="264" t="s">
        <v>1147</v>
      </c>
      <c r="C204" s="264">
        <v>5</v>
      </c>
      <c r="D204" s="262">
        <v>23012</v>
      </c>
      <c r="E204" s="262">
        <v>46022</v>
      </c>
      <c r="F204" s="264" t="s">
        <v>144</v>
      </c>
      <c r="G204" s="264" t="s">
        <v>144</v>
      </c>
      <c r="H204" s="264" t="s">
        <v>819</v>
      </c>
    </row>
    <row r="205" spans="1:8" x14ac:dyDescent="0.15">
      <c r="A205" s="264" t="s">
        <v>1148</v>
      </c>
      <c r="B205" s="264" t="s">
        <v>1149</v>
      </c>
      <c r="C205" s="264"/>
      <c r="D205" s="262">
        <v>23012</v>
      </c>
      <c r="E205" s="262">
        <v>33148</v>
      </c>
      <c r="F205" s="264"/>
      <c r="G205" s="264" t="s">
        <v>1150</v>
      </c>
      <c r="H205" s="264" t="s">
        <v>935</v>
      </c>
    </row>
    <row r="206" spans="1:8" x14ac:dyDescent="0.15">
      <c r="A206" s="264" t="s">
        <v>1151</v>
      </c>
      <c r="B206" s="264" t="s">
        <v>1152</v>
      </c>
      <c r="C206" s="264"/>
      <c r="D206" s="262">
        <v>23012</v>
      </c>
      <c r="E206" s="262">
        <v>46022</v>
      </c>
      <c r="F206" s="264" t="s">
        <v>283</v>
      </c>
      <c r="G206" s="264" t="s">
        <v>283</v>
      </c>
      <c r="H206" s="264" t="s">
        <v>819</v>
      </c>
    </row>
    <row r="207" spans="1:8" x14ac:dyDescent="0.15">
      <c r="A207" s="264" t="s">
        <v>1153</v>
      </c>
      <c r="B207" s="264" t="s">
        <v>1154</v>
      </c>
      <c r="C207" s="264"/>
      <c r="D207" s="262">
        <v>23012</v>
      </c>
      <c r="E207" s="262">
        <v>46022</v>
      </c>
      <c r="F207" s="264" t="s">
        <v>170</v>
      </c>
      <c r="G207" s="264" t="s">
        <v>170</v>
      </c>
      <c r="H207" s="264" t="s">
        <v>819</v>
      </c>
    </row>
    <row r="208" spans="1:8" x14ac:dyDescent="0.15">
      <c r="A208" s="264" t="s">
        <v>1155</v>
      </c>
      <c r="B208" s="264" t="s">
        <v>1155</v>
      </c>
      <c r="C208" s="264"/>
      <c r="D208" s="262">
        <v>23012</v>
      </c>
      <c r="E208" s="262">
        <v>46022</v>
      </c>
      <c r="F208" s="264"/>
      <c r="G208" s="264" t="s">
        <v>1156</v>
      </c>
      <c r="H208" s="264" t="s">
        <v>819</v>
      </c>
    </row>
    <row r="209" spans="1:8" x14ac:dyDescent="0.15">
      <c r="A209" s="264" t="s">
        <v>1157</v>
      </c>
      <c r="B209" s="264" t="s">
        <v>1158</v>
      </c>
      <c r="C209" s="264"/>
      <c r="D209" s="262">
        <v>28611</v>
      </c>
      <c r="E209" s="262">
        <v>35611</v>
      </c>
      <c r="F209" s="264"/>
      <c r="G209" s="264" t="s">
        <v>1159</v>
      </c>
      <c r="H209" s="264" t="s">
        <v>935</v>
      </c>
    </row>
    <row r="210" spans="1:8" x14ac:dyDescent="0.15">
      <c r="A210" s="264" t="s">
        <v>1160</v>
      </c>
      <c r="B210" s="264" t="s">
        <v>1161</v>
      </c>
      <c r="C210" s="264"/>
      <c r="D210" s="262">
        <v>23012</v>
      </c>
      <c r="E210" s="262">
        <v>46022</v>
      </c>
      <c r="F210" s="264" t="s">
        <v>145</v>
      </c>
      <c r="G210" s="264" t="s">
        <v>145</v>
      </c>
      <c r="H210" s="264" t="s">
        <v>819</v>
      </c>
    </row>
    <row r="211" spans="1:8" x14ac:dyDescent="0.15">
      <c r="A211" s="264" t="s">
        <v>531</v>
      </c>
      <c r="B211" s="264" t="s">
        <v>1162</v>
      </c>
      <c r="C211" s="264"/>
      <c r="D211" s="262">
        <v>23012</v>
      </c>
      <c r="E211" s="262">
        <v>46022</v>
      </c>
      <c r="F211" s="264" t="s">
        <v>412</v>
      </c>
      <c r="G211" s="264" t="s">
        <v>412</v>
      </c>
      <c r="H211" s="264" t="s">
        <v>819</v>
      </c>
    </row>
    <row r="212" spans="1:8" x14ac:dyDescent="0.15">
      <c r="A212" s="264" t="s">
        <v>1163</v>
      </c>
      <c r="B212" s="264" t="s">
        <v>1164</v>
      </c>
      <c r="C212" s="264"/>
      <c r="D212" s="262">
        <v>27067</v>
      </c>
      <c r="E212" s="262">
        <v>46022</v>
      </c>
      <c r="F212" s="264" t="s">
        <v>410</v>
      </c>
      <c r="G212" s="264" t="s">
        <v>410</v>
      </c>
      <c r="H212" s="264" t="s">
        <v>819</v>
      </c>
    </row>
    <row r="213" spans="1:8" x14ac:dyDescent="0.15">
      <c r="A213" s="264" t="s">
        <v>1165</v>
      </c>
      <c r="B213" s="264" t="s">
        <v>1166</v>
      </c>
      <c r="C213" s="264"/>
      <c r="D213" s="262">
        <v>23012</v>
      </c>
      <c r="E213" s="262">
        <v>46022</v>
      </c>
      <c r="F213" s="264" t="s">
        <v>1167</v>
      </c>
      <c r="G213" s="264" t="s">
        <v>1167</v>
      </c>
      <c r="H213" s="264" t="s">
        <v>819</v>
      </c>
    </row>
    <row r="214" spans="1:8" x14ac:dyDescent="0.15">
      <c r="A214" s="264" t="s">
        <v>1168</v>
      </c>
      <c r="B214" s="264" t="s">
        <v>1169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819</v>
      </c>
    </row>
    <row r="215" spans="1:8" x14ac:dyDescent="0.15">
      <c r="A215" s="264" t="s">
        <v>1170</v>
      </c>
      <c r="B215" s="264" t="s">
        <v>1171</v>
      </c>
      <c r="C215" s="264"/>
      <c r="D215" s="262">
        <v>23012</v>
      </c>
      <c r="E215" s="262">
        <v>46022</v>
      </c>
      <c r="F215" s="264" t="s">
        <v>171</v>
      </c>
      <c r="G215" s="264" t="s">
        <v>171</v>
      </c>
      <c r="H215" s="264" t="s">
        <v>819</v>
      </c>
    </row>
    <row r="216" spans="1:8" x14ac:dyDescent="0.15">
      <c r="A216" s="264" t="s">
        <v>1172</v>
      </c>
      <c r="B216" s="264" t="s">
        <v>1173</v>
      </c>
      <c r="C216" s="264"/>
      <c r="D216" s="262">
        <v>23012</v>
      </c>
      <c r="E216" s="262">
        <v>46022</v>
      </c>
      <c r="F216" s="264" t="s">
        <v>414</v>
      </c>
      <c r="G216" s="264" t="s">
        <v>414</v>
      </c>
      <c r="H216" s="264" t="s">
        <v>819</v>
      </c>
    </row>
    <row r="217" spans="1:8" x14ac:dyDescent="0.15">
      <c r="A217" s="264" t="s">
        <v>1174</v>
      </c>
      <c r="B217" s="264" t="s">
        <v>1175</v>
      </c>
      <c r="C217" s="264"/>
      <c r="D217" s="262">
        <v>27282</v>
      </c>
      <c r="E217" s="262">
        <v>46022</v>
      </c>
      <c r="F217" s="264" t="s">
        <v>416</v>
      </c>
      <c r="G217" s="264" t="s">
        <v>416</v>
      </c>
      <c r="H217" s="264" t="s">
        <v>819</v>
      </c>
    </row>
    <row r="218" spans="1:8" x14ac:dyDescent="0.15">
      <c r="A218" s="264" t="s">
        <v>1176</v>
      </c>
      <c r="B218" s="264" t="s">
        <v>1177</v>
      </c>
      <c r="C218" s="264"/>
      <c r="D218" s="262">
        <v>24108</v>
      </c>
      <c r="E218" s="262">
        <v>46022</v>
      </c>
      <c r="F218" s="264" t="s">
        <v>417</v>
      </c>
      <c r="G218" s="264" t="s">
        <v>417</v>
      </c>
      <c r="H218" s="264" t="s">
        <v>819</v>
      </c>
    </row>
    <row r="219" spans="1:8" x14ac:dyDescent="0.15">
      <c r="A219" s="264" t="s">
        <v>1178</v>
      </c>
      <c r="B219" s="264" t="s">
        <v>1179</v>
      </c>
      <c r="C219" s="264"/>
      <c r="D219" s="262">
        <v>23012</v>
      </c>
      <c r="E219" s="262">
        <v>46022</v>
      </c>
      <c r="F219" s="264" t="s">
        <v>418</v>
      </c>
      <c r="G219" s="264" t="s">
        <v>418</v>
      </c>
      <c r="H219" s="264" t="s">
        <v>819</v>
      </c>
    </row>
    <row r="220" spans="1:8" x14ac:dyDescent="0.15">
      <c r="A220" s="264" t="s">
        <v>1180</v>
      </c>
      <c r="B220" s="264" t="s">
        <v>1181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819</v>
      </c>
    </row>
    <row r="221" spans="1:8" x14ac:dyDescent="0.15">
      <c r="A221" s="264" t="s">
        <v>1182</v>
      </c>
      <c r="B221" s="264" t="s">
        <v>1183</v>
      </c>
      <c r="C221" s="264"/>
      <c r="D221" s="262">
        <v>23012</v>
      </c>
      <c r="E221" s="262">
        <v>46022</v>
      </c>
      <c r="F221" s="264" t="s">
        <v>172</v>
      </c>
      <c r="G221" s="264" t="s">
        <v>172</v>
      </c>
      <c r="H221" s="264" t="s">
        <v>819</v>
      </c>
    </row>
    <row r="222" spans="1:8" x14ac:dyDescent="0.15">
      <c r="A222" s="264" t="s">
        <v>1184</v>
      </c>
      <c r="B222" s="264" t="s">
        <v>1185</v>
      </c>
      <c r="C222" s="264"/>
      <c r="D222" s="262">
        <v>23012</v>
      </c>
      <c r="E222" s="262">
        <v>46022</v>
      </c>
      <c r="F222" s="264" t="s">
        <v>189</v>
      </c>
      <c r="G222" s="264" t="s">
        <v>189</v>
      </c>
      <c r="H222" s="264" t="s">
        <v>819</v>
      </c>
    </row>
    <row r="223" spans="1:8" x14ac:dyDescent="0.15">
      <c r="A223" s="264" t="s">
        <v>1186</v>
      </c>
      <c r="B223" s="264" t="s">
        <v>1187</v>
      </c>
      <c r="C223" s="264"/>
      <c r="D223" s="262">
        <v>23012</v>
      </c>
      <c r="E223" s="262">
        <v>46022</v>
      </c>
      <c r="F223" s="264" t="s">
        <v>146</v>
      </c>
      <c r="G223" s="264" t="s">
        <v>146</v>
      </c>
      <c r="H223" s="264" t="s">
        <v>819</v>
      </c>
    </row>
    <row r="224" spans="1:8" x14ac:dyDescent="0.15">
      <c r="A224" s="264" t="s">
        <v>1188</v>
      </c>
      <c r="B224" s="264" t="s">
        <v>1189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819</v>
      </c>
    </row>
    <row r="225" spans="1:8" x14ac:dyDescent="0.15">
      <c r="A225" s="264" t="s">
        <v>1190</v>
      </c>
      <c r="B225" s="264" t="s">
        <v>1191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819</v>
      </c>
    </row>
    <row r="226" spans="1:8" x14ac:dyDescent="0.15">
      <c r="A226" s="264" t="s">
        <v>1192</v>
      </c>
      <c r="B226" s="264" t="s">
        <v>1193</v>
      </c>
      <c r="C226" s="264"/>
      <c r="D226" s="262">
        <v>23012</v>
      </c>
      <c r="E226" s="262">
        <v>46022</v>
      </c>
      <c r="F226" s="264"/>
      <c r="G226" s="264" t="s">
        <v>1194</v>
      </c>
      <c r="H226" s="264" t="s">
        <v>819</v>
      </c>
    </row>
    <row r="227" spans="1:8" x14ac:dyDescent="0.15">
      <c r="A227" s="264" t="s">
        <v>1195</v>
      </c>
      <c r="B227" s="264" t="s">
        <v>1195</v>
      </c>
      <c r="C227" s="264"/>
      <c r="D227" s="262">
        <v>23012</v>
      </c>
      <c r="E227" s="262">
        <v>46022</v>
      </c>
      <c r="F227" s="264" t="s">
        <v>284</v>
      </c>
      <c r="G227" s="264" t="s">
        <v>284</v>
      </c>
      <c r="H227" s="264" t="s">
        <v>819</v>
      </c>
    </row>
    <row r="228" spans="1:8" x14ac:dyDescent="0.15">
      <c r="A228" s="264" t="s">
        <v>1196</v>
      </c>
      <c r="B228" s="264" t="s">
        <v>1196</v>
      </c>
      <c r="C228" s="264"/>
      <c r="D228" s="262">
        <v>23012</v>
      </c>
      <c r="E228" s="262">
        <v>46022</v>
      </c>
      <c r="F228" s="264" t="s">
        <v>285</v>
      </c>
      <c r="G228" s="264" t="s">
        <v>285</v>
      </c>
      <c r="H228" s="264" t="s">
        <v>819</v>
      </c>
    </row>
    <row r="229" spans="1:8" x14ac:dyDescent="0.15">
      <c r="A229" s="264" t="s">
        <v>1197</v>
      </c>
      <c r="B229" s="264" t="s">
        <v>1198</v>
      </c>
      <c r="C229" s="264"/>
      <c r="D229" s="262">
        <v>23012</v>
      </c>
      <c r="E229" s="262">
        <v>46022</v>
      </c>
      <c r="F229" s="264" t="s">
        <v>147</v>
      </c>
      <c r="G229" s="264" t="s">
        <v>147</v>
      </c>
      <c r="H229" s="264" t="s">
        <v>819</v>
      </c>
    </row>
    <row r="230" spans="1:8" x14ac:dyDescent="0.15">
      <c r="A230" s="264" t="s">
        <v>1199</v>
      </c>
      <c r="B230" s="264" t="s">
        <v>1200</v>
      </c>
      <c r="C230" s="264"/>
      <c r="D230" s="262">
        <v>23012</v>
      </c>
      <c r="E230" s="262">
        <v>46022</v>
      </c>
      <c r="F230" s="264" t="s">
        <v>173</v>
      </c>
      <c r="G230" s="264" t="s">
        <v>173</v>
      </c>
      <c r="H230" s="264" t="s">
        <v>819</v>
      </c>
    </row>
    <row r="231" spans="1:8" x14ac:dyDescent="0.15">
      <c r="A231" s="264" t="s">
        <v>1201</v>
      </c>
      <c r="B231" s="264" t="s">
        <v>1202</v>
      </c>
      <c r="C231" s="264"/>
      <c r="D231" s="262">
        <v>23012</v>
      </c>
      <c r="E231" s="262">
        <v>46022</v>
      </c>
      <c r="F231" s="264" t="s">
        <v>286</v>
      </c>
      <c r="G231" s="264" t="s">
        <v>286</v>
      </c>
      <c r="H231" s="264" t="s">
        <v>819</v>
      </c>
    </row>
    <row r="232" spans="1:8" x14ac:dyDescent="0.15">
      <c r="A232" s="264" t="s">
        <v>1203</v>
      </c>
      <c r="B232" s="264" t="s">
        <v>1204</v>
      </c>
      <c r="C232" s="264"/>
      <c r="D232" s="262">
        <v>23012</v>
      </c>
      <c r="E232" s="262">
        <v>46022</v>
      </c>
      <c r="F232" s="264" t="s">
        <v>148</v>
      </c>
      <c r="G232" s="264" t="s">
        <v>148</v>
      </c>
      <c r="H232" s="264" t="s">
        <v>819</v>
      </c>
    </row>
    <row r="233" spans="1:8" x14ac:dyDescent="0.15">
      <c r="A233" s="264" t="s">
        <v>1205</v>
      </c>
      <c r="B233" s="264" t="s">
        <v>1206</v>
      </c>
      <c r="C233" s="264"/>
      <c r="D233" s="262">
        <v>23012</v>
      </c>
      <c r="E233" s="262">
        <v>46022</v>
      </c>
      <c r="F233" s="264" t="s">
        <v>287</v>
      </c>
      <c r="G233" s="264" t="s">
        <v>287</v>
      </c>
      <c r="H233" s="264" t="s">
        <v>819</v>
      </c>
    </row>
    <row r="234" spans="1:8" x14ac:dyDescent="0.15">
      <c r="A234" s="264" t="s">
        <v>1207</v>
      </c>
      <c r="B234" s="264" t="s">
        <v>1208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819</v>
      </c>
    </row>
    <row r="235" spans="1:8" x14ac:dyDescent="0.15">
      <c r="A235" s="264" t="s">
        <v>1209</v>
      </c>
      <c r="B235" s="264" t="s">
        <v>1210</v>
      </c>
      <c r="C235" s="264">
        <v>3</v>
      </c>
      <c r="D235" s="262">
        <v>23012</v>
      </c>
      <c r="E235" s="262">
        <v>46022</v>
      </c>
      <c r="F235" s="264" t="s">
        <v>161</v>
      </c>
      <c r="G235" s="264" t="s">
        <v>161</v>
      </c>
      <c r="H235" s="264" t="s">
        <v>819</v>
      </c>
    </row>
    <row r="236" spans="1:8" x14ac:dyDescent="0.15">
      <c r="A236" s="264" t="s">
        <v>1211</v>
      </c>
      <c r="B236" s="264" t="s">
        <v>1212</v>
      </c>
      <c r="C236" s="264"/>
      <c r="D236" s="262">
        <v>23012</v>
      </c>
      <c r="E236" s="262">
        <v>46022</v>
      </c>
      <c r="F236" s="264" t="s">
        <v>174</v>
      </c>
      <c r="G236" s="264" t="s">
        <v>174</v>
      </c>
      <c r="H236" s="264" t="s">
        <v>819</v>
      </c>
    </row>
    <row r="237" spans="1:8" x14ac:dyDescent="0.15">
      <c r="A237" s="264" t="s">
        <v>1213</v>
      </c>
      <c r="B237" s="264" t="s">
        <v>1214</v>
      </c>
      <c r="C237" s="264"/>
      <c r="D237" s="262">
        <v>23012</v>
      </c>
      <c r="E237" s="262">
        <v>46022</v>
      </c>
      <c r="F237" s="264" t="s">
        <v>288</v>
      </c>
      <c r="G237" s="264" t="s">
        <v>288</v>
      </c>
      <c r="H237" s="264" t="s">
        <v>819</v>
      </c>
    </row>
    <row r="238" spans="1:8" x14ac:dyDescent="0.15">
      <c r="A238" s="264" t="s">
        <v>1215</v>
      </c>
      <c r="B238" s="264" t="s">
        <v>1216</v>
      </c>
      <c r="C238" s="264"/>
      <c r="D238" s="262">
        <v>33588</v>
      </c>
      <c r="E238" s="262">
        <v>46022</v>
      </c>
      <c r="F238" s="264" t="s">
        <v>273</v>
      </c>
      <c r="G238" s="264" t="s">
        <v>273</v>
      </c>
      <c r="H238" s="264" t="s">
        <v>819</v>
      </c>
    </row>
    <row r="239" spans="1:8" x14ac:dyDescent="0.15">
      <c r="A239" s="264" t="s">
        <v>1217</v>
      </c>
      <c r="B239" s="264" t="s">
        <v>1218</v>
      </c>
      <c r="C239" s="264"/>
      <c r="D239" s="262">
        <v>23012</v>
      </c>
      <c r="E239" s="262">
        <v>46022</v>
      </c>
      <c r="F239" s="264" t="s">
        <v>289</v>
      </c>
      <c r="G239" s="264" t="s">
        <v>289</v>
      </c>
      <c r="H239" s="264" t="s">
        <v>819</v>
      </c>
    </row>
    <row r="240" spans="1:8" x14ac:dyDescent="0.15">
      <c r="A240" s="264" t="s">
        <v>1219</v>
      </c>
      <c r="B240" s="264" t="s">
        <v>1220</v>
      </c>
      <c r="C240" s="264"/>
      <c r="D240" s="262">
        <v>29048</v>
      </c>
      <c r="E240" s="262">
        <v>46022</v>
      </c>
      <c r="F240" s="264" t="s">
        <v>465</v>
      </c>
      <c r="G240" s="264" t="s">
        <v>465</v>
      </c>
      <c r="H240" s="264" t="s">
        <v>819</v>
      </c>
    </row>
    <row r="241" spans="1:8" x14ac:dyDescent="0.15">
      <c r="A241" s="264" t="s">
        <v>1221</v>
      </c>
      <c r="B241" s="264" t="s">
        <v>1222</v>
      </c>
      <c r="C241" s="264"/>
      <c r="D241" s="262">
        <v>23012</v>
      </c>
      <c r="E241" s="262">
        <v>46022</v>
      </c>
      <c r="F241" s="264" t="s">
        <v>421</v>
      </c>
      <c r="G241" s="264" t="s">
        <v>421</v>
      </c>
      <c r="H241" s="264" t="s">
        <v>819</v>
      </c>
    </row>
    <row r="242" spans="1:8" x14ac:dyDescent="0.15">
      <c r="A242" s="264" t="s">
        <v>1223</v>
      </c>
      <c r="B242" s="264" t="s">
        <v>1224</v>
      </c>
      <c r="C242" s="264"/>
      <c r="D242" s="262">
        <v>23012</v>
      </c>
      <c r="E242" s="262">
        <v>46022</v>
      </c>
      <c r="F242" s="264" t="s">
        <v>274</v>
      </c>
      <c r="G242" s="264" t="s">
        <v>274</v>
      </c>
      <c r="H242" s="264" t="s">
        <v>819</v>
      </c>
    </row>
    <row r="243" spans="1:8" x14ac:dyDescent="0.15">
      <c r="A243" s="264" t="s">
        <v>1225</v>
      </c>
      <c r="B243" s="264" t="s">
        <v>1226</v>
      </c>
      <c r="C243" s="264"/>
      <c r="D243" s="262">
        <v>23012</v>
      </c>
      <c r="E243" s="262">
        <v>46022</v>
      </c>
      <c r="F243" s="264" t="s">
        <v>290</v>
      </c>
      <c r="G243" s="264" t="s">
        <v>290</v>
      </c>
      <c r="H243" s="264" t="s">
        <v>819</v>
      </c>
    </row>
    <row r="244" spans="1:8" x14ac:dyDescent="0.15">
      <c r="A244" s="264" t="s">
        <v>1227</v>
      </c>
      <c r="B244" s="264" t="s">
        <v>1228</v>
      </c>
      <c r="C244" s="264"/>
      <c r="D244" s="262">
        <v>33482</v>
      </c>
      <c r="E244" s="262">
        <v>46022</v>
      </c>
      <c r="F244" s="264" t="s">
        <v>419</v>
      </c>
      <c r="G244" s="264" t="s">
        <v>419</v>
      </c>
      <c r="H244" s="264" t="s">
        <v>819</v>
      </c>
    </row>
    <row r="245" spans="1:8" x14ac:dyDescent="0.15">
      <c r="A245" s="264" t="s">
        <v>1229</v>
      </c>
      <c r="B245" s="264" t="s">
        <v>1230</v>
      </c>
      <c r="C245" s="264"/>
      <c r="D245" s="262">
        <v>23012</v>
      </c>
      <c r="E245" s="262">
        <v>46022</v>
      </c>
      <c r="F245" s="264" t="s">
        <v>422</v>
      </c>
      <c r="G245" s="264" t="s">
        <v>422</v>
      </c>
      <c r="H245" s="264" t="s">
        <v>819</v>
      </c>
    </row>
    <row r="246" spans="1:8" x14ac:dyDescent="0.15">
      <c r="A246" s="264" t="s">
        <v>1231</v>
      </c>
      <c r="B246" s="264" t="s">
        <v>1232</v>
      </c>
      <c r="C246" s="264"/>
      <c r="D246" s="262">
        <v>33482</v>
      </c>
      <c r="E246" s="262">
        <v>46022</v>
      </c>
      <c r="F246" s="264" t="s">
        <v>190</v>
      </c>
      <c r="G246" s="264" t="s">
        <v>190</v>
      </c>
      <c r="H246" s="264" t="s">
        <v>819</v>
      </c>
    </row>
    <row r="247" spans="1:8" x14ac:dyDescent="0.15">
      <c r="A247" s="264" t="s">
        <v>1233</v>
      </c>
      <c r="B247" s="264" t="s">
        <v>1234</v>
      </c>
      <c r="C247" s="264"/>
      <c r="D247" s="262">
        <v>37622</v>
      </c>
      <c r="E247" s="262">
        <v>46022</v>
      </c>
      <c r="F247" s="264"/>
      <c r="G247" s="264"/>
      <c r="H247" s="264" t="s">
        <v>819</v>
      </c>
    </row>
    <row r="248" spans="1:8" x14ac:dyDescent="0.15">
      <c r="A248" s="264" t="s">
        <v>1235</v>
      </c>
      <c r="B248" s="264" t="s">
        <v>1236</v>
      </c>
      <c r="C248" s="264"/>
      <c r="D248" s="262">
        <v>37622</v>
      </c>
      <c r="E248" s="262">
        <v>46022</v>
      </c>
      <c r="F248" s="264"/>
      <c r="G248" s="264"/>
      <c r="H248" s="264" t="s">
        <v>819</v>
      </c>
    </row>
    <row r="249" spans="1:8" x14ac:dyDescent="0.15">
      <c r="A249" s="264" t="s">
        <v>1237</v>
      </c>
      <c r="B249" s="264" t="s">
        <v>1238</v>
      </c>
      <c r="C249" s="264"/>
      <c r="D249" s="262">
        <v>37622</v>
      </c>
      <c r="E249" s="262">
        <v>46022</v>
      </c>
      <c r="F249" s="264"/>
      <c r="G249" s="264"/>
      <c r="H249" s="264" t="s">
        <v>819</v>
      </c>
    </row>
    <row r="250" spans="1:8" x14ac:dyDescent="0.15">
      <c r="A250" s="264" t="s">
        <v>1239</v>
      </c>
      <c r="B250" s="264" t="s">
        <v>1240</v>
      </c>
      <c r="C250" s="264"/>
      <c r="D250" s="262">
        <v>37622</v>
      </c>
      <c r="E250" s="262">
        <v>46022</v>
      </c>
      <c r="F250" s="264"/>
      <c r="G250" s="264"/>
      <c r="H250" s="264" t="s">
        <v>819</v>
      </c>
    </row>
    <row r="251" spans="1:8" x14ac:dyDescent="0.15">
      <c r="A251" s="264" t="s">
        <v>1241</v>
      </c>
      <c r="B251" s="264" t="s">
        <v>1242</v>
      </c>
      <c r="C251" s="264"/>
      <c r="D251" s="262">
        <v>37622</v>
      </c>
      <c r="E251" s="262">
        <v>46022</v>
      </c>
      <c r="F251" s="264"/>
      <c r="G251" s="264"/>
      <c r="H251" s="264" t="s">
        <v>819</v>
      </c>
    </row>
    <row r="252" spans="1:8" x14ac:dyDescent="0.15">
      <c r="A252" s="264" t="s">
        <v>1243</v>
      </c>
      <c r="B252" s="264" t="s">
        <v>1244</v>
      </c>
      <c r="C252" s="264"/>
      <c r="D252" s="262">
        <v>37622</v>
      </c>
      <c r="E252" s="262">
        <v>46022</v>
      </c>
      <c r="F252" s="264"/>
      <c r="G252" s="264"/>
      <c r="H252" s="264" t="s">
        <v>819</v>
      </c>
    </row>
    <row r="253" spans="1:8" x14ac:dyDescent="0.15">
      <c r="A253" s="264" t="s">
        <v>1245</v>
      </c>
      <c r="B253" s="264" t="s">
        <v>1246</v>
      </c>
      <c r="C253" s="264"/>
      <c r="D253" s="262">
        <v>23012</v>
      </c>
      <c r="E253" s="262">
        <v>46022</v>
      </c>
      <c r="F253" s="264" t="s">
        <v>175</v>
      </c>
      <c r="G253" s="264" t="s">
        <v>175</v>
      </c>
      <c r="H253" s="264" t="s">
        <v>819</v>
      </c>
    </row>
    <row r="254" spans="1:8" x14ac:dyDescent="0.15">
      <c r="A254" s="264" t="s">
        <v>1247</v>
      </c>
      <c r="B254" s="264" t="s">
        <v>1248</v>
      </c>
      <c r="C254" s="264"/>
      <c r="D254" s="262">
        <v>24384</v>
      </c>
      <c r="E254" s="262">
        <v>46022</v>
      </c>
      <c r="F254" s="264" t="s">
        <v>424</v>
      </c>
      <c r="G254" s="264" t="s">
        <v>424</v>
      </c>
      <c r="H254" s="264" t="s">
        <v>819</v>
      </c>
    </row>
    <row r="255" spans="1:8" x14ac:dyDescent="0.15">
      <c r="A255" s="264" t="s">
        <v>1249</v>
      </c>
      <c r="B255" s="264" t="s">
        <v>1250</v>
      </c>
      <c r="C255" s="264"/>
      <c r="D255" s="262">
        <v>23012</v>
      </c>
      <c r="E255" s="262">
        <v>46022</v>
      </c>
      <c r="F255" s="264" t="s">
        <v>291</v>
      </c>
      <c r="G255" s="264" t="s">
        <v>291</v>
      </c>
      <c r="H255" s="264" t="s">
        <v>819</v>
      </c>
    </row>
    <row r="256" spans="1:8" x14ac:dyDescent="0.15">
      <c r="A256" s="264" t="s">
        <v>1251</v>
      </c>
      <c r="B256" s="264" t="s">
        <v>1252</v>
      </c>
      <c r="C256" s="264"/>
      <c r="D256" s="262">
        <v>23012</v>
      </c>
      <c r="E256" s="262">
        <v>46022</v>
      </c>
      <c r="F256" s="264" t="s">
        <v>292</v>
      </c>
      <c r="G256" s="264" t="s">
        <v>292</v>
      </c>
      <c r="H256" s="264" t="s">
        <v>819</v>
      </c>
    </row>
    <row r="257" spans="1:8" x14ac:dyDescent="0.15">
      <c r="A257" s="264" t="s">
        <v>1253</v>
      </c>
      <c r="B257" s="264" t="s">
        <v>1254</v>
      </c>
      <c r="C257" s="264"/>
      <c r="D257" s="262">
        <v>23012</v>
      </c>
      <c r="E257" s="262">
        <v>46022</v>
      </c>
      <c r="F257" s="264" t="s">
        <v>149</v>
      </c>
      <c r="G257" s="264" t="s">
        <v>149</v>
      </c>
      <c r="H257" s="264" t="s">
        <v>819</v>
      </c>
    </row>
    <row r="258" spans="1:8" x14ac:dyDescent="0.15">
      <c r="A258" s="264" t="s">
        <v>1255</v>
      </c>
      <c r="B258" s="264" t="s">
        <v>1256</v>
      </c>
      <c r="C258" s="264"/>
      <c r="D258" s="262">
        <v>33487</v>
      </c>
      <c r="E258" s="262">
        <v>46022</v>
      </c>
      <c r="F258" s="264" t="s">
        <v>191</v>
      </c>
      <c r="G258" s="264" t="s">
        <v>191</v>
      </c>
      <c r="H258" s="264" t="s">
        <v>819</v>
      </c>
    </row>
    <row r="259" spans="1:8" x14ac:dyDescent="0.15">
      <c r="A259" s="264" t="s">
        <v>1257</v>
      </c>
      <c r="B259" s="264" t="s">
        <v>1258</v>
      </c>
      <c r="C259" s="264"/>
      <c r="D259" s="262">
        <v>23012</v>
      </c>
      <c r="E259" s="262">
        <v>46022</v>
      </c>
      <c r="F259" s="264" t="s">
        <v>150</v>
      </c>
      <c r="G259" s="264" t="s">
        <v>150</v>
      </c>
      <c r="H259" s="264" t="s">
        <v>819</v>
      </c>
    </row>
    <row r="260" spans="1:8" x14ac:dyDescent="0.15">
      <c r="A260" s="264" t="s">
        <v>1259</v>
      </c>
      <c r="B260" s="264" t="s">
        <v>1260</v>
      </c>
      <c r="C260" s="264"/>
      <c r="D260" s="262">
        <v>23012</v>
      </c>
      <c r="E260" s="262">
        <v>46022</v>
      </c>
      <c r="F260" s="264" t="s">
        <v>176</v>
      </c>
      <c r="G260" s="264" t="s">
        <v>176</v>
      </c>
      <c r="H260" s="264" t="s">
        <v>819</v>
      </c>
    </row>
    <row r="261" spans="1:8" x14ac:dyDescent="0.15">
      <c r="A261" s="264" t="s">
        <v>1261</v>
      </c>
      <c r="B261" s="264" t="s">
        <v>1262</v>
      </c>
      <c r="C261" s="264"/>
      <c r="D261" s="262">
        <v>33499</v>
      </c>
      <c r="E261" s="262">
        <v>46022</v>
      </c>
      <c r="F261" s="264" t="s">
        <v>429</v>
      </c>
      <c r="G261" s="264" t="s">
        <v>429</v>
      </c>
      <c r="H261" s="264" t="s">
        <v>819</v>
      </c>
    </row>
    <row r="262" spans="1:8" x14ac:dyDescent="0.15">
      <c r="A262" s="264" t="s">
        <v>1263</v>
      </c>
      <c r="B262" s="264" t="s">
        <v>1264</v>
      </c>
      <c r="C262" s="264"/>
      <c r="D262" s="262">
        <v>23012</v>
      </c>
      <c r="E262" s="262">
        <v>46022</v>
      </c>
      <c r="F262" s="264" t="s">
        <v>427</v>
      </c>
      <c r="G262" s="264" t="s">
        <v>427</v>
      </c>
      <c r="H262" s="264" t="s">
        <v>819</v>
      </c>
    </row>
    <row r="263" spans="1:8" x14ac:dyDescent="0.15">
      <c r="A263" s="264" t="s">
        <v>1265</v>
      </c>
      <c r="B263" s="264" t="s">
        <v>1266</v>
      </c>
      <c r="C263" s="264"/>
      <c r="D263" s="262">
        <v>23564</v>
      </c>
      <c r="E263" s="262">
        <v>46022</v>
      </c>
      <c r="F263" s="264" t="s">
        <v>293</v>
      </c>
      <c r="G263" s="264" t="s">
        <v>293</v>
      </c>
      <c r="H263" s="264" t="s">
        <v>819</v>
      </c>
    </row>
    <row r="264" spans="1:8" x14ac:dyDescent="0.15">
      <c r="A264" s="264" t="s">
        <v>1267</v>
      </c>
      <c r="B264" s="264" t="s">
        <v>1268</v>
      </c>
      <c r="C264" s="264"/>
      <c r="D264" s="262">
        <v>23012</v>
      </c>
      <c r="E264" s="262">
        <v>46022</v>
      </c>
      <c r="F264" s="264" t="s">
        <v>275</v>
      </c>
      <c r="G264" s="264" t="s">
        <v>275</v>
      </c>
      <c r="H264" s="264" t="s">
        <v>819</v>
      </c>
    </row>
    <row r="265" spans="1:8" x14ac:dyDescent="0.15">
      <c r="A265" s="264" t="s">
        <v>1269</v>
      </c>
      <c r="B265" s="264" t="s">
        <v>1270</v>
      </c>
      <c r="C265" s="264"/>
      <c r="D265" s="262">
        <v>23949</v>
      </c>
      <c r="E265" s="262">
        <v>46022</v>
      </c>
      <c r="F265" s="264" t="s">
        <v>433</v>
      </c>
      <c r="G265" s="264" t="s">
        <v>433</v>
      </c>
      <c r="H265" s="264" t="s">
        <v>819</v>
      </c>
    </row>
    <row r="266" spans="1:8" x14ac:dyDescent="0.15">
      <c r="A266" s="264" t="s">
        <v>1271</v>
      </c>
      <c r="B266" s="264" t="s">
        <v>1271</v>
      </c>
      <c r="C266" s="264"/>
      <c r="D266" s="262">
        <v>23012</v>
      </c>
      <c r="E266" s="262">
        <v>46022</v>
      </c>
      <c r="F266" s="264" t="s">
        <v>294</v>
      </c>
      <c r="G266" s="264" t="s">
        <v>294</v>
      </c>
      <c r="H266" s="264" t="s">
        <v>819</v>
      </c>
    </row>
    <row r="267" spans="1:8" x14ac:dyDescent="0.15">
      <c r="A267" s="264" t="s">
        <v>1272</v>
      </c>
      <c r="B267" s="264" t="s">
        <v>1273</v>
      </c>
      <c r="C267" s="264"/>
      <c r="D267" s="262">
        <v>23641</v>
      </c>
      <c r="E267" s="262">
        <v>46022</v>
      </c>
      <c r="F267" s="264" t="s">
        <v>192</v>
      </c>
      <c r="G267" s="264" t="s">
        <v>192</v>
      </c>
      <c r="H267" s="264" t="s">
        <v>819</v>
      </c>
    </row>
    <row r="268" spans="1:8" x14ac:dyDescent="0.15">
      <c r="A268" s="264" t="s">
        <v>529</v>
      </c>
      <c r="B268" s="264" t="s">
        <v>1274</v>
      </c>
      <c r="C268" s="264"/>
      <c r="D268" s="262">
        <v>23012</v>
      </c>
      <c r="E268" s="262">
        <v>46022</v>
      </c>
      <c r="F268" s="264" t="s">
        <v>428</v>
      </c>
      <c r="G268" s="264" t="s">
        <v>428</v>
      </c>
      <c r="H268" s="264" t="s">
        <v>819</v>
      </c>
    </row>
    <row r="269" spans="1:8" x14ac:dyDescent="0.15">
      <c r="A269" s="264" t="s">
        <v>1275</v>
      </c>
      <c r="B269" s="264" t="s">
        <v>1276</v>
      </c>
      <c r="C269" s="264"/>
      <c r="D269" s="262">
        <v>23012</v>
      </c>
      <c r="E269" s="262">
        <v>46022</v>
      </c>
      <c r="F269" s="264" t="s">
        <v>1277</v>
      </c>
      <c r="G269" s="264" t="s">
        <v>1277</v>
      </c>
      <c r="H269" s="264" t="s">
        <v>819</v>
      </c>
    </row>
    <row r="270" spans="1:8" x14ac:dyDescent="0.15">
      <c r="A270" s="264" t="s">
        <v>1278</v>
      </c>
      <c r="B270" s="264" t="s">
        <v>1279</v>
      </c>
      <c r="C270" s="264"/>
      <c r="D270" s="262">
        <v>23012</v>
      </c>
      <c r="E270" s="262">
        <v>46022</v>
      </c>
      <c r="F270" s="264" t="s">
        <v>432</v>
      </c>
      <c r="G270" s="264" t="s">
        <v>432</v>
      </c>
      <c r="H270" s="264" t="s">
        <v>819</v>
      </c>
    </row>
    <row r="271" spans="1:8" x14ac:dyDescent="0.15">
      <c r="A271" s="264" t="s">
        <v>1280</v>
      </c>
      <c r="B271" s="264" t="s">
        <v>1281</v>
      </c>
      <c r="C271" s="264"/>
      <c r="D271" s="262">
        <v>24909</v>
      </c>
      <c r="E271" s="262">
        <v>46022</v>
      </c>
      <c r="F271" s="264" t="s">
        <v>177</v>
      </c>
      <c r="G271" s="264" t="s">
        <v>177</v>
      </c>
      <c r="H271" s="264" t="s">
        <v>819</v>
      </c>
    </row>
    <row r="272" spans="1:8" x14ac:dyDescent="0.15">
      <c r="A272" s="264" t="s">
        <v>1282</v>
      </c>
      <c r="B272" s="264" t="s">
        <v>1283</v>
      </c>
      <c r="C272" s="264"/>
      <c r="D272" s="262">
        <v>23012</v>
      </c>
      <c r="E272" s="262">
        <v>46022</v>
      </c>
      <c r="F272" s="264" t="s">
        <v>1284</v>
      </c>
      <c r="G272" s="264" t="s">
        <v>1284</v>
      </c>
      <c r="H272" s="264" t="s">
        <v>819</v>
      </c>
    </row>
    <row r="273" spans="1:8" x14ac:dyDescent="0.15">
      <c r="A273" s="264" t="s">
        <v>1285</v>
      </c>
      <c r="B273" s="264" t="s">
        <v>1286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819</v>
      </c>
    </row>
    <row r="274" spans="1:8" x14ac:dyDescent="0.15">
      <c r="A274" s="264" t="s">
        <v>1287</v>
      </c>
      <c r="B274" s="264" t="s">
        <v>1288</v>
      </c>
      <c r="C274" s="264"/>
      <c r="D274" s="262">
        <v>23012</v>
      </c>
      <c r="E274" s="262">
        <v>46022</v>
      </c>
      <c r="F274" s="264" t="s">
        <v>408</v>
      </c>
      <c r="G274" s="264" t="s">
        <v>408</v>
      </c>
      <c r="H274" s="264" t="s">
        <v>819</v>
      </c>
    </row>
    <row r="275" spans="1:8" x14ac:dyDescent="0.15">
      <c r="A275" s="264" t="s">
        <v>1289</v>
      </c>
      <c r="B275" s="264" t="s">
        <v>1290</v>
      </c>
      <c r="C275" s="264"/>
      <c r="D275" s="262">
        <v>33573</v>
      </c>
      <c r="E275" s="262">
        <v>46022</v>
      </c>
      <c r="F275" s="264" t="s">
        <v>425</v>
      </c>
      <c r="G275" s="264" t="s">
        <v>425</v>
      </c>
      <c r="H275" s="264" t="s">
        <v>819</v>
      </c>
    </row>
    <row r="276" spans="1:8" x14ac:dyDescent="0.15">
      <c r="A276" s="264" t="s">
        <v>1291</v>
      </c>
      <c r="B276" s="264" t="s">
        <v>1292</v>
      </c>
      <c r="C276" s="264"/>
      <c r="D276" s="262">
        <v>23012</v>
      </c>
      <c r="E276" s="262">
        <v>46022</v>
      </c>
      <c r="F276" s="264" t="s">
        <v>1293</v>
      </c>
      <c r="G276" s="264" t="s">
        <v>1293</v>
      </c>
      <c r="H276" s="264" t="s">
        <v>819</v>
      </c>
    </row>
    <row r="277" spans="1:8" x14ac:dyDescent="0.15">
      <c r="A277" s="264" t="s">
        <v>1294</v>
      </c>
      <c r="B277" s="264" t="s">
        <v>1295</v>
      </c>
      <c r="C277" s="264"/>
      <c r="D277" s="262">
        <v>23012</v>
      </c>
      <c r="E277" s="262">
        <v>46022</v>
      </c>
      <c r="F277" s="264" t="s">
        <v>431</v>
      </c>
      <c r="G277" s="264" t="s">
        <v>431</v>
      </c>
      <c r="H277" s="264" t="s">
        <v>819</v>
      </c>
    </row>
    <row r="278" spans="1:8" x14ac:dyDescent="0.15">
      <c r="A278" s="264" t="s">
        <v>1296</v>
      </c>
      <c r="B278" s="264" t="s">
        <v>1297</v>
      </c>
      <c r="C278" s="264"/>
      <c r="D278" s="262">
        <v>39234</v>
      </c>
      <c r="E278" s="262">
        <v>46022</v>
      </c>
      <c r="F278" s="264" t="s">
        <v>426</v>
      </c>
      <c r="G278" s="264" t="s">
        <v>426</v>
      </c>
      <c r="H278" s="264" t="s">
        <v>819</v>
      </c>
    </row>
    <row r="279" spans="1:8" x14ac:dyDescent="0.15">
      <c r="A279" s="264" t="s">
        <v>1298</v>
      </c>
      <c r="B279" s="264" t="s">
        <v>1299</v>
      </c>
      <c r="C279" s="264"/>
      <c r="D279" s="262">
        <v>23012</v>
      </c>
      <c r="E279" s="262">
        <v>46022</v>
      </c>
      <c r="F279" s="264" t="s">
        <v>1300</v>
      </c>
      <c r="G279" s="264" t="s">
        <v>1300</v>
      </c>
      <c r="H279" s="264" t="s">
        <v>819</v>
      </c>
    </row>
    <row r="280" spans="1:8" x14ac:dyDescent="0.15">
      <c r="A280" s="264" t="s">
        <v>1301</v>
      </c>
      <c r="B280" s="264" t="s">
        <v>1302</v>
      </c>
      <c r="C280" s="264"/>
      <c r="D280" s="262">
        <v>23012</v>
      </c>
      <c r="E280" s="262">
        <v>46022</v>
      </c>
      <c r="F280" s="264" t="s">
        <v>295</v>
      </c>
      <c r="G280" s="264" t="s">
        <v>295</v>
      </c>
      <c r="H280" s="264" t="s">
        <v>819</v>
      </c>
    </row>
    <row r="281" spans="1:8" x14ac:dyDescent="0.15">
      <c r="A281" s="264" t="s">
        <v>1303</v>
      </c>
      <c r="B281" s="264" t="s">
        <v>1304</v>
      </c>
      <c r="C281" s="264"/>
      <c r="D281" s="262">
        <v>27570</v>
      </c>
      <c r="E281" s="262">
        <v>46022</v>
      </c>
      <c r="F281" s="264" t="s">
        <v>296</v>
      </c>
      <c r="G281" s="264" t="s">
        <v>296</v>
      </c>
      <c r="H281" s="264" t="s">
        <v>819</v>
      </c>
    </row>
    <row r="282" spans="1:8" x14ac:dyDescent="0.15">
      <c r="A282" s="264" t="s">
        <v>1305</v>
      </c>
      <c r="B282" s="264" t="s">
        <v>1306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819</v>
      </c>
    </row>
    <row r="283" spans="1:8" x14ac:dyDescent="0.15">
      <c r="A283" s="264" t="s">
        <v>1307</v>
      </c>
      <c r="B283" s="264" t="s">
        <v>1308</v>
      </c>
      <c r="C283" s="264"/>
      <c r="D283" s="262">
        <v>23012</v>
      </c>
      <c r="E283" s="262">
        <v>46022</v>
      </c>
      <c r="F283" s="264" t="s">
        <v>430</v>
      </c>
      <c r="G283" s="264" t="s">
        <v>430</v>
      </c>
      <c r="H283" s="264" t="s">
        <v>819</v>
      </c>
    </row>
    <row r="284" spans="1:8" x14ac:dyDescent="0.15">
      <c r="A284" s="264" t="s">
        <v>1309</v>
      </c>
      <c r="B284" s="264" t="s">
        <v>1310</v>
      </c>
      <c r="C284" s="264"/>
      <c r="D284" s="262">
        <v>32953</v>
      </c>
      <c r="E284" s="262">
        <v>46022</v>
      </c>
      <c r="F284" s="264" t="s">
        <v>434</v>
      </c>
      <c r="G284" s="264" t="s">
        <v>434</v>
      </c>
      <c r="H284" s="264" t="s">
        <v>819</v>
      </c>
    </row>
    <row r="285" spans="1:8" x14ac:dyDescent="0.15">
      <c r="A285" s="264" t="s">
        <v>1311</v>
      </c>
      <c r="B285" s="264" t="s">
        <v>1312</v>
      </c>
      <c r="C285" s="264"/>
      <c r="D285" s="262">
        <v>24868</v>
      </c>
      <c r="E285" s="262">
        <v>46022</v>
      </c>
      <c r="F285" s="264" t="s">
        <v>438</v>
      </c>
      <c r="G285" s="264" t="s">
        <v>438</v>
      </c>
      <c r="H285" s="264" t="s">
        <v>819</v>
      </c>
    </row>
    <row r="286" spans="1:8" x14ac:dyDescent="0.15">
      <c r="A286" s="264" t="s">
        <v>1313</v>
      </c>
      <c r="B286" s="264" t="s">
        <v>1314</v>
      </c>
      <c r="C286" s="264"/>
      <c r="D286" s="262">
        <v>23012</v>
      </c>
      <c r="E286" s="262">
        <v>46022</v>
      </c>
      <c r="F286" s="264" t="s">
        <v>276</v>
      </c>
      <c r="G286" s="264" t="s">
        <v>276</v>
      </c>
      <c r="H286" s="264" t="s">
        <v>819</v>
      </c>
    </row>
    <row r="287" spans="1:8" x14ac:dyDescent="0.15">
      <c r="A287" s="264" t="s">
        <v>1315</v>
      </c>
      <c r="B287" s="264" t="s">
        <v>1316</v>
      </c>
      <c r="C287" s="264"/>
      <c r="D287" s="262">
        <v>23012</v>
      </c>
      <c r="E287" s="262">
        <v>46022</v>
      </c>
      <c r="F287" s="264" t="s">
        <v>151</v>
      </c>
      <c r="G287" s="264" t="s">
        <v>151</v>
      </c>
      <c r="H287" s="264" t="s">
        <v>819</v>
      </c>
    </row>
    <row r="288" spans="1:8" x14ac:dyDescent="0.15">
      <c r="A288" s="264" t="s">
        <v>1317</v>
      </c>
      <c r="B288" s="264" t="s">
        <v>1318</v>
      </c>
      <c r="C288" s="264"/>
      <c r="D288" s="262">
        <v>23012</v>
      </c>
      <c r="E288" s="262">
        <v>40633</v>
      </c>
      <c r="F288" s="264" t="s">
        <v>1319</v>
      </c>
      <c r="G288" s="264" t="s">
        <v>1319</v>
      </c>
      <c r="H288" s="264" t="s">
        <v>935</v>
      </c>
    </row>
    <row r="289" spans="1:8" x14ac:dyDescent="0.15">
      <c r="A289" s="264" t="s">
        <v>1320</v>
      </c>
      <c r="B289" s="264" t="s">
        <v>1321</v>
      </c>
      <c r="C289" s="264"/>
      <c r="D289" s="262">
        <v>23012</v>
      </c>
      <c r="E289" s="262">
        <v>46022</v>
      </c>
      <c r="F289" s="264" t="s">
        <v>435</v>
      </c>
      <c r="G289" s="264" t="s">
        <v>435</v>
      </c>
      <c r="H289" s="264" t="s">
        <v>819</v>
      </c>
    </row>
    <row r="290" spans="1:8" x14ac:dyDescent="0.15">
      <c r="A290" s="264" t="s">
        <v>1322</v>
      </c>
      <c r="B290" s="264" t="s">
        <v>1323</v>
      </c>
      <c r="C290" s="264"/>
      <c r="D290" s="262">
        <v>23012</v>
      </c>
      <c r="E290" s="262">
        <v>46022</v>
      </c>
      <c r="F290" s="264" t="s">
        <v>162</v>
      </c>
      <c r="G290" s="264" t="s">
        <v>162</v>
      </c>
      <c r="H290" s="264" t="s">
        <v>819</v>
      </c>
    </row>
    <row r="291" spans="1:8" x14ac:dyDescent="0.15">
      <c r="A291" s="264" t="s">
        <v>1324</v>
      </c>
      <c r="B291" s="264" t="s">
        <v>1325</v>
      </c>
      <c r="C291" s="264"/>
      <c r="D291" s="262">
        <v>23012</v>
      </c>
      <c r="E291" s="262">
        <v>46022</v>
      </c>
      <c r="F291" s="264" t="s">
        <v>437</v>
      </c>
      <c r="G291" s="264" t="s">
        <v>437</v>
      </c>
      <c r="H291" s="264" t="s">
        <v>819</v>
      </c>
    </row>
    <row r="292" spans="1:8" x14ac:dyDescent="0.15">
      <c r="A292" s="264" t="s">
        <v>1326</v>
      </c>
      <c r="B292" s="264" t="s">
        <v>1327</v>
      </c>
      <c r="C292" s="264"/>
      <c r="D292" s="262">
        <v>23012</v>
      </c>
      <c r="E292" s="262">
        <v>46022</v>
      </c>
      <c r="F292" s="264" t="s">
        <v>436</v>
      </c>
      <c r="G292" s="264" t="s">
        <v>436</v>
      </c>
      <c r="H292" s="264" t="s">
        <v>819</v>
      </c>
    </row>
    <row r="293" spans="1:8" x14ac:dyDescent="0.15">
      <c r="A293" s="264" t="s">
        <v>1328</v>
      </c>
      <c r="B293" s="264" t="s">
        <v>1329</v>
      </c>
      <c r="C293" s="264"/>
      <c r="D293" s="262">
        <v>23012</v>
      </c>
      <c r="E293" s="262">
        <v>46022</v>
      </c>
      <c r="F293" s="264" t="s">
        <v>297</v>
      </c>
      <c r="G293" s="264" t="s">
        <v>297</v>
      </c>
      <c r="H293" s="264" t="s">
        <v>819</v>
      </c>
    </row>
    <row r="294" spans="1:8" x14ac:dyDescent="0.15">
      <c r="A294" s="264" t="s">
        <v>1330</v>
      </c>
      <c r="B294" s="264" t="s">
        <v>1331</v>
      </c>
      <c r="C294" s="264"/>
      <c r="D294" s="262">
        <v>23012</v>
      </c>
      <c r="E294" s="262">
        <v>46022</v>
      </c>
      <c r="F294" s="264" t="s">
        <v>152</v>
      </c>
      <c r="G294" s="264" t="s">
        <v>152</v>
      </c>
      <c r="H294" s="264" t="s">
        <v>819</v>
      </c>
    </row>
    <row r="295" spans="1:8" x14ac:dyDescent="0.15">
      <c r="A295" s="264" t="s">
        <v>1332</v>
      </c>
      <c r="B295" s="264" t="s">
        <v>1332</v>
      </c>
      <c r="C295" s="264"/>
      <c r="D295" s="262">
        <v>23012</v>
      </c>
      <c r="E295" s="262">
        <v>46022</v>
      </c>
      <c r="F295" s="264" t="s">
        <v>298</v>
      </c>
      <c r="G295" s="264" t="s">
        <v>298</v>
      </c>
      <c r="H295" s="264" t="s">
        <v>819</v>
      </c>
    </row>
    <row r="296" spans="1:8" x14ac:dyDescent="0.15">
      <c r="A296" s="264" t="s">
        <v>1333</v>
      </c>
      <c r="B296" s="264" t="s">
        <v>1334</v>
      </c>
      <c r="C296" s="264"/>
      <c r="D296" s="262">
        <v>23012</v>
      </c>
      <c r="E296" s="262">
        <v>46022</v>
      </c>
      <c r="F296" s="264"/>
      <c r="G296" s="264" t="s">
        <v>1335</v>
      </c>
      <c r="H296" s="264" t="s">
        <v>819</v>
      </c>
    </row>
    <row r="297" spans="1:8" x14ac:dyDescent="0.15">
      <c r="A297" s="264" t="s">
        <v>1336</v>
      </c>
      <c r="B297" s="264" t="s">
        <v>1337</v>
      </c>
      <c r="C297" s="264"/>
      <c r="D297" s="262">
        <v>23012</v>
      </c>
      <c r="E297" s="262">
        <v>46022</v>
      </c>
      <c r="F297" s="264" t="s">
        <v>1338</v>
      </c>
      <c r="G297" s="264" t="s">
        <v>1338</v>
      </c>
      <c r="H297" s="264" t="s">
        <v>819</v>
      </c>
    </row>
    <row r="298" spans="1:8" x14ac:dyDescent="0.15">
      <c r="A298" s="264" t="s">
        <v>1339</v>
      </c>
      <c r="B298" s="264" t="s">
        <v>1340</v>
      </c>
      <c r="C298" s="264"/>
      <c r="D298" s="262">
        <v>23012</v>
      </c>
      <c r="E298" s="262">
        <v>46022</v>
      </c>
      <c r="F298" s="264" t="s">
        <v>277</v>
      </c>
      <c r="G298" s="264" t="s">
        <v>277</v>
      </c>
      <c r="H298" s="264" t="s">
        <v>819</v>
      </c>
    </row>
    <row r="299" spans="1:8" x14ac:dyDescent="0.15">
      <c r="A299" s="264" t="s">
        <v>1341</v>
      </c>
      <c r="B299" s="264" t="s">
        <v>1342</v>
      </c>
      <c r="C299" s="264"/>
      <c r="D299" s="262">
        <v>23012</v>
      </c>
      <c r="E299" s="262">
        <v>46022</v>
      </c>
      <c r="F299" s="264" t="s">
        <v>442</v>
      </c>
      <c r="G299" s="264" t="s">
        <v>442</v>
      </c>
      <c r="H299" s="264" t="s">
        <v>819</v>
      </c>
    </row>
    <row r="300" spans="1:8" x14ac:dyDescent="0.15">
      <c r="A300" s="264" t="s">
        <v>1343</v>
      </c>
      <c r="B300" s="264" t="s">
        <v>1344</v>
      </c>
      <c r="C300" s="264"/>
      <c r="D300" s="262">
        <v>23012</v>
      </c>
      <c r="E300" s="262">
        <v>46022</v>
      </c>
      <c r="F300" s="264" t="s">
        <v>299</v>
      </c>
      <c r="G300" s="264" t="s">
        <v>299</v>
      </c>
      <c r="H300" s="264" t="s">
        <v>819</v>
      </c>
    </row>
    <row r="301" spans="1:8" x14ac:dyDescent="0.15">
      <c r="A301" s="264" t="s">
        <v>1345</v>
      </c>
      <c r="B301" s="264" t="s">
        <v>1346</v>
      </c>
      <c r="C301" s="264"/>
      <c r="D301" s="262">
        <v>23012</v>
      </c>
      <c r="E301" s="262">
        <v>46022</v>
      </c>
      <c r="F301" s="264" t="s">
        <v>178</v>
      </c>
      <c r="G301" s="264" t="s">
        <v>178</v>
      </c>
      <c r="H301" s="264" t="s">
        <v>819</v>
      </c>
    </row>
    <row r="302" spans="1:8" x14ac:dyDescent="0.15">
      <c r="A302" s="264" t="s">
        <v>1347</v>
      </c>
      <c r="B302" s="264" t="s">
        <v>1348</v>
      </c>
      <c r="C302" s="264"/>
      <c r="D302" s="262">
        <v>27653</v>
      </c>
      <c r="E302" s="262">
        <v>46022</v>
      </c>
      <c r="F302" s="264" t="s">
        <v>440</v>
      </c>
      <c r="G302" s="264" t="s">
        <v>440</v>
      </c>
      <c r="H302" s="264" t="s">
        <v>819</v>
      </c>
    </row>
    <row r="303" spans="1:8" x14ac:dyDescent="0.15">
      <c r="A303" s="264" t="s">
        <v>1349</v>
      </c>
      <c r="B303" s="264" t="s">
        <v>1350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819</v>
      </c>
    </row>
    <row r="304" spans="1:8" x14ac:dyDescent="0.15">
      <c r="A304" s="264" t="s">
        <v>1351</v>
      </c>
      <c r="B304" s="264" t="s">
        <v>1351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819</v>
      </c>
    </row>
    <row r="305" spans="1:8" x14ac:dyDescent="0.15">
      <c r="A305" s="264" t="s">
        <v>1352</v>
      </c>
      <c r="B305" s="264" t="s">
        <v>1353</v>
      </c>
      <c r="C305" s="264"/>
      <c r="D305" s="262">
        <v>23012</v>
      </c>
      <c r="E305" s="262">
        <v>46022</v>
      </c>
      <c r="F305" s="264" t="s">
        <v>278</v>
      </c>
      <c r="G305" s="264" t="s">
        <v>278</v>
      </c>
      <c r="H305" s="264" t="s">
        <v>819</v>
      </c>
    </row>
    <row r="306" spans="1:8" x14ac:dyDescent="0.15">
      <c r="A306" s="264" t="s">
        <v>1354</v>
      </c>
      <c r="B306" s="264" t="s">
        <v>1355</v>
      </c>
      <c r="C306" s="264"/>
      <c r="D306" s="262">
        <v>23012</v>
      </c>
      <c r="E306" s="262">
        <v>46022</v>
      </c>
      <c r="F306" s="264" t="s">
        <v>1356</v>
      </c>
      <c r="G306" s="264" t="s">
        <v>1356</v>
      </c>
      <c r="H306" s="264" t="s">
        <v>819</v>
      </c>
    </row>
    <row r="307" spans="1:8" x14ac:dyDescent="0.15">
      <c r="A307" s="264" t="s">
        <v>1357</v>
      </c>
      <c r="B307" s="264" t="s">
        <v>1358</v>
      </c>
      <c r="C307" s="264"/>
      <c r="D307" s="262">
        <v>23012</v>
      </c>
      <c r="E307" s="262">
        <v>46022</v>
      </c>
      <c r="F307" s="264" t="s">
        <v>193</v>
      </c>
      <c r="G307" s="264" t="s">
        <v>193</v>
      </c>
      <c r="H307" s="264" t="s">
        <v>819</v>
      </c>
    </row>
    <row r="308" spans="1:8" x14ac:dyDescent="0.15">
      <c r="A308" s="264" t="s">
        <v>1359</v>
      </c>
      <c r="B308" s="264" t="s">
        <v>1360</v>
      </c>
      <c r="C308" s="264"/>
      <c r="D308" s="262">
        <v>23012</v>
      </c>
      <c r="E308" s="262">
        <v>46022</v>
      </c>
      <c r="F308" s="264" t="s">
        <v>153</v>
      </c>
      <c r="G308" s="264" t="s">
        <v>153</v>
      </c>
      <c r="H308" s="264" t="s">
        <v>819</v>
      </c>
    </row>
    <row r="309" spans="1:8" x14ac:dyDescent="0.15">
      <c r="A309" s="264" t="s">
        <v>1361</v>
      </c>
      <c r="B309" s="264" t="s">
        <v>1362</v>
      </c>
      <c r="C309" s="264"/>
      <c r="D309" s="262">
        <v>26179</v>
      </c>
      <c r="E309" s="262">
        <v>46022</v>
      </c>
      <c r="F309" s="264" t="s">
        <v>300</v>
      </c>
      <c r="G309" s="264" t="s">
        <v>300</v>
      </c>
      <c r="H309" s="264" t="s">
        <v>819</v>
      </c>
    </row>
    <row r="310" spans="1:8" x14ac:dyDescent="0.15">
      <c r="A310" s="264" t="s">
        <v>1363</v>
      </c>
      <c r="B310" s="264" t="s">
        <v>1364</v>
      </c>
      <c r="C310" s="264"/>
      <c r="D310" s="262">
        <v>23012</v>
      </c>
      <c r="E310" s="262">
        <v>46022</v>
      </c>
      <c r="F310" s="264" t="s">
        <v>1365</v>
      </c>
      <c r="G310" s="264" t="s">
        <v>1365</v>
      </c>
      <c r="H310" s="264" t="s">
        <v>819</v>
      </c>
    </row>
    <row r="311" spans="1:8" x14ac:dyDescent="0.15">
      <c r="A311" s="264" t="s">
        <v>1366</v>
      </c>
      <c r="B311" s="264" t="s">
        <v>1367</v>
      </c>
      <c r="C311" s="264"/>
      <c r="D311" s="262">
        <v>23012</v>
      </c>
      <c r="E311" s="262">
        <v>46022</v>
      </c>
      <c r="F311" s="264" t="s">
        <v>194</v>
      </c>
      <c r="G311" s="264" t="s">
        <v>194</v>
      </c>
      <c r="H311" s="264" t="s">
        <v>819</v>
      </c>
    </row>
    <row r="312" spans="1:8" x14ac:dyDescent="0.15">
      <c r="A312" s="264" t="s">
        <v>1368</v>
      </c>
      <c r="B312" s="264" t="s">
        <v>1369</v>
      </c>
      <c r="C312" s="264"/>
      <c r="D312" s="262">
        <v>33573</v>
      </c>
      <c r="E312" s="262">
        <v>46022</v>
      </c>
      <c r="F312" s="264" t="s">
        <v>195</v>
      </c>
      <c r="G312" s="264" t="s">
        <v>195</v>
      </c>
      <c r="H312" s="264" t="s">
        <v>819</v>
      </c>
    </row>
    <row r="313" spans="1:8" x14ac:dyDescent="0.15">
      <c r="A313" s="264" t="s">
        <v>1370</v>
      </c>
      <c r="B313" s="264" t="s">
        <v>1371</v>
      </c>
      <c r="C313" s="264"/>
      <c r="D313" s="262">
        <v>23012</v>
      </c>
      <c r="E313" s="262">
        <v>46022</v>
      </c>
      <c r="F313" s="264" t="s">
        <v>443</v>
      </c>
      <c r="G313" s="264" t="s">
        <v>443</v>
      </c>
      <c r="H313" s="264" t="s">
        <v>819</v>
      </c>
    </row>
    <row r="314" spans="1:8" x14ac:dyDescent="0.15">
      <c r="A314" s="264" t="s">
        <v>1372</v>
      </c>
      <c r="B314" s="264" t="s">
        <v>1373</v>
      </c>
      <c r="C314" s="264">
        <v>8</v>
      </c>
      <c r="D314" s="262">
        <v>23012</v>
      </c>
      <c r="E314" s="262">
        <v>46022</v>
      </c>
      <c r="F314" s="264"/>
      <c r="G314" s="264" t="s">
        <v>1374</v>
      </c>
      <c r="H314" s="264" t="s">
        <v>819</v>
      </c>
    </row>
    <row r="315" spans="1:8" x14ac:dyDescent="0.15">
      <c r="A315" s="264" t="s">
        <v>1375</v>
      </c>
      <c r="B315" s="264" t="s">
        <v>1376</v>
      </c>
      <c r="C315" s="264"/>
      <c r="D315" s="262">
        <v>23012</v>
      </c>
      <c r="E315" s="262">
        <v>46022</v>
      </c>
      <c r="F315" s="264"/>
      <c r="G315" s="264" t="s">
        <v>1377</v>
      </c>
      <c r="H315" s="264" t="s">
        <v>819</v>
      </c>
    </row>
    <row r="316" spans="1:8" x14ac:dyDescent="0.15">
      <c r="A316" s="264" t="s">
        <v>1378</v>
      </c>
      <c r="B316" s="264" t="s">
        <v>1379</v>
      </c>
      <c r="C316" s="264"/>
      <c r="D316" s="262">
        <v>23012</v>
      </c>
      <c r="E316" s="262">
        <v>46022</v>
      </c>
      <c r="F316" s="264"/>
      <c r="G316" s="264" t="s">
        <v>1380</v>
      </c>
      <c r="H316" s="264" t="s">
        <v>819</v>
      </c>
    </row>
    <row r="317" spans="1:8" x14ac:dyDescent="0.15">
      <c r="A317" s="264" t="s">
        <v>1381</v>
      </c>
      <c r="B317" s="264" t="s">
        <v>1382</v>
      </c>
      <c r="C317" s="264"/>
      <c r="D317" s="262">
        <v>23012</v>
      </c>
      <c r="E317" s="262">
        <v>46022</v>
      </c>
      <c r="F317" s="264"/>
      <c r="G317" s="264" t="s">
        <v>1383</v>
      </c>
      <c r="H317" s="264" t="s">
        <v>819</v>
      </c>
    </row>
    <row r="318" spans="1:8" x14ac:dyDescent="0.15">
      <c r="A318" s="264" t="s">
        <v>1384</v>
      </c>
      <c r="B318" s="264" t="s">
        <v>1385</v>
      </c>
      <c r="C318" s="264"/>
      <c r="D318" s="262">
        <v>23012</v>
      </c>
      <c r="E318" s="262">
        <v>46022</v>
      </c>
      <c r="F318" s="264"/>
      <c r="G318" s="264" t="s">
        <v>1386</v>
      </c>
      <c r="H318" s="264" t="s">
        <v>819</v>
      </c>
    </row>
    <row r="319" spans="1:8" x14ac:dyDescent="0.15">
      <c r="A319" s="264" t="s">
        <v>1387</v>
      </c>
      <c r="B319" s="264" t="s">
        <v>1388</v>
      </c>
      <c r="C319" s="264"/>
      <c r="D319" s="262">
        <v>23012</v>
      </c>
      <c r="E319" s="262">
        <v>46022</v>
      </c>
      <c r="F319" s="264"/>
      <c r="G319" s="264" t="s">
        <v>1389</v>
      </c>
      <c r="H319" s="264" t="s">
        <v>819</v>
      </c>
    </row>
    <row r="320" spans="1:8" x14ac:dyDescent="0.15">
      <c r="A320" s="264" t="s">
        <v>1390</v>
      </c>
      <c r="B320" s="264" t="s">
        <v>1391</v>
      </c>
      <c r="C320" s="264"/>
      <c r="D320" s="262">
        <v>23012</v>
      </c>
      <c r="E320" s="262">
        <v>46022</v>
      </c>
      <c r="F320" s="264"/>
      <c r="G320" s="264" t="s">
        <v>1392</v>
      </c>
      <c r="H320" s="264" t="s">
        <v>819</v>
      </c>
    </row>
    <row r="321" spans="1:8" x14ac:dyDescent="0.15">
      <c r="A321" s="264" t="s">
        <v>1393</v>
      </c>
      <c r="B321" s="264" t="s">
        <v>1394</v>
      </c>
      <c r="C321" s="264"/>
      <c r="D321" s="262">
        <v>23012</v>
      </c>
      <c r="E321" s="262">
        <v>46022</v>
      </c>
      <c r="F321" s="264"/>
      <c r="G321" s="264" t="s">
        <v>1395</v>
      </c>
      <c r="H321" s="264" t="s">
        <v>819</v>
      </c>
    </row>
    <row r="322" spans="1:8" x14ac:dyDescent="0.15">
      <c r="A322" s="264" t="s">
        <v>1396</v>
      </c>
      <c r="B322" s="264" t="s">
        <v>1397</v>
      </c>
      <c r="C322" s="264"/>
      <c r="D322" s="262">
        <v>28908</v>
      </c>
      <c r="E322" s="262">
        <v>46022</v>
      </c>
      <c r="F322" s="264" t="s">
        <v>423</v>
      </c>
      <c r="G322" s="264" t="s">
        <v>423</v>
      </c>
      <c r="H322" s="264" t="s">
        <v>819</v>
      </c>
    </row>
    <row r="323" spans="1:8" x14ac:dyDescent="0.15">
      <c r="A323" s="264" t="s">
        <v>1398</v>
      </c>
      <c r="B323" s="264" t="s">
        <v>1399</v>
      </c>
      <c r="C323" s="264"/>
      <c r="D323" s="262">
        <v>29155</v>
      </c>
      <c r="E323" s="262">
        <v>46022</v>
      </c>
      <c r="F323" s="264" t="s">
        <v>459</v>
      </c>
      <c r="G323" s="264" t="s">
        <v>459</v>
      </c>
      <c r="H323" s="264" t="s">
        <v>819</v>
      </c>
    </row>
    <row r="324" spans="1:8" x14ac:dyDescent="0.15">
      <c r="A324" s="264" t="s">
        <v>1400</v>
      </c>
      <c r="B324" s="264" t="s">
        <v>1401</v>
      </c>
      <c r="C324" s="264"/>
      <c r="D324" s="262">
        <v>23012</v>
      </c>
      <c r="E324" s="262">
        <v>46022</v>
      </c>
      <c r="F324" s="264" t="s">
        <v>463</v>
      </c>
      <c r="G324" s="264" t="s">
        <v>463</v>
      </c>
      <c r="H324" s="264" t="s">
        <v>819</v>
      </c>
    </row>
    <row r="325" spans="1:8" x14ac:dyDescent="0.15">
      <c r="A325" s="264" t="s">
        <v>1402</v>
      </c>
      <c r="B325" s="264" t="s">
        <v>1403</v>
      </c>
      <c r="C325" s="264"/>
      <c r="D325" s="262">
        <v>23012</v>
      </c>
      <c r="E325" s="262">
        <v>46022</v>
      </c>
      <c r="F325" s="264" t="s">
        <v>447</v>
      </c>
      <c r="G325" s="264" t="s">
        <v>447</v>
      </c>
      <c r="H325" s="264" t="s">
        <v>819</v>
      </c>
    </row>
    <row r="326" spans="1:8" x14ac:dyDescent="0.15">
      <c r="A326" s="264" t="s">
        <v>1404</v>
      </c>
      <c r="B326" s="264" t="s">
        <v>1405</v>
      </c>
      <c r="C326" s="264"/>
      <c r="D326" s="262">
        <v>27587</v>
      </c>
      <c r="E326" s="262">
        <v>46022</v>
      </c>
      <c r="F326" s="264" t="s">
        <v>451</v>
      </c>
      <c r="G326" s="264" t="s">
        <v>451</v>
      </c>
      <c r="H326" s="264" t="s">
        <v>819</v>
      </c>
    </row>
    <row r="327" spans="1:8" x14ac:dyDescent="0.15">
      <c r="A327" s="264" t="s">
        <v>1406</v>
      </c>
      <c r="B327" s="264" t="s">
        <v>1407</v>
      </c>
      <c r="C327" s="264"/>
      <c r="D327" s="262">
        <v>23012</v>
      </c>
      <c r="E327" s="262">
        <v>46022</v>
      </c>
      <c r="F327" s="264" t="s">
        <v>301</v>
      </c>
      <c r="G327" s="264" t="s">
        <v>301</v>
      </c>
      <c r="H327" s="264" t="s">
        <v>819</v>
      </c>
    </row>
    <row r="328" spans="1:8" x14ac:dyDescent="0.15">
      <c r="A328" s="264" t="s">
        <v>1408</v>
      </c>
      <c r="B328" s="264" t="s">
        <v>1409</v>
      </c>
      <c r="C328" s="264"/>
      <c r="D328" s="262">
        <v>23012</v>
      </c>
      <c r="E328" s="262">
        <v>46022</v>
      </c>
      <c r="F328" s="264" t="s">
        <v>448</v>
      </c>
      <c r="G328" s="264" t="s">
        <v>448</v>
      </c>
      <c r="H328" s="264" t="s">
        <v>819</v>
      </c>
    </row>
    <row r="329" spans="1:8" x14ac:dyDescent="0.15">
      <c r="A329" s="264" t="s">
        <v>1410</v>
      </c>
      <c r="B329" s="264" t="s">
        <v>1411</v>
      </c>
      <c r="C329" s="264"/>
      <c r="D329" s="262">
        <v>39234</v>
      </c>
      <c r="E329" s="262">
        <v>46022</v>
      </c>
      <c r="F329" s="264" t="s">
        <v>338</v>
      </c>
      <c r="G329" s="264" t="s">
        <v>338</v>
      </c>
      <c r="H329" s="264" t="s">
        <v>819</v>
      </c>
    </row>
    <row r="330" spans="1:8" x14ac:dyDescent="0.15">
      <c r="A330" s="264" t="s">
        <v>1412</v>
      </c>
      <c r="B330" s="264" t="s">
        <v>1413</v>
      </c>
      <c r="C330" s="264"/>
      <c r="D330" s="262">
        <v>38139</v>
      </c>
      <c r="E330" s="262">
        <v>39233</v>
      </c>
      <c r="F330" s="264" t="s">
        <v>1414</v>
      </c>
      <c r="G330" s="264" t="s">
        <v>1414</v>
      </c>
      <c r="H330" s="264" t="s">
        <v>935</v>
      </c>
    </row>
    <row r="331" spans="1:8" x14ac:dyDescent="0.15">
      <c r="A331" s="264" t="s">
        <v>1415</v>
      </c>
      <c r="B331" s="264" t="s">
        <v>1416</v>
      </c>
      <c r="C331" s="264"/>
      <c r="D331" s="262">
        <v>27940</v>
      </c>
      <c r="E331" s="262">
        <v>46022</v>
      </c>
      <c r="F331" s="264" t="s">
        <v>302</v>
      </c>
      <c r="G331" s="264" t="s">
        <v>302</v>
      </c>
      <c r="H331" s="264" t="s">
        <v>819</v>
      </c>
    </row>
    <row r="332" spans="1:8" x14ac:dyDescent="0.15">
      <c r="A332" s="264" t="s">
        <v>1417</v>
      </c>
      <c r="B332" s="264" t="s">
        <v>1418</v>
      </c>
      <c r="C332" s="264"/>
      <c r="D332" s="262">
        <v>23012</v>
      </c>
      <c r="E332" s="262">
        <v>46022</v>
      </c>
      <c r="F332" s="264" t="s">
        <v>446</v>
      </c>
      <c r="G332" s="264" t="s">
        <v>446</v>
      </c>
      <c r="H332" s="264" t="s">
        <v>819</v>
      </c>
    </row>
    <row r="333" spans="1:8" x14ac:dyDescent="0.15">
      <c r="A333" s="264" t="s">
        <v>1419</v>
      </c>
      <c r="B333" s="264" t="s">
        <v>1420</v>
      </c>
      <c r="C333" s="264"/>
      <c r="D333" s="262">
        <v>23963</v>
      </c>
      <c r="E333" s="262">
        <v>46022</v>
      </c>
      <c r="F333" s="264" t="s">
        <v>179</v>
      </c>
      <c r="G333" s="264" t="s">
        <v>179</v>
      </c>
      <c r="H333" s="264" t="s">
        <v>819</v>
      </c>
    </row>
    <row r="334" spans="1:8" x14ac:dyDescent="0.15">
      <c r="A334" s="264" t="s">
        <v>1421</v>
      </c>
      <c r="B334" s="264" t="s">
        <v>1422</v>
      </c>
      <c r="C334" s="264"/>
      <c r="D334" s="262">
        <v>40634</v>
      </c>
      <c r="E334" s="262">
        <v>46022</v>
      </c>
      <c r="F334" s="264" t="s">
        <v>1423</v>
      </c>
      <c r="G334" s="264" t="s">
        <v>1423</v>
      </c>
      <c r="H334" s="264" t="s">
        <v>819</v>
      </c>
    </row>
    <row r="335" spans="1:8" x14ac:dyDescent="0.15">
      <c r="A335" s="264" t="s">
        <v>1424</v>
      </c>
      <c r="B335" s="264" t="s">
        <v>1425</v>
      </c>
      <c r="C335" s="264"/>
      <c r="D335" s="262">
        <v>33970</v>
      </c>
      <c r="E335" s="262">
        <v>46022</v>
      </c>
      <c r="F335" s="264" t="s">
        <v>196</v>
      </c>
      <c r="G335" s="264" t="s">
        <v>196</v>
      </c>
      <c r="H335" s="264" t="s">
        <v>819</v>
      </c>
    </row>
    <row r="336" spans="1:8" x14ac:dyDescent="0.15">
      <c r="A336" s="264" t="s">
        <v>1426</v>
      </c>
      <c r="B336" s="264" t="s">
        <v>1427</v>
      </c>
      <c r="C336" s="264"/>
      <c r="D336" s="262">
        <v>33414</v>
      </c>
      <c r="E336" s="262">
        <v>46022</v>
      </c>
      <c r="F336" s="264" t="s">
        <v>197</v>
      </c>
      <c r="G336" s="264" t="s">
        <v>197</v>
      </c>
      <c r="H336" s="264" t="s">
        <v>819</v>
      </c>
    </row>
    <row r="337" spans="1:8" x14ac:dyDescent="0.15">
      <c r="A337" s="264" t="s">
        <v>1428</v>
      </c>
      <c r="B337" s="264" t="s">
        <v>1429</v>
      </c>
      <c r="C337" s="264"/>
      <c r="D337" s="262">
        <v>28678</v>
      </c>
      <c r="E337" s="262">
        <v>46022</v>
      </c>
      <c r="F337" s="264" t="s">
        <v>444</v>
      </c>
      <c r="G337" s="264" t="s">
        <v>444</v>
      </c>
      <c r="H337" s="264" t="s">
        <v>819</v>
      </c>
    </row>
    <row r="338" spans="1:8" x14ac:dyDescent="0.15">
      <c r="A338" s="264" t="s">
        <v>1430</v>
      </c>
      <c r="B338" s="264" t="s">
        <v>1431</v>
      </c>
      <c r="C338" s="264"/>
      <c r="D338" s="262">
        <v>23012</v>
      </c>
      <c r="E338" s="262">
        <v>46022</v>
      </c>
      <c r="F338" s="264" t="s">
        <v>449</v>
      </c>
      <c r="G338" s="264" t="s">
        <v>449</v>
      </c>
      <c r="H338" s="264" t="s">
        <v>819</v>
      </c>
    </row>
    <row r="339" spans="1:8" x14ac:dyDescent="0.15">
      <c r="A339" s="264" t="s">
        <v>1432</v>
      </c>
      <c r="B339" s="264" t="s">
        <v>1433</v>
      </c>
      <c r="C339" s="264"/>
      <c r="D339" s="262">
        <v>23012</v>
      </c>
      <c r="E339" s="262">
        <v>46022</v>
      </c>
      <c r="F339" s="264" t="s">
        <v>303</v>
      </c>
      <c r="G339" s="264" t="s">
        <v>303</v>
      </c>
      <c r="H339" s="264" t="s">
        <v>819</v>
      </c>
    </row>
    <row r="340" spans="1:8" x14ac:dyDescent="0.15">
      <c r="A340" s="264" t="s">
        <v>1434</v>
      </c>
      <c r="B340" s="264" t="s">
        <v>1435</v>
      </c>
      <c r="C340" s="264"/>
      <c r="D340" s="262">
        <v>41000</v>
      </c>
      <c r="E340" s="262">
        <v>46022</v>
      </c>
      <c r="F340" s="264" t="s">
        <v>1436</v>
      </c>
      <c r="G340" s="264" t="s">
        <v>1436</v>
      </c>
      <c r="H340" s="264" t="s">
        <v>819</v>
      </c>
    </row>
    <row r="341" spans="1:8" x14ac:dyDescent="0.15">
      <c r="A341" s="264" t="s">
        <v>1437</v>
      </c>
      <c r="B341" s="264" t="s">
        <v>1438</v>
      </c>
      <c r="C341" s="264"/>
      <c r="D341" s="262">
        <v>23012</v>
      </c>
      <c r="E341" s="262">
        <v>46022</v>
      </c>
      <c r="F341" s="264" t="s">
        <v>154</v>
      </c>
      <c r="G341" s="264" t="s">
        <v>154</v>
      </c>
      <c r="H341" s="264" t="s">
        <v>819</v>
      </c>
    </row>
    <row r="342" spans="1:8" x14ac:dyDescent="0.15">
      <c r="A342" s="264" t="s">
        <v>1439</v>
      </c>
      <c r="B342" s="264" t="s">
        <v>1440</v>
      </c>
      <c r="C342" s="264"/>
      <c r="D342" s="262">
        <v>23012</v>
      </c>
      <c r="E342" s="262">
        <v>46022</v>
      </c>
      <c r="F342" s="264"/>
      <c r="G342" s="264" t="s">
        <v>1441</v>
      </c>
      <c r="H342" s="264" t="s">
        <v>819</v>
      </c>
    </row>
    <row r="343" spans="1:8" x14ac:dyDescent="0.15">
      <c r="A343" s="264" t="s">
        <v>1442</v>
      </c>
      <c r="B343" s="264" t="s">
        <v>1443</v>
      </c>
      <c r="C343" s="264"/>
      <c r="D343" s="262">
        <v>23012</v>
      </c>
      <c r="E343" s="262">
        <v>46022</v>
      </c>
      <c r="F343" s="264" t="s">
        <v>279</v>
      </c>
      <c r="G343" s="264" t="s">
        <v>279</v>
      </c>
      <c r="H343" s="264" t="s">
        <v>819</v>
      </c>
    </row>
    <row r="344" spans="1:8" x14ac:dyDescent="0.15">
      <c r="A344" s="264" t="s">
        <v>1444</v>
      </c>
      <c r="B344" s="264" t="s">
        <v>1445</v>
      </c>
      <c r="C344" s="264"/>
      <c r="D344" s="262">
        <v>23012</v>
      </c>
      <c r="E344" s="262">
        <v>46022</v>
      </c>
      <c r="F344" s="264" t="s">
        <v>445</v>
      </c>
      <c r="G344" s="264" t="s">
        <v>445</v>
      </c>
      <c r="H344" s="264" t="s">
        <v>819</v>
      </c>
    </row>
    <row r="345" spans="1:8" x14ac:dyDescent="0.15">
      <c r="A345" s="264" t="s">
        <v>1446</v>
      </c>
      <c r="B345" s="264" t="s">
        <v>1447</v>
      </c>
      <c r="C345" s="264"/>
      <c r="D345" s="262">
        <v>30578</v>
      </c>
      <c r="E345" s="262">
        <v>46022</v>
      </c>
      <c r="F345" s="264" t="s">
        <v>1448</v>
      </c>
      <c r="G345" s="264" t="s">
        <v>1448</v>
      </c>
      <c r="H345" s="264" t="s">
        <v>819</v>
      </c>
    </row>
    <row r="346" spans="1:8" x14ac:dyDescent="0.15">
      <c r="A346" s="264" t="s">
        <v>1449</v>
      </c>
      <c r="B346" s="264" t="s">
        <v>1450</v>
      </c>
      <c r="C346" s="264"/>
      <c r="D346" s="262">
        <v>23012</v>
      </c>
      <c r="E346" s="262">
        <v>46022</v>
      </c>
      <c r="F346" s="264" t="s">
        <v>1451</v>
      </c>
      <c r="G346" s="264" t="s">
        <v>1451</v>
      </c>
      <c r="H346" s="264" t="s">
        <v>819</v>
      </c>
    </row>
    <row r="347" spans="1:8" x14ac:dyDescent="0.15">
      <c r="A347" s="264" t="s">
        <v>1452</v>
      </c>
      <c r="B347" s="264" t="s">
        <v>1453</v>
      </c>
      <c r="C347" s="264"/>
      <c r="D347" s="262">
        <v>23012</v>
      </c>
      <c r="E347" s="262">
        <v>46022</v>
      </c>
      <c r="F347" s="264" t="s">
        <v>304</v>
      </c>
      <c r="G347" s="264" t="s">
        <v>304</v>
      </c>
      <c r="H347" s="264" t="s">
        <v>819</v>
      </c>
    </row>
    <row r="348" spans="1:8" x14ac:dyDescent="0.15">
      <c r="A348" s="264" t="s">
        <v>1454</v>
      </c>
      <c r="B348" s="264" t="s">
        <v>1455</v>
      </c>
      <c r="C348" s="264"/>
      <c r="D348" s="262">
        <v>27723</v>
      </c>
      <c r="E348" s="262">
        <v>46022</v>
      </c>
      <c r="F348" s="264" t="s">
        <v>450</v>
      </c>
      <c r="G348" s="264" t="s">
        <v>450</v>
      </c>
      <c r="H348" s="264" t="s">
        <v>819</v>
      </c>
    </row>
    <row r="349" spans="1:8" x14ac:dyDescent="0.15">
      <c r="A349" s="264" t="s">
        <v>1456</v>
      </c>
      <c r="B349" s="264" t="s">
        <v>1457</v>
      </c>
      <c r="C349" s="264"/>
      <c r="D349" s="262">
        <v>25087</v>
      </c>
      <c r="E349" s="262">
        <v>46022</v>
      </c>
      <c r="F349" s="264" t="s">
        <v>452</v>
      </c>
      <c r="G349" s="264" t="s">
        <v>452</v>
      </c>
      <c r="H349" s="264" t="s">
        <v>819</v>
      </c>
    </row>
    <row r="350" spans="1:8" x14ac:dyDescent="0.15">
      <c r="A350" s="264" t="s">
        <v>1458</v>
      </c>
      <c r="B350" s="264" t="s">
        <v>1459</v>
      </c>
      <c r="C350" s="264"/>
      <c r="D350" s="262">
        <v>23012</v>
      </c>
      <c r="E350" s="262">
        <v>46022</v>
      </c>
      <c r="F350" s="264" t="s">
        <v>155</v>
      </c>
      <c r="G350" s="264" t="s">
        <v>155</v>
      </c>
      <c r="H350" s="264" t="s">
        <v>819</v>
      </c>
    </row>
    <row r="351" spans="1:8" x14ac:dyDescent="0.15">
      <c r="A351" s="264" t="s">
        <v>1460</v>
      </c>
      <c r="B351" s="264" t="s">
        <v>1461</v>
      </c>
      <c r="C351" s="264">
        <v>6</v>
      </c>
      <c r="D351" s="262">
        <v>23012</v>
      </c>
      <c r="E351" s="262">
        <v>46022</v>
      </c>
      <c r="F351" s="264" t="s">
        <v>156</v>
      </c>
      <c r="G351" s="264" t="s">
        <v>156</v>
      </c>
      <c r="H351" s="264" t="s">
        <v>819</v>
      </c>
    </row>
    <row r="352" spans="1:8" x14ac:dyDescent="0.15">
      <c r="A352" s="264" t="s">
        <v>1462</v>
      </c>
      <c r="B352" s="264" t="s">
        <v>1463</v>
      </c>
      <c r="C352" s="264"/>
      <c r="D352" s="262">
        <v>23012</v>
      </c>
      <c r="E352" s="262">
        <v>46022</v>
      </c>
      <c r="F352" s="264" t="s">
        <v>305</v>
      </c>
      <c r="G352" s="264" t="s">
        <v>305</v>
      </c>
      <c r="H352" s="264" t="s">
        <v>819</v>
      </c>
    </row>
    <row r="353" spans="1:8" x14ac:dyDescent="0.15">
      <c r="A353" s="264" t="s">
        <v>1464</v>
      </c>
      <c r="B353" s="264" t="s">
        <v>1465</v>
      </c>
      <c r="C353" s="264"/>
      <c r="D353" s="262">
        <v>23012</v>
      </c>
      <c r="E353" s="262">
        <v>46022</v>
      </c>
      <c r="F353" s="264" t="s">
        <v>280</v>
      </c>
      <c r="G353" s="264" t="s">
        <v>280</v>
      </c>
      <c r="H353" s="264" t="s">
        <v>819</v>
      </c>
    </row>
    <row r="354" spans="1:8" x14ac:dyDescent="0.15">
      <c r="A354" s="264" t="s">
        <v>1466</v>
      </c>
      <c r="B354" s="264" t="s">
        <v>1467</v>
      </c>
      <c r="C354" s="264"/>
      <c r="D354" s="262">
        <v>33574</v>
      </c>
      <c r="E354" s="262">
        <v>46022</v>
      </c>
      <c r="F354" s="264" t="s">
        <v>455</v>
      </c>
      <c r="G354" s="264" t="s">
        <v>455</v>
      </c>
      <c r="H354" s="264" t="s">
        <v>819</v>
      </c>
    </row>
    <row r="355" spans="1:8" x14ac:dyDescent="0.15">
      <c r="A355" s="264" t="s">
        <v>1468</v>
      </c>
      <c r="B355" s="264" t="s">
        <v>1469</v>
      </c>
      <c r="C355" s="264"/>
      <c r="D355" s="262">
        <v>23012</v>
      </c>
      <c r="E355" s="262">
        <v>46022</v>
      </c>
      <c r="F355" s="264" t="s">
        <v>306</v>
      </c>
      <c r="G355" s="264" t="s">
        <v>306</v>
      </c>
      <c r="H355" s="264" t="s">
        <v>819</v>
      </c>
    </row>
    <row r="356" spans="1:8" x14ac:dyDescent="0.15">
      <c r="A356" s="264" t="s">
        <v>1470</v>
      </c>
      <c r="B356" s="264" t="s">
        <v>1471</v>
      </c>
      <c r="C356" s="264"/>
      <c r="D356" s="262">
        <v>23012</v>
      </c>
      <c r="E356" s="262">
        <v>46022</v>
      </c>
      <c r="F356" s="264" t="s">
        <v>281</v>
      </c>
      <c r="G356" s="264" t="s">
        <v>281</v>
      </c>
      <c r="H356" s="264" t="s">
        <v>819</v>
      </c>
    </row>
    <row r="357" spans="1:8" x14ac:dyDescent="0.15">
      <c r="A357" s="264" t="s">
        <v>1472</v>
      </c>
      <c r="B357" s="264" t="s">
        <v>1472</v>
      </c>
      <c r="C357" s="264"/>
      <c r="D357" s="262">
        <v>23012</v>
      </c>
      <c r="E357" s="262">
        <v>46022</v>
      </c>
      <c r="F357" s="264" t="s">
        <v>454</v>
      </c>
      <c r="G357" s="264" t="s">
        <v>454</v>
      </c>
      <c r="H357" s="264" t="s">
        <v>819</v>
      </c>
    </row>
    <row r="358" spans="1:8" x14ac:dyDescent="0.15">
      <c r="A358" s="264" t="s">
        <v>1473</v>
      </c>
      <c r="B358" s="264" t="s">
        <v>1474</v>
      </c>
      <c r="C358" s="264"/>
      <c r="D358" s="262">
        <v>25723</v>
      </c>
      <c r="E358" s="262">
        <v>46022</v>
      </c>
      <c r="F358" s="264" t="s">
        <v>457</v>
      </c>
      <c r="G358" s="264" t="s">
        <v>457</v>
      </c>
      <c r="H358" s="264" t="s">
        <v>819</v>
      </c>
    </row>
    <row r="359" spans="1:8" x14ac:dyDescent="0.15">
      <c r="A359" s="264" t="s">
        <v>1475</v>
      </c>
      <c r="B359" s="264" t="s">
        <v>1476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819</v>
      </c>
    </row>
    <row r="360" spans="1:8" x14ac:dyDescent="0.15">
      <c r="A360" s="264" t="s">
        <v>1477</v>
      </c>
      <c r="B360" s="264" t="s">
        <v>1478</v>
      </c>
      <c r="C360" s="264"/>
      <c r="D360" s="262">
        <v>23012</v>
      </c>
      <c r="E360" s="262">
        <v>46022</v>
      </c>
      <c r="F360" s="264" t="s">
        <v>307</v>
      </c>
      <c r="G360" s="264" t="s">
        <v>307</v>
      </c>
      <c r="H360" s="264" t="s">
        <v>819</v>
      </c>
    </row>
    <row r="361" spans="1:8" x14ac:dyDescent="0.15">
      <c r="A361" s="264" t="s">
        <v>1479</v>
      </c>
      <c r="B361" s="264" t="s">
        <v>1480</v>
      </c>
      <c r="C361" s="264"/>
      <c r="D361" s="262">
        <v>23012</v>
      </c>
      <c r="E361" s="262">
        <v>46022</v>
      </c>
      <c r="F361" s="264" t="s">
        <v>198</v>
      </c>
      <c r="G361" s="264" t="s">
        <v>198</v>
      </c>
      <c r="H361" s="264" t="s">
        <v>819</v>
      </c>
    </row>
    <row r="362" spans="1:8" x14ac:dyDescent="0.15">
      <c r="A362" s="264" t="s">
        <v>1481</v>
      </c>
      <c r="B362" s="264" t="s">
        <v>1482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819</v>
      </c>
    </row>
    <row r="363" spans="1:8" x14ac:dyDescent="0.15">
      <c r="A363" s="264" t="s">
        <v>1483</v>
      </c>
      <c r="B363" s="264" t="s">
        <v>1484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819</v>
      </c>
    </row>
    <row r="364" spans="1:8" x14ac:dyDescent="0.15">
      <c r="A364" s="264" t="s">
        <v>1485</v>
      </c>
      <c r="B364" s="264" t="s">
        <v>1486</v>
      </c>
      <c r="C364" s="264"/>
      <c r="D364" s="262">
        <v>28764</v>
      </c>
      <c r="E364" s="262">
        <v>46022</v>
      </c>
      <c r="F364" s="264" t="s">
        <v>458</v>
      </c>
      <c r="G364" s="264" t="s">
        <v>458</v>
      </c>
      <c r="H364" s="264" t="s">
        <v>819</v>
      </c>
    </row>
    <row r="365" spans="1:8" x14ac:dyDescent="0.15">
      <c r="A365" s="264" t="s">
        <v>1487</v>
      </c>
      <c r="B365" s="264" t="s">
        <v>1488</v>
      </c>
      <c r="C365" s="264"/>
      <c r="D365" s="262">
        <v>23012</v>
      </c>
      <c r="E365" s="262">
        <v>46022</v>
      </c>
      <c r="F365" s="264" t="s">
        <v>308</v>
      </c>
      <c r="G365" s="264" t="s">
        <v>308</v>
      </c>
      <c r="H365" s="264" t="s">
        <v>819</v>
      </c>
    </row>
    <row r="366" spans="1:8" x14ac:dyDescent="0.15">
      <c r="A366" s="264" t="s">
        <v>1489</v>
      </c>
      <c r="B366" s="264" t="s">
        <v>1490</v>
      </c>
      <c r="C366" s="264"/>
      <c r="D366" s="262">
        <v>33573</v>
      </c>
      <c r="E366" s="262">
        <v>46022</v>
      </c>
      <c r="F366" s="264" t="s">
        <v>199</v>
      </c>
      <c r="G366" s="264" t="s">
        <v>199</v>
      </c>
      <c r="H366" s="264" t="s">
        <v>819</v>
      </c>
    </row>
    <row r="367" spans="1:8" x14ac:dyDescent="0.15">
      <c r="A367" s="264" t="s">
        <v>1491</v>
      </c>
      <c r="B367" s="264" t="s">
        <v>1492</v>
      </c>
      <c r="C367" s="264"/>
      <c r="D367" s="262">
        <v>23012</v>
      </c>
      <c r="E367" s="262">
        <v>46022</v>
      </c>
      <c r="F367" s="264"/>
      <c r="G367" s="264" t="s">
        <v>1493</v>
      </c>
      <c r="H367" s="264" t="s">
        <v>819</v>
      </c>
    </row>
    <row r="368" spans="1:8" x14ac:dyDescent="0.15">
      <c r="A368" s="264" t="s">
        <v>1494</v>
      </c>
      <c r="B368" s="264" t="s">
        <v>1495</v>
      </c>
      <c r="C368" s="264"/>
      <c r="D368" s="262">
        <v>23012</v>
      </c>
      <c r="E368" s="262">
        <v>46022</v>
      </c>
      <c r="F368" s="264"/>
      <c r="G368" s="264" t="s">
        <v>1496</v>
      </c>
      <c r="H368" s="264" t="s">
        <v>819</v>
      </c>
    </row>
    <row r="369" spans="1:8" x14ac:dyDescent="0.15">
      <c r="A369" s="264" t="s">
        <v>1497</v>
      </c>
      <c r="B369" s="264" t="s">
        <v>1498</v>
      </c>
      <c r="C369" s="264"/>
      <c r="D369" s="262">
        <v>23012</v>
      </c>
      <c r="E369" s="262">
        <v>46022</v>
      </c>
      <c r="F369" s="264"/>
      <c r="G369" s="264" t="s">
        <v>1499</v>
      </c>
      <c r="H369" s="264" t="s">
        <v>819</v>
      </c>
    </row>
    <row r="370" spans="1:8" x14ac:dyDescent="0.15">
      <c r="A370" s="264" t="s">
        <v>1500</v>
      </c>
      <c r="B370" s="264" t="s">
        <v>1501</v>
      </c>
      <c r="C370" s="264"/>
      <c r="D370" s="262">
        <v>23012</v>
      </c>
      <c r="E370" s="262">
        <v>46022</v>
      </c>
      <c r="F370" s="264"/>
      <c r="G370" s="264" t="s">
        <v>1502</v>
      </c>
      <c r="H370" s="264" t="s">
        <v>819</v>
      </c>
    </row>
    <row r="371" spans="1:8" x14ac:dyDescent="0.15">
      <c r="A371" s="264" t="s">
        <v>1503</v>
      </c>
      <c r="B371" s="264" t="s">
        <v>1504</v>
      </c>
      <c r="C371" s="264"/>
      <c r="D371" s="262">
        <v>23012</v>
      </c>
      <c r="E371" s="262">
        <v>46022</v>
      </c>
      <c r="F371" s="264"/>
      <c r="G371" s="264" t="s">
        <v>1505</v>
      </c>
      <c r="H371" s="264" t="s">
        <v>819</v>
      </c>
    </row>
    <row r="372" spans="1:8" x14ac:dyDescent="0.15">
      <c r="A372" s="264" t="s">
        <v>1506</v>
      </c>
      <c r="B372" s="264" t="s">
        <v>1507</v>
      </c>
      <c r="C372" s="264"/>
      <c r="D372" s="262">
        <v>23012</v>
      </c>
      <c r="E372" s="262">
        <v>46022</v>
      </c>
      <c r="F372" s="264"/>
      <c r="G372" s="264" t="s">
        <v>1508</v>
      </c>
      <c r="H372" s="264" t="s">
        <v>819</v>
      </c>
    </row>
    <row r="373" spans="1:8" x14ac:dyDescent="0.15">
      <c r="A373" s="264" t="s">
        <v>1509</v>
      </c>
      <c r="B373" s="264" t="s">
        <v>1510</v>
      </c>
      <c r="C373" s="264"/>
      <c r="D373" s="262">
        <v>23012</v>
      </c>
      <c r="E373" s="262">
        <v>46022</v>
      </c>
      <c r="F373" s="264"/>
      <c r="G373" s="264" t="s">
        <v>1511</v>
      </c>
      <c r="H373" s="264" t="s">
        <v>819</v>
      </c>
    </row>
    <row r="374" spans="1:8" x14ac:dyDescent="0.15">
      <c r="A374" s="264" t="s">
        <v>1512</v>
      </c>
      <c r="B374" s="264" t="s">
        <v>1513</v>
      </c>
      <c r="C374" s="264"/>
      <c r="D374" s="262">
        <v>23012</v>
      </c>
      <c r="E374" s="262">
        <v>46022</v>
      </c>
      <c r="F374" s="264"/>
      <c r="G374" s="264" t="s">
        <v>1514</v>
      </c>
      <c r="H374" s="264" t="s">
        <v>819</v>
      </c>
    </row>
    <row r="375" spans="1:8" x14ac:dyDescent="0.15">
      <c r="A375" s="264" t="s">
        <v>1515</v>
      </c>
      <c r="B375" s="264" t="s">
        <v>1516</v>
      </c>
      <c r="C375" s="264"/>
      <c r="D375" s="262">
        <v>23012</v>
      </c>
      <c r="E375" s="262">
        <v>46022</v>
      </c>
      <c r="F375" s="264"/>
      <c r="G375" s="264" t="s">
        <v>1517</v>
      </c>
      <c r="H375" s="264" t="s">
        <v>819</v>
      </c>
    </row>
    <row r="376" spans="1:8" x14ac:dyDescent="0.15">
      <c r="A376" s="264" t="s">
        <v>1518</v>
      </c>
      <c r="B376" s="264" t="s">
        <v>1519</v>
      </c>
      <c r="C376" s="264"/>
      <c r="D376" s="262">
        <v>23012</v>
      </c>
      <c r="E376" s="262">
        <v>46022</v>
      </c>
      <c r="F376" s="264"/>
      <c r="G376" s="264" t="s">
        <v>1520</v>
      </c>
      <c r="H376" s="264" t="s">
        <v>819</v>
      </c>
    </row>
    <row r="377" spans="1:8" x14ac:dyDescent="0.15">
      <c r="A377" s="264" t="s">
        <v>1521</v>
      </c>
      <c r="B377" s="264" t="s">
        <v>1522</v>
      </c>
      <c r="C377" s="264">
        <v>1</v>
      </c>
      <c r="D377" s="262">
        <v>23012</v>
      </c>
      <c r="E377" s="262">
        <v>46022</v>
      </c>
      <c r="F377" s="264" t="s">
        <v>464</v>
      </c>
      <c r="G377" s="264" t="s">
        <v>464</v>
      </c>
      <c r="H377" s="264" t="s">
        <v>819</v>
      </c>
    </row>
    <row r="378" spans="1:8" x14ac:dyDescent="0.15">
      <c r="A378" s="264" t="s">
        <v>1523</v>
      </c>
      <c r="B378" s="264" t="s">
        <v>1524</v>
      </c>
      <c r="C378" s="264">
        <v>2</v>
      </c>
      <c r="D378" s="262">
        <v>23012</v>
      </c>
      <c r="E378" s="262">
        <v>46022</v>
      </c>
      <c r="F378" s="264" t="s">
        <v>163</v>
      </c>
      <c r="G378" s="264" t="s">
        <v>163</v>
      </c>
      <c r="H378" s="264" t="s">
        <v>819</v>
      </c>
    </row>
    <row r="379" spans="1:8" x14ac:dyDescent="0.15">
      <c r="A379" s="264" t="s">
        <v>1525</v>
      </c>
      <c r="B379" s="264" t="s">
        <v>1526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819</v>
      </c>
    </row>
    <row r="380" spans="1:8" x14ac:dyDescent="0.15">
      <c r="A380" s="264" t="s">
        <v>1527</v>
      </c>
      <c r="B380" s="264" t="s">
        <v>1528</v>
      </c>
      <c r="C380" s="264"/>
      <c r="D380" s="262">
        <v>23012</v>
      </c>
      <c r="E380" s="262">
        <v>46022</v>
      </c>
      <c r="F380" s="264" t="s">
        <v>441</v>
      </c>
      <c r="G380" s="264" t="s">
        <v>441</v>
      </c>
      <c r="H380" s="264" t="s">
        <v>819</v>
      </c>
    </row>
    <row r="381" spans="1:8" x14ac:dyDescent="0.15">
      <c r="A381" s="264" t="s">
        <v>1529</v>
      </c>
      <c r="B381" s="264" t="s">
        <v>1530</v>
      </c>
      <c r="C381" s="264"/>
      <c r="D381" s="262">
        <v>23012</v>
      </c>
      <c r="E381" s="262">
        <v>46022</v>
      </c>
      <c r="F381" s="264" t="s">
        <v>1531</v>
      </c>
      <c r="G381" s="264" t="s">
        <v>1531</v>
      </c>
      <c r="H381" s="264" t="s">
        <v>819</v>
      </c>
    </row>
    <row r="382" spans="1:8" x14ac:dyDescent="0.15">
      <c r="A382" s="264" t="s">
        <v>1532</v>
      </c>
      <c r="B382" s="264" t="s">
        <v>1533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819</v>
      </c>
    </row>
    <row r="383" spans="1:8" x14ac:dyDescent="0.15">
      <c r="A383" s="264" t="s">
        <v>1534</v>
      </c>
      <c r="B383" s="264" t="s">
        <v>1535</v>
      </c>
      <c r="C383" s="264"/>
      <c r="D383" s="262">
        <v>29432</v>
      </c>
      <c r="E383" s="262">
        <v>46022</v>
      </c>
      <c r="F383" s="264" t="s">
        <v>460</v>
      </c>
      <c r="G383" s="264" t="s">
        <v>460</v>
      </c>
      <c r="H383" s="264" t="s">
        <v>819</v>
      </c>
    </row>
    <row r="384" spans="1:8" x14ac:dyDescent="0.15">
      <c r="A384" s="264" t="s">
        <v>1536</v>
      </c>
      <c r="B384" s="264" t="s">
        <v>1537</v>
      </c>
      <c r="C384" s="264"/>
      <c r="D384" s="262">
        <v>23012</v>
      </c>
      <c r="E384" s="262">
        <v>46022</v>
      </c>
      <c r="F384" s="264" t="s">
        <v>157</v>
      </c>
      <c r="G384" s="264" t="s">
        <v>157</v>
      </c>
      <c r="H384" s="264" t="s">
        <v>819</v>
      </c>
    </row>
    <row r="385" spans="1:8" x14ac:dyDescent="0.15">
      <c r="A385" s="264" t="s">
        <v>1538</v>
      </c>
      <c r="B385" s="264" t="s">
        <v>1539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819</v>
      </c>
    </row>
    <row r="386" spans="1:8" x14ac:dyDescent="0.15">
      <c r="A386" s="264" t="s">
        <v>1540</v>
      </c>
      <c r="B386" s="264" t="s">
        <v>1541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819</v>
      </c>
    </row>
    <row r="387" spans="1:8" x14ac:dyDescent="0.15">
      <c r="A387" s="264" t="s">
        <v>1542</v>
      </c>
      <c r="B387" s="264" t="s">
        <v>1543</v>
      </c>
      <c r="C387" s="264"/>
      <c r="D387" s="262">
        <v>23012</v>
      </c>
      <c r="E387" s="262">
        <v>46022</v>
      </c>
      <c r="F387" s="264" t="s">
        <v>461</v>
      </c>
      <c r="G387" s="264" t="s">
        <v>461</v>
      </c>
      <c r="H387" s="264" t="s">
        <v>819</v>
      </c>
    </row>
    <row r="388" spans="1:8" x14ac:dyDescent="0.15">
      <c r="A388" s="264" t="s">
        <v>1544</v>
      </c>
      <c r="B388" s="264" t="s">
        <v>1545</v>
      </c>
      <c r="C388" s="264"/>
      <c r="D388" s="262">
        <v>23012</v>
      </c>
      <c r="E388" s="262">
        <v>46022</v>
      </c>
      <c r="F388" s="264" t="s">
        <v>462</v>
      </c>
      <c r="G388" s="264" t="s">
        <v>462</v>
      </c>
      <c r="H388" s="264" t="s">
        <v>819</v>
      </c>
    </row>
    <row r="389" spans="1:8" x14ac:dyDescent="0.15">
      <c r="A389" s="264"/>
      <c r="B389" s="264" t="s">
        <v>1546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819</v>
      </c>
    </row>
    <row r="390" spans="1:8" x14ac:dyDescent="0.15">
      <c r="A390" s="264" t="s">
        <v>1547</v>
      </c>
      <c r="B390" s="264" t="s">
        <v>1548</v>
      </c>
      <c r="C390" s="264"/>
      <c r="D390" s="262">
        <v>23012</v>
      </c>
      <c r="E390" s="262">
        <v>32873</v>
      </c>
      <c r="F390" s="264"/>
      <c r="G390" s="264" t="s">
        <v>1549</v>
      </c>
      <c r="H390" s="264" t="s">
        <v>935</v>
      </c>
    </row>
    <row r="391" spans="1:8" x14ac:dyDescent="0.15">
      <c r="A391" s="264" t="s">
        <v>1550</v>
      </c>
      <c r="B391" s="264" t="s">
        <v>1551</v>
      </c>
      <c r="C391" s="264"/>
      <c r="D391" s="262">
        <v>23012</v>
      </c>
      <c r="E391" s="262">
        <v>46022</v>
      </c>
      <c r="F391" s="264" t="s">
        <v>1552</v>
      </c>
      <c r="G391" s="264" t="s">
        <v>1552</v>
      </c>
      <c r="H391" s="264" t="s">
        <v>819</v>
      </c>
    </row>
    <row r="392" spans="1:8" x14ac:dyDescent="0.15">
      <c r="A392" s="264" t="s">
        <v>1553</v>
      </c>
      <c r="B392" s="264" t="s">
        <v>1554</v>
      </c>
      <c r="C392" s="264"/>
      <c r="D392" s="262">
        <v>23012</v>
      </c>
      <c r="E392" s="262">
        <v>46022</v>
      </c>
      <c r="F392" s="264" t="s">
        <v>310</v>
      </c>
      <c r="G392" s="264" t="s">
        <v>310</v>
      </c>
      <c r="H392" s="264" t="s">
        <v>819</v>
      </c>
    </row>
    <row r="393" spans="1:8" x14ac:dyDescent="0.15">
      <c r="A393" s="264" t="s">
        <v>1555</v>
      </c>
      <c r="B393" s="264" t="s">
        <v>1556</v>
      </c>
      <c r="C393" s="264"/>
      <c r="D393" s="262">
        <v>23012</v>
      </c>
      <c r="E393" s="262">
        <v>35946</v>
      </c>
      <c r="F393" s="264" t="s">
        <v>1557</v>
      </c>
      <c r="G393" s="264" t="s">
        <v>1557</v>
      </c>
      <c r="H393" s="264" t="s">
        <v>935</v>
      </c>
    </row>
    <row r="394" spans="1:8" x14ac:dyDescent="0.15">
      <c r="A394" s="264" t="s">
        <v>1558</v>
      </c>
      <c r="B394" s="264" t="s">
        <v>1559</v>
      </c>
      <c r="C394" s="264"/>
      <c r="D394" s="262">
        <v>23674</v>
      </c>
      <c r="E394" s="262">
        <v>46022</v>
      </c>
      <c r="F394" s="264" t="s">
        <v>311</v>
      </c>
      <c r="G394" s="264" t="s">
        <v>311</v>
      </c>
      <c r="H394" s="264" t="s">
        <v>819</v>
      </c>
    </row>
    <row r="395" spans="1:8" x14ac:dyDescent="0.15">
      <c r="A395" s="264" t="s">
        <v>1560</v>
      </c>
      <c r="B395" s="264" t="s">
        <v>1561</v>
      </c>
      <c r="C395" s="264"/>
      <c r="D395" s="262">
        <v>23012</v>
      </c>
      <c r="E395" s="262">
        <v>46022</v>
      </c>
      <c r="F395" s="264" t="s">
        <v>312</v>
      </c>
      <c r="G395" s="264" t="s">
        <v>312</v>
      </c>
      <c r="H395" s="264" t="s">
        <v>819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25" defaultRowHeight="12" customHeight="1" x14ac:dyDescent="0.2"/>
  <cols>
    <col min="1" max="1" width="5" style="114" customWidth="1"/>
    <col min="2" max="2" width="4.375" style="127" customWidth="1"/>
    <col min="3" max="3" width="23.75" style="127" bestFit="1" customWidth="1"/>
    <col min="4" max="4" width="2.625" style="114" customWidth="1"/>
    <col min="5" max="5" width="9.625" style="114"/>
    <col min="6" max="6" width="2.625" style="114" customWidth="1"/>
    <col min="7" max="7" width="9.625" style="114"/>
    <col min="8" max="8" width="2.625" style="114" customWidth="1"/>
    <col min="9" max="9" width="9.625" style="18"/>
    <col min="10" max="10" width="5.5" style="114" customWidth="1"/>
    <col min="11" max="11" width="8.5" style="114" customWidth="1"/>
    <col min="12" max="12" width="2.625" style="114" customWidth="1"/>
    <col min="13" max="13" width="9.625" style="114"/>
    <col min="14" max="14" width="2.625" style="114" customWidth="1"/>
    <col min="15" max="15" width="9.625" style="114"/>
    <col min="16" max="16" width="2.625" style="114" customWidth="1"/>
    <col min="17" max="17" width="9.625" style="114"/>
    <col min="18" max="18" width="2.625" style="114" customWidth="1"/>
    <col min="19" max="19" width="9.625" style="114"/>
    <col min="20" max="20" width="2.625" style="114" customWidth="1"/>
    <col min="21" max="21" width="9.625" style="114"/>
    <col min="22" max="22" width="2.625" style="114" customWidth="1"/>
    <col min="23" max="23" width="9.75" style="114" customWidth="1"/>
    <col min="24" max="24" width="2.625" style="114" customWidth="1"/>
    <col min="25" max="25" width="9.625" style="114"/>
    <col min="26" max="26" width="2.625" style="114" customWidth="1"/>
    <col min="27" max="27" width="9.625" style="114"/>
    <col min="28" max="28" width="5.5" style="114" customWidth="1"/>
    <col min="29" max="29" width="9.625" style="114"/>
    <col min="30" max="30" width="2.625" style="114" customWidth="1"/>
    <col min="31" max="31" width="9.625" style="114"/>
    <col min="32" max="32" width="2.625" style="114" customWidth="1"/>
    <col min="33" max="33" width="9.625" style="114"/>
    <col min="34" max="34" width="2.625" style="114" customWidth="1"/>
    <col min="35" max="35" width="6.25" style="114" customWidth="1"/>
    <col min="36" max="36" width="2" style="296" customWidth="1"/>
    <col min="37" max="38" width="9.625" style="114"/>
    <col min="39" max="39" width="18.375" style="114" bestFit="1" customWidth="1"/>
    <col min="40" max="256" width="9.625" style="114"/>
    <col min="257" max="257" width="5" style="114" customWidth="1"/>
    <col min="258" max="258" width="4.375" style="114" customWidth="1"/>
    <col min="259" max="259" width="23.75" style="114" bestFit="1" customWidth="1"/>
    <col min="260" max="260" width="2.625" style="114" customWidth="1"/>
    <col min="261" max="261" width="9.625" style="114"/>
    <col min="262" max="262" width="2.625" style="114" customWidth="1"/>
    <col min="263" max="263" width="9.625" style="114"/>
    <col min="264" max="264" width="2.625" style="114" customWidth="1"/>
    <col min="265" max="265" width="9.625" style="114"/>
    <col min="266" max="266" width="5.5" style="114" customWidth="1"/>
    <col min="267" max="267" width="8.5" style="114" customWidth="1"/>
    <col min="268" max="268" width="2.625" style="114" customWidth="1"/>
    <col min="269" max="269" width="9.625" style="114"/>
    <col min="270" max="270" width="2.625" style="114" customWidth="1"/>
    <col min="271" max="271" width="9.625" style="114"/>
    <col min="272" max="272" width="2.625" style="114" customWidth="1"/>
    <col min="273" max="273" width="9.625" style="114"/>
    <col min="274" max="274" width="2.625" style="114" customWidth="1"/>
    <col min="275" max="275" width="9.625" style="114"/>
    <col min="276" max="276" width="2.625" style="114" customWidth="1"/>
    <col min="277" max="277" width="9.625" style="114"/>
    <col min="278" max="278" width="2.625" style="114" customWidth="1"/>
    <col min="279" max="279" width="9.75" style="114" customWidth="1"/>
    <col min="280" max="280" width="2.625" style="114" customWidth="1"/>
    <col min="281" max="281" width="9.625" style="114"/>
    <col min="282" max="282" width="2.625" style="114" customWidth="1"/>
    <col min="283" max="283" width="9.625" style="114"/>
    <col min="284" max="284" width="5.5" style="114" customWidth="1"/>
    <col min="285" max="285" width="9.625" style="114"/>
    <col min="286" max="286" width="2.625" style="114" customWidth="1"/>
    <col min="287" max="287" width="9.625" style="114"/>
    <col min="288" max="288" width="2.625" style="114" customWidth="1"/>
    <col min="289" max="289" width="9.625" style="114"/>
    <col min="290" max="290" width="2.625" style="114" customWidth="1"/>
    <col min="291" max="512" width="9.625" style="114"/>
    <col min="513" max="513" width="5" style="114" customWidth="1"/>
    <col min="514" max="514" width="4.375" style="114" customWidth="1"/>
    <col min="515" max="515" width="23.75" style="114" bestFit="1" customWidth="1"/>
    <col min="516" max="516" width="2.625" style="114" customWidth="1"/>
    <col min="517" max="517" width="9.625" style="114"/>
    <col min="518" max="518" width="2.625" style="114" customWidth="1"/>
    <col min="519" max="519" width="9.625" style="114"/>
    <col min="520" max="520" width="2.625" style="114" customWidth="1"/>
    <col min="521" max="521" width="9.625" style="114"/>
    <col min="522" max="522" width="5.5" style="114" customWidth="1"/>
    <col min="523" max="523" width="8.5" style="114" customWidth="1"/>
    <col min="524" max="524" width="2.625" style="114" customWidth="1"/>
    <col min="525" max="525" width="9.625" style="114"/>
    <col min="526" max="526" width="2.625" style="114" customWidth="1"/>
    <col min="527" max="527" width="9.625" style="114"/>
    <col min="528" max="528" width="2.625" style="114" customWidth="1"/>
    <col min="529" max="529" width="9.625" style="114"/>
    <col min="530" max="530" width="2.625" style="114" customWidth="1"/>
    <col min="531" max="531" width="9.625" style="114"/>
    <col min="532" max="532" width="2.625" style="114" customWidth="1"/>
    <col min="533" max="533" width="9.625" style="114"/>
    <col min="534" max="534" width="2.625" style="114" customWidth="1"/>
    <col min="535" max="535" width="9.75" style="114" customWidth="1"/>
    <col min="536" max="536" width="2.625" style="114" customWidth="1"/>
    <col min="537" max="537" width="9.625" style="114"/>
    <col min="538" max="538" width="2.625" style="114" customWidth="1"/>
    <col min="539" max="539" width="9.625" style="114"/>
    <col min="540" max="540" width="5.5" style="114" customWidth="1"/>
    <col min="541" max="541" width="9.625" style="114"/>
    <col min="542" max="542" width="2.625" style="114" customWidth="1"/>
    <col min="543" max="543" width="9.625" style="114"/>
    <col min="544" max="544" width="2.625" style="114" customWidth="1"/>
    <col min="545" max="545" width="9.625" style="114"/>
    <col min="546" max="546" width="2.625" style="114" customWidth="1"/>
    <col min="547" max="768" width="9.625" style="114"/>
    <col min="769" max="769" width="5" style="114" customWidth="1"/>
    <col min="770" max="770" width="4.375" style="114" customWidth="1"/>
    <col min="771" max="771" width="23.75" style="114" bestFit="1" customWidth="1"/>
    <col min="772" max="772" width="2.625" style="114" customWidth="1"/>
    <col min="773" max="773" width="9.625" style="114"/>
    <col min="774" max="774" width="2.625" style="114" customWidth="1"/>
    <col min="775" max="775" width="9.625" style="114"/>
    <col min="776" max="776" width="2.625" style="114" customWidth="1"/>
    <col min="777" max="777" width="9.625" style="114"/>
    <col min="778" max="778" width="5.5" style="114" customWidth="1"/>
    <col min="779" max="779" width="8.5" style="114" customWidth="1"/>
    <col min="780" max="780" width="2.625" style="114" customWidth="1"/>
    <col min="781" max="781" width="9.625" style="114"/>
    <col min="782" max="782" width="2.625" style="114" customWidth="1"/>
    <col min="783" max="783" width="9.625" style="114"/>
    <col min="784" max="784" width="2.625" style="114" customWidth="1"/>
    <col min="785" max="785" width="9.625" style="114"/>
    <col min="786" max="786" width="2.625" style="114" customWidth="1"/>
    <col min="787" max="787" width="9.625" style="114"/>
    <col min="788" max="788" width="2.625" style="114" customWidth="1"/>
    <col min="789" max="789" width="9.625" style="114"/>
    <col min="790" max="790" width="2.625" style="114" customWidth="1"/>
    <col min="791" max="791" width="9.75" style="114" customWidth="1"/>
    <col min="792" max="792" width="2.625" style="114" customWidth="1"/>
    <col min="793" max="793" width="9.625" style="114"/>
    <col min="794" max="794" width="2.625" style="114" customWidth="1"/>
    <col min="795" max="795" width="9.625" style="114"/>
    <col min="796" max="796" width="5.5" style="114" customWidth="1"/>
    <col min="797" max="797" width="9.625" style="114"/>
    <col min="798" max="798" width="2.625" style="114" customWidth="1"/>
    <col min="799" max="799" width="9.625" style="114"/>
    <col min="800" max="800" width="2.625" style="114" customWidth="1"/>
    <col min="801" max="801" width="9.625" style="114"/>
    <col min="802" max="802" width="2.625" style="114" customWidth="1"/>
    <col min="803" max="1024" width="9.625" style="114"/>
    <col min="1025" max="1025" width="5" style="114" customWidth="1"/>
    <col min="1026" max="1026" width="4.375" style="114" customWidth="1"/>
    <col min="1027" max="1027" width="23.75" style="114" bestFit="1" customWidth="1"/>
    <col min="1028" max="1028" width="2.625" style="114" customWidth="1"/>
    <col min="1029" max="1029" width="9.625" style="114"/>
    <col min="1030" max="1030" width="2.625" style="114" customWidth="1"/>
    <col min="1031" max="1031" width="9.625" style="114"/>
    <col min="1032" max="1032" width="2.625" style="114" customWidth="1"/>
    <col min="1033" max="1033" width="9.625" style="114"/>
    <col min="1034" max="1034" width="5.5" style="114" customWidth="1"/>
    <col min="1035" max="1035" width="8.5" style="114" customWidth="1"/>
    <col min="1036" max="1036" width="2.625" style="114" customWidth="1"/>
    <col min="1037" max="1037" width="9.625" style="114"/>
    <col min="1038" max="1038" width="2.625" style="114" customWidth="1"/>
    <col min="1039" max="1039" width="9.625" style="114"/>
    <col min="1040" max="1040" width="2.625" style="114" customWidth="1"/>
    <col min="1041" max="1041" width="9.625" style="114"/>
    <col min="1042" max="1042" width="2.625" style="114" customWidth="1"/>
    <col min="1043" max="1043" width="9.625" style="114"/>
    <col min="1044" max="1044" width="2.625" style="114" customWidth="1"/>
    <col min="1045" max="1045" width="9.625" style="114"/>
    <col min="1046" max="1046" width="2.625" style="114" customWidth="1"/>
    <col min="1047" max="1047" width="9.75" style="114" customWidth="1"/>
    <col min="1048" max="1048" width="2.625" style="114" customWidth="1"/>
    <col min="1049" max="1049" width="9.625" style="114"/>
    <col min="1050" max="1050" width="2.625" style="114" customWidth="1"/>
    <col min="1051" max="1051" width="9.625" style="114"/>
    <col min="1052" max="1052" width="5.5" style="114" customWidth="1"/>
    <col min="1053" max="1053" width="9.625" style="114"/>
    <col min="1054" max="1054" width="2.625" style="114" customWidth="1"/>
    <col min="1055" max="1055" width="9.625" style="114"/>
    <col min="1056" max="1056" width="2.625" style="114" customWidth="1"/>
    <col min="1057" max="1057" width="9.625" style="114"/>
    <col min="1058" max="1058" width="2.625" style="114" customWidth="1"/>
    <col min="1059" max="1280" width="9.625" style="114"/>
    <col min="1281" max="1281" width="5" style="114" customWidth="1"/>
    <col min="1282" max="1282" width="4.375" style="114" customWidth="1"/>
    <col min="1283" max="1283" width="23.75" style="114" bestFit="1" customWidth="1"/>
    <col min="1284" max="1284" width="2.625" style="114" customWidth="1"/>
    <col min="1285" max="1285" width="9.625" style="114"/>
    <col min="1286" max="1286" width="2.625" style="114" customWidth="1"/>
    <col min="1287" max="1287" width="9.625" style="114"/>
    <col min="1288" max="1288" width="2.625" style="114" customWidth="1"/>
    <col min="1289" max="1289" width="9.625" style="114"/>
    <col min="1290" max="1290" width="5.5" style="114" customWidth="1"/>
    <col min="1291" max="1291" width="8.5" style="114" customWidth="1"/>
    <col min="1292" max="1292" width="2.625" style="114" customWidth="1"/>
    <col min="1293" max="1293" width="9.625" style="114"/>
    <col min="1294" max="1294" width="2.625" style="114" customWidth="1"/>
    <col min="1295" max="1295" width="9.625" style="114"/>
    <col min="1296" max="1296" width="2.625" style="114" customWidth="1"/>
    <col min="1297" max="1297" width="9.625" style="114"/>
    <col min="1298" max="1298" width="2.625" style="114" customWidth="1"/>
    <col min="1299" max="1299" width="9.625" style="114"/>
    <col min="1300" max="1300" width="2.625" style="114" customWidth="1"/>
    <col min="1301" max="1301" width="9.625" style="114"/>
    <col min="1302" max="1302" width="2.625" style="114" customWidth="1"/>
    <col min="1303" max="1303" width="9.75" style="114" customWidth="1"/>
    <col min="1304" max="1304" width="2.625" style="114" customWidth="1"/>
    <col min="1305" max="1305" width="9.625" style="114"/>
    <col min="1306" max="1306" width="2.625" style="114" customWidth="1"/>
    <col min="1307" max="1307" width="9.625" style="114"/>
    <col min="1308" max="1308" width="5.5" style="114" customWidth="1"/>
    <col min="1309" max="1309" width="9.625" style="114"/>
    <col min="1310" max="1310" width="2.625" style="114" customWidth="1"/>
    <col min="1311" max="1311" width="9.625" style="114"/>
    <col min="1312" max="1312" width="2.625" style="114" customWidth="1"/>
    <col min="1313" max="1313" width="9.625" style="114"/>
    <col min="1314" max="1314" width="2.625" style="114" customWidth="1"/>
    <col min="1315" max="1536" width="9.625" style="114"/>
    <col min="1537" max="1537" width="5" style="114" customWidth="1"/>
    <col min="1538" max="1538" width="4.375" style="114" customWidth="1"/>
    <col min="1539" max="1539" width="23.75" style="114" bestFit="1" customWidth="1"/>
    <col min="1540" max="1540" width="2.625" style="114" customWidth="1"/>
    <col min="1541" max="1541" width="9.625" style="114"/>
    <col min="1542" max="1542" width="2.625" style="114" customWidth="1"/>
    <col min="1543" max="1543" width="9.625" style="114"/>
    <col min="1544" max="1544" width="2.625" style="114" customWidth="1"/>
    <col min="1545" max="1545" width="9.625" style="114"/>
    <col min="1546" max="1546" width="5.5" style="114" customWidth="1"/>
    <col min="1547" max="1547" width="8.5" style="114" customWidth="1"/>
    <col min="1548" max="1548" width="2.625" style="114" customWidth="1"/>
    <col min="1549" max="1549" width="9.625" style="114"/>
    <col min="1550" max="1550" width="2.625" style="114" customWidth="1"/>
    <col min="1551" max="1551" width="9.625" style="114"/>
    <col min="1552" max="1552" width="2.625" style="114" customWidth="1"/>
    <col min="1553" max="1553" width="9.625" style="114"/>
    <col min="1554" max="1554" width="2.625" style="114" customWidth="1"/>
    <col min="1555" max="1555" width="9.625" style="114"/>
    <col min="1556" max="1556" width="2.625" style="114" customWidth="1"/>
    <col min="1557" max="1557" width="9.625" style="114"/>
    <col min="1558" max="1558" width="2.625" style="114" customWidth="1"/>
    <col min="1559" max="1559" width="9.75" style="114" customWidth="1"/>
    <col min="1560" max="1560" width="2.625" style="114" customWidth="1"/>
    <col min="1561" max="1561" width="9.625" style="114"/>
    <col min="1562" max="1562" width="2.625" style="114" customWidth="1"/>
    <col min="1563" max="1563" width="9.625" style="114"/>
    <col min="1564" max="1564" width="5.5" style="114" customWidth="1"/>
    <col min="1565" max="1565" width="9.625" style="114"/>
    <col min="1566" max="1566" width="2.625" style="114" customWidth="1"/>
    <col min="1567" max="1567" width="9.625" style="114"/>
    <col min="1568" max="1568" width="2.625" style="114" customWidth="1"/>
    <col min="1569" max="1569" width="9.625" style="114"/>
    <col min="1570" max="1570" width="2.625" style="114" customWidth="1"/>
    <col min="1571" max="1792" width="9.625" style="114"/>
    <col min="1793" max="1793" width="5" style="114" customWidth="1"/>
    <col min="1794" max="1794" width="4.375" style="114" customWidth="1"/>
    <col min="1795" max="1795" width="23.75" style="114" bestFit="1" customWidth="1"/>
    <col min="1796" max="1796" width="2.625" style="114" customWidth="1"/>
    <col min="1797" max="1797" width="9.625" style="114"/>
    <col min="1798" max="1798" width="2.625" style="114" customWidth="1"/>
    <col min="1799" max="1799" width="9.625" style="114"/>
    <col min="1800" max="1800" width="2.625" style="114" customWidth="1"/>
    <col min="1801" max="1801" width="9.625" style="114"/>
    <col min="1802" max="1802" width="5.5" style="114" customWidth="1"/>
    <col min="1803" max="1803" width="8.5" style="114" customWidth="1"/>
    <col min="1804" max="1804" width="2.625" style="114" customWidth="1"/>
    <col min="1805" max="1805" width="9.625" style="114"/>
    <col min="1806" max="1806" width="2.625" style="114" customWidth="1"/>
    <col min="1807" max="1807" width="9.625" style="114"/>
    <col min="1808" max="1808" width="2.625" style="114" customWidth="1"/>
    <col min="1809" max="1809" width="9.625" style="114"/>
    <col min="1810" max="1810" width="2.625" style="114" customWidth="1"/>
    <col min="1811" max="1811" width="9.625" style="114"/>
    <col min="1812" max="1812" width="2.625" style="114" customWidth="1"/>
    <col min="1813" max="1813" width="9.625" style="114"/>
    <col min="1814" max="1814" width="2.625" style="114" customWidth="1"/>
    <col min="1815" max="1815" width="9.75" style="114" customWidth="1"/>
    <col min="1816" max="1816" width="2.625" style="114" customWidth="1"/>
    <col min="1817" max="1817" width="9.625" style="114"/>
    <col min="1818" max="1818" width="2.625" style="114" customWidth="1"/>
    <col min="1819" max="1819" width="9.625" style="114"/>
    <col min="1820" max="1820" width="5.5" style="114" customWidth="1"/>
    <col min="1821" max="1821" width="9.625" style="114"/>
    <col min="1822" max="1822" width="2.625" style="114" customWidth="1"/>
    <col min="1823" max="1823" width="9.625" style="114"/>
    <col min="1824" max="1824" width="2.625" style="114" customWidth="1"/>
    <col min="1825" max="1825" width="9.625" style="114"/>
    <col min="1826" max="1826" width="2.625" style="114" customWidth="1"/>
    <col min="1827" max="2048" width="9.625" style="114"/>
    <col min="2049" max="2049" width="5" style="114" customWidth="1"/>
    <col min="2050" max="2050" width="4.375" style="114" customWidth="1"/>
    <col min="2051" max="2051" width="23.75" style="114" bestFit="1" customWidth="1"/>
    <col min="2052" max="2052" width="2.625" style="114" customWidth="1"/>
    <col min="2053" max="2053" width="9.625" style="114"/>
    <col min="2054" max="2054" width="2.625" style="114" customWidth="1"/>
    <col min="2055" max="2055" width="9.625" style="114"/>
    <col min="2056" max="2056" width="2.625" style="114" customWidth="1"/>
    <col min="2057" max="2057" width="9.625" style="114"/>
    <col min="2058" max="2058" width="5.5" style="114" customWidth="1"/>
    <col min="2059" max="2059" width="8.5" style="114" customWidth="1"/>
    <col min="2060" max="2060" width="2.625" style="114" customWidth="1"/>
    <col min="2061" max="2061" width="9.625" style="114"/>
    <col min="2062" max="2062" width="2.625" style="114" customWidth="1"/>
    <col min="2063" max="2063" width="9.625" style="114"/>
    <col min="2064" max="2064" width="2.625" style="114" customWidth="1"/>
    <col min="2065" max="2065" width="9.625" style="114"/>
    <col min="2066" max="2066" width="2.625" style="114" customWidth="1"/>
    <col min="2067" max="2067" width="9.625" style="114"/>
    <col min="2068" max="2068" width="2.625" style="114" customWidth="1"/>
    <col min="2069" max="2069" width="9.625" style="114"/>
    <col min="2070" max="2070" width="2.625" style="114" customWidth="1"/>
    <col min="2071" max="2071" width="9.75" style="114" customWidth="1"/>
    <col min="2072" max="2072" width="2.625" style="114" customWidth="1"/>
    <col min="2073" max="2073" width="9.625" style="114"/>
    <col min="2074" max="2074" width="2.625" style="114" customWidth="1"/>
    <col min="2075" max="2075" width="9.625" style="114"/>
    <col min="2076" max="2076" width="5.5" style="114" customWidth="1"/>
    <col min="2077" max="2077" width="9.625" style="114"/>
    <col min="2078" max="2078" width="2.625" style="114" customWidth="1"/>
    <col min="2079" max="2079" width="9.625" style="114"/>
    <col min="2080" max="2080" width="2.625" style="114" customWidth="1"/>
    <col min="2081" max="2081" width="9.625" style="114"/>
    <col min="2082" max="2082" width="2.625" style="114" customWidth="1"/>
    <col min="2083" max="2304" width="9.625" style="114"/>
    <col min="2305" max="2305" width="5" style="114" customWidth="1"/>
    <col min="2306" max="2306" width="4.375" style="114" customWidth="1"/>
    <col min="2307" max="2307" width="23.75" style="114" bestFit="1" customWidth="1"/>
    <col min="2308" max="2308" width="2.625" style="114" customWidth="1"/>
    <col min="2309" max="2309" width="9.625" style="114"/>
    <col min="2310" max="2310" width="2.625" style="114" customWidth="1"/>
    <col min="2311" max="2311" width="9.625" style="114"/>
    <col min="2312" max="2312" width="2.625" style="114" customWidth="1"/>
    <col min="2313" max="2313" width="9.625" style="114"/>
    <col min="2314" max="2314" width="5.5" style="114" customWidth="1"/>
    <col min="2315" max="2315" width="8.5" style="114" customWidth="1"/>
    <col min="2316" max="2316" width="2.625" style="114" customWidth="1"/>
    <col min="2317" max="2317" width="9.625" style="114"/>
    <col min="2318" max="2318" width="2.625" style="114" customWidth="1"/>
    <col min="2319" max="2319" width="9.625" style="114"/>
    <col min="2320" max="2320" width="2.625" style="114" customWidth="1"/>
    <col min="2321" max="2321" width="9.625" style="114"/>
    <col min="2322" max="2322" width="2.625" style="114" customWidth="1"/>
    <col min="2323" max="2323" width="9.625" style="114"/>
    <col min="2324" max="2324" width="2.625" style="114" customWidth="1"/>
    <col min="2325" max="2325" width="9.625" style="114"/>
    <col min="2326" max="2326" width="2.625" style="114" customWidth="1"/>
    <col min="2327" max="2327" width="9.75" style="114" customWidth="1"/>
    <col min="2328" max="2328" width="2.625" style="114" customWidth="1"/>
    <col min="2329" max="2329" width="9.625" style="114"/>
    <col min="2330" max="2330" width="2.625" style="114" customWidth="1"/>
    <col min="2331" max="2331" width="9.625" style="114"/>
    <col min="2332" max="2332" width="5.5" style="114" customWidth="1"/>
    <col min="2333" max="2333" width="9.625" style="114"/>
    <col min="2334" max="2334" width="2.625" style="114" customWidth="1"/>
    <col min="2335" max="2335" width="9.625" style="114"/>
    <col min="2336" max="2336" width="2.625" style="114" customWidth="1"/>
    <col min="2337" max="2337" width="9.625" style="114"/>
    <col min="2338" max="2338" width="2.625" style="114" customWidth="1"/>
    <col min="2339" max="2560" width="9.625" style="114"/>
    <col min="2561" max="2561" width="5" style="114" customWidth="1"/>
    <col min="2562" max="2562" width="4.375" style="114" customWidth="1"/>
    <col min="2563" max="2563" width="23.75" style="114" bestFit="1" customWidth="1"/>
    <col min="2564" max="2564" width="2.625" style="114" customWidth="1"/>
    <col min="2565" max="2565" width="9.625" style="114"/>
    <col min="2566" max="2566" width="2.625" style="114" customWidth="1"/>
    <col min="2567" max="2567" width="9.625" style="114"/>
    <col min="2568" max="2568" width="2.625" style="114" customWidth="1"/>
    <col min="2569" max="2569" width="9.625" style="114"/>
    <col min="2570" max="2570" width="5.5" style="114" customWidth="1"/>
    <col min="2571" max="2571" width="8.5" style="114" customWidth="1"/>
    <col min="2572" max="2572" width="2.625" style="114" customWidth="1"/>
    <col min="2573" max="2573" width="9.625" style="114"/>
    <col min="2574" max="2574" width="2.625" style="114" customWidth="1"/>
    <col min="2575" max="2575" width="9.625" style="114"/>
    <col min="2576" max="2576" width="2.625" style="114" customWidth="1"/>
    <col min="2577" max="2577" width="9.625" style="114"/>
    <col min="2578" max="2578" width="2.625" style="114" customWidth="1"/>
    <col min="2579" max="2579" width="9.625" style="114"/>
    <col min="2580" max="2580" width="2.625" style="114" customWidth="1"/>
    <col min="2581" max="2581" width="9.625" style="114"/>
    <col min="2582" max="2582" width="2.625" style="114" customWidth="1"/>
    <col min="2583" max="2583" width="9.75" style="114" customWidth="1"/>
    <col min="2584" max="2584" width="2.625" style="114" customWidth="1"/>
    <col min="2585" max="2585" width="9.625" style="114"/>
    <col min="2586" max="2586" width="2.625" style="114" customWidth="1"/>
    <col min="2587" max="2587" width="9.625" style="114"/>
    <col min="2588" max="2588" width="5.5" style="114" customWidth="1"/>
    <col min="2589" max="2589" width="9.625" style="114"/>
    <col min="2590" max="2590" width="2.625" style="114" customWidth="1"/>
    <col min="2591" max="2591" width="9.625" style="114"/>
    <col min="2592" max="2592" width="2.625" style="114" customWidth="1"/>
    <col min="2593" max="2593" width="9.625" style="114"/>
    <col min="2594" max="2594" width="2.625" style="114" customWidth="1"/>
    <col min="2595" max="2816" width="9.625" style="114"/>
    <col min="2817" max="2817" width="5" style="114" customWidth="1"/>
    <col min="2818" max="2818" width="4.375" style="114" customWidth="1"/>
    <col min="2819" max="2819" width="23.75" style="114" bestFit="1" customWidth="1"/>
    <col min="2820" max="2820" width="2.625" style="114" customWidth="1"/>
    <col min="2821" max="2821" width="9.625" style="114"/>
    <col min="2822" max="2822" width="2.625" style="114" customWidth="1"/>
    <col min="2823" max="2823" width="9.625" style="114"/>
    <col min="2824" max="2824" width="2.625" style="114" customWidth="1"/>
    <col min="2825" max="2825" width="9.625" style="114"/>
    <col min="2826" max="2826" width="5.5" style="114" customWidth="1"/>
    <col min="2827" max="2827" width="8.5" style="114" customWidth="1"/>
    <col min="2828" max="2828" width="2.625" style="114" customWidth="1"/>
    <col min="2829" max="2829" width="9.625" style="114"/>
    <col min="2830" max="2830" width="2.625" style="114" customWidth="1"/>
    <col min="2831" max="2831" width="9.625" style="114"/>
    <col min="2832" max="2832" width="2.625" style="114" customWidth="1"/>
    <col min="2833" max="2833" width="9.625" style="114"/>
    <col min="2834" max="2834" width="2.625" style="114" customWidth="1"/>
    <col min="2835" max="2835" width="9.625" style="114"/>
    <col min="2836" max="2836" width="2.625" style="114" customWidth="1"/>
    <col min="2837" max="2837" width="9.625" style="114"/>
    <col min="2838" max="2838" width="2.625" style="114" customWidth="1"/>
    <col min="2839" max="2839" width="9.75" style="114" customWidth="1"/>
    <col min="2840" max="2840" width="2.625" style="114" customWidth="1"/>
    <col min="2841" max="2841" width="9.625" style="114"/>
    <col min="2842" max="2842" width="2.625" style="114" customWidth="1"/>
    <col min="2843" max="2843" width="9.625" style="114"/>
    <col min="2844" max="2844" width="5.5" style="114" customWidth="1"/>
    <col min="2845" max="2845" width="9.625" style="114"/>
    <col min="2846" max="2846" width="2.625" style="114" customWidth="1"/>
    <col min="2847" max="2847" width="9.625" style="114"/>
    <col min="2848" max="2848" width="2.625" style="114" customWidth="1"/>
    <col min="2849" max="2849" width="9.625" style="114"/>
    <col min="2850" max="2850" width="2.625" style="114" customWidth="1"/>
    <col min="2851" max="3072" width="9.625" style="114"/>
    <col min="3073" max="3073" width="5" style="114" customWidth="1"/>
    <col min="3074" max="3074" width="4.375" style="114" customWidth="1"/>
    <col min="3075" max="3075" width="23.75" style="114" bestFit="1" customWidth="1"/>
    <col min="3076" max="3076" width="2.625" style="114" customWidth="1"/>
    <col min="3077" max="3077" width="9.625" style="114"/>
    <col min="3078" max="3078" width="2.625" style="114" customWidth="1"/>
    <col min="3079" max="3079" width="9.625" style="114"/>
    <col min="3080" max="3080" width="2.625" style="114" customWidth="1"/>
    <col min="3081" max="3081" width="9.625" style="114"/>
    <col min="3082" max="3082" width="5.5" style="114" customWidth="1"/>
    <col min="3083" max="3083" width="8.5" style="114" customWidth="1"/>
    <col min="3084" max="3084" width="2.625" style="114" customWidth="1"/>
    <col min="3085" max="3085" width="9.625" style="114"/>
    <col min="3086" max="3086" width="2.625" style="114" customWidth="1"/>
    <col min="3087" max="3087" width="9.625" style="114"/>
    <col min="3088" max="3088" width="2.625" style="114" customWidth="1"/>
    <col min="3089" max="3089" width="9.625" style="114"/>
    <col min="3090" max="3090" width="2.625" style="114" customWidth="1"/>
    <col min="3091" max="3091" width="9.625" style="114"/>
    <col min="3092" max="3092" width="2.625" style="114" customWidth="1"/>
    <col min="3093" max="3093" width="9.625" style="114"/>
    <col min="3094" max="3094" width="2.625" style="114" customWidth="1"/>
    <col min="3095" max="3095" width="9.75" style="114" customWidth="1"/>
    <col min="3096" max="3096" width="2.625" style="114" customWidth="1"/>
    <col min="3097" max="3097" width="9.625" style="114"/>
    <col min="3098" max="3098" width="2.625" style="114" customWidth="1"/>
    <col min="3099" max="3099" width="9.625" style="114"/>
    <col min="3100" max="3100" width="5.5" style="114" customWidth="1"/>
    <col min="3101" max="3101" width="9.625" style="114"/>
    <col min="3102" max="3102" width="2.625" style="114" customWidth="1"/>
    <col min="3103" max="3103" width="9.625" style="114"/>
    <col min="3104" max="3104" width="2.625" style="114" customWidth="1"/>
    <col min="3105" max="3105" width="9.625" style="114"/>
    <col min="3106" max="3106" width="2.625" style="114" customWidth="1"/>
    <col min="3107" max="3328" width="9.625" style="114"/>
    <col min="3329" max="3329" width="5" style="114" customWidth="1"/>
    <col min="3330" max="3330" width="4.375" style="114" customWidth="1"/>
    <col min="3331" max="3331" width="23.75" style="114" bestFit="1" customWidth="1"/>
    <col min="3332" max="3332" width="2.625" style="114" customWidth="1"/>
    <col min="3333" max="3333" width="9.625" style="114"/>
    <col min="3334" max="3334" width="2.625" style="114" customWidth="1"/>
    <col min="3335" max="3335" width="9.625" style="114"/>
    <col min="3336" max="3336" width="2.625" style="114" customWidth="1"/>
    <col min="3337" max="3337" width="9.625" style="114"/>
    <col min="3338" max="3338" width="5.5" style="114" customWidth="1"/>
    <col min="3339" max="3339" width="8.5" style="114" customWidth="1"/>
    <col min="3340" max="3340" width="2.625" style="114" customWidth="1"/>
    <col min="3341" max="3341" width="9.625" style="114"/>
    <col min="3342" max="3342" width="2.625" style="114" customWidth="1"/>
    <col min="3343" max="3343" width="9.625" style="114"/>
    <col min="3344" max="3344" width="2.625" style="114" customWidth="1"/>
    <col min="3345" max="3345" width="9.625" style="114"/>
    <col min="3346" max="3346" width="2.625" style="114" customWidth="1"/>
    <col min="3347" max="3347" width="9.625" style="114"/>
    <col min="3348" max="3348" width="2.625" style="114" customWidth="1"/>
    <col min="3349" max="3349" width="9.625" style="114"/>
    <col min="3350" max="3350" width="2.625" style="114" customWidth="1"/>
    <col min="3351" max="3351" width="9.75" style="114" customWidth="1"/>
    <col min="3352" max="3352" width="2.625" style="114" customWidth="1"/>
    <col min="3353" max="3353" width="9.625" style="114"/>
    <col min="3354" max="3354" width="2.625" style="114" customWidth="1"/>
    <col min="3355" max="3355" width="9.625" style="114"/>
    <col min="3356" max="3356" width="5.5" style="114" customWidth="1"/>
    <col min="3357" max="3357" width="9.625" style="114"/>
    <col min="3358" max="3358" width="2.625" style="114" customWidth="1"/>
    <col min="3359" max="3359" width="9.625" style="114"/>
    <col min="3360" max="3360" width="2.625" style="114" customWidth="1"/>
    <col min="3361" max="3361" width="9.625" style="114"/>
    <col min="3362" max="3362" width="2.625" style="114" customWidth="1"/>
    <col min="3363" max="3584" width="9.625" style="114"/>
    <col min="3585" max="3585" width="5" style="114" customWidth="1"/>
    <col min="3586" max="3586" width="4.375" style="114" customWidth="1"/>
    <col min="3587" max="3587" width="23.75" style="114" bestFit="1" customWidth="1"/>
    <col min="3588" max="3588" width="2.625" style="114" customWidth="1"/>
    <col min="3589" max="3589" width="9.625" style="114"/>
    <col min="3590" max="3590" width="2.625" style="114" customWidth="1"/>
    <col min="3591" max="3591" width="9.625" style="114"/>
    <col min="3592" max="3592" width="2.625" style="114" customWidth="1"/>
    <col min="3593" max="3593" width="9.625" style="114"/>
    <col min="3594" max="3594" width="5.5" style="114" customWidth="1"/>
    <col min="3595" max="3595" width="8.5" style="114" customWidth="1"/>
    <col min="3596" max="3596" width="2.625" style="114" customWidth="1"/>
    <col min="3597" max="3597" width="9.625" style="114"/>
    <col min="3598" max="3598" width="2.625" style="114" customWidth="1"/>
    <col min="3599" max="3599" width="9.625" style="114"/>
    <col min="3600" max="3600" width="2.625" style="114" customWidth="1"/>
    <col min="3601" max="3601" width="9.625" style="114"/>
    <col min="3602" max="3602" width="2.625" style="114" customWidth="1"/>
    <col min="3603" max="3603" width="9.625" style="114"/>
    <col min="3604" max="3604" width="2.625" style="114" customWidth="1"/>
    <col min="3605" max="3605" width="9.625" style="114"/>
    <col min="3606" max="3606" width="2.625" style="114" customWidth="1"/>
    <col min="3607" max="3607" width="9.75" style="114" customWidth="1"/>
    <col min="3608" max="3608" width="2.625" style="114" customWidth="1"/>
    <col min="3609" max="3609" width="9.625" style="114"/>
    <col min="3610" max="3610" width="2.625" style="114" customWidth="1"/>
    <col min="3611" max="3611" width="9.625" style="114"/>
    <col min="3612" max="3612" width="5.5" style="114" customWidth="1"/>
    <col min="3613" max="3613" width="9.625" style="114"/>
    <col min="3614" max="3614" width="2.625" style="114" customWidth="1"/>
    <col min="3615" max="3615" width="9.625" style="114"/>
    <col min="3616" max="3616" width="2.625" style="114" customWidth="1"/>
    <col min="3617" max="3617" width="9.625" style="114"/>
    <col min="3618" max="3618" width="2.625" style="114" customWidth="1"/>
    <col min="3619" max="3840" width="9.625" style="114"/>
    <col min="3841" max="3841" width="5" style="114" customWidth="1"/>
    <col min="3842" max="3842" width="4.375" style="114" customWidth="1"/>
    <col min="3843" max="3843" width="23.75" style="114" bestFit="1" customWidth="1"/>
    <col min="3844" max="3844" width="2.625" style="114" customWidth="1"/>
    <col min="3845" max="3845" width="9.625" style="114"/>
    <col min="3846" max="3846" width="2.625" style="114" customWidth="1"/>
    <col min="3847" max="3847" width="9.625" style="114"/>
    <col min="3848" max="3848" width="2.625" style="114" customWidth="1"/>
    <col min="3849" max="3849" width="9.625" style="114"/>
    <col min="3850" max="3850" width="5.5" style="114" customWidth="1"/>
    <col min="3851" max="3851" width="8.5" style="114" customWidth="1"/>
    <col min="3852" max="3852" width="2.625" style="114" customWidth="1"/>
    <col min="3853" max="3853" width="9.625" style="114"/>
    <col min="3854" max="3854" width="2.625" style="114" customWidth="1"/>
    <col min="3855" max="3855" width="9.625" style="114"/>
    <col min="3856" max="3856" width="2.625" style="114" customWidth="1"/>
    <col min="3857" max="3857" width="9.625" style="114"/>
    <col min="3858" max="3858" width="2.625" style="114" customWidth="1"/>
    <col min="3859" max="3859" width="9.625" style="114"/>
    <col min="3860" max="3860" width="2.625" style="114" customWidth="1"/>
    <col min="3861" max="3861" width="9.625" style="114"/>
    <col min="3862" max="3862" width="2.625" style="114" customWidth="1"/>
    <col min="3863" max="3863" width="9.75" style="114" customWidth="1"/>
    <col min="3864" max="3864" width="2.625" style="114" customWidth="1"/>
    <col min="3865" max="3865" width="9.625" style="114"/>
    <col min="3866" max="3866" width="2.625" style="114" customWidth="1"/>
    <col min="3867" max="3867" width="9.625" style="114"/>
    <col min="3868" max="3868" width="5.5" style="114" customWidth="1"/>
    <col min="3869" max="3869" width="9.625" style="114"/>
    <col min="3870" max="3870" width="2.625" style="114" customWidth="1"/>
    <col min="3871" max="3871" width="9.625" style="114"/>
    <col min="3872" max="3872" width="2.625" style="114" customWidth="1"/>
    <col min="3873" max="3873" width="9.625" style="114"/>
    <col min="3874" max="3874" width="2.625" style="114" customWidth="1"/>
    <col min="3875" max="4096" width="9.625" style="114"/>
    <col min="4097" max="4097" width="5" style="114" customWidth="1"/>
    <col min="4098" max="4098" width="4.375" style="114" customWidth="1"/>
    <col min="4099" max="4099" width="23.75" style="114" bestFit="1" customWidth="1"/>
    <col min="4100" max="4100" width="2.625" style="114" customWidth="1"/>
    <col min="4101" max="4101" width="9.625" style="114"/>
    <col min="4102" max="4102" width="2.625" style="114" customWidth="1"/>
    <col min="4103" max="4103" width="9.625" style="114"/>
    <col min="4104" max="4104" width="2.625" style="114" customWidth="1"/>
    <col min="4105" max="4105" width="9.625" style="114"/>
    <col min="4106" max="4106" width="5.5" style="114" customWidth="1"/>
    <col min="4107" max="4107" width="8.5" style="114" customWidth="1"/>
    <col min="4108" max="4108" width="2.625" style="114" customWidth="1"/>
    <col min="4109" max="4109" width="9.625" style="114"/>
    <col min="4110" max="4110" width="2.625" style="114" customWidth="1"/>
    <col min="4111" max="4111" width="9.625" style="114"/>
    <col min="4112" max="4112" width="2.625" style="114" customWidth="1"/>
    <col min="4113" max="4113" width="9.625" style="114"/>
    <col min="4114" max="4114" width="2.625" style="114" customWidth="1"/>
    <col min="4115" max="4115" width="9.625" style="114"/>
    <col min="4116" max="4116" width="2.625" style="114" customWidth="1"/>
    <col min="4117" max="4117" width="9.625" style="114"/>
    <col min="4118" max="4118" width="2.625" style="114" customWidth="1"/>
    <col min="4119" max="4119" width="9.75" style="114" customWidth="1"/>
    <col min="4120" max="4120" width="2.625" style="114" customWidth="1"/>
    <col min="4121" max="4121" width="9.625" style="114"/>
    <col min="4122" max="4122" width="2.625" style="114" customWidth="1"/>
    <col min="4123" max="4123" width="9.625" style="114"/>
    <col min="4124" max="4124" width="5.5" style="114" customWidth="1"/>
    <col min="4125" max="4125" width="9.625" style="114"/>
    <col min="4126" max="4126" width="2.625" style="114" customWidth="1"/>
    <col min="4127" max="4127" width="9.625" style="114"/>
    <col min="4128" max="4128" width="2.625" style="114" customWidth="1"/>
    <col min="4129" max="4129" width="9.625" style="114"/>
    <col min="4130" max="4130" width="2.625" style="114" customWidth="1"/>
    <col min="4131" max="4352" width="9.625" style="114"/>
    <col min="4353" max="4353" width="5" style="114" customWidth="1"/>
    <col min="4354" max="4354" width="4.375" style="114" customWidth="1"/>
    <col min="4355" max="4355" width="23.75" style="114" bestFit="1" customWidth="1"/>
    <col min="4356" max="4356" width="2.625" style="114" customWidth="1"/>
    <col min="4357" max="4357" width="9.625" style="114"/>
    <col min="4358" max="4358" width="2.625" style="114" customWidth="1"/>
    <col min="4359" max="4359" width="9.625" style="114"/>
    <col min="4360" max="4360" width="2.625" style="114" customWidth="1"/>
    <col min="4361" max="4361" width="9.625" style="114"/>
    <col min="4362" max="4362" width="5.5" style="114" customWidth="1"/>
    <col min="4363" max="4363" width="8.5" style="114" customWidth="1"/>
    <col min="4364" max="4364" width="2.625" style="114" customWidth="1"/>
    <col min="4365" max="4365" width="9.625" style="114"/>
    <col min="4366" max="4366" width="2.625" style="114" customWidth="1"/>
    <col min="4367" max="4367" width="9.625" style="114"/>
    <col min="4368" max="4368" width="2.625" style="114" customWidth="1"/>
    <col min="4369" max="4369" width="9.625" style="114"/>
    <col min="4370" max="4370" width="2.625" style="114" customWidth="1"/>
    <col min="4371" max="4371" width="9.625" style="114"/>
    <col min="4372" max="4372" width="2.625" style="114" customWidth="1"/>
    <col min="4373" max="4373" width="9.625" style="114"/>
    <col min="4374" max="4374" width="2.625" style="114" customWidth="1"/>
    <col min="4375" max="4375" width="9.75" style="114" customWidth="1"/>
    <col min="4376" max="4376" width="2.625" style="114" customWidth="1"/>
    <col min="4377" max="4377" width="9.625" style="114"/>
    <col min="4378" max="4378" width="2.625" style="114" customWidth="1"/>
    <col min="4379" max="4379" width="9.625" style="114"/>
    <col min="4380" max="4380" width="5.5" style="114" customWidth="1"/>
    <col min="4381" max="4381" width="9.625" style="114"/>
    <col min="4382" max="4382" width="2.625" style="114" customWidth="1"/>
    <col min="4383" max="4383" width="9.625" style="114"/>
    <col min="4384" max="4384" width="2.625" style="114" customWidth="1"/>
    <col min="4385" max="4385" width="9.625" style="114"/>
    <col min="4386" max="4386" width="2.625" style="114" customWidth="1"/>
    <col min="4387" max="4608" width="9.625" style="114"/>
    <col min="4609" max="4609" width="5" style="114" customWidth="1"/>
    <col min="4610" max="4610" width="4.375" style="114" customWidth="1"/>
    <col min="4611" max="4611" width="23.75" style="114" bestFit="1" customWidth="1"/>
    <col min="4612" max="4612" width="2.625" style="114" customWidth="1"/>
    <col min="4613" max="4613" width="9.625" style="114"/>
    <col min="4614" max="4614" width="2.625" style="114" customWidth="1"/>
    <col min="4615" max="4615" width="9.625" style="114"/>
    <col min="4616" max="4616" width="2.625" style="114" customWidth="1"/>
    <col min="4617" max="4617" width="9.625" style="114"/>
    <col min="4618" max="4618" width="5.5" style="114" customWidth="1"/>
    <col min="4619" max="4619" width="8.5" style="114" customWidth="1"/>
    <col min="4620" max="4620" width="2.625" style="114" customWidth="1"/>
    <col min="4621" max="4621" width="9.625" style="114"/>
    <col min="4622" max="4622" width="2.625" style="114" customWidth="1"/>
    <col min="4623" max="4623" width="9.625" style="114"/>
    <col min="4624" max="4624" width="2.625" style="114" customWidth="1"/>
    <col min="4625" max="4625" width="9.625" style="114"/>
    <col min="4626" max="4626" width="2.625" style="114" customWidth="1"/>
    <col min="4627" max="4627" width="9.625" style="114"/>
    <col min="4628" max="4628" width="2.625" style="114" customWidth="1"/>
    <col min="4629" max="4629" width="9.625" style="114"/>
    <col min="4630" max="4630" width="2.625" style="114" customWidth="1"/>
    <col min="4631" max="4631" width="9.75" style="114" customWidth="1"/>
    <col min="4632" max="4632" width="2.625" style="114" customWidth="1"/>
    <col min="4633" max="4633" width="9.625" style="114"/>
    <col min="4634" max="4634" width="2.625" style="114" customWidth="1"/>
    <col min="4635" max="4635" width="9.625" style="114"/>
    <col min="4636" max="4636" width="5.5" style="114" customWidth="1"/>
    <col min="4637" max="4637" width="9.625" style="114"/>
    <col min="4638" max="4638" width="2.625" style="114" customWidth="1"/>
    <col min="4639" max="4639" width="9.625" style="114"/>
    <col min="4640" max="4640" width="2.625" style="114" customWidth="1"/>
    <col min="4641" max="4641" width="9.625" style="114"/>
    <col min="4642" max="4642" width="2.625" style="114" customWidth="1"/>
    <col min="4643" max="4864" width="9.625" style="114"/>
    <col min="4865" max="4865" width="5" style="114" customWidth="1"/>
    <col min="4866" max="4866" width="4.375" style="114" customWidth="1"/>
    <col min="4867" max="4867" width="23.75" style="114" bestFit="1" customWidth="1"/>
    <col min="4868" max="4868" width="2.625" style="114" customWidth="1"/>
    <col min="4869" max="4869" width="9.625" style="114"/>
    <col min="4870" max="4870" width="2.625" style="114" customWidth="1"/>
    <col min="4871" max="4871" width="9.625" style="114"/>
    <col min="4872" max="4872" width="2.625" style="114" customWidth="1"/>
    <col min="4873" max="4873" width="9.625" style="114"/>
    <col min="4874" max="4874" width="5.5" style="114" customWidth="1"/>
    <col min="4875" max="4875" width="8.5" style="114" customWidth="1"/>
    <col min="4876" max="4876" width="2.625" style="114" customWidth="1"/>
    <col min="4877" max="4877" width="9.625" style="114"/>
    <col min="4878" max="4878" width="2.625" style="114" customWidth="1"/>
    <col min="4879" max="4879" width="9.625" style="114"/>
    <col min="4880" max="4880" width="2.625" style="114" customWidth="1"/>
    <col min="4881" max="4881" width="9.625" style="114"/>
    <col min="4882" max="4882" width="2.625" style="114" customWidth="1"/>
    <col min="4883" max="4883" width="9.625" style="114"/>
    <col min="4884" max="4884" width="2.625" style="114" customWidth="1"/>
    <col min="4885" max="4885" width="9.625" style="114"/>
    <col min="4886" max="4886" width="2.625" style="114" customWidth="1"/>
    <col min="4887" max="4887" width="9.75" style="114" customWidth="1"/>
    <col min="4888" max="4888" width="2.625" style="114" customWidth="1"/>
    <col min="4889" max="4889" width="9.625" style="114"/>
    <col min="4890" max="4890" width="2.625" style="114" customWidth="1"/>
    <col min="4891" max="4891" width="9.625" style="114"/>
    <col min="4892" max="4892" width="5.5" style="114" customWidth="1"/>
    <col min="4893" max="4893" width="9.625" style="114"/>
    <col min="4894" max="4894" width="2.625" style="114" customWidth="1"/>
    <col min="4895" max="4895" width="9.625" style="114"/>
    <col min="4896" max="4896" width="2.625" style="114" customWidth="1"/>
    <col min="4897" max="4897" width="9.625" style="114"/>
    <col min="4898" max="4898" width="2.625" style="114" customWidth="1"/>
    <col min="4899" max="5120" width="9.625" style="114"/>
    <col min="5121" max="5121" width="5" style="114" customWidth="1"/>
    <col min="5122" max="5122" width="4.375" style="114" customWidth="1"/>
    <col min="5123" max="5123" width="23.75" style="114" bestFit="1" customWidth="1"/>
    <col min="5124" max="5124" width="2.625" style="114" customWidth="1"/>
    <col min="5125" max="5125" width="9.625" style="114"/>
    <col min="5126" max="5126" width="2.625" style="114" customWidth="1"/>
    <col min="5127" max="5127" width="9.625" style="114"/>
    <col min="5128" max="5128" width="2.625" style="114" customWidth="1"/>
    <col min="5129" max="5129" width="9.625" style="114"/>
    <col min="5130" max="5130" width="5.5" style="114" customWidth="1"/>
    <col min="5131" max="5131" width="8.5" style="114" customWidth="1"/>
    <col min="5132" max="5132" width="2.625" style="114" customWidth="1"/>
    <col min="5133" max="5133" width="9.625" style="114"/>
    <col min="5134" max="5134" width="2.625" style="114" customWidth="1"/>
    <col min="5135" max="5135" width="9.625" style="114"/>
    <col min="5136" max="5136" width="2.625" style="114" customWidth="1"/>
    <col min="5137" max="5137" width="9.625" style="114"/>
    <col min="5138" max="5138" width="2.625" style="114" customWidth="1"/>
    <col min="5139" max="5139" width="9.625" style="114"/>
    <col min="5140" max="5140" width="2.625" style="114" customWidth="1"/>
    <col min="5141" max="5141" width="9.625" style="114"/>
    <col min="5142" max="5142" width="2.625" style="114" customWidth="1"/>
    <col min="5143" max="5143" width="9.75" style="114" customWidth="1"/>
    <col min="5144" max="5144" width="2.625" style="114" customWidth="1"/>
    <col min="5145" max="5145" width="9.625" style="114"/>
    <col min="5146" max="5146" width="2.625" style="114" customWidth="1"/>
    <col min="5147" max="5147" width="9.625" style="114"/>
    <col min="5148" max="5148" width="5.5" style="114" customWidth="1"/>
    <col min="5149" max="5149" width="9.625" style="114"/>
    <col min="5150" max="5150" width="2.625" style="114" customWidth="1"/>
    <col min="5151" max="5151" width="9.625" style="114"/>
    <col min="5152" max="5152" width="2.625" style="114" customWidth="1"/>
    <col min="5153" max="5153" width="9.625" style="114"/>
    <col min="5154" max="5154" width="2.625" style="114" customWidth="1"/>
    <col min="5155" max="5376" width="9.625" style="114"/>
    <col min="5377" max="5377" width="5" style="114" customWidth="1"/>
    <col min="5378" max="5378" width="4.375" style="114" customWidth="1"/>
    <col min="5379" max="5379" width="23.75" style="114" bestFit="1" customWidth="1"/>
    <col min="5380" max="5380" width="2.625" style="114" customWidth="1"/>
    <col min="5381" max="5381" width="9.625" style="114"/>
    <col min="5382" max="5382" width="2.625" style="114" customWidth="1"/>
    <col min="5383" max="5383" width="9.625" style="114"/>
    <col min="5384" max="5384" width="2.625" style="114" customWidth="1"/>
    <col min="5385" max="5385" width="9.625" style="114"/>
    <col min="5386" max="5386" width="5.5" style="114" customWidth="1"/>
    <col min="5387" max="5387" width="8.5" style="114" customWidth="1"/>
    <col min="5388" max="5388" width="2.625" style="114" customWidth="1"/>
    <col min="5389" max="5389" width="9.625" style="114"/>
    <col min="5390" max="5390" width="2.625" style="114" customWidth="1"/>
    <col min="5391" max="5391" width="9.625" style="114"/>
    <col min="5392" max="5392" width="2.625" style="114" customWidth="1"/>
    <col min="5393" max="5393" width="9.625" style="114"/>
    <col min="5394" max="5394" width="2.625" style="114" customWidth="1"/>
    <col min="5395" max="5395" width="9.625" style="114"/>
    <col min="5396" max="5396" width="2.625" style="114" customWidth="1"/>
    <col min="5397" max="5397" width="9.625" style="114"/>
    <col min="5398" max="5398" width="2.625" style="114" customWidth="1"/>
    <col min="5399" max="5399" width="9.75" style="114" customWidth="1"/>
    <col min="5400" max="5400" width="2.625" style="114" customWidth="1"/>
    <col min="5401" max="5401" width="9.625" style="114"/>
    <col min="5402" max="5402" width="2.625" style="114" customWidth="1"/>
    <col min="5403" max="5403" width="9.625" style="114"/>
    <col min="5404" max="5404" width="5.5" style="114" customWidth="1"/>
    <col min="5405" max="5405" width="9.625" style="114"/>
    <col min="5406" max="5406" width="2.625" style="114" customWidth="1"/>
    <col min="5407" max="5407" width="9.625" style="114"/>
    <col min="5408" max="5408" width="2.625" style="114" customWidth="1"/>
    <col min="5409" max="5409" width="9.625" style="114"/>
    <col min="5410" max="5410" width="2.625" style="114" customWidth="1"/>
    <col min="5411" max="5632" width="9.625" style="114"/>
    <col min="5633" max="5633" width="5" style="114" customWidth="1"/>
    <col min="5634" max="5634" width="4.375" style="114" customWidth="1"/>
    <col min="5635" max="5635" width="23.75" style="114" bestFit="1" customWidth="1"/>
    <col min="5636" max="5636" width="2.625" style="114" customWidth="1"/>
    <col min="5637" max="5637" width="9.625" style="114"/>
    <col min="5638" max="5638" width="2.625" style="114" customWidth="1"/>
    <col min="5639" max="5639" width="9.625" style="114"/>
    <col min="5640" max="5640" width="2.625" style="114" customWidth="1"/>
    <col min="5641" max="5641" width="9.625" style="114"/>
    <col min="5642" max="5642" width="5.5" style="114" customWidth="1"/>
    <col min="5643" max="5643" width="8.5" style="114" customWidth="1"/>
    <col min="5644" max="5644" width="2.625" style="114" customWidth="1"/>
    <col min="5645" max="5645" width="9.625" style="114"/>
    <col min="5646" max="5646" width="2.625" style="114" customWidth="1"/>
    <col min="5647" max="5647" width="9.625" style="114"/>
    <col min="5648" max="5648" width="2.625" style="114" customWidth="1"/>
    <col min="5649" max="5649" width="9.625" style="114"/>
    <col min="5650" max="5650" width="2.625" style="114" customWidth="1"/>
    <col min="5651" max="5651" width="9.625" style="114"/>
    <col min="5652" max="5652" width="2.625" style="114" customWidth="1"/>
    <col min="5653" max="5653" width="9.625" style="114"/>
    <col min="5654" max="5654" width="2.625" style="114" customWidth="1"/>
    <col min="5655" max="5655" width="9.75" style="114" customWidth="1"/>
    <col min="5656" max="5656" width="2.625" style="114" customWidth="1"/>
    <col min="5657" max="5657" width="9.625" style="114"/>
    <col min="5658" max="5658" width="2.625" style="114" customWidth="1"/>
    <col min="5659" max="5659" width="9.625" style="114"/>
    <col min="5660" max="5660" width="5.5" style="114" customWidth="1"/>
    <col min="5661" max="5661" width="9.625" style="114"/>
    <col min="5662" max="5662" width="2.625" style="114" customWidth="1"/>
    <col min="5663" max="5663" width="9.625" style="114"/>
    <col min="5664" max="5664" width="2.625" style="114" customWidth="1"/>
    <col min="5665" max="5665" width="9.625" style="114"/>
    <col min="5666" max="5666" width="2.625" style="114" customWidth="1"/>
    <col min="5667" max="5888" width="9.625" style="114"/>
    <col min="5889" max="5889" width="5" style="114" customWidth="1"/>
    <col min="5890" max="5890" width="4.375" style="114" customWidth="1"/>
    <col min="5891" max="5891" width="23.75" style="114" bestFit="1" customWidth="1"/>
    <col min="5892" max="5892" width="2.625" style="114" customWidth="1"/>
    <col min="5893" max="5893" width="9.625" style="114"/>
    <col min="5894" max="5894" width="2.625" style="114" customWidth="1"/>
    <col min="5895" max="5895" width="9.625" style="114"/>
    <col min="5896" max="5896" width="2.625" style="114" customWidth="1"/>
    <col min="5897" max="5897" width="9.625" style="114"/>
    <col min="5898" max="5898" width="5.5" style="114" customWidth="1"/>
    <col min="5899" max="5899" width="8.5" style="114" customWidth="1"/>
    <col min="5900" max="5900" width="2.625" style="114" customWidth="1"/>
    <col min="5901" max="5901" width="9.625" style="114"/>
    <col min="5902" max="5902" width="2.625" style="114" customWidth="1"/>
    <col min="5903" max="5903" width="9.625" style="114"/>
    <col min="5904" max="5904" width="2.625" style="114" customWidth="1"/>
    <col min="5905" max="5905" width="9.625" style="114"/>
    <col min="5906" max="5906" width="2.625" style="114" customWidth="1"/>
    <col min="5907" max="5907" width="9.625" style="114"/>
    <col min="5908" max="5908" width="2.625" style="114" customWidth="1"/>
    <col min="5909" max="5909" width="9.625" style="114"/>
    <col min="5910" max="5910" width="2.625" style="114" customWidth="1"/>
    <col min="5911" max="5911" width="9.75" style="114" customWidth="1"/>
    <col min="5912" max="5912" width="2.625" style="114" customWidth="1"/>
    <col min="5913" max="5913" width="9.625" style="114"/>
    <col min="5914" max="5914" width="2.625" style="114" customWidth="1"/>
    <col min="5915" max="5915" width="9.625" style="114"/>
    <col min="5916" max="5916" width="5.5" style="114" customWidth="1"/>
    <col min="5917" max="5917" width="9.625" style="114"/>
    <col min="5918" max="5918" width="2.625" style="114" customWidth="1"/>
    <col min="5919" max="5919" width="9.625" style="114"/>
    <col min="5920" max="5920" width="2.625" style="114" customWidth="1"/>
    <col min="5921" max="5921" width="9.625" style="114"/>
    <col min="5922" max="5922" width="2.625" style="114" customWidth="1"/>
    <col min="5923" max="6144" width="9.625" style="114"/>
    <col min="6145" max="6145" width="5" style="114" customWidth="1"/>
    <col min="6146" max="6146" width="4.375" style="114" customWidth="1"/>
    <col min="6147" max="6147" width="23.75" style="114" bestFit="1" customWidth="1"/>
    <col min="6148" max="6148" width="2.625" style="114" customWidth="1"/>
    <col min="6149" max="6149" width="9.625" style="114"/>
    <col min="6150" max="6150" width="2.625" style="114" customWidth="1"/>
    <col min="6151" max="6151" width="9.625" style="114"/>
    <col min="6152" max="6152" width="2.625" style="114" customWidth="1"/>
    <col min="6153" max="6153" width="9.625" style="114"/>
    <col min="6154" max="6154" width="5.5" style="114" customWidth="1"/>
    <col min="6155" max="6155" width="8.5" style="114" customWidth="1"/>
    <col min="6156" max="6156" width="2.625" style="114" customWidth="1"/>
    <col min="6157" max="6157" width="9.625" style="114"/>
    <col min="6158" max="6158" width="2.625" style="114" customWidth="1"/>
    <col min="6159" max="6159" width="9.625" style="114"/>
    <col min="6160" max="6160" width="2.625" style="114" customWidth="1"/>
    <col min="6161" max="6161" width="9.625" style="114"/>
    <col min="6162" max="6162" width="2.625" style="114" customWidth="1"/>
    <col min="6163" max="6163" width="9.625" style="114"/>
    <col min="6164" max="6164" width="2.625" style="114" customWidth="1"/>
    <col min="6165" max="6165" width="9.625" style="114"/>
    <col min="6166" max="6166" width="2.625" style="114" customWidth="1"/>
    <col min="6167" max="6167" width="9.75" style="114" customWidth="1"/>
    <col min="6168" max="6168" width="2.625" style="114" customWidth="1"/>
    <col min="6169" max="6169" width="9.625" style="114"/>
    <col min="6170" max="6170" width="2.625" style="114" customWidth="1"/>
    <col min="6171" max="6171" width="9.625" style="114"/>
    <col min="6172" max="6172" width="5.5" style="114" customWidth="1"/>
    <col min="6173" max="6173" width="9.625" style="114"/>
    <col min="6174" max="6174" width="2.625" style="114" customWidth="1"/>
    <col min="6175" max="6175" width="9.625" style="114"/>
    <col min="6176" max="6176" width="2.625" style="114" customWidth="1"/>
    <col min="6177" max="6177" width="9.625" style="114"/>
    <col min="6178" max="6178" width="2.625" style="114" customWidth="1"/>
    <col min="6179" max="6400" width="9.625" style="114"/>
    <col min="6401" max="6401" width="5" style="114" customWidth="1"/>
    <col min="6402" max="6402" width="4.375" style="114" customWidth="1"/>
    <col min="6403" max="6403" width="23.75" style="114" bestFit="1" customWidth="1"/>
    <col min="6404" max="6404" width="2.625" style="114" customWidth="1"/>
    <col min="6405" max="6405" width="9.625" style="114"/>
    <col min="6406" max="6406" width="2.625" style="114" customWidth="1"/>
    <col min="6407" max="6407" width="9.625" style="114"/>
    <col min="6408" max="6408" width="2.625" style="114" customWidth="1"/>
    <col min="6409" max="6409" width="9.625" style="114"/>
    <col min="6410" max="6410" width="5.5" style="114" customWidth="1"/>
    <col min="6411" max="6411" width="8.5" style="114" customWidth="1"/>
    <col min="6412" max="6412" width="2.625" style="114" customWidth="1"/>
    <col min="6413" max="6413" width="9.625" style="114"/>
    <col min="6414" max="6414" width="2.625" style="114" customWidth="1"/>
    <col min="6415" max="6415" width="9.625" style="114"/>
    <col min="6416" max="6416" width="2.625" style="114" customWidth="1"/>
    <col min="6417" max="6417" width="9.625" style="114"/>
    <col min="6418" max="6418" width="2.625" style="114" customWidth="1"/>
    <col min="6419" max="6419" width="9.625" style="114"/>
    <col min="6420" max="6420" width="2.625" style="114" customWidth="1"/>
    <col min="6421" max="6421" width="9.625" style="114"/>
    <col min="6422" max="6422" width="2.625" style="114" customWidth="1"/>
    <col min="6423" max="6423" width="9.75" style="114" customWidth="1"/>
    <col min="6424" max="6424" width="2.625" style="114" customWidth="1"/>
    <col min="6425" max="6425" width="9.625" style="114"/>
    <col min="6426" max="6426" width="2.625" style="114" customWidth="1"/>
    <col min="6427" max="6427" width="9.625" style="114"/>
    <col min="6428" max="6428" width="5.5" style="114" customWidth="1"/>
    <col min="6429" max="6429" width="9.625" style="114"/>
    <col min="6430" max="6430" width="2.625" style="114" customWidth="1"/>
    <col min="6431" max="6431" width="9.625" style="114"/>
    <col min="6432" max="6432" width="2.625" style="114" customWidth="1"/>
    <col min="6433" max="6433" width="9.625" style="114"/>
    <col min="6434" max="6434" width="2.625" style="114" customWidth="1"/>
    <col min="6435" max="6656" width="9.625" style="114"/>
    <col min="6657" max="6657" width="5" style="114" customWidth="1"/>
    <col min="6658" max="6658" width="4.375" style="114" customWidth="1"/>
    <col min="6659" max="6659" width="23.75" style="114" bestFit="1" customWidth="1"/>
    <col min="6660" max="6660" width="2.625" style="114" customWidth="1"/>
    <col min="6661" max="6661" width="9.625" style="114"/>
    <col min="6662" max="6662" width="2.625" style="114" customWidth="1"/>
    <col min="6663" max="6663" width="9.625" style="114"/>
    <col min="6664" max="6664" width="2.625" style="114" customWidth="1"/>
    <col min="6665" max="6665" width="9.625" style="114"/>
    <col min="6666" max="6666" width="5.5" style="114" customWidth="1"/>
    <col min="6667" max="6667" width="8.5" style="114" customWidth="1"/>
    <col min="6668" max="6668" width="2.625" style="114" customWidth="1"/>
    <col min="6669" max="6669" width="9.625" style="114"/>
    <col min="6670" max="6670" width="2.625" style="114" customWidth="1"/>
    <col min="6671" max="6671" width="9.625" style="114"/>
    <col min="6672" max="6672" width="2.625" style="114" customWidth="1"/>
    <col min="6673" max="6673" width="9.625" style="114"/>
    <col min="6674" max="6674" width="2.625" style="114" customWidth="1"/>
    <col min="6675" max="6675" width="9.625" style="114"/>
    <col min="6676" max="6676" width="2.625" style="114" customWidth="1"/>
    <col min="6677" max="6677" width="9.625" style="114"/>
    <col min="6678" max="6678" width="2.625" style="114" customWidth="1"/>
    <col min="6679" max="6679" width="9.75" style="114" customWidth="1"/>
    <col min="6680" max="6680" width="2.625" style="114" customWidth="1"/>
    <col min="6681" max="6681" width="9.625" style="114"/>
    <col min="6682" max="6682" width="2.625" style="114" customWidth="1"/>
    <col min="6683" max="6683" width="9.625" style="114"/>
    <col min="6684" max="6684" width="5.5" style="114" customWidth="1"/>
    <col min="6685" max="6685" width="9.625" style="114"/>
    <col min="6686" max="6686" width="2.625" style="114" customWidth="1"/>
    <col min="6687" max="6687" width="9.625" style="114"/>
    <col min="6688" max="6688" width="2.625" style="114" customWidth="1"/>
    <col min="6689" max="6689" width="9.625" style="114"/>
    <col min="6690" max="6690" width="2.625" style="114" customWidth="1"/>
    <col min="6691" max="6912" width="9.625" style="114"/>
    <col min="6913" max="6913" width="5" style="114" customWidth="1"/>
    <col min="6914" max="6914" width="4.375" style="114" customWidth="1"/>
    <col min="6915" max="6915" width="23.75" style="114" bestFit="1" customWidth="1"/>
    <col min="6916" max="6916" width="2.625" style="114" customWidth="1"/>
    <col min="6917" max="6917" width="9.625" style="114"/>
    <col min="6918" max="6918" width="2.625" style="114" customWidth="1"/>
    <col min="6919" max="6919" width="9.625" style="114"/>
    <col min="6920" max="6920" width="2.625" style="114" customWidth="1"/>
    <col min="6921" max="6921" width="9.625" style="114"/>
    <col min="6922" max="6922" width="5.5" style="114" customWidth="1"/>
    <col min="6923" max="6923" width="8.5" style="114" customWidth="1"/>
    <col min="6924" max="6924" width="2.625" style="114" customWidth="1"/>
    <col min="6925" max="6925" width="9.625" style="114"/>
    <col min="6926" max="6926" width="2.625" style="114" customWidth="1"/>
    <col min="6927" max="6927" width="9.625" style="114"/>
    <col min="6928" max="6928" width="2.625" style="114" customWidth="1"/>
    <col min="6929" max="6929" width="9.625" style="114"/>
    <col min="6930" max="6930" width="2.625" style="114" customWidth="1"/>
    <col min="6931" max="6931" width="9.625" style="114"/>
    <col min="6932" max="6932" width="2.625" style="114" customWidth="1"/>
    <col min="6933" max="6933" width="9.625" style="114"/>
    <col min="6934" max="6934" width="2.625" style="114" customWidth="1"/>
    <col min="6935" max="6935" width="9.75" style="114" customWidth="1"/>
    <col min="6936" max="6936" width="2.625" style="114" customWidth="1"/>
    <col min="6937" max="6937" width="9.625" style="114"/>
    <col min="6938" max="6938" width="2.625" style="114" customWidth="1"/>
    <col min="6939" max="6939" width="9.625" style="114"/>
    <col min="6940" max="6940" width="5.5" style="114" customWidth="1"/>
    <col min="6941" max="6941" width="9.625" style="114"/>
    <col min="6942" max="6942" width="2.625" style="114" customWidth="1"/>
    <col min="6943" max="6943" width="9.625" style="114"/>
    <col min="6944" max="6944" width="2.625" style="114" customWidth="1"/>
    <col min="6945" max="6945" width="9.625" style="114"/>
    <col min="6946" max="6946" width="2.625" style="114" customWidth="1"/>
    <col min="6947" max="7168" width="9.625" style="114"/>
    <col min="7169" max="7169" width="5" style="114" customWidth="1"/>
    <col min="7170" max="7170" width="4.375" style="114" customWidth="1"/>
    <col min="7171" max="7171" width="23.75" style="114" bestFit="1" customWidth="1"/>
    <col min="7172" max="7172" width="2.625" style="114" customWidth="1"/>
    <col min="7173" max="7173" width="9.625" style="114"/>
    <col min="7174" max="7174" width="2.625" style="114" customWidth="1"/>
    <col min="7175" max="7175" width="9.625" style="114"/>
    <col min="7176" max="7176" width="2.625" style="114" customWidth="1"/>
    <col min="7177" max="7177" width="9.625" style="114"/>
    <col min="7178" max="7178" width="5.5" style="114" customWidth="1"/>
    <col min="7179" max="7179" width="8.5" style="114" customWidth="1"/>
    <col min="7180" max="7180" width="2.625" style="114" customWidth="1"/>
    <col min="7181" max="7181" width="9.625" style="114"/>
    <col min="7182" max="7182" width="2.625" style="114" customWidth="1"/>
    <col min="7183" max="7183" width="9.625" style="114"/>
    <col min="7184" max="7184" width="2.625" style="114" customWidth="1"/>
    <col min="7185" max="7185" width="9.625" style="114"/>
    <col min="7186" max="7186" width="2.625" style="114" customWidth="1"/>
    <col min="7187" max="7187" width="9.625" style="114"/>
    <col min="7188" max="7188" width="2.625" style="114" customWidth="1"/>
    <col min="7189" max="7189" width="9.625" style="114"/>
    <col min="7190" max="7190" width="2.625" style="114" customWidth="1"/>
    <col min="7191" max="7191" width="9.75" style="114" customWidth="1"/>
    <col min="7192" max="7192" width="2.625" style="114" customWidth="1"/>
    <col min="7193" max="7193" width="9.625" style="114"/>
    <col min="7194" max="7194" width="2.625" style="114" customWidth="1"/>
    <col min="7195" max="7195" width="9.625" style="114"/>
    <col min="7196" max="7196" width="5.5" style="114" customWidth="1"/>
    <col min="7197" max="7197" width="9.625" style="114"/>
    <col min="7198" max="7198" width="2.625" style="114" customWidth="1"/>
    <col min="7199" max="7199" width="9.625" style="114"/>
    <col min="7200" max="7200" width="2.625" style="114" customWidth="1"/>
    <col min="7201" max="7201" width="9.625" style="114"/>
    <col min="7202" max="7202" width="2.625" style="114" customWidth="1"/>
    <col min="7203" max="7424" width="9.625" style="114"/>
    <col min="7425" max="7425" width="5" style="114" customWidth="1"/>
    <col min="7426" max="7426" width="4.375" style="114" customWidth="1"/>
    <col min="7427" max="7427" width="23.75" style="114" bestFit="1" customWidth="1"/>
    <col min="7428" max="7428" width="2.625" style="114" customWidth="1"/>
    <col min="7429" max="7429" width="9.625" style="114"/>
    <col min="7430" max="7430" width="2.625" style="114" customWidth="1"/>
    <col min="7431" max="7431" width="9.625" style="114"/>
    <col min="7432" max="7432" width="2.625" style="114" customWidth="1"/>
    <col min="7433" max="7433" width="9.625" style="114"/>
    <col min="7434" max="7434" width="5.5" style="114" customWidth="1"/>
    <col min="7435" max="7435" width="8.5" style="114" customWidth="1"/>
    <col min="7436" max="7436" width="2.625" style="114" customWidth="1"/>
    <col min="7437" max="7437" width="9.625" style="114"/>
    <col min="7438" max="7438" width="2.625" style="114" customWidth="1"/>
    <col min="7439" max="7439" width="9.625" style="114"/>
    <col min="7440" max="7440" width="2.625" style="114" customWidth="1"/>
    <col min="7441" max="7441" width="9.625" style="114"/>
    <col min="7442" max="7442" width="2.625" style="114" customWidth="1"/>
    <col min="7443" max="7443" width="9.625" style="114"/>
    <col min="7444" max="7444" width="2.625" style="114" customWidth="1"/>
    <col min="7445" max="7445" width="9.625" style="114"/>
    <col min="7446" max="7446" width="2.625" style="114" customWidth="1"/>
    <col min="7447" max="7447" width="9.75" style="114" customWidth="1"/>
    <col min="7448" max="7448" width="2.625" style="114" customWidth="1"/>
    <col min="7449" max="7449" width="9.625" style="114"/>
    <col min="7450" max="7450" width="2.625" style="114" customWidth="1"/>
    <col min="7451" max="7451" width="9.625" style="114"/>
    <col min="7452" max="7452" width="5.5" style="114" customWidth="1"/>
    <col min="7453" max="7453" width="9.625" style="114"/>
    <col min="7454" max="7454" width="2.625" style="114" customWidth="1"/>
    <col min="7455" max="7455" width="9.625" style="114"/>
    <col min="7456" max="7456" width="2.625" style="114" customWidth="1"/>
    <col min="7457" max="7457" width="9.625" style="114"/>
    <col min="7458" max="7458" width="2.625" style="114" customWidth="1"/>
    <col min="7459" max="7680" width="9.625" style="114"/>
    <col min="7681" max="7681" width="5" style="114" customWidth="1"/>
    <col min="7682" max="7682" width="4.375" style="114" customWidth="1"/>
    <col min="7683" max="7683" width="23.75" style="114" bestFit="1" customWidth="1"/>
    <col min="7684" max="7684" width="2.625" style="114" customWidth="1"/>
    <col min="7685" max="7685" width="9.625" style="114"/>
    <col min="7686" max="7686" width="2.625" style="114" customWidth="1"/>
    <col min="7687" max="7687" width="9.625" style="114"/>
    <col min="7688" max="7688" width="2.625" style="114" customWidth="1"/>
    <col min="7689" max="7689" width="9.625" style="114"/>
    <col min="7690" max="7690" width="5.5" style="114" customWidth="1"/>
    <col min="7691" max="7691" width="8.5" style="114" customWidth="1"/>
    <col min="7692" max="7692" width="2.625" style="114" customWidth="1"/>
    <col min="7693" max="7693" width="9.625" style="114"/>
    <col min="7694" max="7694" width="2.625" style="114" customWidth="1"/>
    <col min="7695" max="7695" width="9.625" style="114"/>
    <col min="7696" max="7696" width="2.625" style="114" customWidth="1"/>
    <col min="7697" max="7697" width="9.625" style="114"/>
    <col min="7698" max="7698" width="2.625" style="114" customWidth="1"/>
    <col min="7699" max="7699" width="9.625" style="114"/>
    <col min="7700" max="7700" width="2.625" style="114" customWidth="1"/>
    <col min="7701" max="7701" width="9.625" style="114"/>
    <col min="7702" max="7702" width="2.625" style="114" customWidth="1"/>
    <col min="7703" max="7703" width="9.75" style="114" customWidth="1"/>
    <col min="7704" max="7704" width="2.625" style="114" customWidth="1"/>
    <col min="7705" max="7705" width="9.625" style="114"/>
    <col min="7706" max="7706" width="2.625" style="114" customWidth="1"/>
    <col min="7707" max="7707" width="9.625" style="114"/>
    <col min="7708" max="7708" width="5.5" style="114" customWidth="1"/>
    <col min="7709" max="7709" width="9.625" style="114"/>
    <col min="7710" max="7710" width="2.625" style="114" customWidth="1"/>
    <col min="7711" max="7711" width="9.625" style="114"/>
    <col min="7712" max="7712" width="2.625" style="114" customWidth="1"/>
    <col min="7713" max="7713" width="9.625" style="114"/>
    <col min="7714" max="7714" width="2.625" style="114" customWidth="1"/>
    <col min="7715" max="7936" width="9.625" style="114"/>
    <col min="7937" max="7937" width="5" style="114" customWidth="1"/>
    <col min="7938" max="7938" width="4.375" style="114" customWidth="1"/>
    <col min="7939" max="7939" width="23.75" style="114" bestFit="1" customWidth="1"/>
    <col min="7940" max="7940" width="2.625" style="114" customWidth="1"/>
    <col min="7941" max="7941" width="9.625" style="114"/>
    <col min="7942" max="7942" width="2.625" style="114" customWidth="1"/>
    <col min="7943" max="7943" width="9.625" style="114"/>
    <col min="7944" max="7944" width="2.625" style="114" customWidth="1"/>
    <col min="7945" max="7945" width="9.625" style="114"/>
    <col min="7946" max="7946" width="5.5" style="114" customWidth="1"/>
    <col min="7947" max="7947" width="8.5" style="114" customWidth="1"/>
    <col min="7948" max="7948" width="2.625" style="114" customWidth="1"/>
    <col min="7949" max="7949" width="9.625" style="114"/>
    <col min="7950" max="7950" width="2.625" style="114" customWidth="1"/>
    <col min="7951" max="7951" width="9.625" style="114"/>
    <col min="7952" max="7952" width="2.625" style="114" customWidth="1"/>
    <col min="7953" max="7953" width="9.625" style="114"/>
    <col min="7954" max="7954" width="2.625" style="114" customWidth="1"/>
    <col min="7955" max="7955" width="9.625" style="114"/>
    <col min="7956" max="7956" width="2.625" style="114" customWidth="1"/>
    <col min="7957" max="7957" width="9.625" style="114"/>
    <col min="7958" max="7958" width="2.625" style="114" customWidth="1"/>
    <col min="7959" max="7959" width="9.75" style="114" customWidth="1"/>
    <col min="7960" max="7960" width="2.625" style="114" customWidth="1"/>
    <col min="7961" max="7961" width="9.625" style="114"/>
    <col min="7962" max="7962" width="2.625" style="114" customWidth="1"/>
    <col min="7963" max="7963" width="9.625" style="114"/>
    <col min="7964" max="7964" width="5.5" style="114" customWidth="1"/>
    <col min="7965" max="7965" width="9.625" style="114"/>
    <col min="7966" max="7966" width="2.625" style="114" customWidth="1"/>
    <col min="7967" max="7967" width="9.625" style="114"/>
    <col min="7968" max="7968" width="2.625" style="114" customWidth="1"/>
    <col min="7969" max="7969" width="9.625" style="114"/>
    <col min="7970" max="7970" width="2.625" style="114" customWidth="1"/>
    <col min="7971" max="8192" width="9.625" style="114"/>
    <col min="8193" max="8193" width="5" style="114" customWidth="1"/>
    <col min="8194" max="8194" width="4.375" style="114" customWidth="1"/>
    <col min="8195" max="8195" width="23.75" style="114" bestFit="1" customWidth="1"/>
    <col min="8196" max="8196" width="2.625" style="114" customWidth="1"/>
    <col min="8197" max="8197" width="9.625" style="114"/>
    <col min="8198" max="8198" width="2.625" style="114" customWidth="1"/>
    <col min="8199" max="8199" width="9.625" style="114"/>
    <col min="8200" max="8200" width="2.625" style="114" customWidth="1"/>
    <col min="8201" max="8201" width="9.625" style="114"/>
    <col min="8202" max="8202" width="5.5" style="114" customWidth="1"/>
    <col min="8203" max="8203" width="8.5" style="114" customWidth="1"/>
    <col min="8204" max="8204" width="2.625" style="114" customWidth="1"/>
    <col min="8205" max="8205" width="9.625" style="114"/>
    <col min="8206" max="8206" width="2.625" style="114" customWidth="1"/>
    <col min="8207" max="8207" width="9.625" style="114"/>
    <col min="8208" max="8208" width="2.625" style="114" customWidth="1"/>
    <col min="8209" max="8209" width="9.625" style="114"/>
    <col min="8210" max="8210" width="2.625" style="114" customWidth="1"/>
    <col min="8211" max="8211" width="9.625" style="114"/>
    <col min="8212" max="8212" width="2.625" style="114" customWidth="1"/>
    <col min="8213" max="8213" width="9.625" style="114"/>
    <col min="8214" max="8214" width="2.625" style="114" customWidth="1"/>
    <col min="8215" max="8215" width="9.75" style="114" customWidth="1"/>
    <col min="8216" max="8216" width="2.625" style="114" customWidth="1"/>
    <col min="8217" max="8217" width="9.625" style="114"/>
    <col min="8218" max="8218" width="2.625" style="114" customWidth="1"/>
    <col min="8219" max="8219" width="9.625" style="114"/>
    <col min="8220" max="8220" width="5.5" style="114" customWidth="1"/>
    <col min="8221" max="8221" width="9.625" style="114"/>
    <col min="8222" max="8222" width="2.625" style="114" customWidth="1"/>
    <col min="8223" max="8223" width="9.625" style="114"/>
    <col min="8224" max="8224" width="2.625" style="114" customWidth="1"/>
    <col min="8225" max="8225" width="9.625" style="114"/>
    <col min="8226" max="8226" width="2.625" style="114" customWidth="1"/>
    <col min="8227" max="8448" width="9.625" style="114"/>
    <col min="8449" max="8449" width="5" style="114" customWidth="1"/>
    <col min="8450" max="8450" width="4.375" style="114" customWidth="1"/>
    <col min="8451" max="8451" width="23.75" style="114" bestFit="1" customWidth="1"/>
    <col min="8452" max="8452" width="2.625" style="114" customWidth="1"/>
    <col min="8453" max="8453" width="9.625" style="114"/>
    <col min="8454" max="8454" width="2.625" style="114" customWidth="1"/>
    <col min="8455" max="8455" width="9.625" style="114"/>
    <col min="8456" max="8456" width="2.625" style="114" customWidth="1"/>
    <col min="8457" max="8457" width="9.625" style="114"/>
    <col min="8458" max="8458" width="5.5" style="114" customWidth="1"/>
    <col min="8459" max="8459" width="8.5" style="114" customWidth="1"/>
    <col min="8460" max="8460" width="2.625" style="114" customWidth="1"/>
    <col min="8461" max="8461" width="9.625" style="114"/>
    <col min="8462" max="8462" width="2.625" style="114" customWidth="1"/>
    <col min="8463" max="8463" width="9.625" style="114"/>
    <col min="8464" max="8464" width="2.625" style="114" customWidth="1"/>
    <col min="8465" max="8465" width="9.625" style="114"/>
    <col min="8466" max="8466" width="2.625" style="114" customWidth="1"/>
    <col min="8467" max="8467" width="9.625" style="114"/>
    <col min="8468" max="8468" width="2.625" style="114" customWidth="1"/>
    <col min="8469" max="8469" width="9.625" style="114"/>
    <col min="8470" max="8470" width="2.625" style="114" customWidth="1"/>
    <col min="8471" max="8471" width="9.75" style="114" customWidth="1"/>
    <col min="8472" max="8472" width="2.625" style="114" customWidth="1"/>
    <col min="8473" max="8473" width="9.625" style="114"/>
    <col min="8474" max="8474" width="2.625" style="114" customWidth="1"/>
    <col min="8475" max="8475" width="9.625" style="114"/>
    <col min="8476" max="8476" width="5.5" style="114" customWidth="1"/>
    <col min="8477" max="8477" width="9.625" style="114"/>
    <col min="8478" max="8478" width="2.625" style="114" customWidth="1"/>
    <col min="8479" max="8479" width="9.625" style="114"/>
    <col min="8480" max="8480" width="2.625" style="114" customWidth="1"/>
    <col min="8481" max="8481" width="9.625" style="114"/>
    <col min="8482" max="8482" width="2.625" style="114" customWidth="1"/>
    <col min="8483" max="8704" width="9.625" style="114"/>
    <col min="8705" max="8705" width="5" style="114" customWidth="1"/>
    <col min="8706" max="8706" width="4.375" style="114" customWidth="1"/>
    <col min="8707" max="8707" width="23.75" style="114" bestFit="1" customWidth="1"/>
    <col min="8708" max="8708" width="2.625" style="114" customWidth="1"/>
    <col min="8709" max="8709" width="9.625" style="114"/>
    <col min="8710" max="8710" width="2.625" style="114" customWidth="1"/>
    <col min="8711" max="8711" width="9.625" style="114"/>
    <col min="8712" max="8712" width="2.625" style="114" customWidth="1"/>
    <col min="8713" max="8713" width="9.625" style="114"/>
    <col min="8714" max="8714" width="5.5" style="114" customWidth="1"/>
    <col min="8715" max="8715" width="8.5" style="114" customWidth="1"/>
    <col min="8716" max="8716" width="2.625" style="114" customWidth="1"/>
    <col min="8717" max="8717" width="9.625" style="114"/>
    <col min="8718" max="8718" width="2.625" style="114" customWidth="1"/>
    <col min="8719" max="8719" width="9.625" style="114"/>
    <col min="8720" max="8720" width="2.625" style="114" customWidth="1"/>
    <col min="8721" max="8721" width="9.625" style="114"/>
    <col min="8722" max="8722" width="2.625" style="114" customWidth="1"/>
    <col min="8723" max="8723" width="9.625" style="114"/>
    <col min="8724" max="8724" width="2.625" style="114" customWidth="1"/>
    <col min="8725" max="8725" width="9.625" style="114"/>
    <col min="8726" max="8726" width="2.625" style="114" customWidth="1"/>
    <col min="8727" max="8727" width="9.75" style="114" customWidth="1"/>
    <col min="8728" max="8728" width="2.625" style="114" customWidth="1"/>
    <col min="8729" max="8729" width="9.625" style="114"/>
    <col min="8730" max="8730" width="2.625" style="114" customWidth="1"/>
    <col min="8731" max="8731" width="9.625" style="114"/>
    <col min="8732" max="8732" width="5.5" style="114" customWidth="1"/>
    <col min="8733" max="8733" width="9.625" style="114"/>
    <col min="8734" max="8734" width="2.625" style="114" customWidth="1"/>
    <col min="8735" max="8735" width="9.625" style="114"/>
    <col min="8736" max="8736" width="2.625" style="114" customWidth="1"/>
    <col min="8737" max="8737" width="9.625" style="114"/>
    <col min="8738" max="8738" width="2.625" style="114" customWidth="1"/>
    <col min="8739" max="8960" width="9.625" style="114"/>
    <col min="8961" max="8961" width="5" style="114" customWidth="1"/>
    <col min="8962" max="8962" width="4.375" style="114" customWidth="1"/>
    <col min="8963" max="8963" width="23.75" style="114" bestFit="1" customWidth="1"/>
    <col min="8964" max="8964" width="2.625" style="114" customWidth="1"/>
    <col min="8965" max="8965" width="9.625" style="114"/>
    <col min="8966" max="8966" width="2.625" style="114" customWidth="1"/>
    <col min="8967" max="8967" width="9.625" style="114"/>
    <col min="8968" max="8968" width="2.625" style="114" customWidth="1"/>
    <col min="8969" max="8969" width="9.625" style="114"/>
    <col min="8970" max="8970" width="5.5" style="114" customWidth="1"/>
    <col min="8971" max="8971" width="8.5" style="114" customWidth="1"/>
    <col min="8972" max="8972" width="2.625" style="114" customWidth="1"/>
    <col min="8973" max="8973" width="9.625" style="114"/>
    <col min="8974" max="8974" width="2.625" style="114" customWidth="1"/>
    <col min="8975" max="8975" width="9.625" style="114"/>
    <col min="8976" max="8976" width="2.625" style="114" customWidth="1"/>
    <col min="8977" max="8977" width="9.625" style="114"/>
    <col min="8978" max="8978" width="2.625" style="114" customWidth="1"/>
    <col min="8979" max="8979" width="9.625" style="114"/>
    <col min="8980" max="8980" width="2.625" style="114" customWidth="1"/>
    <col min="8981" max="8981" width="9.625" style="114"/>
    <col min="8982" max="8982" width="2.625" style="114" customWidth="1"/>
    <col min="8983" max="8983" width="9.75" style="114" customWidth="1"/>
    <col min="8984" max="8984" width="2.625" style="114" customWidth="1"/>
    <col min="8985" max="8985" width="9.625" style="114"/>
    <col min="8986" max="8986" width="2.625" style="114" customWidth="1"/>
    <col min="8987" max="8987" width="9.625" style="114"/>
    <col min="8988" max="8988" width="5.5" style="114" customWidth="1"/>
    <col min="8989" max="8989" width="9.625" style="114"/>
    <col min="8990" max="8990" width="2.625" style="114" customWidth="1"/>
    <col min="8991" max="8991" width="9.625" style="114"/>
    <col min="8992" max="8992" width="2.625" style="114" customWidth="1"/>
    <col min="8993" max="8993" width="9.625" style="114"/>
    <col min="8994" max="8994" width="2.625" style="114" customWidth="1"/>
    <col min="8995" max="9216" width="9.625" style="114"/>
    <col min="9217" max="9217" width="5" style="114" customWidth="1"/>
    <col min="9218" max="9218" width="4.375" style="114" customWidth="1"/>
    <col min="9219" max="9219" width="23.75" style="114" bestFit="1" customWidth="1"/>
    <col min="9220" max="9220" width="2.625" style="114" customWidth="1"/>
    <col min="9221" max="9221" width="9.625" style="114"/>
    <col min="9222" max="9222" width="2.625" style="114" customWidth="1"/>
    <col min="9223" max="9223" width="9.625" style="114"/>
    <col min="9224" max="9224" width="2.625" style="114" customWidth="1"/>
    <col min="9225" max="9225" width="9.625" style="114"/>
    <col min="9226" max="9226" width="5.5" style="114" customWidth="1"/>
    <col min="9227" max="9227" width="8.5" style="114" customWidth="1"/>
    <col min="9228" max="9228" width="2.625" style="114" customWidth="1"/>
    <col min="9229" max="9229" width="9.625" style="114"/>
    <col min="9230" max="9230" width="2.625" style="114" customWidth="1"/>
    <col min="9231" max="9231" width="9.625" style="114"/>
    <col min="9232" max="9232" width="2.625" style="114" customWidth="1"/>
    <col min="9233" max="9233" width="9.625" style="114"/>
    <col min="9234" max="9234" width="2.625" style="114" customWidth="1"/>
    <col min="9235" max="9235" width="9.625" style="114"/>
    <col min="9236" max="9236" width="2.625" style="114" customWidth="1"/>
    <col min="9237" max="9237" width="9.625" style="114"/>
    <col min="9238" max="9238" width="2.625" style="114" customWidth="1"/>
    <col min="9239" max="9239" width="9.75" style="114" customWidth="1"/>
    <col min="9240" max="9240" width="2.625" style="114" customWidth="1"/>
    <col min="9241" max="9241" width="9.625" style="114"/>
    <col min="9242" max="9242" width="2.625" style="114" customWidth="1"/>
    <col min="9243" max="9243" width="9.625" style="114"/>
    <col min="9244" max="9244" width="5.5" style="114" customWidth="1"/>
    <col min="9245" max="9245" width="9.625" style="114"/>
    <col min="9246" max="9246" width="2.625" style="114" customWidth="1"/>
    <col min="9247" max="9247" width="9.625" style="114"/>
    <col min="9248" max="9248" width="2.625" style="114" customWidth="1"/>
    <col min="9249" max="9249" width="9.625" style="114"/>
    <col min="9250" max="9250" width="2.625" style="114" customWidth="1"/>
    <col min="9251" max="9472" width="9.625" style="114"/>
    <col min="9473" max="9473" width="5" style="114" customWidth="1"/>
    <col min="9474" max="9474" width="4.375" style="114" customWidth="1"/>
    <col min="9475" max="9475" width="23.75" style="114" bestFit="1" customWidth="1"/>
    <col min="9476" max="9476" width="2.625" style="114" customWidth="1"/>
    <col min="9477" max="9477" width="9.625" style="114"/>
    <col min="9478" max="9478" width="2.625" style="114" customWidth="1"/>
    <col min="9479" max="9479" width="9.625" style="114"/>
    <col min="9480" max="9480" width="2.625" style="114" customWidth="1"/>
    <col min="9481" max="9481" width="9.625" style="114"/>
    <col min="9482" max="9482" width="5.5" style="114" customWidth="1"/>
    <col min="9483" max="9483" width="8.5" style="114" customWidth="1"/>
    <col min="9484" max="9484" width="2.625" style="114" customWidth="1"/>
    <col min="9485" max="9485" width="9.625" style="114"/>
    <col min="9486" max="9486" width="2.625" style="114" customWidth="1"/>
    <col min="9487" max="9487" width="9.625" style="114"/>
    <col min="9488" max="9488" width="2.625" style="114" customWidth="1"/>
    <col min="9489" max="9489" width="9.625" style="114"/>
    <col min="9490" max="9490" width="2.625" style="114" customWidth="1"/>
    <col min="9491" max="9491" width="9.625" style="114"/>
    <col min="9492" max="9492" width="2.625" style="114" customWidth="1"/>
    <col min="9493" max="9493" width="9.625" style="114"/>
    <col min="9494" max="9494" width="2.625" style="114" customWidth="1"/>
    <col min="9495" max="9495" width="9.75" style="114" customWidth="1"/>
    <col min="9496" max="9496" width="2.625" style="114" customWidth="1"/>
    <col min="9497" max="9497" width="9.625" style="114"/>
    <col min="9498" max="9498" width="2.625" style="114" customWidth="1"/>
    <col min="9499" max="9499" width="9.625" style="114"/>
    <col min="9500" max="9500" width="5.5" style="114" customWidth="1"/>
    <col min="9501" max="9501" width="9.625" style="114"/>
    <col min="9502" max="9502" width="2.625" style="114" customWidth="1"/>
    <col min="9503" max="9503" width="9.625" style="114"/>
    <col min="9504" max="9504" width="2.625" style="114" customWidth="1"/>
    <col min="9505" max="9505" width="9.625" style="114"/>
    <col min="9506" max="9506" width="2.625" style="114" customWidth="1"/>
    <col min="9507" max="9728" width="9.625" style="114"/>
    <col min="9729" max="9729" width="5" style="114" customWidth="1"/>
    <col min="9730" max="9730" width="4.375" style="114" customWidth="1"/>
    <col min="9731" max="9731" width="23.75" style="114" bestFit="1" customWidth="1"/>
    <col min="9732" max="9732" width="2.625" style="114" customWidth="1"/>
    <col min="9733" max="9733" width="9.625" style="114"/>
    <col min="9734" max="9734" width="2.625" style="114" customWidth="1"/>
    <col min="9735" max="9735" width="9.625" style="114"/>
    <col min="9736" max="9736" width="2.625" style="114" customWidth="1"/>
    <col min="9737" max="9737" width="9.625" style="114"/>
    <col min="9738" max="9738" width="5.5" style="114" customWidth="1"/>
    <col min="9739" max="9739" width="8.5" style="114" customWidth="1"/>
    <col min="9740" max="9740" width="2.625" style="114" customWidth="1"/>
    <col min="9741" max="9741" width="9.625" style="114"/>
    <col min="9742" max="9742" width="2.625" style="114" customWidth="1"/>
    <col min="9743" max="9743" width="9.625" style="114"/>
    <col min="9744" max="9744" width="2.625" style="114" customWidth="1"/>
    <col min="9745" max="9745" width="9.625" style="114"/>
    <col min="9746" max="9746" width="2.625" style="114" customWidth="1"/>
    <col min="9747" max="9747" width="9.625" style="114"/>
    <col min="9748" max="9748" width="2.625" style="114" customWidth="1"/>
    <col min="9749" max="9749" width="9.625" style="114"/>
    <col min="9750" max="9750" width="2.625" style="114" customWidth="1"/>
    <col min="9751" max="9751" width="9.75" style="114" customWidth="1"/>
    <col min="9752" max="9752" width="2.625" style="114" customWidth="1"/>
    <col min="9753" max="9753" width="9.625" style="114"/>
    <col min="9754" max="9754" width="2.625" style="114" customWidth="1"/>
    <col min="9755" max="9755" width="9.625" style="114"/>
    <col min="9756" max="9756" width="5.5" style="114" customWidth="1"/>
    <col min="9757" max="9757" width="9.625" style="114"/>
    <col min="9758" max="9758" width="2.625" style="114" customWidth="1"/>
    <col min="9759" max="9759" width="9.625" style="114"/>
    <col min="9760" max="9760" width="2.625" style="114" customWidth="1"/>
    <col min="9761" max="9761" width="9.625" style="114"/>
    <col min="9762" max="9762" width="2.625" style="114" customWidth="1"/>
    <col min="9763" max="9984" width="9.625" style="114"/>
    <col min="9985" max="9985" width="5" style="114" customWidth="1"/>
    <col min="9986" max="9986" width="4.375" style="114" customWidth="1"/>
    <col min="9987" max="9987" width="23.75" style="114" bestFit="1" customWidth="1"/>
    <col min="9988" max="9988" width="2.625" style="114" customWidth="1"/>
    <col min="9989" max="9989" width="9.625" style="114"/>
    <col min="9990" max="9990" width="2.625" style="114" customWidth="1"/>
    <col min="9991" max="9991" width="9.625" style="114"/>
    <col min="9992" max="9992" width="2.625" style="114" customWidth="1"/>
    <col min="9993" max="9993" width="9.625" style="114"/>
    <col min="9994" max="9994" width="5.5" style="114" customWidth="1"/>
    <col min="9995" max="9995" width="8.5" style="114" customWidth="1"/>
    <col min="9996" max="9996" width="2.625" style="114" customWidth="1"/>
    <col min="9997" max="9997" width="9.625" style="114"/>
    <col min="9998" max="9998" width="2.625" style="114" customWidth="1"/>
    <col min="9999" max="9999" width="9.625" style="114"/>
    <col min="10000" max="10000" width="2.625" style="114" customWidth="1"/>
    <col min="10001" max="10001" width="9.625" style="114"/>
    <col min="10002" max="10002" width="2.625" style="114" customWidth="1"/>
    <col min="10003" max="10003" width="9.625" style="114"/>
    <col min="10004" max="10004" width="2.625" style="114" customWidth="1"/>
    <col min="10005" max="10005" width="9.625" style="114"/>
    <col min="10006" max="10006" width="2.625" style="114" customWidth="1"/>
    <col min="10007" max="10007" width="9.75" style="114" customWidth="1"/>
    <col min="10008" max="10008" width="2.625" style="114" customWidth="1"/>
    <col min="10009" max="10009" width="9.625" style="114"/>
    <col min="10010" max="10010" width="2.625" style="114" customWidth="1"/>
    <col min="10011" max="10011" width="9.625" style="114"/>
    <col min="10012" max="10012" width="5.5" style="114" customWidth="1"/>
    <col min="10013" max="10013" width="9.625" style="114"/>
    <col min="10014" max="10014" width="2.625" style="114" customWidth="1"/>
    <col min="10015" max="10015" width="9.625" style="114"/>
    <col min="10016" max="10016" width="2.625" style="114" customWidth="1"/>
    <col min="10017" max="10017" width="9.625" style="114"/>
    <col min="10018" max="10018" width="2.625" style="114" customWidth="1"/>
    <col min="10019" max="10240" width="9.625" style="114"/>
    <col min="10241" max="10241" width="5" style="114" customWidth="1"/>
    <col min="10242" max="10242" width="4.375" style="114" customWidth="1"/>
    <col min="10243" max="10243" width="23.75" style="114" bestFit="1" customWidth="1"/>
    <col min="10244" max="10244" width="2.625" style="114" customWidth="1"/>
    <col min="10245" max="10245" width="9.625" style="114"/>
    <col min="10246" max="10246" width="2.625" style="114" customWidth="1"/>
    <col min="10247" max="10247" width="9.625" style="114"/>
    <col min="10248" max="10248" width="2.625" style="114" customWidth="1"/>
    <col min="10249" max="10249" width="9.625" style="114"/>
    <col min="10250" max="10250" width="5.5" style="114" customWidth="1"/>
    <col min="10251" max="10251" width="8.5" style="114" customWidth="1"/>
    <col min="10252" max="10252" width="2.625" style="114" customWidth="1"/>
    <col min="10253" max="10253" width="9.625" style="114"/>
    <col min="10254" max="10254" width="2.625" style="114" customWidth="1"/>
    <col min="10255" max="10255" width="9.625" style="114"/>
    <col min="10256" max="10256" width="2.625" style="114" customWidth="1"/>
    <col min="10257" max="10257" width="9.625" style="114"/>
    <col min="10258" max="10258" width="2.625" style="114" customWidth="1"/>
    <col min="10259" max="10259" width="9.625" style="114"/>
    <col min="10260" max="10260" width="2.625" style="114" customWidth="1"/>
    <col min="10261" max="10261" width="9.625" style="114"/>
    <col min="10262" max="10262" width="2.625" style="114" customWidth="1"/>
    <col min="10263" max="10263" width="9.75" style="114" customWidth="1"/>
    <col min="10264" max="10264" width="2.625" style="114" customWidth="1"/>
    <col min="10265" max="10265" width="9.625" style="114"/>
    <col min="10266" max="10266" width="2.625" style="114" customWidth="1"/>
    <col min="10267" max="10267" width="9.625" style="114"/>
    <col min="10268" max="10268" width="5.5" style="114" customWidth="1"/>
    <col min="10269" max="10269" width="9.625" style="114"/>
    <col min="10270" max="10270" width="2.625" style="114" customWidth="1"/>
    <col min="10271" max="10271" width="9.625" style="114"/>
    <col min="10272" max="10272" width="2.625" style="114" customWidth="1"/>
    <col min="10273" max="10273" width="9.625" style="114"/>
    <col min="10274" max="10274" width="2.625" style="114" customWidth="1"/>
    <col min="10275" max="10496" width="9.625" style="114"/>
    <col min="10497" max="10497" width="5" style="114" customWidth="1"/>
    <col min="10498" max="10498" width="4.375" style="114" customWidth="1"/>
    <col min="10499" max="10499" width="23.75" style="114" bestFit="1" customWidth="1"/>
    <col min="10500" max="10500" width="2.625" style="114" customWidth="1"/>
    <col min="10501" max="10501" width="9.625" style="114"/>
    <col min="10502" max="10502" width="2.625" style="114" customWidth="1"/>
    <col min="10503" max="10503" width="9.625" style="114"/>
    <col min="10504" max="10504" width="2.625" style="114" customWidth="1"/>
    <col min="10505" max="10505" width="9.625" style="114"/>
    <col min="10506" max="10506" width="5.5" style="114" customWidth="1"/>
    <col min="10507" max="10507" width="8.5" style="114" customWidth="1"/>
    <col min="10508" max="10508" width="2.625" style="114" customWidth="1"/>
    <col min="10509" max="10509" width="9.625" style="114"/>
    <col min="10510" max="10510" width="2.625" style="114" customWidth="1"/>
    <col min="10511" max="10511" width="9.625" style="114"/>
    <col min="10512" max="10512" width="2.625" style="114" customWidth="1"/>
    <col min="10513" max="10513" width="9.625" style="114"/>
    <col min="10514" max="10514" width="2.625" style="114" customWidth="1"/>
    <col min="10515" max="10515" width="9.625" style="114"/>
    <col min="10516" max="10516" width="2.625" style="114" customWidth="1"/>
    <col min="10517" max="10517" width="9.625" style="114"/>
    <col min="10518" max="10518" width="2.625" style="114" customWidth="1"/>
    <col min="10519" max="10519" width="9.75" style="114" customWidth="1"/>
    <col min="10520" max="10520" width="2.625" style="114" customWidth="1"/>
    <col min="10521" max="10521" width="9.625" style="114"/>
    <col min="10522" max="10522" width="2.625" style="114" customWidth="1"/>
    <col min="10523" max="10523" width="9.625" style="114"/>
    <col min="10524" max="10524" width="5.5" style="114" customWidth="1"/>
    <col min="10525" max="10525" width="9.625" style="114"/>
    <col min="10526" max="10526" width="2.625" style="114" customWidth="1"/>
    <col min="10527" max="10527" width="9.625" style="114"/>
    <col min="10528" max="10528" width="2.625" style="114" customWidth="1"/>
    <col min="10529" max="10529" width="9.625" style="114"/>
    <col min="10530" max="10530" width="2.625" style="114" customWidth="1"/>
    <col min="10531" max="10752" width="9.625" style="114"/>
    <col min="10753" max="10753" width="5" style="114" customWidth="1"/>
    <col min="10754" max="10754" width="4.375" style="114" customWidth="1"/>
    <col min="10755" max="10755" width="23.75" style="114" bestFit="1" customWidth="1"/>
    <col min="10756" max="10756" width="2.625" style="114" customWidth="1"/>
    <col min="10757" max="10757" width="9.625" style="114"/>
    <col min="10758" max="10758" width="2.625" style="114" customWidth="1"/>
    <col min="10759" max="10759" width="9.625" style="114"/>
    <col min="10760" max="10760" width="2.625" style="114" customWidth="1"/>
    <col min="10761" max="10761" width="9.625" style="114"/>
    <col min="10762" max="10762" width="5.5" style="114" customWidth="1"/>
    <col min="10763" max="10763" width="8.5" style="114" customWidth="1"/>
    <col min="10764" max="10764" width="2.625" style="114" customWidth="1"/>
    <col min="10765" max="10765" width="9.625" style="114"/>
    <col min="10766" max="10766" width="2.625" style="114" customWidth="1"/>
    <col min="10767" max="10767" width="9.625" style="114"/>
    <col min="10768" max="10768" width="2.625" style="114" customWidth="1"/>
    <col min="10769" max="10769" width="9.625" style="114"/>
    <col min="10770" max="10770" width="2.625" style="114" customWidth="1"/>
    <col min="10771" max="10771" width="9.625" style="114"/>
    <col min="10772" max="10772" width="2.625" style="114" customWidth="1"/>
    <col min="10773" max="10773" width="9.625" style="114"/>
    <col min="10774" max="10774" width="2.625" style="114" customWidth="1"/>
    <col min="10775" max="10775" width="9.75" style="114" customWidth="1"/>
    <col min="10776" max="10776" width="2.625" style="114" customWidth="1"/>
    <col min="10777" max="10777" width="9.625" style="114"/>
    <col min="10778" max="10778" width="2.625" style="114" customWidth="1"/>
    <col min="10779" max="10779" width="9.625" style="114"/>
    <col min="10780" max="10780" width="5.5" style="114" customWidth="1"/>
    <col min="10781" max="10781" width="9.625" style="114"/>
    <col min="10782" max="10782" width="2.625" style="114" customWidth="1"/>
    <col min="10783" max="10783" width="9.625" style="114"/>
    <col min="10784" max="10784" width="2.625" style="114" customWidth="1"/>
    <col min="10785" max="10785" width="9.625" style="114"/>
    <col min="10786" max="10786" width="2.625" style="114" customWidth="1"/>
    <col min="10787" max="11008" width="9.625" style="114"/>
    <col min="11009" max="11009" width="5" style="114" customWidth="1"/>
    <col min="11010" max="11010" width="4.375" style="114" customWidth="1"/>
    <col min="11011" max="11011" width="23.75" style="114" bestFit="1" customWidth="1"/>
    <col min="11012" max="11012" width="2.625" style="114" customWidth="1"/>
    <col min="11013" max="11013" width="9.625" style="114"/>
    <col min="11014" max="11014" width="2.625" style="114" customWidth="1"/>
    <col min="11015" max="11015" width="9.625" style="114"/>
    <col min="11016" max="11016" width="2.625" style="114" customWidth="1"/>
    <col min="11017" max="11017" width="9.625" style="114"/>
    <col min="11018" max="11018" width="5.5" style="114" customWidth="1"/>
    <col min="11019" max="11019" width="8.5" style="114" customWidth="1"/>
    <col min="11020" max="11020" width="2.625" style="114" customWidth="1"/>
    <col min="11021" max="11021" width="9.625" style="114"/>
    <col min="11022" max="11022" width="2.625" style="114" customWidth="1"/>
    <col min="11023" max="11023" width="9.625" style="114"/>
    <col min="11024" max="11024" width="2.625" style="114" customWidth="1"/>
    <col min="11025" max="11025" width="9.625" style="114"/>
    <col min="11026" max="11026" width="2.625" style="114" customWidth="1"/>
    <col min="11027" max="11027" width="9.625" style="114"/>
    <col min="11028" max="11028" width="2.625" style="114" customWidth="1"/>
    <col min="11029" max="11029" width="9.625" style="114"/>
    <col min="11030" max="11030" width="2.625" style="114" customWidth="1"/>
    <col min="11031" max="11031" width="9.75" style="114" customWidth="1"/>
    <col min="11032" max="11032" width="2.625" style="114" customWidth="1"/>
    <col min="11033" max="11033" width="9.625" style="114"/>
    <col min="11034" max="11034" width="2.625" style="114" customWidth="1"/>
    <col min="11035" max="11035" width="9.625" style="114"/>
    <col min="11036" max="11036" width="5.5" style="114" customWidth="1"/>
    <col min="11037" max="11037" width="9.625" style="114"/>
    <col min="11038" max="11038" width="2.625" style="114" customWidth="1"/>
    <col min="11039" max="11039" width="9.625" style="114"/>
    <col min="11040" max="11040" width="2.625" style="114" customWidth="1"/>
    <col min="11041" max="11041" width="9.625" style="114"/>
    <col min="11042" max="11042" width="2.625" style="114" customWidth="1"/>
    <col min="11043" max="11264" width="9.625" style="114"/>
    <col min="11265" max="11265" width="5" style="114" customWidth="1"/>
    <col min="11266" max="11266" width="4.375" style="114" customWidth="1"/>
    <col min="11267" max="11267" width="23.75" style="114" bestFit="1" customWidth="1"/>
    <col min="11268" max="11268" width="2.625" style="114" customWidth="1"/>
    <col min="11269" max="11269" width="9.625" style="114"/>
    <col min="11270" max="11270" width="2.625" style="114" customWidth="1"/>
    <col min="11271" max="11271" width="9.625" style="114"/>
    <col min="11272" max="11272" width="2.625" style="114" customWidth="1"/>
    <col min="11273" max="11273" width="9.625" style="114"/>
    <col min="11274" max="11274" width="5.5" style="114" customWidth="1"/>
    <col min="11275" max="11275" width="8.5" style="114" customWidth="1"/>
    <col min="11276" max="11276" width="2.625" style="114" customWidth="1"/>
    <col min="11277" max="11277" width="9.625" style="114"/>
    <col min="11278" max="11278" width="2.625" style="114" customWidth="1"/>
    <col min="11279" max="11279" width="9.625" style="114"/>
    <col min="11280" max="11280" width="2.625" style="114" customWidth="1"/>
    <col min="11281" max="11281" width="9.625" style="114"/>
    <col min="11282" max="11282" width="2.625" style="114" customWidth="1"/>
    <col min="11283" max="11283" width="9.625" style="114"/>
    <col min="11284" max="11284" width="2.625" style="114" customWidth="1"/>
    <col min="11285" max="11285" width="9.625" style="114"/>
    <col min="11286" max="11286" width="2.625" style="114" customWidth="1"/>
    <col min="11287" max="11287" width="9.75" style="114" customWidth="1"/>
    <col min="11288" max="11288" width="2.625" style="114" customWidth="1"/>
    <col min="11289" max="11289" width="9.625" style="114"/>
    <col min="11290" max="11290" width="2.625" style="114" customWidth="1"/>
    <col min="11291" max="11291" width="9.625" style="114"/>
    <col min="11292" max="11292" width="5.5" style="114" customWidth="1"/>
    <col min="11293" max="11293" width="9.625" style="114"/>
    <col min="11294" max="11294" width="2.625" style="114" customWidth="1"/>
    <col min="11295" max="11295" width="9.625" style="114"/>
    <col min="11296" max="11296" width="2.625" style="114" customWidth="1"/>
    <col min="11297" max="11297" width="9.625" style="114"/>
    <col min="11298" max="11298" width="2.625" style="114" customWidth="1"/>
    <col min="11299" max="11520" width="9.625" style="114"/>
    <col min="11521" max="11521" width="5" style="114" customWidth="1"/>
    <col min="11522" max="11522" width="4.375" style="114" customWidth="1"/>
    <col min="11523" max="11523" width="23.75" style="114" bestFit="1" customWidth="1"/>
    <col min="11524" max="11524" width="2.625" style="114" customWidth="1"/>
    <col min="11525" max="11525" width="9.625" style="114"/>
    <col min="11526" max="11526" width="2.625" style="114" customWidth="1"/>
    <col min="11527" max="11527" width="9.625" style="114"/>
    <col min="11528" max="11528" width="2.625" style="114" customWidth="1"/>
    <col min="11529" max="11529" width="9.625" style="114"/>
    <col min="11530" max="11530" width="5.5" style="114" customWidth="1"/>
    <col min="11531" max="11531" width="8.5" style="114" customWidth="1"/>
    <col min="11532" max="11532" width="2.625" style="114" customWidth="1"/>
    <col min="11533" max="11533" width="9.625" style="114"/>
    <col min="11534" max="11534" width="2.625" style="114" customWidth="1"/>
    <col min="11535" max="11535" width="9.625" style="114"/>
    <col min="11536" max="11536" width="2.625" style="114" customWidth="1"/>
    <col min="11537" max="11537" width="9.625" style="114"/>
    <col min="11538" max="11538" width="2.625" style="114" customWidth="1"/>
    <col min="11539" max="11539" width="9.625" style="114"/>
    <col min="11540" max="11540" width="2.625" style="114" customWidth="1"/>
    <col min="11541" max="11541" width="9.625" style="114"/>
    <col min="11542" max="11542" width="2.625" style="114" customWidth="1"/>
    <col min="11543" max="11543" width="9.75" style="114" customWidth="1"/>
    <col min="11544" max="11544" width="2.625" style="114" customWidth="1"/>
    <col min="11545" max="11545" width="9.625" style="114"/>
    <col min="11546" max="11546" width="2.625" style="114" customWidth="1"/>
    <col min="11547" max="11547" width="9.625" style="114"/>
    <col min="11548" max="11548" width="5.5" style="114" customWidth="1"/>
    <col min="11549" max="11549" width="9.625" style="114"/>
    <col min="11550" max="11550" width="2.625" style="114" customWidth="1"/>
    <col min="11551" max="11551" width="9.625" style="114"/>
    <col min="11552" max="11552" width="2.625" style="114" customWidth="1"/>
    <col min="11553" max="11553" width="9.625" style="114"/>
    <col min="11554" max="11554" width="2.625" style="114" customWidth="1"/>
    <col min="11555" max="11776" width="9.625" style="114"/>
    <col min="11777" max="11777" width="5" style="114" customWidth="1"/>
    <col min="11778" max="11778" width="4.375" style="114" customWidth="1"/>
    <col min="11779" max="11779" width="23.75" style="114" bestFit="1" customWidth="1"/>
    <col min="11780" max="11780" width="2.625" style="114" customWidth="1"/>
    <col min="11781" max="11781" width="9.625" style="114"/>
    <col min="11782" max="11782" width="2.625" style="114" customWidth="1"/>
    <col min="11783" max="11783" width="9.625" style="114"/>
    <col min="11784" max="11784" width="2.625" style="114" customWidth="1"/>
    <col min="11785" max="11785" width="9.625" style="114"/>
    <col min="11786" max="11786" width="5.5" style="114" customWidth="1"/>
    <col min="11787" max="11787" width="8.5" style="114" customWidth="1"/>
    <col min="11788" max="11788" width="2.625" style="114" customWidth="1"/>
    <col min="11789" max="11789" width="9.625" style="114"/>
    <col min="11790" max="11790" width="2.625" style="114" customWidth="1"/>
    <col min="11791" max="11791" width="9.625" style="114"/>
    <col min="11792" max="11792" width="2.625" style="114" customWidth="1"/>
    <col min="11793" max="11793" width="9.625" style="114"/>
    <col min="11794" max="11794" width="2.625" style="114" customWidth="1"/>
    <col min="11795" max="11795" width="9.625" style="114"/>
    <col min="11796" max="11796" width="2.625" style="114" customWidth="1"/>
    <col min="11797" max="11797" width="9.625" style="114"/>
    <col min="11798" max="11798" width="2.625" style="114" customWidth="1"/>
    <col min="11799" max="11799" width="9.75" style="114" customWidth="1"/>
    <col min="11800" max="11800" width="2.625" style="114" customWidth="1"/>
    <col min="11801" max="11801" width="9.625" style="114"/>
    <col min="11802" max="11802" width="2.625" style="114" customWidth="1"/>
    <col min="11803" max="11803" width="9.625" style="114"/>
    <col min="11804" max="11804" width="5.5" style="114" customWidth="1"/>
    <col min="11805" max="11805" width="9.625" style="114"/>
    <col min="11806" max="11806" width="2.625" style="114" customWidth="1"/>
    <col min="11807" max="11807" width="9.625" style="114"/>
    <col min="11808" max="11808" width="2.625" style="114" customWidth="1"/>
    <col min="11809" max="11809" width="9.625" style="114"/>
    <col min="11810" max="11810" width="2.625" style="114" customWidth="1"/>
    <col min="11811" max="12032" width="9.625" style="114"/>
    <col min="12033" max="12033" width="5" style="114" customWidth="1"/>
    <col min="12034" max="12034" width="4.375" style="114" customWidth="1"/>
    <col min="12035" max="12035" width="23.75" style="114" bestFit="1" customWidth="1"/>
    <col min="12036" max="12036" width="2.625" style="114" customWidth="1"/>
    <col min="12037" max="12037" width="9.625" style="114"/>
    <col min="12038" max="12038" width="2.625" style="114" customWidth="1"/>
    <col min="12039" max="12039" width="9.625" style="114"/>
    <col min="12040" max="12040" width="2.625" style="114" customWidth="1"/>
    <col min="12041" max="12041" width="9.625" style="114"/>
    <col min="12042" max="12042" width="5.5" style="114" customWidth="1"/>
    <col min="12043" max="12043" width="8.5" style="114" customWidth="1"/>
    <col min="12044" max="12044" width="2.625" style="114" customWidth="1"/>
    <col min="12045" max="12045" width="9.625" style="114"/>
    <col min="12046" max="12046" width="2.625" style="114" customWidth="1"/>
    <col min="12047" max="12047" width="9.625" style="114"/>
    <col min="12048" max="12048" width="2.625" style="114" customWidth="1"/>
    <col min="12049" max="12049" width="9.625" style="114"/>
    <col min="12050" max="12050" width="2.625" style="114" customWidth="1"/>
    <col min="12051" max="12051" width="9.625" style="114"/>
    <col min="12052" max="12052" width="2.625" style="114" customWidth="1"/>
    <col min="12053" max="12053" width="9.625" style="114"/>
    <col min="12054" max="12054" width="2.625" style="114" customWidth="1"/>
    <col min="12055" max="12055" width="9.75" style="114" customWidth="1"/>
    <col min="12056" max="12056" width="2.625" style="114" customWidth="1"/>
    <col min="12057" max="12057" width="9.625" style="114"/>
    <col min="12058" max="12058" width="2.625" style="114" customWidth="1"/>
    <col min="12059" max="12059" width="9.625" style="114"/>
    <col min="12060" max="12060" width="5.5" style="114" customWidth="1"/>
    <col min="12061" max="12061" width="9.625" style="114"/>
    <col min="12062" max="12062" width="2.625" style="114" customWidth="1"/>
    <col min="12063" max="12063" width="9.625" style="114"/>
    <col min="12064" max="12064" width="2.625" style="114" customWidth="1"/>
    <col min="12065" max="12065" width="9.625" style="114"/>
    <col min="12066" max="12066" width="2.625" style="114" customWidth="1"/>
    <col min="12067" max="12288" width="9.625" style="114"/>
    <col min="12289" max="12289" width="5" style="114" customWidth="1"/>
    <col min="12290" max="12290" width="4.375" style="114" customWidth="1"/>
    <col min="12291" max="12291" width="23.75" style="114" bestFit="1" customWidth="1"/>
    <col min="12292" max="12292" width="2.625" style="114" customWidth="1"/>
    <col min="12293" max="12293" width="9.625" style="114"/>
    <col min="12294" max="12294" width="2.625" style="114" customWidth="1"/>
    <col min="12295" max="12295" width="9.625" style="114"/>
    <col min="12296" max="12296" width="2.625" style="114" customWidth="1"/>
    <col min="12297" max="12297" width="9.625" style="114"/>
    <col min="12298" max="12298" width="5.5" style="114" customWidth="1"/>
    <col min="12299" max="12299" width="8.5" style="114" customWidth="1"/>
    <col min="12300" max="12300" width="2.625" style="114" customWidth="1"/>
    <col min="12301" max="12301" width="9.625" style="114"/>
    <col min="12302" max="12302" width="2.625" style="114" customWidth="1"/>
    <col min="12303" max="12303" width="9.625" style="114"/>
    <col min="12304" max="12304" width="2.625" style="114" customWidth="1"/>
    <col min="12305" max="12305" width="9.625" style="114"/>
    <col min="12306" max="12306" width="2.625" style="114" customWidth="1"/>
    <col min="12307" max="12307" width="9.625" style="114"/>
    <col min="12308" max="12308" width="2.625" style="114" customWidth="1"/>
    <col min="12309" max="12309" width="9.625" style="114"/>
    <col min="12310" max="12310" width="2.625" style="114" customWidth="1"/>
    <col min="12311" max="12311" width="9.75" style="114" customWidth="1"/>
    <col min="12312" max="12312" width="2.625" style="114" customWidth="1"/>
    <col min="12313" max="12313" width="9.625" style="114"/>
    <col min="12314" max="12314" width="2.625" style="114" customWidth="1"/>
    <col min="12315" max="12315" width="9.625" style="114"/>
    <col min="12316" max="12316" width="5.5" style="114" customWidth="1"/>
    <col min="12317" max="12317" width="9.625" style="114"/>
    <col min="12318" max="12318" width="2.625" style="114" customWidth="1"/>
    <col min="12319" max="12319" width="9.625" style="114"/>
    <col min="12320" max="12320" width="2.625" style="114" customWidth="1"/>
    <col min="12321" max="12321" width="9.625" style="114"/>
    <col min="12322" max="12322" width="2.625" style="114" customWidth="1"/>
    <col min="12323" max="12544" width="9.625" style="114"/>
    <col min="12545" max="12545" width="5" style="114" customWidth="1"/>
    <col min="12546" max="12546" width="4.375" style="114" customWidth="1"/>
    <col min="12547" max="12547" width="23.75" style="114" bestFit="1" customWidth="1"/>
    <col min="12548" max="12548" width="2.625" style="114" customWidth="1"/>
    <col min="12549" max="12549" width="9.625" style="114"/>
    <col min="12550" max="12550" width="2.625" style="114" customWidth="1"/>
    <col min="12551" max="12551" width="9.625" style="114"/>
    <col min="12552" max="12552" width="2.625" style="114" customWidth="1"/>
    <col min="12553" max="12553" width="9.625" style="114"/>
    <col min="12554" max="12554" width="5.5" style="114" customWidth="1"/>
    <col min="12555" max="12555" width="8.5" style="114" customWidth="1"/>
    <col min="12556" max="12556" width="2.625" style="114" customWidth="1"/>
    <col min="12557" max="12557" width="9.625" style="114"/>
    <col min="12558" max="12558" width="2.625" style="114" customWidth="1"/>
    <col min="12559" max="12559" width="9.625" style="114"/>
    <col min="12560" max="12560" width="2.625" style="114" customWidth="1"/>
    <col min="12561" max="12561" width="9.625" style="114"/>
    <col min="12562" max="12562" width="2.625" style="114" customWidth="1"/>
    <col min="12563" max="12563" width="9.625" style="114"/>
    <col min="12564" max="12564" width="2.625" style="114" customWidth="1"/>
    <col min="12565" max="12565" width="9.625" style="114"/>
    <col min="12566" max="12566" width="2.625" style="114" customWidth="1"/>
    <col min="12567" max="12567" width="9.75" style="114" customWidth="1"/>
    <col min="12568" max="12568" width="2.625" style="114" customWidth="1"/>
    <col min="12569" max="12569" width="9.625" style="114"/>
    <col min="12570" max="12570" width="2.625" style="114" customWidth="1"/>
    <col min="12571" max="12571" width="9.625" style="114"/>
    <col min="12572" max="12572" width="5.5" style="114" customWidth="1"/>
    <col min="12573" max="12573" width="9.625" style="114"/>
    <col min="12574" max="12574" width="2.625" style="114" customWidth="1"/>
    <col min="12575" max="12575" width="9.625" style="114"/>
    <col min="12576" max="12576" width="2.625" style="114" customWidth="1"/>
    <col min="12577" max="12577" width="9.625" style="114"/>
    <col min="12578" max="12578" width="2.625" style="114" customWidth="1"/>
    <col min="12579" max="12800" width="9.625" style="114"/>
    <col min="12801" max="12801" width="5" style="114" customWidth="1"/>
    <col min="12802" max="12802" width="4.375" style="114" customWidth="1"/>
    <col min="12803" max="12803" width="23.75" style="114" bestFit="1" customWidth="1"/>
    <col min="12804" max="12804" width="2.625" style="114" customWidth="1"/>
    <col min="12805" max="12805" width="9.625" style="114"/>
    <col min="12806" max="12806" width="2.625" style="114" customWidth="1"/>
    <col min="12807" max="12807" width="9.625" style="114"/>
    <col min="12808" max="12808" width="2.625" style="114" customWidth="1"/>
    <col min="12809" max="12809" width="9.625" style="114"/>
    <col min="12810" max="12810" width="5.5" style="114" customWidth="1"/>
    <col min="12811" max="12811" width="8.5" style="114" customWidth="1"/>
    <col min="12812" max="12812" width="2.625" style="114" customWidth="1"/>
    <col min="12813" max="12813" width="9.625" style="114"/>
    <col min="12814" max="12814" width="2.625" style="114" customWidth="1"/>
    <col min="12815" max="12815" width="9.625" style="114"/>
    <col min="12816" max="12816" width="2.625" style="114" customWidth="1"/>
    <col min="12817" max="12817" width="9.625" style="114"/>
    <col min="12818" max="12818" width="2.625" style="114" customWidth="1"/>
    <col min="12819" max="12819" width="9.625" style="114"/>
    <col min="12820" max="12820" width="2.625" style="114" customWidth="1"/>
    <col min="12821" max="12821" width="9.625" style="114"/>
    <col min="12822" max="12822" width="2.625" style="114" customWidth="1"/>
    <col min="12823" max="12823" width="9.75" style="114" customWidth="1"/>
    <col min="12824" max="12824" width="2.625" style="114" customWidth="1"/>
    <col min="12825" max="12825" width="9.625" style="114"/>
    <col min="12826" max="12826" width="2.625" style="114" customWidth="1"/>
    <col min="12827" max="12827" width="9.625" style="114"/>
    <col min="12828" max="12828" width="5.5" style="114" customWidth="1"/>
    <col min="12829" max="12829" width="9.625" style="114"/>
    <col min="12830" max="12830" width="2.625" style="114" customWidth="1"/>
    <col min="12831" max="12831" width="9.625" style="114"/>
    <col min="12832" max="12832" width="2.625" style="114" customWidth="1"/>
    <col min="12833" max="12833" width="9.625" style="114"/>
    <col min="12834" max="12834" width="2.625" style="114" customWidth="1"/>
    <col min="12835" max="13056" width="9.625" style="114"/>
    <col min="13057" max="13057" width="5" style="114" customWidth="1"/>
    <col min="13058" max="13058" width="4.375" style="114" customWidth="1"/>
    <col min="13059" max="13059" width="23.75" style="114" bestFit="1" customWidth="1"/>
    <col min="13060" max="13060" width="2.625" style="114" customWidth="1"/>
    <col min="13061" max="13061" width="9.625" style="114"/>
    <col min="13062" max="13062" width="2.625" style="114" customWidth="1"/>
    <col min="13063" max="13063" width="9.625" style="114"/>
    <col min="13064" max="13064" width="2.625" style="114" customWidth="1"/>
    <col min="13065" max="13065" width="9.625" style="114"/>
    <col min="13066" max="13066" width="5.5" style="114" customWidth="1"/>
    <col min="13067" max="13067" width="8.5" style="114" customWidth="1"/>
    <col min="13068" max="13068" width="2.625" style="114" customWidth="1"/>
    <col min="13069" max="13069" width="9.625" style="114"/>
    <col min="13070" max="13070" width="2.625" style="114" customWidth="1"/>
    <col min="13071" max="13071" width="9.625" style="114"/>
    <col min="13072" max="13072" width="2.625" style="114" customWidth="1"/>
    <col min="13073" max="13073" width="9.625" style="114"/>
    <col min="13074" max="13074" width="2.625" style="114" customWidth="1"/>
    <col min="13075" max="13075" width="9.625" style="114"/>
    <col min="13076" max="13076" width="2.625" style="114" customWidth="1"/>
    <col min="13077" max="13077" width="9.625" style="114"/>
    <col min="13078" max="13078" width="2.625" style="114" customWidth="1"/>
    <col min="13079" max="13079" width="9.75" style="114" customWidth="1"/>
    <col min="13080" max="13080" width="2.625" style="114" customWidth="1"/>
    <col min="13081" max="13081" width="9.625" style="114"/>
    <col min="13082" max="13082" width="2.625" style="114" customWidth="1"/>
    <col min="13083" max="13083" width="9.625" style="114"/>
    <col min="13084" max="13084" width="5.5" style="114" customWidth="1"/>
    <col min="13085" max="13085" width="9.625" style="114"/>
    <col min="13086" max="13086" width="2.625" style="114" customWidth="1"/>
    <col min="13087" max="13087" width="9.625" style="114"/>
    <col min="13088" max="13088" width="2.625" style="114" customWidth="1"/>
    <col min="13089" max="13089" width="9.625" style="114"/>
    <col min="13090" max="13090" width="2.625" style="114" customWidth="1"/>
    <col min="13091" max="13312" width="9.625" style="114"/>
    <col min="13313" max="13313" width="5" style="114" customWidth="1"/>
    <col min="13314" max="13314" width="4.375" style="114" customWidth="1"/>
    <col min="13315" max="13315" width="23.75" style="114" bestFit="1" customWidth="1"/>
    <col min="13316" max="13316" width="2.625" style="114" customWidth="1"/>
    <col min="13317" max="13317" width="9.625" style="114"/>
    <col min="13318" max="13318" width="2.625" style="114" customWidth="1"/>
    <col min="13319" max="13319" width="9.625" style="114"/>
    <col min="13320" max="13320" width="2.625" style="114" customWidth="1"/>
    <col min="13321" max="13321" width="9.625" style="114"/>
    <col min="13322" max="13322" width="5.5" style="114" customWidth="1"/>
    <col min="13323" max="13323" width="8.5" style="114" customWidth="1"/>
    <col min="13324" max="13324" width="2.625" style="114" customWidth="1"/>
    <col min="13325" max="13325" width="9.625" style="114"/>
    <col min="13326" max="13326" width="2.625" style="114" customWidth="1"/>
    <col min="13327" max="13327" width="9.625" style="114"/>
    <col min="13328" max="13328" width="2.625" style="114" customWidth="1"/>
    <col min="13329" max="13329" width="9.625" style="114"/>
    <col min="13330" max="13330" width="2.625" style="114" customWidth="1"/>
    <col min="13331" max="13331" width="9.625" style="114"/>
    <col min="13332" max="13332" width="2.625" style="114" customWidth="1"/>
    <col min="13333" max="13333" width="9.625" style="114"/>
    <col min="13334" max="13334" width="2.625" style="114" customWidth="1"/>
    <col min="13335" max="13335" width="9.75" style="114" customWidth="1"/>
    <col min="13336" max="13336" width="2.625" style="114" customWidth="1"/>
    <col min="13337" max="13337" width="9.625" style="114"/>
    <col min="13338" max="13338" width="2.625" style="114" customWidth="1"/>
    <col min="13339" max="13339" width="9.625" style="114"/>
    <col min="13340" max="13340" width="5.5" style="114" customWidth="1"/>
    <col min="13341" max="13341" width="9.625" style="114"/>
    <col min="13342" max="13342" width="2.625" style="114" customWidth="1"/>
    <col min="13343" max="13343" width="9.625" style="114"/>
    <col min="13344" max="13344" width="2.625" style="114" customWidth="1"/>
    <col min="13345" max="13345" width="9.625" style="114"/>
    <col min="13346" max="13346" width="2.625" style="114" customWidth="1"/>
    <col min="13347" max="13568" width="9.625" style="114"/>
    <col min="13569" max="13569" width="5" style="114" customWidth="1"/>
    <col min="13570" max="13570" width="4.375" style="114" customWidth="1"/>
    <col min="13571" max="13571" width="23.75" style="114" bestFit="1" customWidth="1"/>
    <col min="13572" max="13572" width="2.625" style="114" customWidth="1"/>
    <col min="13573" max="13573" width="9.625" style="114"/>
    <col min="13574" max="13574" width="2.625" style="114" customWidth="1"/>
    <col min="13575" max="13575" width="9.625" style="114"/>
    <col min="13576" max="13576" width="2.625" style="114" customWidth="1"/>
    <col min="13577" max="13577" width="9.625" style="114"/>
    <col min="13578" max="13578" width="5.5" style="114" customWidth="1"/>
    <col min="13579" max="13579" width="8.5" style="114" customWidth="1"/>
    <col min="13580" max="13580" width="2.625" style="114" customWidth="1"/>
    <col min="13581" max="13581" width="9.625" style="114"/>
    <col min="13582" max="13582" width="2.625" style="114" customWidth="1"/>
    <col min="13583" max="13583" width="9.625" style="114"/>
    <col min="13584" max="13584" width="2.625" style="114" customWidth="1"/>
    <col min="13585" max="13585" width="9.625" style="114"/>
    <col min="13586" max="13586" width="2.625" style="114" customWidth="1"/>
    <col min="13587" max="13587" width="9.625" style="114"/>
    <col min="13588" max="13588" width="2.625" style="114" customWidth="1"/>
    <col min="13589" max="13589" width="9.625" style="114"/>
    <col min="13590" max="13590" width="2.625" style="114" customWidth="1"/>
    <col min="13591" max="13591" width="9.75" style="114" customWidth="1"/>
    <col min="13592" max="13592" width="2.625" style="114" customWidth="1"/>
    <col min="13593" max="13593" width="9.625" style="114"/>
    <col min="13594" max="13594" width="2.625" style="114" customWidth="1"/>
    <col min="13595" max="13595" width="9.625" style="114"/>
    <col min="13596" max="13596" width="5.5" style="114" customWidth="1"/>
    <col min="13597" max="13597" width="9.625" style="114"/>
    <col min="13598" max="13598" width="2.625" style="114" customWidth="1"/>
    <col min="13599" max="13599" width="9.625" style="114"/>
    <col min="13600" max="13600" width="2.625" style="114" customWidth="1"/>
    <col min="13601" max="13601" width="9.625" style="114"/>
    <col min="13602" max="13602" width="2.625" style="114" customWidth="1"/>
    <col min="13603" max="13824" width="9.625" style="114"/>
    <col min="13825" max="13825" width="5" style="114" customWidth="1"/>
    <col min="13826" max="13826" width="4.375" style="114" customWidth="1"/>
    <col min="13827" max="13827" width="23.75" style="114" bestFit="1" customWidth="1"/>
    <col min="13828" max="13828" width="2.625" style="114" customWidth="1"/>
    <col min="13829" max="13829" width="9.625" style="114"/>
    <col min="13830" max="13830" width="2.625" style="114" customWidth="1"/>
    <col min="13831" max="13831" width="9.625" style="114"/>
    <col min="13832" max="13832" width="2.625" style="114" customWidth="1"/>
    <col min="13833" max="13833" width="9.625" style="114"/>
    <col min="13834" max="13834" width="5.5" style="114" customWidth="1"/>
    <col min="13835" max="13835" width="8.5" style="114" customWidth="1"/>
    <col min="13836" max="13836" width="2.625" style="114" customWidth="1"/>
    <col min="13837" max="13837" width="9.625" style="114"/>
    <col min="13838" max="13838" width="2.625" style="114" customWidth="1"/>
    <col min="13839" max="13839" width="9.625" style="114"/>
    <col min="13840" max="13840" width="2.625" style="114" customWidth="1"/>
    <col min="13841" max="13841" width="9.625" style="114"/>
    <col min="13842" max="13842" width="2.625" style="114" customWidth="1"/>
    <col min="13843" max="13843" width="9.625" style="114"/>
    <col min="13844" max="13844" width="2.625" style="114" customWidth="1"/>
    <col min="13845" max="13845" width="9.625" style="114"/>
    <col min="13846" max="13846" width="2.625" style="114" customWidth="1"/>
    <col min="13847" max="13847" width="9.75" style="114" customWidth="1"/>
    <col min="13848" max="13848" width="2.625" style="114" customWidth="1"/>
    <col min="13849" max="13849" width="9.625" style="114"/>
    <col min="13850" max="13850" width="2.625" style="114" customWidth="1"/>
    <col min="13851" max="13851" width="9.625" style="114"/>
    <col min="13852" max="13852" width="5.5" style="114" customWidth="1"/>
    <col min="13853" max="13853" width="9.625" style="114"/>
    <col min="13854" max="13854" width="2.625" style="114" customWidth="1"/>
    <col min="13855" max="13855" width="9.625" style="114"/>
    <col min="13856" max="13856" width="2.625" style="114" customWidth="1"/>
    <col min="13857" max="13857" width="9.625" style="114"/>
    <col min="13858" max="13858" width="2.625" style="114" customWidth="1"/>
    <col min="13859" max="14080" width="9.625" style="114"/>
    <col min="14081" max="14081" width="5" style="114" customWidth="1"/>
    <col min="14082" max="14082" width="4.375" style="114" customWidth="1"/>
    <col min="14083" max="14083" width="23.75" style="114" bestFit="1" customWidth="1"/>
    <col min="14084" max="14084" width="2.625" style="114" customWidth="1"/>
    <col min="14085" max="14085" width="9.625" style="114"/>
    <col min="14086" max="14086" width="2.625" style="114" customWidth="1"/>
    <col min="14087" max="14087" width="9.625" style="114"/>
    <col min="14088" max="14088" width="2.625" style="114" customWidth="1"/>
    <col min="14089" max="14089" width="9.625" style="114"/>
    <col min="14090" max="14090" width="5.5" style="114" customWidth="1"/>
    <col min="14091" max="14091" width="8.5" style="114" customWidth="1"/>
    <col min="14092" max="14092" width="2.625" style="114" customWidth="1"/>
    <col min="14093" max="14093" width="9.625" style="114"/>
    <col min="14094" max="14094" width="2.625" style="114" customWidth="1"/>
    <col min="14095" max="14095" width="9.625" style="114"/>
    <col min="14096" max="14096" width="2.625" style="114" customWidth="1"/>
    <col min="14097" max="14097" width="9.625" style="114"/>
    <col min="14098" max="14098" width="2.625" style="114" customWidth="1"/>
    <col min="14099" max="14099" width="9.625" style="114"/>
    <col min="14100" max="14100" width="2.625" style="114" customWidth="1"/>
    <col min="14101" max="14101" width="9.625" style="114"/>
    <col min="14102" max="14102" width="2.625" style="114" customWidth="1"/>
    <col min="14103" max="14103" width="9.75" style="114" customWidth="1"/>
    <col min="14104" max="14104" width="2.625" style="114" customWidth="1"/>
    <col min="14105" max="14105" width="9.625" style="114"/>
    <col min="14106" max="14106" width="2.625" style="114" customWidth="1"/>
    <col min="14107" max="14107" width="9.625" style="114"/>
    <col min="14108" max="14108" width="5.5" style="114" customWidth="1"/>
    <col min="14109" max="14109" width="9.625" style="114"/>
    <col min="14110" max="14110" width="2.625" style="114" customWidth="1"/>
    <col min="14111" max="14111" width="9.625" style="114"/>
    <col min="14112" max="14112" width="2.625" style="114" customWidth="1"/>
    <col min="14113" max="14113" width="9.625" style="114"/>
    <col min="14114" max="14114" width="2.625" style="114" customWidth="1"/>
    <col min="14115" max="14336" width="9.625" style="114"/>
    <col min="14337" max="14337" width="5" style="114" customWidth="1"/>
    <col min="14338" max="14338" width="4.375" style="114" customWidth="1"/>
    <col min="14339" max="14339" width="23.75" style="114" bestFit="1" customWidth="1"/>
    <col min="14340" max="14340" width="2.625" style="114" customWidth="1"/>
    <col min="14341" max="14341" width="9.625" style="114"/>
    <col min="14342" max="14342" width="2.625" style="114" customWidth="1"/>
    <col min="14343" max="14343" width="9.625" style="114"/>
    <col min="14344" max="14344" width="2.625" style="114" customWidth="1"/>
    <col min="14345" max="14345" width="9.625" style="114"/>
    <col min="14346" max="14346" width="5.5" style="114" customWidth="1"/>
    <col min="14347" max="14347" width="8.5" style="114" customWidth="1"/>
    <col min="14348" max="14348" width="2.625" style="114" customWidth="1"/>
    <col min="14349" max="14349" width="9.625" style="114"/>
    <col min="14350" max="14350" width="2.625" style="114" customWidth="1"/>
    <col min="14351" max="14351" width="9.625" style="114"/>
    <col min="14352" max="14352" width="2.625" style="114" customWidth="1"/>
    <col min="14353" max="14353" width="9.625" style="114"/>
    <col min="14354" max="14354" width="2.625" style="114" customWidth="1"/>
    <col min="14355" max="14355" width="9.625" style="114"/>
    <col min="14356" max="14356" width="2.625" style="114" customWidth="1"/>
    <col min="14357" max="14357" width="9.625" style="114"/>
    <col min="14358" max="14358" width="2.625" style="114" customWidth="1"/>
    <col min="14359" max="14359" width="9.75" style="114" customWidth="1"/>
    <col min="14360" max="14360" width="2.625" style="114" customWidth="1"/>
    <col min="14361" max="14361" width="9.625" style="114"/>
    <col min="14362" max="14362" width="2.625" style="114" customWidth="1"/>
    <col min="14363" max="14363" width="9.625" style="114"/>
    <col min="14364" max="14364" width="5.5" style="114" customWidth="1"/>
    <col min="14365" max="14365" width="9.625" style="114"/>
    <col min="14366" max="14366" width="2.625" style="114" customWidth="1"/>
    <col min="14367" max="14367" width="9.625" style="114"/>
    <col min="14368" max="14368" width="2.625" style="114" customWidth="1"/>
    <col min="14369" max="14369" width="9.625" style="114"/>
    <col min="14370" max="14370" width="2.625" style="114" customWidth="1"/>
    <col min="14371" max="14592" width="9.625" style="114"/>
    <col min="14593" max="14593" width="5" style="114" customWidth="1"/>
    <col min="14594" max="14594" width="4.375" style="114" customWidth="1"/>
    <col min="14595" max="14595" width="23.75" style="114" bestFit="1" customWidth="1"/>
    <col min="14596" max="14596" width="2.625" style="114" customWidth="1"/>
    <col min="14597" max="14597" width="9.625" style="114"/>
    <col min="14598" max="14598" width="2.625" style="114" customWidth="1"/>
    <col min="14599" max="14599" width="9.625" style="114"/>
    <col min="14600" max="14600" width="2.625" style="114" customWidth="1"/>
    <col min="14601" max="14601" width="9.625" style="114"/>
    <col min="14602" max="14602" width="5.5" style="114" customWidth="1"/>
    <col min="14603" max="14603" width="8.5" style="114" customWidth="1"/>
    <col min="14604" max="14604" width="2.625" style="114" customWidth="1"/>
    <col min="14605" max="14605" width="9.625" style="114"/>
    <col min="14606" max="14606" width="2.625" style="114" customWidth="1"/>
    <col min="14607" max="14607" width="9.625" style="114"/>
    <col min="14608" max="14608" width="2.625" style="114" customWidth="1"/>
    <col min="14609" max="14609" width="9.625" style="114"/>
    <col min="14610" max="14610" width="2.625" style="114" customWidth="1"/>
    <col min="14611" max="14611" width="9.625" style="114"/>
    <col min="14612" max="14612" width="2.625" style="114" customWidth="1"/>
    <col min="14613" max="14613" width="9.625" style="114"/>
    <col min="14614" max="14614" width="2.625" style="114" customWidth="1"/>
    <col min="14615" max="14615" width="9.75" style="114" customWidth="1"/>
    <col min="14616" max="14616" width="2.625" style="114" customWidth="1"/>
    <col min="14617" max="14617" width="9.625" style="114"/>
    <col min="14618" max="14618" width="2.625" style="114" customWidth="1"/>
    <col min="14619" max="14619" width="9.625" style="114"/>
    <col min="14620" max="14620" width="5.5" style="114" customWidth="1"/>
    <col min="14621" max="14621" width="9.625" style="114"/>
    <col min="14622" max="14622" width="2.625" style="114" customWidth="1"/>
    <col min="14623" max="14623" width="9.625" style="114"/>
    <col min="14624" max="14624" width="2.625" style="114" customWidth="1"/>
    <col min="14625" max="14625" width="9.625" style="114"/>
    <col min="14626" max="14626" width="2.625" style="114" customWidth="1"/>
    <col min="14627" max="14848" width="9.625" style="114"/>
    <col min="14849" max="14849" width="5" style="114" customWidth="1"/>
    <col min="14850" max="14850" width="4.375" style="114" customWidth="1"/>
    <col min="14851" max="14851" width="23.75" style="114" bestFit="1" customWidth="1"/>
    <col min="14852" max="14852" width="2.625" style="114" customWidth="1"/>
    <col min="14853" max="14853" width="9.625" style="114"/>
    <col min="14854" max="14854" width="2.625" style="114" customWidth="1"/>
    <col min="14855" max="14855" width="9.625" style="114"/>
    <col min="14856" max="14856" width="2.625" style="114" customWidth="1"/>
    <col min="14857" max="14857" width="9.625" style="114"/>
    <col min="14858" max="14858" width="5.5" style="114" customWidth="1"/>
    <col min="14859" max="14859" width="8.5" style="114" customWidth="1"/>
    <col min="14860" max="14860" width="2.625" style="114" customWidth="1"/>
    <col min="14861" max="14861" width="9.625" style="114"/>
    <col min="14862" max="14862" width="2.625" style="114" customWidth="1"/>
    <col min="14863" max="14863" width="9.625" style="114"/>
    <col min="14864" max="14864" width="2.625" style="114" customWidth="1"/>
    <col min="14865" max="14865" width="9.625" style="114"/>
    <col min="14866" max="14866" width="2.625" style="114" customWidth="1"/>
    <col min="14867" max="14867" width="9.625" style="114"/>
    <col min="14868" max="14868" width="2.625" style="114" customWidth="1"/>
    <col min="14869" max="14869" width="9.625" style="114"/>
    <col min="14870" max="14870" width="2.625" style="114" customWidth="1"/>
    <col min="14871" max="14871" width="9.75" style="114" customWidth="1"/>
    <col min="14872" max="14872" width="2.625" style="114" customWidth="1"/>
    <col min="14873" max="14873" width="9.625" style="114"/>
    <col min="14874" max="14874" width="2.625" style="114" customWidth="1"/>
    <col min="14875" max="14875" width="9.625" style="114"/>
    <col min="14876" max="14876" width="5.5" style="114" customWidth="1"/>
    <col min="14877" max="14877" width="9.625" style="114"/>
    <col min="14878" max="14878" width="2.625" style="114" customWidth="1"/>
    <col min="14879" max="14879" width="9.625" style="114"/>
    <col min="14880" max="14880" width="2.625" style="114" customWidth="1"/>
    <col min="14881" max="14881" width="9.625" style="114"/>
    <col min="14882" max="14882" width="2.625" style="114" customWidth="1"/>
    <col min="14883" max="15104" width="9.625" style="114"/>
    <col min="15105" max="15105" width="5" style="114" customWidth="1"/>
    <col min="15106" max="15106" width="4.375" style="114" customWidth="1"/>
    <col min="15107" max="15107" width="23.75" style="114" bestFit="1" customWidth="1"/>
    <col min="15108" max="15108" width="2.625" style="114" customWidth="1"/>
    <col min="15109" max="15109" width="9.625" style="114"/>
    <col min="15110" max="15110" width="2.625" style="114" customWidth="1"/>
    <col min="15111" max="15111" width="9.625" style="114"/>
    <col min="15112" max="15112" width="2.625" style="114" customWidth="1"/>
    <col min="15113" max="15113" width="9.625" style="114"/>
    <col min="15114" max="15114" width="5.5" style="114" customWidth="1"/>
    <col min="15115" max="15115" width="8.5" style="114" customWidth="1"/>
    <col min="15116" max="15116" width="2.625" style="114" customWidth="1"/>
    <col min="15117" max="15117" width="9.625" style="114"/>
    <col min="15118" max="15118" width="2.625" style="114" customWidth="1"/>
    <col min="15119" max="15119" width="9.625" style="114"/>
    <col min="15120" max="15120" width="2.625" style="114" customWidth="1"/>
    <col min="15121" max="15121" width="9.625" style="114"/>
    <col min="15122" max="15122" width="2.625" style="114" customWidth="1"/>
    <col min="15123" max="15123" width="9.625" style="114"/>
    <col min="15124" max="15124" width="2.625" style="114" customWidth="1"/>
    <col min="15125" max="15125" width="9.625" style="114"/>
    <col min="15126" max="15126" width="2.625" style="114" customWidth="1"/>
    <col min="15127" max="15127" width="9.75" style="114" customWidth="1"/>
    <col min="15128" max="15128" width="2.625" style="114" customWidth="1"/>
    <col min="15129" max="15129" width="9.625" style="114"/>
    <col min="15130" max="15130" width="2.625" style="114" customWidth="1"/>
    <col min="15131" max="15131" width="9.625" style="114"/>
    <col min="15132" max="15132" width="5.5" style="114" customWidth="1"/>
    <col min="15133" max="15133" width="9.625" style="114"/>
    <col min="15134" max="15134" width="2.625" style="114" customWidth="1"/>
    <col min="15135" max="15135" width="9.625" style="114"/>
    <col min="15136" max="15136" width="2.625" style="114" customWidth="1"/>
    <col min="15137" max="15137" width="9.625" style="114"/>
    <col min="15138" max="15138" width="2.625" style="114" customWidth="1"/>
    <col min="15139" max="15360" width="9.625" style="114"/>
    <col min="15361" max="15361" width="5" style="114" customWidth="1"/>
    <col min="15362" max="15362" width="4.375" style="114" customWidth="1"/>
    <col min="15363" max="15363" width="23.75" style="114" bestFit="1" customWidth="1"/>
    <col min="15364" max="15364" width="2.625" style="114" customWidth="1"/>
    <col min="15365" max="15365" width="9.625" style="114"/>
    <col min="15366" max="15366" width="2.625" style="114" customWidth="1"/>
    <col min="15367" max="15367" width="9.625" style="114"/>
    <col min="15368" max="15368" width="2.625" style="114" customWidth="1"/>
    <col min="15369" max="15369" width="9.625" style="114"/>
    <col min="15370" max="15370" width="5.5" style="114" customWidth="1"/>
    <col min="15371" max="15371" width="8.5" style="114" customWidth="1"/>
    <col min="15372" max="15372" width="2.625" style="114" customWidth="1"/>
    <col min="15373" max="15373" width="9.625" style="114"/>
    <col min="15374" max="15374" width="2.625" style="114" customWidth="1"/>
    <col min="15375" max="15375" width="9.625" style="114"/>
    <col min="15376" max="15376" width="2.625" style="114" customWidth="1"/>
    <col min="15377" max="15377" width="9.625" style="114"/>
    <col min="15378" max="15378" width="2.625" style="114" customWidth="1"/>
    <col min="15379" max="15379" width="9.625" style="114"/>
    <col min="15380" max="15380" width="2.625" style="114" customWidth="1"/>
    <col min="15381" max="15381" width="9.625" style="114"/>
    <col min="15382" max="15382" width="2.625" style="114" customWidth="1"/>
    <col min="15383" max="15383" width="9.75" style="114" customWidth="1"/>
    <col min="15384" max="15384" width="2.625" style="114" customWidth="1"/>
    <col min="15385" max="15385" width="9.625" style="114"/>
    <col min="15386" max="15386" width="2.625" style="114" customWidth="1"/>
    <col min="15387" max="15387" width="9.625" style="114"/>
    <col min="15388" max="15388" width="5.5" style="114" customWidth="1"/>
    <col min="15389" max="15389" width="9.625" style="114"/>
    <col min="15390" max="15390" width="2.625" style="114" customWidth="1"/>
    <col min="15391" max="15391" width="9.625" style="114"/>
    <col min="15392" max="15392" width="2.625" style="114" customWidth="1"/>
    <col min="15393" max="15393" width="9.625" style="114"/>
    <col min="15394" max="15394" width="2.625" style="114" customWidth="1"/>
    <col min="15395" max="15616" width="9.625" style="114"/>
    <col min="15617" max="15617" width="5" style="114" customWidth="1"/>
    <col min="15618" max="15618" width="4.375" style="114" customWidth="1"/>
    <col min="15619" max="15619" width="23.75" style="114" bestFit="1" customWidth="1"/>
    <col min="15620" max="15620" width="2.625" style="114" customWidth="1"/>
    <col min="15621" max="15621" width="9.625" style="114"/>
    <col min="15622" max="15622" width="2.625" style="114" customWidth="1"/>
    <col min="15623" max="15623" width="9.625" style="114"/>
    <col min="15624" max="15624" width="2.625" style="114" customWidth="1"/>
    <col min="15625" max="15625" width="9.625" style="114"/>
    <col min="15626" max="15626" width="5.5" style="114" customWidth="1"/>
    <col min="15627" max="15627" width="8.5" style="114" customWidth="1"/>
    <col min="15628" max="15628" width="2.625" style="114" customWidth="1"/>
    <col min="15629" max="15629" width="9.625" style="114"/>
    <col min="15630" max="15630" width="2.625" style="114" customWidth="1"/>
    <col min="15631" max="15631" width="9.625" style="114"/>
    <col min="15632" max="15632" width="2.625" style="114" customWidth="1"/>
    <col min="15633" max="15633" width="9.625" style="114"/>
    <col min="15634" max="15634" width="2.625" style="114" customWidth="1"/>
    <col min="15635" max="15635" width="9.625" style="114"/>
    <col min="15636" max="15636" width="2.625" style="114" customWidth="1"/>
    <col min="15637" max="15637" width="9.625" style="114"/>
    <col min="15638" max="15638" width="2.625" style="114" customWidth="1"/>
    <col min="15639" max="15639" width="9.75" style="114" customWidth="1"/>
    <col min="15640" max="15640" width="2.625" style="114" customWidth="1"/>
    <col min="15641" max="15641" width="9.625" style="114"/>
    <col min="15642" max="15642" width="2.625" style="114" customWidth="1"/>
    <col min="15643" max="15643" width="9.625" style="114"/>
    <col min="15644" max="15644" width="5.5" style="114" customWidth="1"/>
    <col min="15645" max="15645" width="9.625" style="114"/>
    <col min="15646" max="15646" width="2.625" style="114" customWidth="1"/>
    <col min="15647" max="15647" width="9.625" style="114"/>
    <col min="15648" max="15648" width="2.625" style="114" customWidth="1"/>
    <col min="15649" max="15649" width="9.625" style="114"/>
    <col min="15650" max="15650" width="2.625" style="114" customWidth="1"/>
    <col min="15651" max="15872" width="9.625" style="114"/>
    <col min="15873" max="15873" width="5" style="114" customWidth="1"/>
    <col min="15874" max="15874" width="4.375" style="114" customWidth="1"/>
    <col min="15875" max="15875" width="23.75" style="114" bestFit="1" customWidth="1"/>
    <col min="15876" max="15876" width="2.625" style="114" customWidth="1"/>
    <col min="15877" max="15877" width="9.625" style="114"/>
    <col min="15878" max="15878" width="2.625" style="114" customWidth="1"/>
    <col min="15879" max="15879" width="9.625" style="114"/>
    <col min="15880" max="15880" width="2.625" style="114" customWidth="1"/>
    <col min="15881" max="15881" width="9.625" style="114"/>
    <col min="15882" max="15882" width="5.5" style="114" customWidth="1"/>
    <col min="15883" max="15883" width="8.5" style="114" customWidth="1"/>
    <col min="15884" max="15884" width="2.625" style="114" customWidth="1"/>
    <col min="15885" max="15885" width="9.625" style="114"/>
    <col min="15886" max="15886" width="2.625" style="114" customWidth="1"/>
    <col min="15887" max="15887" width="9.625" style="114"/>
    <col min="15888" max="15888" width="2.625" style="114" customWidth="1"/>
    <col min="15889" max="15889" width="9.625" style="114"/>
    <col min="15890" max="15890" width="2.625" style="114" customWidth="1"/>
    <col min="15891" max="15891" width="9.625" style="114"/>
    <col min="15892" max="15892" width="2.625" style="114" customWidth="1"/>
    <col min="15893" max="15893" width="9.625" style="114"/>
    <col min="15894" max="15894" width="2.625" style="114" customWidth="1"/>
    <col min="15895" max="15895" width="9.75" style="114" customWidth="1"/>
    <col min="15896" max="15896" width="2.625" style="114" customWidth="1"/>
    <col min="15897" max="15897" width="9.625" style="114"/>
    <col min="15898" max="15898" width="2.625" style="114" customWidth="1"/>
    <col min="15899" max="15899" width="9.625" style="114"/>
    <col min="15900" max="15900" width="5.5" style="114" customWidth="1"/>
    <col min="15901" max="15901" width="9.625" style="114"/>
    <col min="15902" max="15902" width="2.625" style="114" customWidth="1"/>
    <col min="15903" max="15903" width="9.625" style="114"/>
    <col min="15904" max="15904" width="2.625" style="114" customWidth="1"/>
    <col min="15905" max="15905" width="9.625" style="114"/>
    <col min="15906" max="15906" width="2.625" style="114" customWidth="1"/>
    <col min="15907" max="16128" width="9.625" style="114"/>
    <col min="16129" max="16129" width="5" style="114" customWidth="1"/>
    <col min="16130" max="16130" width="4.375" style="114" customWidth="1"/>
    <col min="16131" max="16131" width="23.75" style="114" bestFit="1" customWidth="1"/>
    <col min="16132" max="16132" width="2.625" style="114" customWidth="1"/>
    <col min="16133" max="16133" width="9.625" style="114"/>
    <col min="16134" max="16134" width="2.625" style="114" customWidth="1"/>
    <col min="16135" max="16135" width="9.625" style="114"/>
    <col min="16136" max="16136" width="2.625" style="114" customWidth="1"/>
    <col min="16137" max="16137" width="9.625" style="114"/>
    <col min="16138" max="16138" width="5.5" style="114" customWidth="1"/>
    <col min="16139" max="16139" width="8.5" style="114" customWidth="1"/>
    <col min="16140" max="16140" width="2.625" style="114" customWidth="1"/>
    <col min="16141" max="16141" width="9.625" style="114"/>
    <col min="16142" max="16142" width="2.625" style="114" customWidth="1"/>
    <col min="16143" max="16143" width="9.625" style="114"/>
    <col min="16144" max="16144" width="2.625" style="114" customWidth="1"/>
    <col min="16145" max="16145" width="9.625" style="114"/>
    <col min="16146" max="16146" width="2.625" style="114" customWidth="1"/>
    <col min="16147" max="16147" width="9.625" style="114"/>
    <col min="16148" max="16148" width="2.625" style="114" customWidth="1"/>
    <col min="16149" max="16149" width="9.625" style="114"/>
    <col min="16150" max="16150" width="2.625" style="114" customWidth="1"/>
    <col min="16151" max="16151" width="9.75" style="114" customWidth="1"/>
    <col min="16152" max="16152" width="2.625" style="114" customWidth="1"/>
    <col min="16153" max="16153" width="9.625" style="114"/>
    <col min="16154" max="16154" width="2.625" style="114" customWidth="1"/>
    <col min="16155" max="16155" width="9.625" style="114"/>
    <col min="16156" max="16156" width="5.5" style="114" customWidth="1"/>
    <col min="16157" max="16157" width="9.625" style="114"/>
    <col min="16158" max="16158" width="2.625" style="114" customWidth="1"/>
    <col min="16159" max="16159" width="9.625" style="114"/>
    <col min="16160" max="16160" width="2.625" style="114" customWidth="1"/>
    <col min="16161" max="16161" width="9.625" style="114"/>
    <col min="16162" max="16162" width="2.625" style="114" customWidth="1"/>
    <col min="16163" max="16384" width="9.625" style="114"/>
  </cols>
  <sheetData>
    <row r="1" spans="1:39" s="20" customFormat="1" ht="18" customHeight="1" x14ac:dyDescent="0.25">
      <c r="A1" s="431" t="s">
        <v>504</v>
      </c>
      <c r="B1" s="431"/>
      <c r="C1" s="431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1565</v>
      </c>
      <c r="AJ1" s="290"/>
    </row>
    <row r="2" spans="1:39" s="20" customFormat="1" ht="32.25" customHeight="1" x14ac:dyDescent="0.25">
      <c r="A2" s="452" t="s">
        <v>505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25">
      <c r="A3" s="164" t="s">
        <v>347</v>
      </c>
      <c r="B3" s="266"/>
      <c r="C3" s="266"/>
      <c r="D3" s="166" t="s">
        <v>125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25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15">
      <c r="A5" s="30" t="s">
        <v>506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15">
      <c r="A6" s="453"/>
      <c r="B6" s="453"/>
      <c r="C6" s="453"/>
      <c r="D6" s="33"/>
      <c r="E6" s="33"/>
      <c r="F6" s="33"/>
      <c r="G6" s="33"/>
      <c r="H6" s="33"/>
      <c r="AJ6" s="292"/>
    </row>
    <row r="7" spans="1:39" s="36" customFormat="1" ht="12" customHeight="1" x14ac:dyDescent="0.15">
      <c r="B7" s="270"/>
      <c r="C7" s="270"/>
      <c r="E7" s="450" t="s">
        <v>507</v>
      </c>
      <c r="F7" s="450"/>
      <c r="G7" s="450"/>
      <c r="H7" s="450"/>
      <c r="I7" s="450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203</v>
      </c>
      <c r="AD7" s="38"/>
      <c r="AE7" s="38" t="s">
        <v>201</v>
      </c>
      <c r="AF7" s="38"/>
      <c r="AG7" s="39" t="s">
        <v>351</v>
      </c>
      <c r="AJ7" s="293"/>
    </row>
    <row r="8" spans="1:39" s="36" customFormat="1" ht="12" customHeight="1" x14ac:dyDescent="0.15">
      <c r="B8" s="270"/>
      <c r="C8" s="270"/>
      <c r="E8" s="38" t="s">
        <v>352</v>
      </c>
      <c r="F8" s="38" t="s">
        <v>353</v>
      </c>
      <c r="G8" s="38" t="s">
        <v>354</v>
      </c>
      <c r="H8" s="38" t="s">
        <v>355</v>
      </c>
      <c r="I8" s="41" t="s">
        <v>356</v>
      </c>
      <c r="J8" s="37"/>
      <c r="K8" s="450" t="s">
        <v>508</v>
      </c>
      <c r="L8" s="450"/>
      <c r="M8" s="450"/>
      <c r="N8" s="37"/>
      <c r="O8" s="450" t="s">
        <v>357</v>
      </c>
      <c r="P8" s="450"/>
      <c r="Q8" s="450"/>
      <c r="R8" s="450"/>
      <c r="S8" s="450"/>
      <c r="T8" s="37"/>
      <c r="U8" s="454"/>
      <c r="V8" s="454"/>
      <c r="W8" s="454"/>
      <c r="X8" s="454"/>
      <c r="Y8" s="454"/>
      <c r="Z8" s="454"/>
      <c r="AA8" s="454"/>
      <c r="AB8" s="171"/>
      <c r="AC8" s="38"/>
      <c r="AD8" s="38"/>
      <c r="AE8" s="38"/>
      <c r="AF8" s="38"/>
      <c r="AG8" s="39" t="s">
        <v>358</v>
      </c>
      <c r="AJ8" s="293"/>
    </row>
    <row r="9" spans="1:39" s="36" customFormat="1" ht="11.25" customHeight="1" x14ac:dyDescent="0.15">
      <c r="B9" s="270"/>
      <c r="C9" s="270"/>
      <c r="E9" s="38" t="s">
        <v>359</v>
      </c>
      <c r="F9" s="172"/>
      <c r="G9" s="38" t="s">
        <v>360</v>
      </c>
      <c r="H9" s="172"/>
      <c r="I9" s="41" t="s">
        <v>361</v>
      </c>
      <c r="J9" s="43"/>
      <c r="K9" s="51" t="s">
        <v>509</v>
      </c>
      <c r="L9" s="43"/>
      <c r="M9" s="43" t="s">
        <v>270</v>
      </c>
      <c r="N9" s="37"/>
      <c r="O9" s="43" t="s">
        <v>510</v>
      </c>
      <c r="P9" s="43"/>
      <c r="Q9" s="43" t="s">
        <v>486</v>
      </c>
      <c r="R9" s="43"/>
      <c r="S9" s="43" t="s">
        <v>487</v>
      </c>
      <c r="T9" s="37"/>
      <c r="U9" s="450" t="s">
        <v>511</v>
      </c>
      <c r="V9" s="450"/>
      <c r="W9" s="450"/>
      <c r="X9" s="450"/>
      <c r="Y9" s="450"/>
      <c r="Z9" s="450"/>
      <c r="AA9" s="450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15">
      <c r="B10" s="270"/>
      <c r="C10" s="270"/>
      <c r="E10" s="38" t="s">
        <v>364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512</v>
      </c>
      <c r="P10" s="45"/>
      <c r="Q10" s="43"/>
      <c r="R10" s="45"/>
      <c r="S10" s="45"/>
      <c r="T10" s="37"/>
      <c r="U10" s="174" t="s">
        <v>513</v>
      </c>
      <c r="V10" s="175"/>
      <c r="W10" s="174" t="s">
        <v>514</v>
      </c>
      <c r="X10" s="175"/>
      <c r="Y10" s="174" t="s">
        <v>490</v>
      </c>
      <c r="Z10" s="175"/>
      <c r="AA10" s="174" t="s">
        <v>491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15">
      <c r="B11" s="270"/>
      <c r="C11" s="270"/>
      <c r="E11" s="54" t="s">
        <v>381</v>
      </c>
      <c r="F11" s="53"/>
      <c r="G11" s="113" t="s">
        <v>382</v>
      </c>
      <c r="H11" s="53"/>
      <c r="I11" s="54" t="s">
        <v>383</v>
      </c>
      <c r="J11" s="54"/>
      <c r="K11" s="54" t="s">
        <v>130</v>
      </c>
      <c r="L11" s="53"/>
      <c r="M11" s="54" t="s">
        <v>131</v>
      </c>
      <c r="N11" s="53"/>
      <c r="O11" s="54" t="s">
        <v>384</v>
      </c>
      <c r="P11" s="53"/>
      <c r="Q11" s="54" t="s">
        <v>128</v>
      </c>
      <c r="R11" s="53"/>
      <c r="S11" s="54" t="s">
        <v>129</v>
      </c>
      <c r="T11" s="54"/>
      <c r="U11" s="160" t="s">
        <v>496</v>
      </c>
      <c r="V11" s="54"/>
      <c r="W11" s="160" t="s">
        <v>497</v>
      </c>
      <c r="X11" s="54"/>
      <c r="Y11" s="160" t="s">
        <v>498</v>
      </c>
      <c r="Z11" s="161"/>
      <c r="AA11" s="160" t="s">
        <v>499</v>
      </c>
      <c r="AB11" s="53"/>
      <c r="AC11" s="54" t="s">
        <v>132</v>
      </c>
      <c r="AD11" s="53"/>
      <c r="AE11" s="54" t="s">
        <v>133</v>
      </c>
      <c r="AF11" s="53"/>
      <c r="AG11" s="54" t="s">
        <v>134</v>
      </c>
      <c r="AJ11" s="293"/>
    </row>
    <row r="12" spans="1:39" s="36" customFormat="1" ht="12" customHeight="1" x14ac:dyDescent="0.15">
      <c r="B12" s="271" t="s">
        <v>137</v>
      </c>
      <c r="C12" s="270"/>
      <c r="D12" s="48"/>
      <c r="E12" s="176" t="s">
        <v>136</v>
      </c>
      <c r="F12" s="57"/>
      <c r="G12" s="176" t="s">
        <v>127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492</v>
      </c>
      <c r="V12" s="176"/>
      <c r="W12" s="176" t="s">
        <v>493</v>
      </c>
      <c r="X12" s="176"/>
      <c r="Y12" s="176" t="s">
        <v>494</v>
      </c>
      <c r="Z12" s="176"/>
      <c r="AA12" s="176" t="s">
        <v>495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15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15">
      <c r="B14" s="272"/>
      <c r="C14" s="273" t="s">
        <v>121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15">
      <c r="B15" s="270" t="s">
        <v>138</v>
      </c>
      <c r="C15" s="274" t="s">
        <v>205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15">
      <c r="B16" s="270" t="s">
        <v>139</v>
      </c>
      <c r="C16" s="274" t="s">
        <v>211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15">
      <c r="B17" s="270" t="s">
        <v>140</v>
      </c>
      <c r="C17" s="274" t="s">
        <v>543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15">
      <c r="B18" s="270" t="s">
        <v>186</v>
      </c>
      <c r="C18" s="274" t="s">
        <v>222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15">
      <c r="B19" s="270" t="s">
        <v>141</v>
      </c>
      <c r="C19" s="274" t="s">
        <v>224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15">
      <c r="B20" s="270" t="s">
        <v>188</v>
      </c>
      <c r="C20" s="274" t="s">
        <v>228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15">
      <c r="B21" s="270" t="s">
        <v>142</v>
      </c>
      <c r="C21" s="274" t="s">
        <v>548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15">
      <c r="B22" s="270" t="s">
        <v>143</v>
      </c>
      <c r="C22" s="274" t="s">
        <v>254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15">
      <c r="B23" s="270" t="s">
        <v>144</v>
      </c>
      <c r="C23" s="274" t="s">
        <v>246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15">
      <c r="B24" s="270" t="s">
        <v>145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15">
      <c r="B25" s="270" t="s">
        <v>412</v>
      </c>
      <c r="C25" s="274" t="s">
        <v>532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15">
      <c r="B26" s="270" t="s">
        <v>146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15">
      <c r="B27" s="270" t="s">
        <v>147</v>
      </c>
      <c r="C27" s="274" t="s">
        <v>556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15">
      <c r="B28" s="270" t="s">
        <v>148</v>
      </c>
      <c r="C28" s="274" t="s">
        <v>258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15">
      <c r="B29" s="270" t="s">
        <v>190</v>
      </c>
      <c r="C29" s="274" t="s">
        <v>237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15">
      <c r="B30" s="270" t="s">
        <v>149</v>
      </c>
      <c r="C30" s="274" t="s">
        <v>266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15">
      <c r="B31" s="270" t="s">
        <v>191</v>
      </c>
      <c r="C31" s="274" t="s">
        <v>235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15">
      <c r="B32" s="270" t="s">
        <v>150</v>
      </c>
      <c r="C32" s="274" t="s">
        <v>562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15">
      <c r="B33" s="270" t="s">
        <v>192</v>
      </c>
      <c r="C33" s="274" t="s">
        <v>242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15">
      <c r="B34" s="270" t="s">
        <v>151</v>
      </c>
      <c r="C34" s="274" t="s">
        <v>260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15">
      <c r="B35" s="270" t="s">
        <v>152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15">
      <c r="B36" s="270" t="s">
        <v>153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15">
      <c r="B37" s="270" t="s">
        <v>196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15">
      <c r="B38" s="270" t="s">
        <v>197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15">
      <c r="B39" s="270" t="s">
        <v>154</v>
      </c>
      <c r="C39" s="274" t="s">
        <v>248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15">
      <c r="B40" s="270" t="s">
        <v>155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15">
      <c r="B41" s="270" t="s">
        <v>156</v>
      </c>
      <c r="C41" s="274" t="s">
        <v>572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15">
      <c r="B42" s="270" t="s">
        <v>157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15">
      <c r="B43" s="270" t="s">
        <v>366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15">
      <c r="A44" s="36" t="s">
        <v>515</v>
      </c>
      <c r="B44" s="270" t="s">
        <v>158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15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15">
      <c r="B46" s="272"/>
      <c r="C46" s="273" t="s">
        <v>271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15">
      <c r="B47" s="270" t="s">
        <v>159</v>
      </c>
      <c r="C47" s="274" t="s">
        <v>212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15">
      <c r="B48" s="270" t="s">
        <v>160</v>
      </c>
      <c r="C48" s="274" t="s">
        <v>214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15">
      <c r="B49" s="270" t="s">
        <v>161</v>
      </c>
      <c r="C49" s="274" t="s">
        <v>263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15">
      <c r="B50" s="270" t="s">
        <v>162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15">
      <c r="B51" s="270" t="s">
        <v>163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15">
      <c r="A52" s="36" t="s">
        <v>516</v>
      </c>
      <c r="B52" s="270" t="s">
        <v>164</v>
      </c>
      <c r="C52" s="274" t="s">
        <v>517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15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15">
      <c r="B54" s="270"/>
      <c r="C54" s="273" t="s">
        <v>330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15">
      <c r="B55" s="270" t="s">
        <v>392</v>
      </c>
      <c r="C55" s="274" t="s">
        <v>583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15">
      <c r="B56" s="270" t="s">
        <v>165</v>
      </c>
      <c r="C56" s="274" t="s">
        <v>255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15">
      <c r="B57" s="270" t="s">
        <v>166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15">
      <c r="B58" s="270" t="s">
        <v>167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15">
      <c r="B59" s="270" t="s">
        <v>168</v>
      </c>
      <c r="C59" s="274" t="s">
        <v>252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15">
      <c r="B60" s="270" t="s">
        <v>169</v>
      </c>
      <c r="C60" s="274" t="s">
        <v>245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15">
      <c r="B61" s="270" t="s">
        <v>385</v>
      </c>
      <c r="C61" s="274" t="s">
        <v>386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15">
      <c r="B62" s="270" t="s">
        <v>170</v>
      </c>
      <c r="C62" s="274" t="s">
        <v>267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15">
      <c r="B63" s="270" t="s">
        <v>171</v>
      </c>
      <c r="C63" s="274" t="s">
        <v>261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15">
      <c r="B64" s="270" t="s">
        <v>172</v>
      </c>
      <c r="C64" s="274" t="s">
        <v>249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15">
      <c r="B65" s="270" t="s">
        <v>173</v>
      </c>
      <c r="C65" s="274" t="s">
        <v>321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15">
      <c r="B66" s="270" t="s">
        <v>174</v>
      </c>
      <c r="C66" s="274" t="s">
        <v>264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15">
      <c r="B67" s="270" t="s">
        <v>175</v>
      </c>
      <c r="C67" s="274" t="s">
        <v>232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15">
      <c r="B68" s="270" t="s">
        <v>176</v>
      </c>
      <c r="C68" s="274" t="s">
        <v>241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15">
      <c r="B69" s="270" t="s">
        <v>177</v>
      </c>
      <c r="C69" s="274" t="s">
        <v>243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15">
      <c r="B70" s="270" t="s">
        <v>178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15">
      <c r="B71" s="270" t="s">
        <v>463</v>
      </c>
      <c r="C71" s="274" t="s">
        <v>600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15">
      <c r="B72" s="270" t="s">
        <v>179</v>
      </c>
      <c r="C72" s="274" t="s">
        <v>247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15">
      <c r="B73" s="270" t="s">
        <v>1423</v>
      </c>
      <c r="C73" s="274" t="s">
        <v>603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15">
      <c r="B74" s="270" t="s">
        <v>460</v>
      </c>
      <c r="C74" s="274" t="s">
        <v>605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15">
      <c r="B75" s="270" t="s">
        <v>180</v>
      </c>
      <c r="C75" s="274" t="s">
        <v>320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15">
      <c r="B76" s="270" t="s">
        <v>369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15">
      <c r="B77" s="274" t="s">
        <v>181</v>
      </c>
      <c r="C77" s="274" t="s">
        <v>518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15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15">
      <c r="B79" s="270"/>
      <c r="C79" s="273" t="s">
        <v>467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15">
      <c r="B80" s="270"/>
      <c r="C80" s="273" t="s">
        <v>121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15">
      <c r="B81" s="270" t="s">
        <v>182</v>
      </c>
      <c r="C81" s="274" t="s">
        <v>207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15">
      <c r="B82" s="270" t="s">
        <v>397</v>
      </c>
      <c r="C82" s="274" t="s">
        <v>613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15">
      <c r="B83" s="270" t="s">
        <v>183</v>
      </c>
      <c r="C83" s="274" t="s">
        <v>343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15">
      <c r="B84" s="270" t="s">
        <v>184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15">
      <c r="B85" s="270" t="s">
        <v>185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15">
      <c r="B86" s="270" t="s">
        <v>187</v>
      </c>
      <c r="C86" s="274" t="s">
        <v>223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15">
      <c r="B87" s="270" t="s">
        <v>189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15">
      <c r="B88" s="270" t="s">
        <v>429</v>
      </c>
      <c r="C88" s="274" t="s">
        <v>620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15">
      <c r="B89" s="270" t="s">
        <v>425</v>
      </c>
      <c r="C89" s="274" t="s">
        <v>622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15">
      <c r="B90" s="270" t="s">
        <v>426</v>
      </c>
      <c r="C90" s="274" t="s">
        <v>624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15">
      <c r="B91" s="270" t="s">
        <v>193</v>
      </c>
      <c r="C91" s="274" t="s">
        <v>268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15">
      <c r="B92" s="270" t="s">
        <v>194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15">
      <c r="B93" s="270" t="s">
        <v>195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15">
      <c r="B94" s="270" t="s">
        <v>338</v>
      </c>
      <c r="C94" s="274" t="s">
        <v>135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15">
      <c r="B95" s="270" t="s">
        <v>198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15">
      <c r="B96" s="270" t="s">
        <v>199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15">
      <c r="B97" s="270" t="s">
        <v>370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15">
      <c r="B98" s="275" t="s">
        <v>200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15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15">
      <c r="B100" s="270"/>
      <c r="C100" s="273" t="s">
        <v>328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15">
      <c r="B101" s="270" t="s">
        <v>331</v>
      </c>
      <c r="C101" s="274" t="s">
        <v>226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15">
      <c r="B102" s="270" t="s">
        <v>332</v>
      </c>
      <c r="C102" s="274" t="s">
        <v>209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15">
      <c r="B103" s="270" t="s">
        <v>333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15">
      <c r="B104" s="270" t="s">
        <v>393</v>
      </c>
      <c r="C104" s="274" t="s">
        <v>637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15">
      <c r="B105" s="270" t="s">
        <v>394</v>
      </c>
      <c r="C105" s="274" t="s">
        <v>639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15">
      <c r="B106" s="270" t="s">
        <v>314</v>
      </c>
      <c r="C106" s="274" t="s">
        <v>218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15">
      <c r="B107" s="270" t="s">
        <v>401</v>
      </c>
      <c r="C107" s="274" t="s">
        <v>642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15">
      <c r="B108" s="270" t="s">
        <v>453</v>
      </c>
      <c r="C108" s="274" t="s">
        <v>644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15">
      <c r="B109" s="270" t="s">
        <v>400</v>
      </c>
      <c r="C109" s="274" t="s">
        <v>646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15">
      <c r="B110" s="270" t="s">
        <v>398</v>
      </c>
      <c r="C110" s="274" t="s">
        <v>648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15">
      <c r="B111" s="270" t="s">
        <v>402</v>
      </c>
      <c r="C111" s="274" t="s">
        <v>650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15">
      <c r="B112" s="270" t="s">
        <v>315</v>
      </c>
      <c r="C112" s="274" t="s">
        <v>229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15">
      <c r="B113" s="270" t="s">
        <v>415</v>
      </c>
      <c r="C113" s="274" t="s">
        <v>653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15">
      <c r="B114" s="270" t="s">
        <v>282</v>
      </c>
      <c r="C114" s="274" t="s">
        <v>230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15">
      <c r="B115" s="270" t="s">
        <v>409</v>
      </c>
      <c r="C115" s="274" t="s">
        <v>656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15">
      <c r="B116" s="270" t="s">
        <v>413</v>
      </c>
      <c r="C116" s="274" t="s">
        <v>658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15">
      <c r="B117" s="270" t="s">
        <v>283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15">
      <c r="B118" s="270" t="s">
        <v>414</v>
      </c>
      <c r="C118" s="274" t="s">
        <v>661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15">
      <c r="B119" s="270" t="s">
        <v>284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15">
      <c r="B120" s="270" t="s">
        <v>285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15">
      <c r="B121" s="270" t="s">
        <v>286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15">
      <c r="B122" s="270" t="s">
        <v>287</v>
      </c>
      <c r="C122" s="274" t="s">
        <v>216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15">
      <c r="B123" s="270" t="s">
        <v>288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15">
      <c r="B124" s="270" t="s">
        <v>289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15">
      <c r="B125" s="270" t="s">
        <v>290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15">
      <c r="B126" s="270" t="s">
        <v>424</v>
      </c>
      <c r="C126" s="274" t="s">
        <v>670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15">
      <c r="B127" s="270" t="s">
        <v>291</v>
      </c>
      <c r="C127" s="274" t="s">
        <v>234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15">
      <c r="B128" s="270" t="s">
        <v>292</v>
      </c>
      <c r="C128" s="274" t="s">
        <v>238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15">
      <c r="B129" s="270" t="s">
        <v>427</v>
      </c>
      <c r="C129" s="274" t="s">
        <v>674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15">
      <c r="B130" s="270" t="s">
        <v>293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15">
      <c r="B131" s="270" t="s">
        <v>294</v>
      </c>
      <c r="C131" s="274" t="s">
        <v>240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15">
      <c r="B132" s="270" t="s">
        <v>432</v>
      </c>
      <c r="C132" s="274" t="s">
        <v>678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15">
      <c r="B133" s="270" t="s">
        <v>295</v>
      </c>
      <c r="C133" s="274" t="s">
        <v>239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15">
      <c r="B134" s="270" t="s">
        <v>296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15">
      <c r="B135" s="270" t="s">
        <v>434</v>
      </c>
      <c r="C135" s="274" t="s">
        <v>682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15">
      <c r="B136" s="270" t="s">
        <v>297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15">
      <c r="B137" s="270" t="s">
        <v>298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15">
      <c r="B138" s="270" t="s">
        <v>299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15">
      <c r="B139" s="270" t="s">
        <v>300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15">
      <c r="B140" s="270" t="s">
        <v>443</v>
      </c>
      <c r="C140" s="274" t="s">
        <v>688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15">
      <c r="B141" s="270" t="s">
        <v>445</v>
      </c>
      <c r="C141" s="274" t="s">
        <v>690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15">
      <c r="B142" s="270" t="s">
        <v>451</v>
      </c>
      <c r="C142" s="274" t="s">
        <v>692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15">
      <c r="B143" s="270" t="s">
        <v>301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15">
      <c r="B144" s="270" t="s">
        <v>448</v>
      </c>
      <c r="C144" s="274" t="s">
        <v>695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15">
      <c r="B145" s="270" t="s">
        <v>302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15">
      <c r="B146" s="270" t="s">
        <v>446</v>
      </c>
      <c r="C146" s="274" t="s">
        <v>698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15">
      <c r="B147" s="270" t="s">
        <v>303</v>
      </c>
      <c r="C147" s="274" t="s">
        <v>262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15">
      <c r="B148" s="270" t="s">
        <v>304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15">
      <c r="B149" s="270" t="s">
        <v>452</v>
      </c>
      <c r="C149" s="274" t="s">
        <v>702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15">
      <c r="B150" s="270" t="s">
        <v>305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15">
      <c r="B151" s="270" t="s">
        <v>306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15">
      <c r="B152" s="270" t="s">
        <v>454</v>
      </c>
      <c r="C152" s="274" t="s">
        <v>706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15">
      <c r="B153" s="270" t="s">
        <v>307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15">
      <c r="B154" s="270" t="s">
        <v>308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15">
      <c r="B155" s="270" t="s">
        <v>309</v>
      </c>
      <c r="C155" s="274" t="s">
        <v>319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15">
      <c r="B156" s="270" t="s">
        <v>310</v>
      </c>
      <c r="C156" s="274" t="s">
        <v>324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15">
      <c r="B157" s="270" t="s">
        <v>311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15">
      <c r="B158" s="270" t="s">
        <v>312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15">
      <c r="B159" s="270" t="s">
        <v>372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15">
      <c r="B160" s="270" t="s">
        <v>313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15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15">
      <c r="B162" s="270"/>
      <c r="C162" s="273" t="s">
        <v>329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15">
      <c r="B163" s="270" t="s">
        <v>316</v>
      </c>
      <c r="C163" s="274" t="s">
        <v>206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15">
      <c r="B164" s="270" t="s">
        <v>334</v>
      </c>
      <c r="C164" s="274" t="s">
        <v>208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15">
      <c r="B165" s="270" t="s">
        <v>335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15">
      <c r="B166" s="270" t="s">
        <v>317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15">
      <c r="B167" s="270" t="s">
        <v>318</v>
      </c>
      <c r="C167" s="274" t="s">
        <v>475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15">
      <c r="B168" s="270" t="s">
        <v>336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15">
      <c r="B169" s="270" t="s">
        <v>337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15">
      <c r="B170" s="270" t="s">
        <v>68</v>
      </c>
      <c r="C170" s="274" t="s">
        <v>723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15">
      <c r="B171" s="270" t="s">
        <v>456</v>
      </c>
      <c r="C171" s="274" t="s">
        <v>725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15">
      <c r="B172" s="270" t="s">
        <v>406</v>
      </c>
      <c r="C172" s="274" t="s">
        <v>727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15">
      <c r="B173" s="270" t="s">
        <v>411</v>
      </c>
      <c r="C173" s="274" t="s">
        <v>729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15">
      <c r="B174" s="270" t="s">
        <v>69</v>
      </c>
      <c r="C174" s="274" t="s">
        <v>259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15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15">
      <c r="B176" s="270" t="s">
        <v>273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15">
      <c r="B177" s="270" t="s">
        <v>274</v>
      </c>
      <c r="C177" s="274" t="s">
        <v>526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15">
      <c r="B178" s="270" t="s">
        <v>419</v>
      </c>
      <c r="C178" s="274" t="s">
        <v>735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15">
      <c r="B179" s="270" t="s">
        <v>422</v>
      </c>
      <c r="C179" s="274" t="s">
        <v>737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15">
      <c r="B180" s="270" t="s">
        <v>275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15">
      <c r="B181" s="270" t="s">
        <v>433</v>
      </c>
      <c r="C181" s="274" t="s">
        <v>740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15">
      <c r="B182" s="270" t="s">
        <v>428</v>
      </c>
      <c r="C182" s="274" t="s">
        <v>530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15">
      <c r="B183" s="270" t="s">
        <v>431</v>
      </c>
      <c r="C183" s="274" t="s">
        <v>743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15">
      <c r="B184" s="270" t="s">
        <v>276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15">
      <c r="B185" s="270" t="s">
        <v>277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15">
      <c r="B186" s="270" t="s">
        <v>440</v>
      </c>
      <c r="C186" s="274" t="s">
        <v>747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15">
      <c r="B187" s="270" t="s">
        <v>278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15">
      <c r="B188" s="270" t="s">
        <v>444</v>
      </c>
      <c r="C188" s="274" t="s">
        <v>750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15">
      <c r="B189" s="270" t="s">
        <v>279</v>
      </c>
      <c r="C189" s="274" t="s">
        <v>233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15">
      <c r="B190" s="270" t="s">
        <v>280</v>
      </c>
      <c r="C190" s="274" t="s">
        <v>250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15">
      <c r="B191" s="270" t="s">
        <v>281</v>
      </c>
      <c r="C191" s="274" t="s">
        <v>256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15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15">
      <c r="B193" s="270" t="s">
        <v>441</v>
      </c>
      <c r="C193" s="274" t="s">
        <v>756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15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15">
      <c r="B195" s="270" t="s">
        <v>73</v>
      </c>
      <c r="C195" s="274" t="s">
        <v>527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15">
      <c r="B196" s="270" t="s">
        <v>374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15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15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15">
      <c r="B199" s="270"/>
      <c r="C199" s="273" t="s">
        <v>327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15">
      <c r="B200" s="270" t="s">
        <v>75</v>
      </c>
      <c r="C200" s="274" t="s">
        <v>210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15">
      <c r="B201" s="270" t="s">
        <v>76</v>
      </c>
      <c r="C201" s="274" t="s">
        <v>213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15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15">
      <c r="B203" s="270" t="s">
        <v>78</v>
      </c>
      <c r="C203" s="274" t="s">
        <v>253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15">
      <c r="B204" s="270" t="s">
        <v>79</v>
      </c>
      <c r="C204" s="274" t="s">
        <v>217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15">
      <c r="B205" s="270" t="s">
        <v>80</v>
      </c>
      <c r="C205" s="274" t="s">
        <v>219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15">
      <c r="B206" s="270" t="s">
        <v>81</v>
      </c>
      <c r="C206" s="274" t="s">
        <v>220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15">
      <c r="B207" s="270" t="s">
        <v>82</v>
      </c>
      <c r="C207" s="274" t="s">
        <v>221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15">
      <c r="B208" s="270" t="s">
        <v>403</v>
      </c>
      <c r="C208" s="274" t="s">
        <v>770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15">
      <c r="B209" s="275" t="s">
        <v>83</v>
      </c>
      <c r="C209" s="274" t="s">
        <v>225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15">
      <c r="B210" s="270" t="s">
        <v>84</v>
      </c>
      <c r="C210" s="274" t="s">
        <v>227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15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15">
      <c r="B212" s="270" t="s">
        <v>407</v>
      </c>
      <c r="C212" s="274" t="s">
        <v>775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15">
      <c r="B213" s="270" t="s">
        <v>410</v>
      </c>
      <c r="C213" s="274" t="s">
        <v>777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15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15">
      <c r="B215" s="270" t="s">
        <v>417</v>
      </c>
      <c r="C215" s="274" t="s">
        <v>780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15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15">
      <c r="B217" s="270" t="s">
        <v>88</v>
      </c>
      <c r="C217" s="274" t="s">
        <v>265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15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15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15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15">
      <c r="B221" s="270" t="s">
        <v>423</v>
      </c>
      <c r="C221" s="274" t="s">
        <v>787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15">
      <c r="B222" s="270" t="s">
        <v>459</v>
      </c>
      <c r="C222" s="274" t="s">
        <v>789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15">
      <c r="B223" s="270" t="s">
        <v>450</v>
      </c>
      <c r="C223" s="274" t="s">
        <v>791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15">
      <c r="B224" s="270" t="s">
        <v>92</v>
      </c>
      <c r="C224" s="274" t="s">
        <v>325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15">
      <c r="B225" s="270" t="s">
        <v>93</v>
      </c>
      <c r="C225" s="274" t="s">
        <v>323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15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15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15">
      <c r="B228" s="270" t="s">
        <v>376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15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15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15">
      <c r="B231" s="270" t="s">
        <v>97</v>
      </c>
      <c r="C231" s="274" t="s">
        <v>519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15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15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15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15">
      <c r="B235" s="270" t="s">
        <v>100</v>
      </c>
      <c r="C235" s="274" t="s">
        <v>502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15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15">
      <c r="A237" s="36" t="s">
        <v>520</v>
      </c>
      <c r="B237" s="277" t="s">
        <v>101</v>
      </c>
      <c r="C237" s="278" t="s">
        <v>521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15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15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15">
      <c r="B240" s="279" t="s">
        <v>522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15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15">
      <c r="B242" s="280" t="s">
        <v>464</v>
      </c>
      <c r="C242" s="281" t="s">
        <v>523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15">
      <c r="B243" s="283" t="s">
        <v>524</v>
      </c>
      <c r="C243" s="279" t="s">
        <v>525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15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2">
      <c r="A245" s="91" t="s">
        <v>378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2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2">
      <c r="A247" s="451" t="s">
        <v>379</v>
      </c>
      <c r="B247" s="451"/>
      <c r="C247" s="451"/>
      <c r="D247" s="451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2">
      <c r="A248" s="183"/>
      <c r="B248" s="451"/>
      <c r="C248" s="451"/>
      <c r="D248" s="451"/>
      <c r="E248" s="451"/>
      <c r="F248" s="114"/>
      <c r="G248" s="114"/>
      <c r="H248" s="114"/>
      <c r="I248" s="114"/>
      <c r="AJ248" s="295"/>
    </row>
    <row r="249" spans="1:36" s="94" customFormat="1" ht="12" customHeight="1" x14ac:dyDescent="0.2">
      <c r="A249" s="91" t="s">
        <v>387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2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2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2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2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2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2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2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2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2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2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2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2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2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2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2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2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2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2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2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2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2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2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2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2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2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2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2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2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2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2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2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2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2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2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2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2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2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2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2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2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2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2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2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2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2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2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2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2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2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2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2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2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2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2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2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2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2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2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2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2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2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2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2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2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2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2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2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2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2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2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2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2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2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2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2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2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2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2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2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2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2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2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2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2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2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2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2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2">
      <c r="I337" s="112"/>
      <c r="J337" s="133"/>
      <c r="AC337" s="133"/>
      <c r="AD337" s="133"/>
      <c r="AJ337" s="296"/>
    </row>
    <row r="338" spans="9:36" s="114" customFormat="1" ht="12" customHeight="1" x14ac:dyDescent="0.2">
      <c r="I338" s="112"/>
      <c r="J338" s="133"/>
      <c r="AC338" s="133"/>
      <c r="AD338" s="133"/>
      <c r="AJ338" s="296"/>
    </row>
    <row r="339" spans="9:36" s="114" customFormat="1" ht="12" customHeight="1" x14ac:dyDescent="0.2">
      <c r="I339" s="112"/>
      <c r="J339" s="133"/>
      <c r="AC339" s="133"/>
      <c r="AD339" s="133"/>
      <c r="AJ339" s="296"/>
    </row>
    <row r="340" spans="9:36" s="114" customFormat="1" ht="12" customHeight="1" x14ac:dyDescent="0.2">
      <c r="I340" s="112"/>
      <c r="J340" s="133"/>
      <c r="AC340" s="133"/>
      <c r="AD340" s="133"/>
      <c r="AJ340" s="296"/>
    </row>
    <row r="341" spans="9:36" s="114" customFormat="1" ht="12" customHeight="1" x14ac:dyDescent="0.2">
      <c r="I341" s="112"/>
      <c r="J341" s="133"/>
      <c r="AC341" s="133"/>
      <c r="AD341" s="133"/>
      <c r="AJ341" s="296"/>
    </row>
    <row r="342" spans="9:36" s="114" customFormat="1" ht="12" customHeight="1" x14ac:dyDescent="0.2">
      <c r="I342" s="112"/>
      <c r="J342" s="133"/>
      <c r="AC342" s="133"/>
      <c r="AD342" s="133"/>
      <c r="AJ342" s="296"/>
    </row>
    <row r="343" spans="9:36" s="114" customFormat="1" ht="12" customHeight="1" x14ac:dyDescent="0.2">
      <c r="I343" s="112"/>
      <c r="J343" s="133"/>
      <c r="AC343" s="133"/>
      <c r="AD343" s="133"/>
      <c r="AJ343" s="296"/>
    </row>
    <row r="344" spans="9:36" s="114" customFormat="1" ht="12" customHeight="1" x14ac:dyDescent="0.2">
      <c r="I344" s="112"/>
      <c r="J344" s="133"/>
      <c r="AC344" s="133"/>
      <c r="AD344" s="133"/>
      <c r="AJ344" s="296"/>
    </row>
    <row r="345" spans="9:36" s="114" customFormat="1" ht="12" customHeight="1" x14ac:dyDescent="0.2">
      <c r="I345" s="112"/>
      <c r="J345" s="133"/>
      <c r="AC345" s="133"/>
      <c r="AD345" s="133"/>
      <c r="AJ345" s="296"/>
    </row>
    <row r="346" spans="9:36" s="114" customFormat="1" ht="12" customHeight="1" x14ac:dyDescent="0.2">
      <c r="I346" s="112"/>
      <c r="J346" s="133"/>
      <c r="AC346" s="133"/>
      <c r="AD346" s="133"/>
      <c r="AJ346" s="296"/>
    </row>
    <row r="347" spans="9:36" s="114" customFormat="1" ht="12" customHeight="1" x14ac:dyDescent="0.2">
      <c r="I347" s="112"/>
      <c r="J347" s="133"/>
      <c r="AC347" s="133"/>
      <c r="AD347" s="133"/>
      <c r="AJ347" s="296"/>
    </row>
    <row r="348" spans="9:36" s="114" customFormat="1" ht="12" customHeight="1" x14ac:dyDescent="0.2">
      <c r="I348" s="112"/>
      <c r="J348" s="133"/>
      <c r="AC348" s="133"/>
      <c r="AD348" s="133"/>
      <c r="AJ348" s="296"/>
    </row>
    <row r="349" spans="9:36" s="114" customFormat="1" ht="12" customHeight="1" x14ac:dyDescent="0.2">
      <c r="I349" s="112"/>
      <c r="J349" s="133"/>
      <c r="AC349" s="133"/>
      <c r="AD349" s="133"/>
      <c r="AJ349" s="296"/>
    </row>
    <row r="350" spans="9:36" s="114" customFormat="1" ht="12" customHeight="1" x14ac:dyDescent="0.2">
      <c r="I350" s="112"/>
      <c r="J350" s="133"/>
      <c r="AC350" s="133"/>
      <c r="AD350" s="133"/>
      <c r="AJ350" s="296"/>
    </row>
    <row r="351" spans="9:36" s="114" customFormat="1" ht="12" customHeight="1" x14ac:dyDescent="0.2">
      <c r="I351" s="112"/>
      <c r="J351" s="133"/>
      <c r="AC351" s="133"/>
      <c r="AD351" s="133"/>
      <c r="AJ351" s="296"/>
    </row>
    <row r="352" spans="9:36" s="114" customFormat="1" ht="12" customHeight="1" x14ac:dyDescent="0.2">
      <c r="I352" s="112"/>
      <c r="J352" s="133"/>
      <c r="AC352" s="133"/>
      <c r="AD352" s="133"/>
      <c r="AJ352" s="296"/>
    </row>
    <row r="353" spans="9:36" s="114" customFormat="1" ht="12" customHeight="1" x14ac:dyDescent="0.2">
      <c r="I353" s="112"/>
      <c r="J353" s="133"/>
      <c r="AC353" s="133"/>
      <c r="AD353" s="133"/>
      <c r="AJ353" s="296"/>
    </row>
    <row r="354" spans="9:36" s="114" customFormat="1" ht="12" customHeight="1" x14ac:dyDescent="0.2">
      <c r="I354" s="112"/>
      <c r="J354" s="133"/>
      <c r="AC354" s="133"/>
      <c r="AD354" s="133"/>
      <c r="AJ354" s="296"/>
    </row>
    <row r="355" spans="9:36" s="114" customFormat="1" ht="12" customHeight="1" x14ac:dyDescent="0.2">
      <c r="I355" s="112"/>
      <c r="J355" s="133"/>
      <c r="AC355" s="133"/>
      <c r="AD355" s="133"/>
      <c r="AJ355" s="296"/>
    </row>
    <row r="356" spans="9:36" s="114" customFormat="1" ht="12" customHeight="1" x14ac:dyDescent="0.2">
      <c r="I356" s="112"/>
      <c r="J356" s="133"/>
      <c r="AC356" s="133"/>
      <c r="AD356" s="133"/>
      <c r="AJ356" s="296"/>
    </row>
    <row r="357" spans="9:36" s="114" customFormat="1" ht="12" customHeight="1" x14ac:dyDescent="0.2">
      <c r="I357" s="112"/>
      <c r="J357" s="133"/>
      <c r="AC357" s="133"/>
      <c r="AD357" s="133"/>
      <c r="AJ357" s="296"/>
    </row>
    <row r="358" spans="9:36" s="114" customFormat="1" ht="12" customHeight="1" x14ac:dyDescent="0.2">
      <c r="I358" s="112"/>
      <c r="J358" s="133"/>
      <c r="AC358" s="133"/>
      <c r="AD358" s="133"/>
      <c r="AJ358" s="296"/>
    </row>
    <row r="359" spans="9:36" s="114" customFormat="1" ht="12" customHeight="1" x14ac:dyDescent="0.2">
      <c r="I359" s="112"/>
      <c r="J359" s="133"/>
      <c r="AC359" s="133"/>
      <c r="AD359" s="133"/>
      <c r="AJ359" s="296"/>
    </row>
    <row r="360" spans="9:36" s="114" customFormat="1" ht="12" customHeight="1" x14ac:dyDescent="0.2">
      <c r="I360" s="112"/>
      <c r="J360" s="133"/>
      <c r="AC360" s="133"/>
      <c r="AD360" s="133"/>
      <c r="AJ360" s="296"/>
    </row>
    <row r="361" spans="9:36" s="114" customFormat="1" ht="12" customHeight="1" x14ac:dyDescent="0.2">
      <c r="I361" s="112"/>
      <c r="J361" s="133"/>
      <c r="AC361" s="133"/>
      <c r="AD361" s="133"/>
      <c r="AJ361" s="296"/>
    </row>
    <row r="362" spans="9:36" s="114" customFormat="1" ht="12" customHeight="1" x14ac:dyDescent="0.2">
      <c r="I362" s="112"/>
      <c r="J362" s="133"/>
      <c r="AC362" s="133"/>
      <c r="AD362" s="133"/>
      <c r="AJ362" s="296"/>
    </row>
    <row r="363" spans="9:36" s="114" customFormat="1" ht="12" customHeight="1" x14ac:dyDescent="0.2">
      <c r="I363" s="112"/>
      <c r="J363" s="133"/>
      <c r="AC363" s="133"/>
      <c r="AD363" s="133"/>
      <c r="AJ363" s="296"/>
    </row>
    <row r="364" spans="9:36" s="114" customFormat="1" ht="12" customHeight="1" x14ac:dyDescent="0.2">
      <c r="I364" s="112"/>
      <c r="J364" s="133"/>
      <c r="AC364" s="133"/>
      <c r="AD364" s="133"/>
      <c r="AJ364" s="296"/>
    </row>
    <row r="365" spans="9:36" s="114" customFormat="1" ht="12" customHeight="1" x14ac:dyDescent="0.2">
      <c r="I365" s="112"/>
      <c r="J365" s="133"/>
      <c r="AC365" s="133"/>
      <c r="AD365" s="133"/>
      <c r="AJ365" s="296"/>
    </row>
    <row r="366" spans="9:36" s="114" customFormat="1" ht="12" customHeight="1" x14ac:dyDescent="0.2">
      <c r="I366" s="112"/>
      <c r="J366" s="133"/>
      <c r="AC366" s="133"/>
      <c r="AD366" s="133"/>
      <c r="AJ366" s="296"/>
    </row>
    <row r="367" spans="9:36" s="114" customFormat="1" ht="12" customHeight="1" x14ac:dyDescent="0.2">
      <c r="I367" s="112"/>
      <c r="J367" s="133"/>
      <c r="AC367" s="133"/>
      <c r="AD367" s="133"/>
      <c r="AJ367" s="296"/>
    </row>
    <row r="368" spans="9:36" s="114" customFormat="1" ht="12" customHeight="1" x14ac:dyDescent="0.2">
      <c r="I368" s="112"/>
      <c r="J368" s="133"/>
      <c r="AC368" s="133"/>
      <c r="AD368" s="133"/>
      <c r="AJ368" s="296"/>
    </row>
    <row r="369" spans="9:36" s="114" customFormat="1" ht="12" customHeight="1" x14ac:dyDescent="0.2">
      <c r="I369" s="112"/>
      <c r="J369" s="133"/>
      <c r="AC369" s="133"/>
      <c r="AD369" s="133"/>
      <c r="AJ369" s="296"/>
    </row>
    <row r="370" spans="9:36" s="114" customFormat="1" ht="12" customHeight="1" x14ac:dyDescent="0.2">
      <c r="I370" s="112"/>
      <c r="J370" s="133"/>
      <c r="AC370" s="133"/>
      <c r="AD370" s="133"/>
      <c r="AJ370" s="296"/>
    </row>
    <row r="371" spans="9:36" s="114" customFormat="1" ht="12" customHeight="1" x14ac:dyDescent="0.2">
      <c r="I371" s="112"/>
      <c r="J371" s="133"/>
      <c r="AC371" s="133"/>
      <c r="AD371" s="133"/>
      <c r="AJ371" s="296"/>
    </row>
    <row r="372" spans="9:36" s="114" customFormat="1" ht="12" customHeight="1" x14ac:dyDescent="0.2">
      <c r="I372" s="112"/>
      <c r="J372" s="133"/>
      <c r="AC372" s="133"/>
      <c r="AD372" s="133"/>
      <c r="AJ372" s="296"/>
    </row>
    <row r="374" spans="9:36" s="114" customFormat="1" ht="12" customHeight="1" x14ac:dyDescent="0.2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2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2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2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2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2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2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2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2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2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2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2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2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2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2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2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2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2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2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2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2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2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2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2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2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2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2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2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2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2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2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2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2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2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2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2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2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2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2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2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2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2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2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2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2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2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2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2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2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2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2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2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2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2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2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2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2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2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2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2">
      <c r="I434" s="112"/>
      <c r="J434" s="133"/>
      <c r="AC434" s="133"/>
      <c r="AD434" s="133"/>
      <c r="AJ434" s="296"/>
    </row>
    <row r="435" spans="9:36" s="114" customFormat="1" ht="12" customHeight="1" x14ac:dyDescent="0.2">
      <c r="I435" s="112"/>
      <c r="J435" s="133"/>
      <c r="AC435" s="133"/>
      <c r="AD435" s="133"/>
      <c r="AJ435" s="296"/>
    </row>
    <row r="436" spans="9:36" s="114" customFormat="1" ht="12" customHeight="1" x14ac:dyDescent="0.2">
      <c r="I436" s="112"/>
      <c r="J436" s="133"/>
      <c r="AC436" s="133"/>
      <c r="AD436" s="133"/>
      <c r="AJ436" s="296"/>
    </row>
    <row r="437" spans="9:36" s="114" customFormat="1" ht="12" customHeight="1" x14ac:dyDescent="0.2">
      <c r="I437" s="112"/>
      <c r="J437" s="133"/>
      <c r="AC437" s="133"/>
      <c r="AD437" s="133"/>
      <c r="AJ437" s="296"/>
    </row>
    <row r="438" spans="9:36" s="114" customFormat="1" ht="12" customHeight="1" x14ac:dyDescent="0.2">
      <c r="I438" s="112"/>
      <c r="J438" s="133"/>
      <c r="AC438" s="133"/>
      <c r="AD438" s="133"/>
      <c r="AJ438" s="296"/>
    </row>
    <row r="439" spans="9:36" s="114" customFormat="1" ht="12" customHeight="1" x14ac:dyDescent="0.2">
      <c r="I439" s="112"/>
      <c r="J439" s="133"/>
      <c r="AC439" s="133"/>
      <c r="AD439" s="133"/>
      <c r="AJ439" s="296"/>
    </row>
    <row r="440" spans="9:36" s="114" customFormat="1" ht="12" customHeight="1" x14ac:dyDescent="0.2">
      <c r="I440" s="112"/>
      <c r="J440" s="133"/>
      <c r="AC440" s="133"/>
      <c r="AD440" s="133"/>
      <c r="AJ440" s="296"/>
    </row>
    <row r="441" spans="9:36" s="114" customFormat="1" ht="12" customHeight="1" x14ac:dyDescent="0.2">
      <c r="I441" s="112"/>
      <c r="J441" s="133"/>
      <c r="AC441" s="133"/>
      <c r="AD441" s="133"/>
      <c r="AJ441" s="296"/>
    </row>
    <row r="442" spans="9:36" s="114" customFormat="1" ht="12" customHeight="1" x14ac:dyDescent="0.2">
      <c r="I442" s="112"/>
      <c r="J442" s="133"/>
      <c r="AC442" s="133"/>
      <c r="AD442" s="133"/>
      <c r="AJ442" s="296"/>
    </row>
    <row r="443" spans="9:36" s="114" customFormat="1" ht="12" customHeight="1" x14ac:dyDescent="0.2">
      <c r="I443" s="112"/>
      <c r="J443" s="133"/>
      <c r="AC443" s="133"/>
      <c r="AD443" s="133"/>
      <c r="AJ443" s="296"/>
    </row>
    <row r="444" spans="9:36" s="114" customFormat="1" ht="12" customHeight="1" x14ac:dyDescent="0.2">
      <c r="I444" s="112"/>
      <c r="J444" s="133"/>
      <c r="AC444" s="133"/>
      <c r="AD444" s="133"/>
      <c r="AJ444" s="296"/>
    </row>
    <row r="445" spans="9:36" s="114" customFormat="1" ht="12" customHeight="1" x14ac:dyDescent="0.2">
      <c r="I445" s="112"/>
      <c r="J445" s="133"/>
      <c r="AC445" s="133"/>
      <c r="AD445" s="133"/>
      <c r="AJ445" s="296"/>
    </row>
    <row r="446" spans="9:36" s="114" customFormat="1" ht="12" customHeight="1" x14ac:dyDescent="0.2">
      <c r="I446" s="112"/>
      <c r="J446" s="133"/>
      <c r="AC446" s="133"/>
      <c r="AD446" s="133"/>
      <c r="AJ446" s="296"/>
    </row>
    <row r="447" spans="9:36" s="114" customFormat="1" ht="12" customHeight="1" x14ac:dyDescent="0.2">
      <c r="I447" s="112"/>
      <c r="J447" s="133"/>
      <c r="AC447" s="133"/>
      <c r="AD447" s="133"/>
      <c r="AJ447" s="296"/>
    </row>
    <row r="448" spans="9:36" s="114" customFormat="1" ht="12" customHeight="1" x14ac:dyDescent="0.2">
      <c r="I448" s="112"/>
      <c r="J448" s="133"/>
      <c r="AC448" s="133"/>
      <c r="AD448" s="133"/>
      <c r="AJ448" s="296"/>
    </row>
    <row r="449" spans="9:36" s="114" customFormat="1" ht="12" customHeight="1" x14ac:dyDescent="0.2">
      <c r="I449" s="112"/>
      <c r="J449" s="133"/>
      <c r="AC449" s="133"/>
      <c r="AD449" s="133"/>
      <c r="AJ449" s="296"/>
    </row>
    <row r="450" spans="9:36" s="114" customFormat="1" ht="12" customHeight="1" x14ac:dyDescent="0.2">
      <c r="I450" s="112"/>
      <c r="J450" s="133"/>
      <c r="AC450" s="133"/>
      <c r="AD450" s="133"/>
      <c r="AJ450" s="296"/>
    </row>
    <row r="451" spans="9:36" s="114" customFormat="1" ht="12" customHeight="1" x14ac:dyDescent="0.2">
      <c r="I451" s="112"/>
      <c r="J451" s="133"/>
      <c r="AC451" s="133"/>
      <c r="AD451" s="133"/>
      <c r="AJ451" s="296"/>
    </row>
    <row r="452" spans="9:36" s="114" customFormat="1" ht="12" customHeight="1" x14ac:dyDescent="0.2">
      <c r="I452" s="112"/>
      <c r="J452" s="133"/>
      <c r="AC452" s="133"/>
      <c r="AD452" s="133"/>
      <c r="AJ452" s="296"/>
    </row>
    <row r="453" spans="9:36" s="114" customFormat="1" ht="12" customHeight="1" x14ac:dyDescent="0.2">
      <c r="I453" s="112"/>
      <c r="J453" s="133"/>
      <c r="AC453" s="133"/>
      <c r="AD453" s="133"/>
      <c r="AJ453" s="296"/>
    </row>
    <row r="454" spans="9:36" s="114" customFormat="1" ht="12" customHeight="1" x14ac:dyDescent="0.2">
      <c r="I454" s="112"/>
      <c r="J454" s="133"/>
      <c r="AC454" s="133"/>
      <c r="AD454" s="133"/>
      <c r="AJ454" s="296"/>
    </row>
    <row r="455" spans="9:36" s="114" customFormat="1" ht="12" customHeight="1" x14ac:dyDescent="0.2">
      <c r="I455" s="112"/>
      <c r="J455" s="133"/>
      <c r="AC455" s="133"/>
      <c r="AD455" s="133"/>
      <c r="AJ455" s="296"/>
    </row>
    <row r="456" spans="9:36" s="114" customFormat="1" ht="12" customHeight="1" x14ac:dyDescent="0.2">
      <c r="I456" s="112"/>
      <c r="J456" s="133"/>
      <c r="AC456" s="133"/>
      <c r="AD456" s="133"/>
      <c r="AJ456" s="296"/>
    </row>
    <row r="457" spans="9:36" s="114" customFormat="1" ht="12" customHeight="1" x14ac:dyDescent="0.2">
      <c r="I457" s="112"/>
      <c r="J457" s="133"/>
      <c r="AC457" s="133"/>
      <c r="AD457" s="133"/>
      <c r="AJ457" s="296"/>
    </row>
    <row r="458" spans="9:36" s="114" customFormat="1" ht="12" customHeight="1" x14ac:dyDescent="0.2">
      <c r="I458" s="112"/>
      <c r="J458" s="133"/>
      <c r="AC458" s="133"/>
      <c r="AD458" s="133"/>
      <c r="AJ458" s="296"/>
    </row>
    <row r="459" spans="9:36" s="114" customFormat="1" ht="12" customHeight="1" x14ac:dyDescent="0.2">
      <c r="I459" s="112"/>
      <c r="J459" s="133"/>
      <c r="AC459" s="133"/>
      <c r="AD459" s="133"/>
      <c r="AJ459" s="296"/>
    </row>
    <row r="460" spans="9:36" s="114" customFormat="1" ht="12" customHeight="1" x14ac:dyDescent="0.2">
      <c r="I460" s="112"/>
      <c r="J460" s="133"/>
      <c r="AC460" s="133"/>
      <c r="AD460" s="133"/>
      <c r="AJ460" s="296"/>
    </row>
    <row r="461" spans="9:36" s="114" customFormat="1" ht="12" customHeight="1" x14ac:dyDescent="0.2">
      <c r="I461" s="112"/>
      <c r="J461" s="133"/>
      <c r="AC461" s="133"/>
      <c r="AD461" s="133"/>
      <c r="AJ461" s="296"/>
    </row>
    <row r="462" spans="9:36" s="114" customFormat="1" ht="12" customHeight="1" x14ac:dyDescent="0.2">
      <c r="I462" s="112"/>
      <c r="J462" s="133"/>
      <c r="AC462" s="133"/>
      <c r="AD462" s="133"/>
      <c r="AJ462" s="296"/>
    </row>
    <row r="463" spans="9:36" s="114" customFormat="1" ht="12" customHeight="1" x14ac:dyDescent="0.2">
      <c r="I463" s="112"/>
      <c r="J463" s="133"/>
      <c r="AC463" s="133"/>
      <c r="AD463" s="133"/>
      <c r="AJ463" s="296"/>
    </row>
    <row r="464" spans="9:36" s="114" customFormat="1" ht="12" customHeight="1" x14ac:dyDescent="0.2">
      <c r="I464" s="112"/>
      <c r="J464" s="133"/>
      <c r="AC464" s="133"/>
      <c r="AD464" s="133"/>
      <c r="AJ464" s="296"/>
    </row>
    <row r="465" spans="9:36" s="114" customFormat="1" ht="12" customHeight="1" x14ac:dyDescent="0.2">
      <c r="I465" s="112"/>
      <c r="J465" s="133"/>
      <c r="AC465" s="133"/>
      <c r="AD465" s="133"/>
      <c r="AJ465" s="296"/>
    </row>
    <row r="466" spans="9:36" s="114" customFormat="1" ht="12" customHeight="1" x14ac:dyDescent="0.2">
      <c r="I466" s="112"/>
      <c r="J466" s="133"/>
      <c r="AC466" s="133"/>
      <c r="AD466" s="133"/>
      <c r="AJ466" s="296"/>
    </row>
    <row r="467" spans="9:36" s="114" customFormat="1" ht="12" customHeight="1" x14ac:dyDescent="0.2">
      <c r="I467" s="112"/>
      <c r="J467" s="133"/>
      <c r="AC467" s="133"/>
      <c r="AD467" s="133"/>
      <c r="AJ467" s="296"/>
    </row>
    <row r="468" spans="9:36" s="114" customFormat="1" ht="12" customHeight="1" x14ac:dyDescent="0.2">
      <c r="I468" s="112"/>
      <c r="J468" s="133"/>
      <c r="AC468" s="133"/>
      <c r="AD468" s="133"/>
      <c r="AJ468" s="296"/>
    </row>
    <row r="469" spans="9:36" s="114" customFormat="1" ht="12" customHeight="1" x14ac:dyDescent="0.2">
      <c r="I469" s="112"/>
      <c r="J469" s="133"/>
      <c r="AC469" s="133"/>
      <c r="AD469" s="133"/>
      <c r="AJ469" s="296"/>
    </row>
    <row r="470" spans="9:36" s="114" customFormat="1" ht="12" customHeight="1" x14ac:dyDescent="0.2">
      <c r="I470" s="112"/>
      <c r="J470" s="133"/>
      <c r="AC470" s="133"/>
      <c r="AD470" s="133"/>
      <c r="AJ470" s="296"/>
    </row>
    <row r="471" spans="9:36" s="114" customFormat="1" ht="12" customHeight="1" x14ac:dyDescent="0.2">
      <c r="I471" s="112"/>
      <c r="J471" s="133"/>
      <c r="AC471" s="133"/>
      <c r="AD471" s="133"/>
      <c r="AJ471" s="296"/>
    </row>
    <row r="472" spans="9:36" s="114" customFormat="1" ht="12" customHeight="1" x14ac:dyDescent="0.2">
      <c r="I472" s="112"/>
      <c r="J472" s="133"/>
      <c r="AC472" s="133"/>
      <c r="AD472" s="133"/>
      <c r="AJ472" s="296"/>
    </row>
    <row r="473" spans="9:36" s="114" customFormat="1" ht="12" customHeight="1" x14ac:dyDescent="0.2">
      <c r="I473" s="112"/>
      <c r="J473" s="133"/>
      <c r="AC473" s="133"/>
      <c r="AD473" s="133"/>
      <c r="AJ473" s="296"/>
    </row>
    <row r="474" spans="9:36" s="114" customFormat="1" ht="12" customHeight="1" x14ac:dyDescent="0.2">
      <c r="I474" s="112"/>
      <c r="J474" s="133"/>
      <c r="AC474" s="133"/>
      <c r="AD474" s="133"/>
      <c r="AJ474" s="296"/>
    </row>
    <row r="475" spans="9:36" s="114" customFormat="1" ht="12" customHeight="1" x14ac:dyDescent="0.2">
      <c r="I475" s="112"/>
      <c r="J475" s="133"/>
      <c r="AC475" s="133"/>
      <c r="AD475" s="133"/>
      <c r="AJ475" s="296"/>
    </row>
    <row r="476" spans="9:36" s="114" customFormat="1" ht="12" customHeight="1" x14ac:dyDescent="0.2">
      <c r="I476" s="112"/>
      <c r="J476" s="133"/>
      <c r="AC476" s="133"/>
      <c r="AD476" s="133"/>
      <c r="AJ476" s="296"/>
    </row>
    <row r="477" spans="9:36" s="114" customFormat="1" ht="12" customHeight="1" x14ac:dyDescent="0.2">
      <c r="I477" s="112"/>
      <c r="J477" s="133"/>
      <c r="AC477" s="133"/>
      <c r="AD477" s="133"/>
      <c r="AJ477" s="296"/>
    </row>
    <row r="478" spans="9:36" s="114" customFormat="1" ht="12" customHeight="1" x14ac:dyDescent="0.2">
      <c r="I478" s="112"/>
      <c r="J478" s="133"/>
      <c r="AC478" s="133"/>
      <c r="AD478" s="133"/>
      <c r="AJ478" s="296"/>
    </row>
    <row r="479" spans="9:36" s="114" customFormat="1" ht="12" customHeight="1" x14ac:dyDescent="0.2">
      <c r="I479" s="112"/>
      <c r="J479" s="133"/>
      <c r="AC479" s="133"/>
      <c r="AD479" s="133"/>
      <c r="AJ479" s="296"/>
    </row>
    <row r="480" spans="9:36" s="114" customFormat="1" ht="12" customHeight="1" x14ac:dyDescent="0.2">
      <c r="I480" s="112"/>
      <c r="J480" s="133"/>
      <c r="AC480" s="133"/>
      <c r="AD480" s="133"/>
      <c r="AJ480" s="296"/>
    </row>
    <row r="481" spans="9:36" s="114" customFormat="1" ht="12" customHeight="1" x14ac:dyDescent="0.2">
      <c r="I481" s="112"/>
      <c r="J481" s="133"/>
      <c r="AC481" s="133"/>
      <c r="AD481" s="133"/>
      <c r="AJ481" s="296"/>
    </row>
    <row r="482" spans="9:36" s="114" customFormat="1" ht="12" customHeight="1" x14ac:dyDescent="0.2">
      <c r="I482" s="112"/>
      <c r="J482" s="133"/>
      <c r="AC482" s="133"/>
      <c r="AD482" s="133"/>
      <c r="AJ482" s="296"/>
    </row>
    <row r="483" spans="9:36" s="114" customFormat="1" ht="12" customHeight="1" x14ac:dyDescent="0.2">
      <c r="I483" s="112"/>
      <c r="J483" s="133"/>
      <c r="AC483" s="133"/>
      <c r="AD483" s="133"/>
      <c r="AJ483" s="296"/>
    </row>
    <row r="484" spans="9:36" s="114" customFormat="1" ht="12" customHeight="1" x14ac:dyDescent="0.2">
      <c r="I484" s="112"/>
      <c r="J484" s="133"/>
      <c r="AC484" s="133"/>
      <c r="AD484" s="133"/>
      <c r="AJ484" s="296"/>
    </row>
    <row r="485" spans="9:36" s="114" customFormat="1" ht="12" customHeight="1" x14ac:dyDescent="0.2">
      <c r="I485" s="112"/>
      <c r="J485" s="133"/>
      <c r="AC485" s="133"/>
      <c r="AD485" s="133"/>
      <c r="AJ485" s="296"/>
    </row>
    <row r="486" spans="9:36" s="114" customFormat="1" ht="12" customHeight="1" x14ac:dyDescent="0.2">
      <c r="I486" s="112"/>
      <c r="J486" s="133"/>
      <c r="AC486" s="133"/>
      <c r="AD486" s="133"/>
      <c r="AJ486" s="296"/>
    </row>
    <row r="487" spans="9:36" s="114" customFormat="1" ht="12" customHeight="1" x14ac:dyDescent="0.2">
      <c r="I487" s="112"/>
      <c r="J487" s="133"/>
      <c r="AC487" s="133"/>
      <c r="AD487" s="133"/>
      <c r="AJ487" s="296"/>
    </row>
    <row r="488" spans="9:36" s="114" customFormat="1" ht="12" customHeight="1" x14ac:dyDescent="0.2">
      <c r="I488" s="112"/>
      <c r="J488" s="133"/>
      <c r="AC488" s="133"/>
      <c r="AD488" s="133"/>
      <c r="AJ488" s="296"/>
    </row>
    <row r="489" spans="9:36" s="114" customFormat="1" ht="12" customHeight="1" x14ac:dyDescent="0.2">
      <c r="I489" s="112"/>
      <c r="J489" s="133"/>
      <c r="AC489" s="133"/>
      <c r="AD489" s="133"/>
      <c r="AJ489" s="296"/>
    </row>
    <row r="490" spans="9:36" s="114" customFormat="1" ht="12" customHeight="1" x14ac:dyDescent="0.2">
      <c r="I490" s="112"/>
      <c r="J490" s="133"/>
      <c r="AC490" s="133"/>
      <c r="AD490" s="133"/>
      <c r="AJ490" s="296"/>
    </row>
    <row r="491" spans="9:36" s="114" customFormat="1" ht="12" customHeight="1" x14ac:dyDescent="0.2">
      <c r="I491" s="112"/>
      <c r="J491" s="133"/>
      <c r="AC491" s="133"/>
      <c r="AD491" s="133"/>
      <c r="AJ491" s="296"/>
    </row>
    <row r="492" spans="9:36" s="114" customFormat="1" ht="12" customHeight="1" x14ac:dyDescent="0.2">
      <c r="I492" s="112"/>
      <c r="J492" s="133"/>
      <c r="AC492" s="133"/>
      <c r="AD492" s="133"/>
      <c r="AJ492" s="296"/>
    </row>
    <row r="494" spans="9:36" s="114" customFormat="1" ht="12" customHeight="1" x14ac:dyDescent="0.2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2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2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2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2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2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2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2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2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2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2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2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2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2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2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2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2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2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2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2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2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2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2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2">
      <c r="I518" s="112"/>
      <c r="J518" s="133"/>
      <c r="AC518" s="133"/>
      <c r="AD518" s="133"/>
      <c r="AJ518" s="296"/>
    </row>
    <row r="519" spans="9:36" s="114" customFormat="1" ht="12" customHeight="1" x14ac:dyDescent="0.2">
      <c r="I519" s="112"/>
      <c r="J519" s="133"/>
      <c r="AC519" s="133"/>
      <c r="AD519" s="133"/>
      <c r="AJ519" s="296"/>
    </row>
    <row r="520" spans="9:36" s="114" customFormat="1" ht="12" customHeight="1" x14ac:dyDescent="0.2">
      <c r="I520" s="112"/>
      <c r="J520" s="133"/>
      <c r="AC520" s="133"/>
      <c r="AD520" s="133"/>
      <c r="AJ520" s="296"/>
    </row>
    <row r="521" spans="9:36" s="114" customFormat="1" ht="12" customHeight="1" x14ac:dyDescent="0.2">
      <c r="I521" s="112"/>
      <c r="J521" s="133"/>
      <c r="AC521" s="133"/>
      <c r="AD521" s="133"/>
      <c r="AJ521" s="296"/>
    </row>
    <row r="522" spans="9:36" s="114" customFormat="1" ht="12" customHeight="1" x14ac:dyDescent="0.2">
      <c r="I522" s="112"/>
      <c r="J522" s="133"/>
      <c r="AC522" s="133"/>
      <c r="AD522" s="133"/>
      <c r="AJ522" s="296"/>
    </row>
    <row r="523" spans="9:36" s="114" customFormat="1" ht="12" customHeight="1" x14ac:dyDescent="0.2">
      <c r="I523" s="112"/>
      <c r="J523" s="133"/>
      <c r="AC523" s="133"/>
      <c r="AD523" s="133"/>
      <c r="AJ523" s="296"/>
    </row>
    <row r="524" spans="9:36" s="114" customFormat="1" ht="12" customHeight="1" x14ac:dyDescent="0.2">
      <c r="I524" s="112"/>
      <c r="J524" s="133"/>
      <c r="AC524" s="133"/>
      <c r="AD524" s="133"/>
      <c r="AJ524" s="296"/>
    </row>
    <row r="525" spans="9:36" s="114" customFormat="1" ht="12" customHeight="1" x14ac:dyDescent="0.2">
      <c r="I525" s="112"/>
      <c r="J525" s="133"/>
      <c r="AC525" s="133"/>
      <c r="AD525" s="133"/>
      <c r="AJ525" s="296"/>
    </row>
    <row r="526" spans="9:36" s="114" customFormat="1" ht="12" customHeight="1" x14ac:dyDescent="0.2">
      <c r="I526" s="112"/>
      <c r="J526" s="133"/>
      <c r="AC526" s="133"/>
      <c r="AD526" s="133"/>
      <c r="AJ526" s="296"/>
    </row>
    <row r="527" spans="9:36" s="114" customFormat="1" ht="12" customHeight="1" x14ac:dyDescent="0.2">
      <c r="I527" s="112"/>
      <c r="J527" s="133"/>
      <c r="AC527" s="133"/>
      <c r="AD527" s="133"/>
      <c r="AJ527" s="296"/>
    </row>
    <row r="528" spans="9:36" s="114" customFormat="1" ht="12" customHeight="1" x14ac:dyDescent="0.2">
      <c r="I528" s="112"/>
      <c r="J528" s="133"/>
      <c r="AC528" s="133"/>
      <c r="AD528" s="133"/>
      <c r="AJ528" s="296"/>
    </row>
    <row r="529" spans="9:36" s="114" customFormat="1" ht="12" customHeight="1" x14ac:dyDescent="0.2">
      <c r="I529" s="112"/>
      <c r="J529" s="133"/>
      <c r="AC529" s="133"/>
      <c r="AD529" s="133"/>
      <c r="AJ529" s="296"/>
    </row>
    <row r="530" spans="9:36" s="114" customFormat="1" ht="12" customHeight="1" x14ac:dyDescent="0.2">
      <c r="I530" s="112"/>
      <c r="J530" s="133"/>
      <c r="AC530" s="133"/>
      <c r="AD530" s="133"/>
      <c r="AJ530" s="296"/>
    </row>
    <row r="531" spans="9:36" s="114" customFormat="1" ht="12" customHeight="1" x14ac:dyDescent="0.2">
      <c r="I531" s="112"/>
      <c r="J531" s="133"/>
      <c r="AC531" s="133"/>
      <c r="AD531" s="133"/>
      <c r="AJ531" s="296"/>
    </row>
    <row r="532" spans="9:36" s="114" customFormat="1" ht="12" customHeight="1" x14ac:dyDescent="0.2">
      <c r="I532" s="112"/>
      <c r="J532" s="133"/>
      <c r="AC532" s="133"/>
      <c r="AD532" s="133"/>
      <c r="AJ532" s="296"/>
    </row>
    <row r="533" spans="9:36" s="114" customFormat="1" ht="12" customHeight="1" x14ac:dyDescent="0.2">
      <c r="I533" s="112"/>
      <c r="J533" s="133"/>
      <c r="AC533" s="133"/>
      <c r="AD533" s="133"/>
      <c r="AJ533" s="296"/>
    </row>
    <row r="534" spans="9:36" s="114" customFormat="1" ht="12" customHeight="1" x14ac:dyDescent="0.2">
      <c r="I534" s="112"/>
      <c r="J534" s="133"/>
      <c r="AC534" s="133"/>
      <c r="AD534" s="133"/>
      <c r="AJ534" s="296"/>
    </row>
    <row r="535" spans="9:36" s="114" customFormat="1" ht="12" customHeight="1" x14ac:dyDescent="0.2">
      <c r="I535" s="112"/>
      <c r="J535" s="133"/>
      <c r="AC535" s="133"/>
      <c r="AD535" s="133"/>
      <c r="AJ535" s="296"/>
    </row>
    <row r="536" spans="9:36" s="114" customFormat="1" ht="12" customHeight="1" x14ac:dyDescent="0.2">
      <c r="I536" s="112"/>
      <c r="J536" s="133"/>
      <c r="AC536" s="133"/>
      <c r="AD536" s="133"/>
      <c r="AJ536" s="296"/>
    </row>
    <row r="537" spans="9:36" s="114" customFormat="1" ht="12" customHeight="1" x14ac:dyDescent="0.2">
      <c r="I537" s="112"/>
      <c r="J537" s="133"/>
      <c r="AC537" s="133"/>
      <c r="AD537" s="133"/>
      <c r="AJ537" s="296"/>
    </row>
    <row r="538" spans="9:36" s="114" customFormat="1" ht="12" customHeight="1" x14ac:dyDescent="0.2">
      <c r="I538" s="112"/>
      <c r="J538" s="133"/>
      <c r="AC538" s="133"/>
      <c r="AD538" s="133"/>
      <c r="AJ538" s="296"/>
    </row>
    <row r="539" spans="9:36" s="114" customFormat="1" ht="12" customHeight="1" x14ac:dyDescent="0.2">
      <c r="I539" s="112"/>
      <c r="J539" s="133"/>
      <c r="AC539" s="133"/>
      <c r="AD539" s="133"/>
      <c r="AJ539" s="296"/>
    </row>
    <row r="540" spans="9:36" s="114" customFormat="1" ht="12" customHeight="1" x14ac:dyDescent="0.2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/>
    <hyperlink ref="A247" r:id="rId2" display="http://www.bankofengland.co.uk/statistics/Pages/iadb/notesiadb/consolidated_foreign_claims.aspx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40"/>
  <sheetViews>
    <sheetView showGridLines="0" tabSelected="1" workbookViewId="0"/>
  </sheetViews>
  <sheetFormatPr defaultColWidth="8" defaultRowHeight="12.75" x14ac:dyDescent="0.2"/>
  <cols>
    <col min="1" max="1" width="8" style="4" customWidth="1"/>
    <col min="2" max="2" width="9.5" style="4" customWidth="1"/>
    <col min="3" max="3" width="8.5" style="4" customWidth="1"/>
    <col min="4" max="4" width="1.875" style="5" customWidth="1"/>
    <col min="5" max="5" width="8.5" style="4" customWidth="1"/>
    <col min="6" max="6" width="1.75" style="5" customWidth="1"/>
    <col min="7" max="7" width="8.5" style="4" customWidth="1"/>
    <col min="8" max="8" width="1.375" style="5" customWidth="1"/>
    <col min="9" max="9" width="8.5" style="4" customWidth="1"/>
    <col min="10" max="10" width="1.375" style="5" customWidth="1"/>
    <col min="11" max="11" width="8.5" style="4" customWidth="1"/>
    <col min="12" max="12" width="1.375" style="5" customWidth="1"/>
    <col min="13" max="13" width="8.5" style="4" customWidth="1"/>
    <col min="14" max="14" width="13.25" style="4" customWidth="1"/>
    <col min="15" max="15" width="1.25" style="5" customWidth="1"/>
    <col min="16" max="16" width="2.5" style="4" customWidth="1"/>
    <col min="17" max="17" width="14.625" style="4" bestFit="1" customWidth="1"/>
    <col min="18" max="16384" width="8" style="4"/>
  </cols>
  <sheetData>
    <row r="1" spans="1:17" x14ac:dyDescent="0.2">
      <c r="A1" s="398" t="s">
        <v>1863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16"/>
    </row>
    <row r="2" spans="1:17" x14ac:dyDescent="0.2">
      <c r="A2" s="375" t="s">
        <v>124</v>
      </c>
      <c r="B2" s="366"/>
      <c r="C2" s="366"/>
      <c r="D2" s="367"/>
      <c r="E2" s="366"/>
      <c r="F2" s="367"/>
      <c r="G2" s="366"/>
      <c r="H2" s="367"/>
      <c r="I2" s="366"/>
      <c r="J2" s="367"/>
      <c r="K2" s="366"/>
      <c r="L2" s="367"/>
      <c r="M2" s="366"/>
      <c r="N2" s="366"/>
    </row>
    <row r="3" spans="1:17" x14ac:dyDescent="0.2">
      <c r="A3" s="375" t="s">
        <v>125</v>
      </c>
      <c r="B3" s="366"/>
      <c r="C3" s="366"/>
      <c r="D3" s="367"/>
      <c r="E3" s="366"/>
      <c r="F3" s="367"/>
      <c r="G3" s="366"/>
      <c r="H3" s="367"/>
      <c r="I3" s="366"/>
      <c r="J3" s="367"/>
      <c r="K3" s="366"/>
      <c r="L3" s="367"/>
      <c r="M3" s="366"/>
      <c r="N3" s="366"/>
    </row>
    <row r="4" spans="1:17" s="8" customFormat="1" ht="14.25" customHeight="1" x14ac:dyDescent="0.15">
      <c r="A4" s="365"/>
      <c r="B4" s="376"/>
      <c r="C4" s="416" t="s">
        <v>503</v>
      </c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377"/>
      <c r="O4" s="7"/>
    </row>
    <row r="5" spans="1:17" s="8" customFormat="1" ht="14.25" hidden="1" customHeight="1" x14ac:dyDescent="0.15">
      <c r="A5" s="365"/>
      <c r="B5" s="376"/>
      <c r="C5" s="378" t="s">
        <v>164</v>
      </c>
      <c r="D5" s="403"/>
      <c r="E5" s="403" t="s">
        <v>181</v>
      </c>
      <c r="F5" s="403"/>
      <c r="G5" s="403" t="s">
        <v>200</v>
      </c>
      <c r="H5" s="403"/>
      <c r="I5" s="403" t="s">
        <v>96</v>
      </c>
      <c r="J5" s="403"/>
      <c r="K5" s="403" t="s">
        <v>313</v>
      </c>
      <c r="L5" s="403"/>
      <c r="M5" s="403" t="s">
        <v>74</v>
      </c>
      <c r="N5" s="403" t="s">
        <v>101</v>
      </c>
      <c r="O5" s="7"/>
    </row>
    <row r="6" spans="1:17" ht="13.5" customHeight="1" x14ac:dyDescent="0.2">
      <c r="A6" s="363"/>
      <c r="B6" s="379" t="s">
        <v>117</v>
      </c>
      <c r="C6" s="417" t="s">
        <v>119</v>
      </c>
      <c r="D6" s="380"/>
      <c r="E6" s="417" t="s">
        <v>126</v>
      </c>
      <c r="F6" s="380"/>
      <c r="G6" s="419" t="s">
        <v>120</v>
      </c>
      <c r="H6" s="419"/>
      <c r="I6" s="419"/>
      <c r="J6" s="419"/>
      <c r="K6" s="419"/>
      <c r="L6" s="419"/>
      <c r="M6" s="419"/>
      <c r="N6" s="418" t="s">
        <v>115</v>
      </c>
      <c r="O6" s="9"/>
    </row>
    <row r="7" spans="1:17" ht="34.15" customHeight="1" x14ac:dyDescent="0.2">
      <c r="A7" s="363"/>
      <c r="B7" s="379"/>
      <c r="C7" s="417"/>
      <c r="D7" s="381"/>
      <c r="E7" s="417"/>
      <c r="F7" s="381"/>
      <c r="G7" s="404" t="s">
        <v>121</v>
      </c>
      <c r="H7" s="382"/>
      <c r="I7" s="404" t="s">
        <v>327</v>
      </c>
      <c r="J7" s="382"/>
      <c r="K7" s="404" t="s">
        <v>328</v>
      </c>
      <c r="L7" s="382"/>
      <c r="M7" s="404" t="s">
        <v>329</v>
      </c>
      <c r="N7" s="418"/>
      <c r="O7" s="9"/>
    </row>
    <row r="8" spans="1:17" s="8" customFormat="1" ht="4.5" customHeight="1" x14ac:dyDescent="0.15">
      <c r="A8" s="383"/>
      <c r="B8" s="368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10"/>
    </row>
    <row r="9" spans="1:17" ht="8.25" customHeight="1" x14ac:dyDescent="0.2">
      <c r="A9" s="385"/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86"/>
      <c r="O9" s="11"/>
    </row>
    <row r="10" spans="1:17" s="8" customFormat="1" ht="15" customHeight="1" x14ac:dyDescent="0.15">
      <c r="A10" s="368" t="s">
        <v>122</v>
      </c>
      <c r="B10" s="364"/>
      <c r="C10" s="387">
        <v>2093.3560000000002</v>
      </c>
      <c r="D10" s="387"/>
      <c r="E10" s="387">
        <v>727.35599999999999</v>
      </c>
      <c r="F10" s="387"/>
      <c r="G10" s="387">
        <v>28.123000000000001</v>
      </c>
      <c r="H10" s="387"/>
      <c r="I10" s="387">
        <v>68.515000000000001</v>
      </c>
      <c r="J10" s="387"/>
      <c r="K10" s="387">
        <v>159.10499999999999</v>
      </c>
      <c r="L10" s="387"/>
      <c r="M10" s="387">
        <v>511.80200000000002</v>
      </c>
      <c r="N10" s="388">
        <v>3642.6769999999997</v>
      </c>
      <c r="O10" s="115"/>
      <c r="P10" s="14"/>
      <c r="Q10" s="15"/>
    </row>
    <row r="11" spans="1:17" s="8" customFormat="1" ht="15" customHeight="1" x14ac:dyDescent="0.15">
      <c r="A11" s="368" t="s">
        <v>113</v>
      </c>
      <c r="B11" s="364"/>
      <c r="C11" s="387">
        <v>1.7809999999999999</v>
      </c>
      <c r="D11" s="387"/>
      <c r="E11" s="387">
        <v>-24.084</v>
      </c>
      <c r="F11" s="387"/>
      <c r="G11" s="387">
        <v>-1.151</v>
      </c>
      <c r="H11" s="387"/>
      <c r="I11" s="387">
        <v>-0.109</v>
      </c>
      <c r="J11" s="387"/>
      <c r="K11" s="387">
        <v>-11.571</v>
      </c>
      <c r="L11" s="387"/>
      <c r="M11" s="387">
        <v>16.324000000000002</v>
      </c>
      <c r="N11" s="388">
        <v>-18.276</v>
      </c>
      <c r="O11" s="115"/>
      <c r="P11" s="14"/>
      <c r="Q11" s="15"/>
    </row>
    <row r="12" spans="1:17" s="8" customFormat="1" ht="15" customHeight="1" x14ac:dyDescent="0.15">
      <c r="A12" s="368" t="s">
        <v>123</v>
      </c>
      <c r="B12" s="364"/>
      <c r="C12" s="387">
        <v>2095.1370000000002</v>
      </c>
      <c r="D12" s="389"/>
      <c r="E12" s="387">
        <v>703.27200000000005</v>
      </c>
      <c r="F12" s="390"/>
      <c r="G12" s="387">
        <v>26.972000000000001</v>
      </c>
      <c r="H12" s="387"/>
      <c r="I12" s="387">
        <v>68.405000000000001</v>
      </c>
      <c r="J12" s="387"/>
      <c r="K12" s="387">
        <v>147.53399999999999</v>
      </c>
      <c r="L12" s="387"/>
      <c r="M12" s="387">
        <v>528.125</v>
      </c>
      <c r="N12" s="388">
        <v>3624.4009999999998</v>
      </c>
      <c r="O12" s="115"/>
      <c r="P12" s="14"/>
      <c r="Q12" s="15"/>
    </row>
    <row r="13" spans="1:17" x14ac:dyDescent="0.2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" customHeight="1" x14ac:dyDescent="0.2">
      <c r="A14" s="414" t="s">
        <v>1864</v>
      </c>
      <c r="B14" s="414"/>
      <c r="C14" s="414"/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414"/>
    </row>
    <row r="15" spans="1:17" ht="21.6" customHeight="1" x14ac:dyDescent="0.2">
      <c r="A15" s="414"/>
      <c r="B15" s="414"/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</row>
    <row r="16" spans="1:17" x14ac:dyDescent="0.2">
      <c r="A16" s="400"/>
      <c r="B16" s="400"/>
      <c r="C16" s="400"/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00"/>
    </row>
    <row r="17" spans="1:15" x14ac:dyDescent="0.2">
      <c r="A17" s="408" t="s">
        <v>1865</v>
      </c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</row>
    <row r="18" spans="1:15" x14ac:dyDescent="0.2">
      <c r="A18" s="402"/>
      <c r="B18" s="402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</row>
    <row r="19" spans="1:15" ht="12.75" customHeight="1" x14ac:dyDescent="0.2">
      <c r="A19" s="408" t="s">
        <v>1866</v>
      </c>
      <c r="B19" s="401"/>
      <c r="C19" s="401"/>
      <c r="D19" s="401"/>
      <c r="E19" s="401"/>
      <c r="F19" s="401"/>
      <c r="G19" s="401"/>
      <c r="H19" s="401"/>
      <c r="I19" s="401"/>
      <c r="J19" s="401"/>
      <c r="K19" s="401"/>
      <c r="L19" s="401"/>
      <c r="M19" s="401"/>
      <c r="N19" s="401"/>
    </row>
    <row r="20" spans="1:15" x14ac:dyDescent="0.2">
      <c r="A20" s="401"/>
      <c r="B20" s="401"/>
      <c r="C20" s="401"/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</row>
    <row r="21" spans="1:15" x14ac:dyDescent="0.2">
      <c r="C21" s="399"/>
      <c r="D21" s="399"/>
      <c r="E21" s="399"/>
      <c r="F21" s="399"/>
      <c r="G21" s="399"/>
      <c r="H21" s="399"/>
      <c r="I21" s="399"/>
      <c r="J21" s="399"/>
      <c r="K21" s="399"/>
      <c r="L21" s="399"/>
      <c r="M21" s="399"/>
      <c r="N21" s="399"/>
    </row>
    <row r="22" spans="1:15" x14ac:dyDescent="0.2"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399"/>
    </row>
    <row r="23" spans="1:15" x14ac:dyDescent="0.2">
      <c r="C23" s="399"/>
      <c r="D23" s="399"/>
      <c r="E23" s="399"/>
      <c r="F23" s="399"/>
      <c r="G23" s="399"/>
      <c r="H23" s="399"/>
      <c r="I23" s="399"/>
      <c r="J23" s="399"/>
      <c r="K23" s="399"/>
      <c r="L23" s="399"/>
      <c r="M23" s="399"/>
      <c r="N23" s="399"/>
    </row>
    <row r="24" spans="1:15" ht="15" customHeight="1" x14ac:dyDescent="0.2">
      <c r="A24" s="409"/>
      <c r="B24" s="409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</row>
    <row r="25" spans="1:15" ht="13.5" customHeight="1" x14ac:dyDescent="0.2">
      <c r="A25" s="409"/>
      <c r="B25" s="409"/>
      <c r="C25" s="409"/>
      <c r="D25" s="409"/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</row>
    <row r="26" spans="1:15" ht="12.75" customHeight="1" x14ac:dyDescent="0.2">
      <c r="A26" s="409"/>
      <c r="B26" s="409"/>
      <c r="C26" s="409"/>
      <c r="D26" s="409"/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</row>
    <row r="29" spans="1:15" x14ac:dyDescent="0.2">
      <c r="G29" s="412"/>
    </row>
    <row r="30" spans="1:15" ht="15" customHeight="1" x14ac:dyDescent="0.2">
      <c r="G30" s="411"/>
    </row>
    <row r="31" spans="1:15" ht="13.5" customHeight="1" x14ac:dyDescent="0.2">
      <c r="B31" s="407"/>
      <c r="G31" s="406"/>
    </row>
    <row r="32" spans="1:15" ht="15" x14ac:dyDescent="0.2">
      <c r="B32" s="406"/>
      <c r="C32" s="13"/>
      <c r="G32" s="410"/>
    </row>
    <row r="33" spans="2:15" x14ac:dyDescent="0.2">
      <c r="G33" s="406"/>
    </row>
    <row r="34" spans="2:15" ht="15" x14ac:dyDescent="0.2">
      <c r="B34" s="406"/>
      <c r="G34" s="410"/>
    </row>
    <row r="39" spans="2:15" x14ac:dyDescent="0.2"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</row>
    <row r="40" spans="2:15" x14ac:dyDescent="0.2">
      <c r="B40" s="415"/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415"/>
    </row>
  </sheetData>
  <mergeCells count="7">
    <mergeCell ref="A14:N15"/>
    <mergeCell ref="B39:O40"/>
    <mergeCell ref="C4:M4"/>
    <mergeCell ref="C6:C7"/>
    <mergeCell ref="E6:E7"/>
    <mergeCell ref="N6:N7"/>
    <mergeCell ref="G6:M6"/>
  </mergeCells>
  <phoneticPr fontId="12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5"/>
  <sheetViews>
    <sheetView topLeftCell="B1" zoomScaleNormal="100" workbookViewId="0">
      <selection activeCell="B1" sqref="B1"/>
    </sheetView>
  </sheetViews>
  <sheetFormatPr defaultColWidth="9" defaultRowHeight="12.75" x14ac:dyDescent="0.2"/>
  <cols>
    <col min="1" max="1" width="0" style="341" hidden="1" customWidth="1"/>
    <col min="2" max="2" width="12.875" style="311" customWidth="1"/>
    <col min="3" max="3" width="11.37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8" x14ac:dyDescent="0.25">
      <c r="B1" s="360" t="s">
        <v>365</v>
      </c>
    </row>
    <row r="2" spans="1:18" x14ac:dyDescent="0.2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x14ac:dyDescent="0.2">
      <c r="B3" s="350" t="s">
        <v>1852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1:18" x14ac:dyDescent="0.2">
      <c r="B4" s="350" t="s">
        <v>1867</v>
      </c>
      <c r="C4" s="307"/>
      <c r="D4" s="405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.75" customHeight="1" x14ac:dyDescent="0.2">
      <c r="B5" s="307"/>
      <c r="C5" s="307"/>
      <c r="D5" s="319"/>
      <c r="E5" s="302"/>
      <c r="F5" s="423" t="s">
        <v>1838</v>
      </c>
      <c r="G5" s="423"/>
      <c r="H5" s="423"/>
      <c r="I5" s="302"/>
      <c r="J5" s="423" t="s">
        <v>357</v>
      </c>
      <c r="K5" s="423"/>
      <c r="L5" s="423"/>
      <c r="M5" s="423"/>
      <c r="N5" s="423"/>
      <c r="O5" s="423"/>
      <c r="P5" s="423"/>
      <c r="Q5" s="423"/>
      <c r="R5" s="423"/>
    </row>
    <row r="6" spans="1:18" x14ac:dyDescent="0.2">
      <c r="B6" s="321"/>
      <c r="C6" s="321"/>
      <c r="D6" s="316" t="s">
        <v>115</v>
      </c>
      <c r="E6" s="313"/>
      <c r="F6" s="314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x14ac:dyDescent="0.2">
      <c r="A7" s="341">
        <v>1</v>
      </c>
      <c r="B7" s="420" t="s">
        <v>244</v>
      </c>
      <c r="C7" s="342" t="s">
        <v>63</v>
      </c>
      <c r="D7" s="391">
        <v>43.332000000000001</v>
      </c>
      <c r="E7" s="391"/>
      <c r="F7" s="391">
        <v>27.510999999999999</v>
      </c>
      <c r="G7" s="391"/>
      <c r="H7" s="391">
        <v>15.821</v>
      </c>
      <c r="I7" s="391"/>
      <c r="J7" s="391">
        <v>14.278</v>
      </c>
      <c r="K7" s="391"/>
      <c r="L7" s="391">
        <v>9.7170000000000005</v>
      </c>
      <c r="M7" s="391">
        <v>15.042999999999999</v>
      </c>
      <c r="N7" s="391"/>
      <c r="O7" s="391">
        <v>1.36</v>
      </c>
      <c r="P7" s="391"/>
      <c r="Q7" s="391">
        <v>2.9359999999999999</v>
      </c>
      <c r="R7" s="334"/>
    </row>
    <row r="8" spans="1:18" x14ac:dyDescent="0.2">
      <c r="A8" s="341">
        <v>2</v>
      </c>
      <c r="B8" s="421"/>
      <c r="C8" s="342" t="s">
        <v>254</v>
      </c>
      <c r="D8" s="391">
        <v>13.989000000000001</v>
      </c>
      <c r="E8" s="391"/>
      <c r="F8" s="391">
        <v>15.214</v>
      </c>
      <c r="G8" s="391"/>
      <c r="H8" s="391">
        <v>-1.226</v>
      </c>
      <c r="I8" s="391"/>
      <c r="J8" s="391">
        <v>2.492</v>
      </c>
      <c r="K8" s="391"/>
      <c r="L8" s="391">
        <v>10.534000000000001</v>
      </c>
      <c r="M8" s="391">
        <v>1.139</v>
      </c>
      <c r="N8" s="391"/>
      <c r="O8" s="391">
        <v>-2.8</v>
      </c>
      <c r="P8" s="391"/>
      <c r="Q8" s="391">
        <v>2.625</v>
      </c>
      <c r="R8" s="334"/>
    </row>
    <row r="9" spans="1:18" x14ac:dyDescent="0.2">
      <c r="A9" s="341">
        <v>3</v>
      </c>
      <c r="B9" s="421"/>
      <c r="C9" s="342" t="s">
        <v>251</v>
      </c>
      <c r="D9" s="391">
        <v>5.4009999999999998</v>
      </c>
      <c r="E9" s="391"/>
      <c r="F9" s="391">
        <v>3.387</v>
      </c>
      <c r="G9" s="391"/>
      <c r="H9" s="391">
        <v>2.0129999999999999</v>
      </c>
      <c r="I9" s="391"/>
      <c r="J9" s="391">
        <v>0.32300000000000001</v>
      </c>
      <c r="K9" s="391"/>
      <c r="L9" s="391">
        <v>1.1140000000000001</v>
      </c>
      <c r="M9" s="391">
        <v>3.3090000000000002</v>
      </c>
      <c r="N9" s="391"/>
      <c r="O9" s="391">
        <v>0.42599999999999999</v>
      </c>
      <c r="P9" s="391"/>
      <c r="Q9" s="391">
        <v>0.23</v>
      </c>
      <c r="R9" s="334"/>
    </row>
    <row r="10" spans="1:18" x14ac:dyDescent="0.2">
      <c r="A10" s="341">
        <v>4</v>
      </c>
      <c r="B10" s="421"/>
      <c r="C10" s="342" t="s">
        <v>214</v>
      </c>
      <c r="D10" s="391">
        <v>4.0279999999999996</v>
      </c>
      <c r="E10" s="391"/>
      <c r="F10" s="391">
        <v>1.3680000000000001</v>
      </c>
      <c r="G10" s="391"/>
      <c r="H10" s="391">
        <v>2.661</v>
      </c>
      <c r="I10" s="391"/>
      <c r="J10" s="391">
        <v>0.496</v>
      </c>
      <c r="K10" s="391"/>
      <c r="L10" s="391">
        <v>2.3180000000000001</v>
      </c>
      <c r="M10" s="391">
        <v>-0.64100000000000001</v>
      </c>
      <c r="N10" s="391"/>
      <c r="O10" s="391">
        <v>1.2769999999999999</v>
      </c>
      <c r="P10" s="391"/>
      <c r="Q10" s="391">
        <v>0.57899999999999996</v>
      </c>
      <c r="R10" s="334"/>
    </row>
    <row r="11" spans="1:18" x14ac:dyDescent="0.2">
      <c r="A11" s="341">
        <v>5</v>
      </c>
      <c r="B11" s="422"/>
      <c r="C11" s="343" t="s">
        <v>260</v>
      </c>
      <c r="D11" s="392">
        <v>1.9870000000000001</v>
      </c>
      <c r="E11" s="392"/>
      <c r="F11" s="392">
        <v>2.7759999999999998</v>
      </c>
      <c r="G11" s="392"/>
      <c r="H11" s="392">
        <v>-0.79</v>
      </c>
      <c r="I11" s="392"/>
      <c r="J11" s="392">
        <v>1.0999999999999999E-2</v>
      </c>
      <c r="K11" s="392"/>
      <c r="L11" s="392">
        <v>-1.5389999999999999</v>
      </c>
      <c r="M11" s="392">
        <v>3.395</v>
      </c>
      <c r="N11" s="392"/>
      <c r="O11" s="392">
        <v>0.10100000000000001</v>
      </c>
      <c r="P11" s="392"/>
      <c r="Q11" s="392">
        <v>1.9E-2</v>
      </c>
      <c r="R11" s="334"/>
    </row>
    <row r="12" spans="1:18" x14ac:dyDescent="0.2">
      <c r="A12" s="341">
        <v>1</v>
      </c>
      <c r="B12" s="424" t="s">
        <v>257</v>
      </c>
      <c r="C12" s="342" t="s">
        <v>215</v>
      </c>
      <c r="D12" s="391">
        <v>-8.7590000000000003</v>
      </c>
      <c r="E12" s="391"/>
      <c r="F12" s="391">
        <v>2.2829999999999999</v>
      </c>
      <c r="G12" s="391"/>
      <c r="H12" s="391">
        <v>-11.042999999999999</v>
      </c>
      <c r="I12" s="391"/>
      <c r="J12" s="391">
        <v>0.28100000000000003</v>
      </c>
      <c r="K12" s="391"/>
      <c r="L12" s="391">
        <v>-9.7889999999999997</v>
      </c>
      <c r="M12" s="391">
        <v>0.69099999999999995</v>
      </c>
      <c r="N12" s="391"/>
      <c r="O12" s="391">
        <v>-1.4E-2</v>
      </c>
      <c r="P12" s="391"/>
      <c r="Q12" s="391">
        <v>7.0999999999999994E-2</v>
      </c>
      <c r="R12" s="334"/>
    </row>
    <row r="13" spans="1:18" x14ac:dyDescent="0.2">
      <c r="A13" s="341">
        <v>2</v>
      </c>
      <c r="B13" s="421"/>
      <c r="C13" s="342" t="s">
        <v>248</v>
      </c>
      <c r="D13" s="391">
        <v>-4.3140000000000001</v>
      </c>
      <c r="E13" s="391"/>
      <c r="F13" s="391">
        <v>-4.0570000000000004</v>
      </c>
      <c r="G13" s="391"/>
      <c r="H13" s="391">
        <v>-0.25700000000000001</v>
      </c>
      <c r="I13" s="391"/>
      <c r="J13" s="391">
        <v>-1.6559999999999999</v>
      </c>
      <c r="K13" s="391"/>
      <c r="L13" s="391">
        <v>-2.2869999999999999</v>
      </c>
      <c r="M13" s="391">
        <v>-0.14799999999999999</v>
      </c>
      <c r="N13" s="391"/>
      <c r="O13" s="391">
        <v>-0.27400000000000002</v>
      </c>
      <c r="P13" s="391"/>
      <c r="Q13" s="391">
        <v>0.05</v>
      </c>
      <c r="R13" s="334"/>
    </row>
    <row r="14" spans="1:18" x14ac:dyDescent="0.2">
      <c r="A14" s="341">
        <v>3</v>
      </c>
      <c r="B14" s="421"/>
      <c r="C14" s="342" t="s">
        <v>4</v>
      </c>
      <c r="D14" s="391">
        <v>-2.1339999999999999</v>
      </c>
      <c r="E14" s="391"/>
      <c r="F14" s="391">
        <v>-2.0550000000000002</v>
      </c>
      <c r="G14" s="391"/>
      <c r="H14" s="391">
        <v>-7.9000000000000001E-2</v>
      </c>
      <c r="I14" s="391"/>
      <c r="J14" s="391">
        <v>-3.9E-2</v>
      </c>
      <c r="K14" s="391"/>
      <c r="L14" s="391">
        <v>-1.9910000000000001</v>
      </c>
      <c r="M14" s="391">
        <v>0.13200000000000001</v>
      </c>
      <c r="N14" s="391"/>
      <c r="O14" s="391">
        <v>-0.251</v>
      </c>
      <c r="P14" s="391"/>
      <c r="Q14" s="391">
        <v>1.4999999999999999E-2</v>
      </c>
      <c r="R14" s="334"/>
    </row>
    <row r="15" spans="1:18" x14ac:dyDescent="0.2">
      <c r="A15" s="341">
        <v>4</v>
      </c>
      <c r="B15" s="421"/>
      <c r="C15" s="342" t="s">
        <v>246</v>
      </c>
      <c r="D15" s="391">
        <v>-2.052</v>
      </c>
      <c r="E15" s="391"/>
      <c r="F15" s="391">
        <v>-2.258</v>
      </c>
      <c r="G15" s="391"/>
      <c r="H15" s="391">
        <v>0.20599999999999999</v>
      </c>
      <c r="I15" s="391"/>
      <c r="J15" s="391">
        <v>-6.774</v>
      </c>
      <c r="K15" s="391"/>
      <c r="L15" s="391">
        <v>-0.98199999999999998</v>
      </c>
      <c r="M15" s="391">
        <v>5.3849999999999998</v>
      </c>
      <c r="N15" s="391"/>
      <c r="O15" s="391">
        <v>0.40100000000000002</v>
      </c>
      <c r="P15" s="391"/>
      <c r="Q15" s="391">
        <v>-8.3000000000000004E-2</v>
      </c>
      <c r="R15" s="334"/>
    </row>
    <row r="16" spans="1:18" x14ac:dyDescent="0.2">
      <c r="A16" s="341">
        <v>5</v>
      </c>
      <c r="B16" s="421"/>
      <c r="C16" s="342" t="s">
        <v>41</v>
      </c>
      <c r="D16" s="391">
        <v>-1.391</v>
      </c>
      <c r="E16" s="391"/>
      <c r="F16" s="391">
        <v>-1.375</v>
      </c>
      <c r="G16" s="391"/>
      <c r="H16" s="391">
        <v>-1.6E-2</v>
      </c>
      <c r="I16" s="391"/>
      <c r="J16" s="391">
        <v>-1.889</v>
      </c>
      <c r="K16" s="391"/>
      <c r="L16" s="391">
        <v>0.42299999999999999</v>
      </c>
      <c r="M16" s="391">
        <v>0.16</v>
      </c>
      <c r="N16" s="391"/>
      <c r="O16" s="391">
        <v>-9.2999999999999999E-2</v>
      </c>
      <c r="P16" s="391"/>
      <c r="Q16" s="391">
        <v>8.9999999999999993E-3</v>
      </c>
      <c r="R16" s="334"/>
    </row>
    <row r="17" spans="1:18" x14ac:dyDescent="0.2">
      <c r="B17" s="307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07"/>
    </row>
    <row r="18" spans="1:18" x14ac:dyDescent="0.2">
      <c r="B18" s="307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07"/>
    </row>
    <row r="19" spans="1:18" ht="14.25" customHeight="1" x14ac:dyDescent="0.2">
      <c r="B19" s="350" t="s">
        <v>1853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2">
      <c r="B20" s="350" t="s">
        <v>1868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x14ac:dyDescent="0.2">
      <c r="C21" s="307"/>
      <c r="D21" s="319"/>
      <c r="E21" s="302"/>
      <c r="F21" s="423" t="s">
        <v>1838</v>
      </c>
      <c r="G21" s="423"/>
      <c r="H21" s="423"/>
      <c r="I21" s="302"/>
      <c r="J21" s="423" t="s">
        <v>357</v>
      </c>
      <c r="K21" s="423"/>
      <c r="L21" s="423"/>
      <c r="M21" s="423"/>
      <c r="N21" s="423"/>
      <c r="O21" s="423"/>
      <c r="P21" s="423"/>
      <c r="Q21" s="423"/>
      <c r="R21" s="423"/>
    </row>
    <row r="22" spans="1:18" x14ac:dyDescent="0.2">
      <c r="B22" s="321"/>
      <c r="C22" s="321"/>
      <c r="D22" s="316" t="s">
        <v>115</v>
      </c>
      <c r="E22" s="313"/>
      <c r="F22" s="314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x14ac:dyDescent="0.2">
      <c r="A23" s="341">
        <v>1</v>
      </c>
      <c r="B23" s="420" t="s">
        <v>244</v>
      </c>
      <c r="C23" s="342" t="s">
        <v>63</v>
      </c>
      <c r="D23" s="391">
        <v>956.58</v>
      </c>
      <c r="E23" s="391"/>
      <c r="F23" s="391">
        <v>482.11200000000002</v>
      </c>
      <c r="G23" s="391"/>
      <c r="H23" s="391">
        <v>474.46800000000002</v>
      </c>
      <c r="I23" s="391"/>
      <c r="J23" s="391">
        <v>54.463000000000001</v>
      </c>
      <c r="K23" s="391"/>
      <c r="L23" s="391">
        <v>293.88799999999998</v>
      </c>
      <c r="M23" s="391">
        <v>435.79300000000001</v>
      </c>
      <c r="N23" s="391"/>
      <c r="O23" s="391">
        <v>122.788</v>
      </c>
      <c r="P23" s="391"/>
      <c r="Q23" s="391">
        <v>49.646999999999998</v>
      </c>
      <c r="R23" s="397"/>
    </row>
    <row r="24" spans="1:18" x14ac:dyDescent="0.2">
      <c r="A24" s="341">
        <v>2</v>
      </c>
      <c r="B24" s="421"/>
      <c r="C24" s="342" t="s">
        <v>254</v>
      </c>
      <c r="D24" s="391">
        <v>274.86399999999998</v>
      </c>
      <c r="E24" s="391"/>
      <c r="F24" s="391">
        <v>166.29599999999999</v>
      </c>
      <c r="G24" s="391"/>
      <c r="H24" s="391">
        <v>108.56699999999999</v>
      </c>
      <c r="I24" s="391"/>
      <c r="J24" s="391">
        <v>96.438000000000002</v>
      </c>
      <c r="K24" s="391"/>
      <c r="L24" s="391">
        <v>88.048000000000002</v>
      </c>
      <c r="M24" s="391">
        <v>29.199000000000002</v>
      </c>
      <c r="N24" s="391"/>
      <c r="O24" s="391">
        <v>40.314999999999998</v>
      </c>
      <c r="P24" s="391"/>
      <c r="Q24" s="391">
        <v>20.864000000000001</v>
      </c>
      <c r="R24" s="397"/>
    </row>
    <row r="25" spans="1:18" x14ac:dyDescent="0.2">
      <c r="A25" s="341">
        <v>3</v>
      </c>
      <c r="B25" s="421"/>
      <c r="C25" s="342" t="s">
        <v>251</v>
      </c>
      <c r="D25" s="391">
        <v>71.757999999999996</v>
      </c>
      <c r="E25" s="391"/>
      <c r="F25" s="391">
        <v>38.881</v>
      </c>
      <c r="G25" s="391"/>
      <c r="H25" s="391">
        <v>32.875999999999998</v>
      </c>
      <c r="I25" s="391"/>
      <c r="J25" s="391">
        <v>1.7649999999999999</v>
      </c>
      <c r="K25" s="391"/>
      <c r="L25" s="391">
        <v>8.4860000000000007</v>
      </c>
      <c r="M25" s="391">
        <v>26.039000000000001</v>
      </c>
      <c r="N25" s="391"/>
      <c r="O25" s="391">
        <v>15.065</v>
      </c>
      <c r="P25" s="391"/>
      <c r="Q25" s="391">
        <v>20.402999999999999</v>
      </c>
      <c r="R25" s="397"/>
    </row>
    <row r="26" spans="1:18" x14ac:dyDescent="0.2">
      <c r="A26" s="341">
        <v>4</v>
      </c>
      <c r="B26" s="421"/>
      <c r="C26" s="342" t="s">
        <v>214</v>
      </c>
      <c r="D26" s="391">
        <v>103.666</v>
      </c>
      <c r="E26" s="391"/>
      <c r="F26" s="391">
        <v>35.341999999999999</v>
      </c>
      <c r="G26" s="391"/>
      <c r="H26" s="391">
        <v>68.323999999999998</v>
      </c>
      <c r="I26" s="391"/>
      <c r="J26" s="391">
        <v>15.311999999999999</v>
      </c>
      <c r="K26" s="391"/>
      <c r="L26" s="391">
        <v>28.399000000000001</v>
      </c>
      <c r="M26" s="391">
        <v>12.081</v>
      </c>
      <c r="N26" s="391"/>
      <c r="O26" s="391">
        <v>25.693000000000001</v>
      </c>
      <c r="P26" s="391"/>
      <c r="Q26" s="391">
        <v>22.181000000000001</v>
      </c>
      <c r="R26" s="397"/>
    </row>
    <row r="27" spans="1:18" x14ac:dyDescent="0.2">
      <c r="A27" s="341">
        <v>5</v>
      </c>
      <c r="B27" s="422"/>
      <c r="C27" s="343" t="s">
        <v>260</v>
      </c>
      <c r="D27" s="392">
        <v>59.100999999999999</v>
      </c>
      <c r="E27" s="392"/>
      <c r="F27" s="392">
        <v>45.314</v>
      </c>
      <c r="G27" s="392"/>
      <c r="H27" s="392">
        <v>13.787000000000001</v>
      </c>
      <c r="I27" s="392"/>
      <c r="J27" s="392">
        <v>13.797000000000001</v>
      </c>
      <c r="K27" s="392"/>
      <c r="L27" s="392">
        <v>8.968</v>
      </c>
      <c r="M27" s="392">
        <v>18.817</v>
      </c>
      <c r="N27" s="392"/>
      <c r="O27" s="392">
        <v>15.214</v>
      </c>
      <c r="P27" s="392"/>
      <c r="Q27" s="392">
        <v>2.306</v>
      </c>
      <c r="R27" s="397"/>
    </row>
    <row r="28" spans="1:18" x14ac:dyDescent="0.2">
      <c r="A28" s="341">
        <v>1</v>
      </c>
      <c r="B28" s="424" t="s">
        <v>257</v>
      </c>
      <c r="C28" s="342" t="s">
        <v>215</v>
      </c>
      <c r="D28" s="391">
        <v>39.965000000000003</v>
      </c>
      <c r="E28" s="391"/>
      <c r="F28" s="391">
        <v>18.704999999999998</v>
      </c>
      <c r="G28" s="391"/>
      <c r="H28" s="391">
        <v>21.26</v>
      </c>
      <c r="I28" s="391"/>
      <c r="J28" s="391">
        <v>6.2759999999999998</v>
      </c>
      <c r="K28" s="391"/>
      <c r="L28" s="391">
        <v>22.928000000000001</v>
      </c>
      <c r="M28" s="391">
        <v>2.9220000000000002</v>
      </c>
      <c r="N28" s="391"/>
      <c r="O28" s="391">
        <v>6.1710000000000003</v>
      </c>
      <c r="P28" s="391"/>
      <c r="Q28" s="391">
        <v>1.667</v>
      </c>
      <c r="R28" s="397"/>
    </row>
    <row r="29" spans="1:18" x14ac:dyDescent="0.2">
      <c r="A29" s="341">
        <v>2</v>
      </c>
      <c r="B29" s="421"/>
      <c r="C29" s="342" t="s">
        <v>248</v>
      </c>
      <c r="D29" s="391">
        <v>21.7</v>
      </c>
      <c r="E29" s="391"/>
      <c r="F29" s="391">
        <v>20.602</v>
      </c>
      <c r="G29" s="391"/>
      <c r="H29" s="391">
        <v>1.0980000000000001</v>
      </c>
      <c r="I29" s="391"/>
      <c r="J29" s="391">
        <v>7.585</v>
      </c>
      <c r="K29" s="391"/>
      <c r="L29" s="391">
        <v>4.8609999999999998</v>
      </c>
      <c r="M29" s="391">
        <v>1.452</v>
      </c>
      <c r="N29" s="391"/>
      <c r="O29" s="391">
        <v>7.508</v>
      </c>
      <c r="P29" s="391"/>
      <c r="Q29" s="391">
        <v>0.29399999999999998</v>
      </c>
      <c r="R29" s="397"/>
    </row>
    <row r="30" spans="1:18" x14ac:dyDescent="0.2">
      <c r="A30" s="341">
        <v>3</v>
      </c>
      <c r="B30" s="421"/>
      <c r="C30" s="342" t="s">
        <v>4</v>
      </c>
      <c r="D30" s="391">
        <v>9.2370000000000001</v>
      </c>
      <c r="E30" s="391"/>
      <c r="F30" s="391">
        <v>9.0869999999999997</v>
      </c>
      <c r="G30" s="391"/>
      <c r="H30" s="391">
        <v>0.15</v>
      </c>
      <c r="I30" s="391"/>
      <c r="J30" s="391">
        <v>3.476</v>
      </c>
      <c r="K30" s="391"/>
      <c r="L30" s="391">
        <v>3.4590000000000001</v>
      </c>
      <c r="M30" s="391">
        <v>0.41199999999999998</v>
      </c>
      <c r="N30" s="391"/>
      <c r="O30" s="391">
        <v>1.732</v>
      </c>
      <c r="P30" s="391"/>
      <c r="Q30" s="391">
        <v>0.157</v>
      </c>
      <c r="R30" s="397"/>
    </row>
    <row r="31" spans="1:18" x14ac:dyDescent="0.2">
      <c r="A31" s="341">
        <v>4</v>
      </c>
      <c r="B31" s="421"/>
      <c r="C31" s="342" t="s">
        <v>246</v>
      </c>
      <c r="D31" s="391">
        <v>173.316</v>
      </c>
      <c r="E31" s="391"/>
      <c r="F31" s="391">
        <v>90.471000000000004</v>
      </c>
      <c r="G31" s="391"/>
      <c r="H31" s="391">
        <v>82.844999999999999</v>
      </c>
      <c r="I31" s="391"/>
      <c r="J31" s="391">
        <v>42.125</v>
      </c>
      <c r="K31" s="391"/>
      <c r="L31" s="391">
        <v>93.869</v>
      </c>
      <c r="M31" s="391">
        <v>13.065</v>
      </c>
      <c r="N31" s="391"/>
      <c r="O31" s="391">
        <v>19.145</v>
      </c>
      <c r="P31" s="391"/>
      <c r="Q31" s="391">
        <v>5.1120000000000001</v>
      </c>
      <c r="R31" s="397"/>
    </row>
    <row r="32" spans="1:18" x14ac:dyDescent="0.2">
      <c r="A32" s="341">
        <v>5</v>
      </c>
      <c r="B32" s="421"/>
      <c r="C32" s="342" t="s">
        <v>41</v>
      </c>
      <c r="D32" s="391">
        <v>11.058999999999999</v>
      </c>
      <c r="E32" s="391"/>
      <c r="F32" s="391">
        <v>10.895</v>
      </c>
      <c r="G32" s="391"/>
      <c r="H32" s="391">
        <v>0.16400000000000001</v>
      </c>
      <c r="I32" s="391"/>
      <c r="J32" s="391">
        <v>1.927</v>
      </c>
      <c r="K32" s="391"/>
      <c r="L32" s="391">
        <v>2.7069999999999999</v>
      </c>
      <c r="M32" s="391">
        <v>4.516</v>
      </c>
      <c r="N32" s="391"/>
      <c r="O32" s="391">
        <v>1.8520000000000001</v>
      </c>
      <c r="P32" s="391"/>
      <c r="Q32" s="391">
        <v>5.7000000000000002E-2</v>
      </c>
      <c r="R32" s="397"/>
    </row>
    <row r="33" spans="1:18" x14ac:dyDescent="0.2">
      <c r="C33" s="308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</row>
    <row r="35" spans="1:18" ht="12" x14ac:dyDescent="0.15">
      <c r="B35" s="425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</row>
    <row r="36" spans="1:18" ht="12" x14ac:dyDescent="0.15"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</row>
    <row r="37" spans="1:18" ht="12" x14ac:dyDescent="0.15">
      <c r="B37" s="425"/>
      <c r="C37" s="425"/>
      <c r="D37" s="425"/>
      <c r="E37" s="425"/>
      <c r="F37" s="425"/>
      <c r="G37" s="425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</row>
    <row r="38" spans="1:18" ht="12" x14ac:dyDescent="0.15">
      <c r="B38" s="425"/>
      <c r="C38" s="425"/>
      <c r="D38" s="425"/>
      <c r="E38" s="425"/>
      <c r="F38" s="425"/>
      <c r="G38" s="425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</row>
    <row r="41" spans="1:18" ht="12" x14ac:dyDescent="0.15">
      <c r="C41" s="311"/>
    </row>
    <row r="42" spans="1:18" ht="12" x14ac:dyDescent="0.15">
      <c r="C42" s="311"/>
    </row>
    <row r="43" spans="1:18" ht="12" x14ac:dyDescent="0.15">
      <c r="C43" s="311"/>
    </row>
    <row r="44" spans="1:18" ht="12" x14ac:dyDescent="0.15">
      <c r="C44" s="311"/>
    </row>
    <row r="45" spans="1:18" ht="12" x14ac:dyDescent="0.15">
      <c r="A45" s="341">
        <v>1</v>
      </c>
      <c r="C45" s="311"/>
    </row>
    <row r="46" spans="1:18" ht="12" x14ac:dyDescent="0.15">
      <c r="A46" s="341">
        <v>2</v>
      </c>
      <c r="C46" s="311"/>
    </row>
    <row r="47" spans="1:18" ht="12" x14ac:dyDescent="0.15">
      <c r="A47" s="341">
        <v>3</v>
      </c>
      <c r="C47" s="311"/>
    </row>
    <row r="48" spans="1:18" ht="12" x14ac:dyDescent="0.15">
      <c r="A48" s="341">
        <v>4</v>
      </c>
      <c r="C48" s="311"/>
    </row>
    <row r="49" spans="1:18" ht="12.75" customHeight="1" x14ac:dyDescent="0.15">
      <c r="A49" s="341">
        <v>5</v>
      </c>
      <c r="C49" s="311"/>
    </row>
    <row r="50" spans="1:18" ht="12" x14ac:dyDescent="0.15">
      <c r="A50" s="341">
        <v>1</v>
      </c>
      <c r="C50" s="311"/>
    </row>
    <row r="51" spans="1:18" ht="12" x14ac:dyDescent="0.15">
      <c r="A51" s="341">
        <v>2</v>
      </c>
      <c r="C51" s="311"/>
    </row>
    <row r="52" spans="1:18" ht="12" x14ac:dyDescent="0.15">
      <c r="A52" s="341">
        <v>3</v>
      </c>
      <c r="C52" s="311"/>
    </row>
    <row r="53" spans="1:18" ht="12" x14ac:dyDescent="0.15">
      <c r="A53" s="341">
        <v>4</v>
      </c>
      <c r="C53" s="311"/>
    </row>
    <row r="54" spans="1:18" ht="12" x14ac:dyDescent="0.15">
      <c r="A54" s="341">
        <v>5</v>
      </c>
      <c r="C54" s="311"/>
    </row>
    <row r="55" spans="1:18" ht="12" x14ac:dyDescent="0.15">
      <c r="C55" s="311"/>
    </row>
    <row r="56" spans="1:18" ht="12" x14ac:dyDescent="0.15">
      <c r="C56" s="311"/>
    </row>
    <row r="57" spans="1:18" ht="12" x14ac:dyDescent="0.15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ht="12" x14ac:dyDescent="0.15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ht="12" x14ac:dyDescent="0.15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ht="12" x14ac:dyDescent="0.15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ht="12" x14ac:dyDescent="0.15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ht="12" x14ac:dyDescent="0.15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ht="12" x14ac:dyDescent="0.15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ht="12" x14ac:dyDescent="0.15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ht="12" x14ac:dyDescent="0.1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ht="12" x14ac:dyDescent="0.1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ht="12" x14ac:dyDescent="0.1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ht="12" x14ac:dyDescent="0.1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ht="12" x14ac:dyDescent="0.1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ht="12" x14ac:dyDescent="0.1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ht="12" x14ac:dyDescent="0.1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ht="12" x14ac:dyDescent="0.1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ht="12" x14ac:dyDescent="0.1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ht="12" x14ac:dyDescent="0.1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ht="12" x14ac:dyDescent="0.1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ht="12" x14ac:dyDescent="0.1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ht="12" x14ac:dyDescent="0.1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ht="12" x14ac:dyDescent="0.1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ht="12" x14ac:dyDescent="0.1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ht="12" x14ac:dyDescent="0.1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ht="12" x14ac:dyDescent="0.1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ht="12" x14ac:dyDescent="0.15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ht="12" x14ac:dyDescent="0.15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ht="12" x14ac:dyDescent="0.15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ht="12" x14ac:dyDescent="0.15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ht="12" x14ac:dyDescent="0.15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ht="12" x14ac:dyDescent="0.15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ht="12" x14ac:dyDescent="0.15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ht="12" x14ac:dyDescent="0.15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ht="12" x14ac:dyDescent="0.15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ht="12" x14ac:dyDescent="0.15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ht="12" x14ac:dyDescent="0.15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ht="12" x14ac:dyDescent="0.15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ht="12" x14ac:dyDescent="0.15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ht="12" x14ac:dyDescent="0.15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ht="12" x14ac:dyDescent="0.15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ht="12" x14ac:dyDescent="0.15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ht="12" x14ac:dyDescent="0.15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ht="12" x14ac:dyDescent="0.15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ht="12" x14ac:dyDescent="0.15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ht="12" x14ac:dyDescent="0.15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ht="12" x14ac:dyDescent="0.15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ht="12" x14ac:dyDescent="0.15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ht="12" x14ac:dyDescent="0.15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ht="12" x14ac:dyDescent="0.15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ht="12" x14ac:dyDescent="0.15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ht="12" x14ac:dyDescent="0.15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ht="12" x14ac:dyDescent="0.15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ht="12" x14ac:dyDescent="0.15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ht="12" x14ac:dyDescent="0.15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ht="12" x14ac:dyDescent="0.15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ht="12" x14ac:dyDescent="0.15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ht="12" x14ac:dyDescent="0.15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ht="12" x14ac:dyDescent="0.15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ht="12" x14ac:dyDescent="0.15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ht="12" x14ac:dyDescent="0.15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ht="12" x14ac:dyDescent="0.15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ht="12" x14ac:dyDescent="0.15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ht="12" x14ac:dyDescent="0.15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ht="12" x14ac:dyDescent="0.15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ht="12" x14ac:dyDescent="0.15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ht="12" x14ac:dyDescent="0.15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ht="12" x14ac:dyDescent="0.15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ht="12" x14ac:dyDescent="0.15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ht="12" x14ac:dyDescent="0.15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ht="12" x14ac:dyDescent="0.15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ht="12" x14ac:dyDescent="0.15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ht="12" x14ac:dyDescent="0.15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ht="12" x14ac:dyDescent="0.15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ht="12" x14ac:dyDescent="0.15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ht="12" x14ac:dyDescent="0.15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ht="12" x14ac:dyDescent="0.15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ht="12" x14ac:dyDescent="0.15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ht="12" x14ac:dyDescent="0.15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ht="12" x14ac:dyDescent="0.15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ht="12" x14ac:dyDescent="0.15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ht="12" x14ac:dyDescent="0.15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ht="12" x14ac:dyDescent="0.15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ht="12" x14ac:dyDescent="0.15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ht="12" x14ac:dyDescent="0.15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ht="12" x14ac:dyDescent="0.15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ht="12" x14ac:dyDescent="0.15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ht="12" x14ac:dyDescent="0.15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ht="12" x14ac:dyDescent="0.15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ht="12" x14ac:dyDescent="0.15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ht="12" x14ac:dyDescent="0.15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ht="12" x14ac:dyDescent="0.15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ht="12" x14ac:dyDescent="0.15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ht="12" x14ac:dyDescent="0.15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ht="12" x14ac:dyDescent="0.15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ht="12" x14ac:dyDescent="0.15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ht="12" x14ac:dyDescent="0.15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ht="12" x14ac:dyDescent="0.15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ht="12" x14ac:dyDescent="0.15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ht="12" x14ac:dyDescent="0.15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ht="12" x14ac:dyDescent="0.15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ht="12" x14ac:dyDescent="0.15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ht="12" x14ac:dyDescent="0.15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ht="12" x14ac:dyDescent="0.15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ht="12" x14ac:dyDescent="0.15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ht="12" x14ac:dyDescent="0.15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ht="12" x14ac:dyDescent="0.15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ht="12" x14ac:dyDescent="0.15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ht="12" x14ac:dyDescent="0.15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ht="12" x14ac:dyDescent="0.15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ht="12" x14ac:dyDescent="0.15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ht="12" x14ac:dyDescent="0.15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ht="12" x14ac:dyDescent="0.15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ht="12" x14ac:dyDescent="0.15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ht="12" x14ac:dyDescent="0.15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ht="12" x14ac:dyDescent="0.15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ht="12" x14ac:dyDescent="0.15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ht="12" x14ac:dyDescent="0.15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ht="12" x14ac:dyDescent="0.15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ht="12" x14ac:dyDescent="0.15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ht="12" x14ac:dyDescent="0.15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ht="12" x14ac:dyDescent="0.15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ht="12" x14ac:dyDescent="0.15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ht="12" x14ac:dyDescent="0.15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ht="12" x14ac:dyDescent="0.15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ht="12" x14ac:dyDescent="0.15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ht="12" x14ac:dyDescent="0.15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ht="12" x14ac:dyDescent="0.15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ht="12" x14ac:dyDescent="0.15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ht="12" x14ac:dyDescent="0.15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ht="12" x14ac:dyDescent="0.15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ht="12" x14ac:dyDescent="0.15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ht="12" x14ac:dyDescent="0.15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ht="12" x14ac:dyDescent="0.15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ht="12" x14ac:dyDescent="0.15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ht="12" x14ac:dyDescent="0.15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ht="12" x14ac:dyDescent="0.15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ht="12" x14ac:dyDescent="0.15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ht="12" x14ac:dyDescent="0.15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ht="12" x14ac:dyDescent="0.15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ht="12" x14ac:dyDescent="0.15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ht="12" x14ac:dyDescent="0.15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ht="12" x14ac:dyDescent="0.15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ht="12" x14ac:dyDescent="0.15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ht="12" x14ac:dyDescent="0.15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ht="12" x14ac:dyDescent="0.15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ht="12" x14ac:dyDescent="0.15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ht="12" x14ac:dyDescent="0.15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ht="12" x14ac:dyDescent="0.15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ht="12" x14ac:dyDescent="0.15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ht="12" x14ac:dyDescent="0.15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ht="12" x14ac:dyDescent="0.15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ht="12" x14ac:dyDescent="0.15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ht="12" x14ac:dyDescent="0.15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ht="12" x14ac:dyDescent="0.15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ht="12" x14ac:dyDescent="0.15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ht="12" x14ac:dyDescent="0.15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ht="12" x14ac:dyDescent="0.15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ht="12" x14ac:dyDescent="0.15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ht="12" x14ac:dyDescent="0.15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ht="12" x14ac:dyDescent="0.15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ht="12" x14ac:dyDescent="0.15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ht="12" x14ac:dyDescent="0.15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ht="12" x14ac:dyDescent="0.15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ht="12" x14ac:dyDescent="0.15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ht="12" x14ac:dyDescent="0.15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2">
      <c r="S222" s="305"/>
      <c r="T222" s="305"/>
    </row>
    <row r="223" spans="1:20" x14ac:dyDescent="0.2">
      <c r="S223" s="305"/>
      <c r="T223" s="305"/>
    </row>
    <row r="224" spans="1:20" x14ac:dyDescent="0.2">
      <c r="S224" s="305"/>
      <c r="T224" s="305"/>
    </row>
    <row r="225" spans="19:20" x14ac:dyDescent="0.2">
      <c r="S225" s="305"/>
      <c r="T225" s="305"/>
    </row>
    <row r="226" spans="19:20" x14ac:dyDescent="0.2">
      <c r="S226" s="305"/>
      <c r="T226" s="305"/>
    </row>
    <row r="227" spans="19:20" x14ac:dyDescent="0.2">
      <c r="S227" s="305"/>
      <c r="T227" s="305"/>
    </row>
    <row r="228" spans="19:20" x14ac:dyDescent="0.2">
      <c r="S228" s="305"/>
      <c r="T228" s="305"/>
    </row>
    <row r="229" spans="19:20" x14ac:dyDescent="0.2">
      <c r="S229" s="305"/>
      <c r="T229" s="305"/>
    </row>
    <row r="230" spans="19:20" x14ac:dyDescent="0.2">
      <c r="S230" s="305"/>
      <c r="T230" s="305"/>
    </row>
    <row r="231" spans="19:20" x14ac:dyDescent="0.2">
      <c r="S231" s="305"/>
      <c r="T231" s="305"/>
    </row>
    <row r="232" spans="19:20" x14ac:dyDescent="0.2">
      <c r="S232" s="305"/>
      <c r="T232" s="305"/>
    </row>
    <row r="233" spans="19:20" x14ac:dyDescent="0.2">
      <c r="S233" s="305"/>
      <c r="T233" s="305"/>
    </row>
    <row r="234" spans="19:20" x14ac:dyDescent="0.2">
      <c r="S234" s="305"/>
      <c r="T234" s="305"/>
    </row>
    <row r="235" spans="19:20" x14ac:dyDescent="0.2">
      <c r="S235" s="305"/>
      <c r="T235" s="305"/>
    </row>
    <row r="236" spans="19:20" x14ac:dyDescent="0.2">
      <c r="S236" s="305"/>
      <c r="T236" s="305"/>
    </row>
    <row r="237" spans="19:20" x14ac:dyDescent="0.2">
      <c r="S237" s="305"/>
      <c r="T237" s="305"/>
    </row>
    <row r="238" spans="19:20" x14ac:dyDescent="0.2">
      <c r="S238" s="305"/>
      <c r="T238" s="305"/>
    </row>
    <row r="239" spans="19:20" x14ac:dyDescent="0.2">
      <c r="S239" s="305"/>
      <c r="T239" s="305"/>
    </row>
    <row r="240" spans="19:20" x14ac:dyDescent="0.2">
      <c r="S240" s="305"/>
      <c r="T240" s="305"/>
    </row>
    <row r="241" spans="19:20" x14ac:dyDescent="0.2">
      <c r="S241" s="305"/>
      <c r="T241" s="305"/>
    </row>
    <row r="242" spans="19:20" x14ac:dyDescent="0.2">
      <c r="S242" s="305"/>
      <c r="T242" s="305"/>
    </row>
    <row r="243" spans="19:20" x14ac:dyDescent="0.2">
      <c r="S243" s="305"/>
      <c r="T243" s="305"/>
    </row>
    <row r="244" spans="19:20" x14ac:dyDescent="0.2">
      <c r="S244" s="305"/>
      <c r="T244" s="305"/>
    </row>
    <row r="245" spans="19:20" x14ac:dyDescent="0.2">
      <c r="S245" s="305"/>
      <c r="T245" s="305"/>
    </row>
    <row r="246" spans="19:20" x14ac:dyDescent="0.2">
      <c r="S246" s="305"/>
      <c r="T246" s="305"/>
    </row>
    <row r="247" spans="19:20" x14ac:dyDescent="0.2">
      <c r="S247" s="305"/>
      <c r="T247" s="305"/>
    </row>
    <row r="248" spans="19:20" x14ac:dyDescent="0.2">
      <c r="S248" s="305"/>
      <c r="T248" s="305"/>
    </row>
    <row r="249" spans="19:20" x14ac:dyDescent="0.2">
      <c r="S249" s="305"/>
      <c r="T249" s="305"/>
    </row>
    <row r="250" spans="19:20" x14ac:dyDescent="0.2">
      <c r="S250" s="305"/>
      <c r="T250" s="305"/>
    </row>
    <row r="251" spans="19:20" x14ac:dyDescent="0.2">
      <c r="S251" s="305"/>
      <c r="T251" s="305"/>
    </row>
    <row r="252" spans="19:20" x14ac:dyDescent="0.2">
      <c r="S252" s="305"/>
      <c r="T252" s="305"/>
    </row>
    <row r="253" spans="19:20" x14ac:dyDescent="0.2">
      <c r="S253" s="305"/>
      <c r="T253" s="305"/>
    </row>
    <row r="254" spans="19:20" x14ac:dyDescent="0.2">
      <c r="S254" s="305"/>
      <c r="T254" s="305"/>
    </row>
    <row r="255" spans="19:20" x14ac:dyDescent="0.2">
      <c r="S255" s="305"/>
      <c r="T255" s="305"/>
    </row>
    <row r="256" spans="19:20" x14ac:dyDescent="0.2">
      <c r="S256" s="305"/>
      <c r="T256" s="305"/>
    </row>
    <row r="257" spans="19:20" x14ac:dyDescent="0.2">
      <c r="S257" s="305"/>
      <c r="T257" s="305"/>
    </row>
    <row r="258" spans="19:20" x14ac:dyDescent="0.2">
      <c r="S258" s="305"/>
      <c r="T258" s="305"/>
    </row>
    <row r="259" spans="19:20" x14ac:dyDescent="0.2">
      <c r="S259" s="305"/>
      <c r="T259" s="305"/>
    </row>
    <row r="260" spans="19:20" x14ac:dyDescent="0.2">
      <c r="S260" s="305"/>
      <c r="T260" s="305"/>
    </row>
    <row r="261" spans="19:20" x14ac:dyDescent="0.2">
      <c r="S261" s="305"/>
      <c r="T261" s="305"/>
    </row>
    <row r="262" spans="19:20" x14ac:dyDescent="0.2">
      <c r="S262" s="305"/>
      <c r="T262" s="305"/>
    </row>
    <row r="263" spans="19:20" x14ac:dyDescent="0.2">
      <c r="S263" s="305"/>
      <c r="T263" s="305"/>
    </row>
    <row r="264" spans="19:20" x14ac:dyDescent="0.2">
      <c r="S264" s="305"/>
      <c r="T264" s="305"/>
    </row>
    <row r="265" spans="19:20" x14ac:dyDescent="0.2">
      <c r="S265" s="305"/>
      <c r="T265" s="305"/>
    </row>
    <row r="266" spans="19:20" x14ac:dyDescent="0.2">
      <c r="S266" s="305"/>
      <c r="T266" s="305"/>
    </row>
    <row r="267" spans="19:20" x14ac:dyDescent="0.2">
      <c r="S267" s="305"/>
      <c r="T267" s="305"/>
    </row>
    <row r="268" spans="19:20" x14ac:dyDescent="0.2">
      <c r="S268" s="305"/>
      <c r="T268" s="305"/>
    </row>
    <row r="269" spans="19:20" x14ac:dyDescent="0.2">
      <c r="S269" s="305"/>
      <c r="T269" s="305"/>
    </row>
    <row r="270" spans="19:20" x14ac:dyDescent="0.2">
      <c r="S270" s="305"/>
      <c r="T270" s="305"/>
    </row>
    <row r="271" spans="19:20" x14ac:dyDescent="0.2">
      <c r="S271" s="305"/>
      <c r="T271" s="305"/>
    </row>
    <row r="272" spans="19:20" x14ac:dyDescent="0.2">
      <c r="S272" s="305"/>
      <c r="T272" s="305"/>
    </row>
    <row r="273" spans="19:20" x14ac:dyDescent="0.2">
      <c r="S273" s="305"/>
      <c r="T273" s="305"/>
    </row>
    <row r="274" spans="19:20" x14ac:dyDescent="0.2">
      <c r="S274" s="305"/>
      <c r="T274" s="305"/>
    </row>
    <row r="275" spans="19:20" x14ac:dyDescent="0.2">
      <c r="S275" s="305"/>
      <c r="T275" s="305"/>
    </row>
    <row r="276" spans="19:20" x14ac:dyDescent="0.2">
      <c r="S276" s="305"/>
      <c r="T276" s="305"/>
    </row>
    <row r="277" spans="19:20" x14ac:dyDescent="0.2">
      <c r="S277" s="305"/>
      <c r="T277" s="305"/>
    </row>
    <row r="278" spans="19:20" x14ac:dyDescent="0.2">
      <c r="S278" s="305"/>
      <c r="T278" s="305"/>
    </row>
    <row r="279" spans="19:20" x14ac:dyDescent="0.2">
      <c r="S279" s="305"/>
      <c r="T279" s="305"/>
    </row>
    <row r="280" spans="19:20" x14ac:dyDescent="0.2">
      <c r="S280" s="305"/>
      <c r="T280" s="305"/>
    </row>
    <row r="281" spans="19:20" x14ac:dyDescent="0.2">
      <c r="S281" s="305"/>
      <c r="T281" s="305"/>
    </row>
    <row r="282" spans="19:20" x14ac:dyDescent="0.2">
      <c r="S282" s="305"/>
      <c r="T282" s="305"/>
    </row>
    <row r="283" spans="19:20" x14ac:dyDescent="0.2">
      <c r="S283" s="305"/>
      <c r="T283" s="305"/>
    </row>
    <row r="284" spans="19:20" x14ac:dyDescent="0.2">
      <c r="S284" s="305"/>
      <c r="T284" s="305"/>
    </row>
    <row r="285" spans="19:20" x14ac:dyDescent="0.2">
      <c r="S285" s="305"/>
      <c r="T285" s="305"/>
    </row>
    <row r="286" spans="19:20" x14ac:dyDescent="0.2">
      <c r="S286" s="305"/>
      <c r="T286" s="305"/>
    </row>
    <row r="287" spans="19:20" x14ac:dyDescent="0.2">
      <c r="S287" s="305"/>
      <c r="T287" s="305"/>
    </row>
    <row r="288" spans="19:20" x14ac:dyDescent="0.2">
      <c r="S288" s="305"/>
      <c r="T288" s="305"/>
    </row>
    <row r="289" spans="19:20" x14ac:dyDescent="0.2">
      <c r="S289" s="305"/>
      <c r="T289" s="305"/>
    </row>
    <row r="290" spans="19:20" x14ac:dyDescent="0.2">
      <c r="S290" s="305"/>
      <c r="T290" s="305"/>
    </row>
    <row r="291" spans="19:20" x14ac:dyDescent="0.2">
      <c r="S291" s="305"/>
      <c r="T291" s="305"/>
    </row>
    <row r="292" spans="19:20" x14ac:dyDescent="0.2">
      <c r="S292" s="305"/>
      <c r="T292" s="305"/>
    </row>
    <row r="293" spans="19:20" x14ac:dyDescent="0.2">
      <c r="S293" s="305"/>
      <c r="T293" s="305"/>
    </row>
    <row r="294" spans="19:20" x14ac:dyDescent="0.2">
      <c r="S294" s="305"/>
      <c r="T294" s="305"/>
    </row>
    <row r="295" spans="19:20" x14ac:dyDescent="0.2">
      <c r="S295" s="305"/>
      <c r="T295" s="305"/>
    </row>
    <row r="296" spans="19:20" x14ac:dyDescent="0.2">
      <c r="S296" s="305"/>
      <c r="T296" s="305"/>
    </row>
    <row r="297" spans="19:20" x14ac:dyDescent="0.2">
      <c r="S297" s="305"/>
      <c r="T297" s="305"/>
    </row>
    <row r="298" spans="19:20" x14ac:dyDescent="0.2">
      <c r="S298" s="305"/>
      <c r="T298" s="305"/>
    </row>
    <row r="299" spans="19:20" x14ac:dyDescent="0.2">
      <c r="S299" s="305"/>
      <c r="T299" s="305"/>
    </row>
    <row r="300" spans="19:20" x14ac:dyDescent="0.2">
      <c r="S300" s="305"/>
      <c r="T300" s="305"/>
    </row>
    <row r="301" spans="19:20" x14ac:dyDescent="0.2">
      <c r="S301" s="305"/>
      <c r="T301" s="305"/>
    </row>
    <row r="302" spans="19:20" x14ac:dyDescent="0.2">
      <c r="S302" s="305"/>
      <c r="T302" s="305"/>
    </row>
    <row r="303" spans="19:20" x14ac:dyDescent="0.2">
      <c r="S303" s="305"/>
      <c r="T303" s="305"/>
    </row>
    <row r="304" spans="19:20" x14ac:dyDescent="0.2">
      <c r="S304" s="305"/>
      <c r="T304" s="305"/>
    </row>
    <row r="305" spans="19:20" x14ac:dyDescent="0.2">
      <c r="S305" s="305"/>
      <c r="T305" s="305"/>
    </row>
    <row r="306" spans="19:20" x14ac:dyDescent="0.2">
      <c r="S306" s="305"/>
      <c r="T306" s="305"/>
    </row>
    <row r="307" spans="19:20" x14ac:dyDescent="0.2">
      <c r="S307" s="305"/>
      <c r="T307" s="305"/>
    </row>
    <row r="308" spans="19:20" x14ac:dyDescent="0.2">
      <c r="S308" s="305"/>
      <c r="T308" s="305"/>
    </row>
    <row r="309" spans="19:20" x14ac:dyDescent="0.2">
      <c r="S309" s="305"/>
      <c r="T309" s="305"/>
    </row>
    <row r="310" spans="19:20" x14ac:dyDescent="0.2">
      <c r="S310" s="305"/>
      <c r="T310" s="305"/>
    </row>
    <row r="311" spans="19:20" x14ac:dyDescent="0.2">
      <c r="S311" s="305"/>
      <c r="T311" s="305"/>
    </row>
    <row r="312" spans="19:20" x14ac:dyDescent="0.2">
      <c r="S312" s="305"/>
      <c r="T312" s="305"/>
    </row>
    <row r="313" spans="19:20" x14ac:dyDescent="0.2">
      <c r="S313" s="305"/>
      <c r="T313" s="305"/>
    </row>
    <row r="314" spans="19:20" x14ac:dyDescent="0.2">
      <c r="S314" s="305"/>
      <c r="T314" s="305"/>
    </row>
    <row r="315" spans="19:20" x14ac:dyDescent="0.2">
      <c r="S315" s="305"/>
      <c r="T315" s="305"/>
    </row>
    <row r="316" spans="19:20" x14ac:dyDescent="0.2">
      <c r="S316" s="305"/>
      <c r="T316" s="305"/>
    </row>
    <row r="317" spans="19:20" x14ac:dyDescent="0.2">
      <c r="S317" s="305"/>
      <c r="T317" s="305"/>
    </row>
    <row r="318" spans="19:20" x14ac:dyDescent="0.2">
      <c r="S318" s="305"/>
      <c r="T318" s="305"/>
    </row>
    <row r="319" spans="19:20" x14ac:dyDescent="0.2">
      <c r="S319" s="305"/>
      <c r="T319" s="305"/>
    </row>
    <row r="320" spans="19:20" x14ac:dyDescent="0.2">
      <c r="S320" s="305"/>
      <c r="T320" s="305"/>
    </row>
    <row r="321" spans="19:20" x14ac:dyDescent="0.2">
      <c r="S321" s="305"/>
      <c r="T321" s="305"/>
    </row>
    <row r="322" spans="19:20" x14ac:dyDescent="0.2">
      <c r="S322" s="305"/>
      <c r="T322" s="305"/>
    </row>
    <row r="323" spans="19:20" x14ac:dyDescent="0.2">
      <c r="S323" s="305"/>
      <c r="T323" s="305"/>
    </row>
    <row r="324" spans="19:20" x14ac:dyDescent="0.2">
      <c r="S324" s="305"/>
      <c r="T324" s="305"/>
    </row>
    <row r="325" spans="19:20" x14ac:dyDescent="0.2">
      <c r="S325" s="305"/>
      <c r="T325" s="305"/>
    </row>
    <row r="326" spans="19:20" x14ac:dyDescent="0.2">
      <c r="S326" s="305"/>
      <c r="T326" s="305"/>
    </row>
    <row r="327" spans="19:20" x14ac:dyDescent="0.2">
      <c r="S327" s="305"/>
      <c r="T327" s="305"/>
    </row>
    <row r="328" spans="19:20" x14ac:dyDescent="0.2">
      <c r="S328" s="305"/>
      <c r="T328" s="305"/>
    </row>
    <row r="329" spans="19:20" x14ac:dyDescent="0.2">
      <c r="S329" s="305"/>
      <c r="T329" s="305"/>
    </row>
    <row r="330" spans="19:20" x14ac:dyDescent="0.2">
      <c r="S330" s="305"/>
      <c r="T330" s="305"/>
    </row>
    <row r="331" spans="19:20" x14ac:dyDescent="0.2">
      <c r="S331" s="305"/>
      <c r="T331" s="305"/>
    </row>
    <row r="332" spans="19:20" x14ac:dyDescent="0.2">
      <c r="S332" s="305"/>
      <c r="T332" s="305"/>
    </row>
    <row r="333" spans="19:20" x14ac:dyDescent="0.2">
      <c r="S333" s="305"/>
      <c r="T333" s="305"/>
    </row>
    <row r="334" spans="19:20" x14ac:dyDescent="0.2">
      <c r="S334" s="305"/>
      <c r="T334" s="305"/>
    </row>
    <row r="335" spans="19:20" x14ac:dyDescent="0.2">
      <c r="S335" s="305"/>
      <c r="T335" s="305"/>
    </row>
  </sheetData>
  <mergeCells count="9">
    <mergeCell ref="B7:B11"/>
    <mergeCell ref="F5:H5"/>
    <mergeCell ref="J5:R5"/>
    <mergeCell ref="B28:B32"/>
    <mergeCell ref="B35:R38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1" zoomScale="115" zoomScaleNormal="115" workbookViewId="0">
      <selection activeCell="E11" sqref="E11"/>
    </sheetView>
  </sheetViews>
  <sheetFormatPr defaultColWidth="9" defaultRowHeight="12.75" x14ac:dyDescent="0.2"/>
  <cols>
    <col min="1" max="1" width="9" style="311"/>
    <col min="2" max="2" width="0" style="341" hidden="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8" x14ac:dyDescent="0.25">
      <c r="A1" s="359" t="s">
        <v>365</v>
      </c>
    </row>
    <row r="8" spans="1:65" x14ac:dyDescent="0.2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x14ac:dyDescent="0.2">
      <c r="C9" s="350" t="s">
        <v>1852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x14ac:dyDescent="0.2">
      <c r="C10" s="350" t="s">
        <v>1861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3">
      <c r="C11" s="307"/>
      <c r="D11" s="307"/>
      <c r="E11" s="319"/>
      <c r="F11" s="302"/>
      <c r="G11" s="423" t="s">
        <v>1838</v>
      </c>
      <c r="H11" s="423"/>
      <c r="I11" s="423"/>
      <c r="J11" s="302"/>
      <c r="K11" s="423" t="s">
        <v>357</v>
      </c>
      <c r="L11" s="423"/>
      <c r="M11" s="423"/>
      <c r="N11" s="423"/>
      <c r="O11" s="423"/>
      <c r="P11" s="423"/>
      <c r="Q11" s="423"/>
      <c r="R11" s="423"/>
      <c r="S11" s="423"/>
      <c r="T11" s="307"/>
      <c r="U11" s="347" t="s">
        <v>1834</v>
      </c>
      <c r="X11" s="320"/>
      <c r="Z11" s="426" t="s">
        <v>1623</v>
      </c>
      <c r="AA11" s="426"/>
      <c r="AB11" s="426"/>
      <c r="AC11" s="426"/>
      <c r="AD11" s="323"/>
      <c r="AN11" s="426" t="s">
        <v>1646</v>
      </c>
      <c r="AO11" s="426"/>
      <c r="AP11" s="426"/>
      <c r="AQ11" s="426"/>
      <c r="AR11" s="323"/>
      <c r="BB11" s="426" t="s">
        <v>1648</v>
      </c>
      <c r="BC11" s="426"/>
      <c r="BD11" s="426"/>
      <c r="BE11" s="426"/>
      <c r="BF11" s="323"/>
    </row>
    <row r="12" spans="1:65" x14ac:dyDescent="0.2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1851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x14ac:dyDescent="0.2">
      <c r="B13" s="341">
        <v>1</v>
      </c>
      <c r="C13" s="420" t="s">
        <v>244</v>
      </c>
      <c r="D13" s="342" t="str">
        <f>INDEX($AA$58:$AA$92,MATCH(LARGE($AB$58:$AB$92,ROWS($B$13:$B13)),$AB$58:$AB$92,0),0)</f>
        <v>United States</v>
      </c>
      <c r="E13" s="391">
        <f t="shared" ref="E13:E22" si="0">VLOOKUP($D13,$AA$58:$AJ$92,2,FALSE)/1000</f>
        <v>50.046999999999997</v>
      </c>
      <c r="F13" s="391"/>
      <c r="G13" s="391">
        <f t="shared" ref="G13:G22" si="1">VLOOKUP($D13,$AA$58:$AJ$92,3,FALSE)/1000</f>
        <v>63.323</v>
      </c>
      <c r="H13" s="391"/>
      <c r="I13" s="391">
        <f t="shared" ref="I13:I22" si="2">VLOOKUP($D13,$AA$58:$AJ$92,4,FALSE)/1000</f>
        <v>-13.276</v>
      </c>
      <c r="J13" s="391"/>
      <c r="K13" s="391">
        <f t="shared" ref="K13:K22" si="3">VLOOKUP($D13,$AA$58:$AJ$92,5,FALSE)/1000</f>
        <v>-5.03</v>
      </c>
      <c r="L13" s="391"/>
      <c r="M13" s="391">
        <f t="shared" ref="M13:M22" si="4">VLOOKUP($D13,$AA$58:$AJ$92,6,FALSE)/1000</f>
        <v>37.164000000000001</v>
      </c>
      <c r="N13" s="391">
        <f t="shared" ref="N13:N22" si="5">VLOOKUP($D13,$AA$58:$AJ$92,8,FALSE)/1000</f>
        <v>19.962</v>
      </c>
      <c r="O13" s="391"/>
      <c r="P13" s="391">
        <f t="shared" ref="P13:P22" si="6">VLOOKUP($D13,$AA$58:$AJ$92,9,FALSE)/1000</f>
        <v>0.31</v>
      </c>
      <c r="Q13" s="391"/>
      <c r="R13" s="391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x14ac:dyDescent="0.2">
      <c r="B14" s="341">
        <v>2</v>
      </c>
      <c r="C14" s="421"/>
      <c r="D14" s="342" t="str">
        <f>INDEX($AA$58:$AA$92,MATCH(LARGE($AB$58:$AB$92,ROWS($B$13:$B14)),$AB$58:$AB$92,0),0)</f>
        <v>Japan</v>
      </c>
      <c r="E14" s="391">
        <f t="shared" si="0"/>
        <v>21.689</v>
      </c>
      <c r="F14" s="391"/>
      <c r="G14" s="391">
        <f t="shared" si="1"/>
        <v>0.184</v>
      </c>
      <c r="H14" s="391"/>
      <c r="I14" s="391">
        <f t="shared" si="2"/>
        <v>21.504999999999999</v>
      </c>
      <c r="J14" s="391"/>
      <c r="K14" s="391">
        <f t="shared" si="3"/>
        <v>8.8049999999999997</v>
      </c>
      <c r="L14" s="391"/>
      <c r="M14" s="391">
        <f t="shared" si="4"/>
        <v>16.187999999999999</v>
      </c>
      <c r="N14" s="391">
        <f t="shared" si="5"/>
        <v>8.6189999999999998</v>
      </c>
      <c r="O14" s="391"/>
      <c r="P14" s="391">
        <f t="shared" si="6"/>
        <v>-12.134</v>
      </c>
      <c r="Q14" s="391"/>
      <c r="R14" s="391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x14ac:dyDescent="0.2">
      <c r="B15" s="341">
        <v>3</v>
      </c>
      <c r="C15" s="421"/>
      <c r="D15" s="342" t="str">
        <f>INDEX($AA$58:$AA$92,MATCH(LARGE($AB$58:$AB$92,ROWS($B$13:$B15)),$AB$58:$AB$92,0),0)</f>
        <v>Italy</v>
      </c>
      <c r="E15" s="391">
        <f t="shared" si="0"/>
        <v>7.4889999999999999</v>
      </c>
      <c r="F15" s="391"/>
      <c r="G15" s="391">
        <f t="shared" si="1"/>
        <v>7.5890000000000004</v>
      </c>
      <c r="H15" s="391"/>
      <c r="I15" s="391">
        <f t="shared" si="2"/>
        <v>-0.1</v>
      </c>
      <c r="J15" s="391"/>
      <c r="K15" s="391">
        <f t="shared" si="3"/>
        <v>1.486</v>
      </c>
      <c r="L15" s="391"/>
      <c r="M15" s="391">
        <f t="shared" si="4"/>
        <v>5.6349999999999998</v>
      </c>
      <c r="N15" s="391">
        <f t="shared" si="5"/>
        <v>0.216</v>
      </c>
      <c r="O15" s="391"/>
      <c r="P15" s="391">
        <f t="shared" si="6"/>
        <v>0.125</v>
      </c>
      <c r="Q15" s="391"/>
      <c r="R15" s="391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x14ac:dyDescent="0.2">
      <c r="B16" s="341">
        <v>4</v>
      </c>
      <c r="C16" s="421"/>
      <c r="D16" s="342" t="str">
        <f>INDEX($AA$58:$AA$92,MATCH(LARGE($AB$58:$AB$92,ROWS($B$13:$B16)),$AB$58:$AB$92,0),0)</f>
        <v>Netherlands</v>
      </c>
      <c r="E16" s="391">
        <f t="shared" si="0"/>
        <v>4.34</v>
      </c>
      <c r="F16" s="391"/>
      <c r="G16" s="391">
        <f t="shared" si="1"/>
        <v>3.0670000000000002</v>
      </c>
      <c r="H16" s="391"/>
      <c r="I16" s="391">
        <f t="shared" si="2"/>
        <v>1.272</v>
      </c>
      <c r="J16" s="391"/>
      <c r="K16" s="391">
        <f t="shared" si="3"/>
        <v>1.74</v>
      </c>
      <c r="L16" s="391"/>
      <c r="M16" s="391">
        <f t="shared" si="4"/>
        <v>3.1509999999999998</v>
      </c>
      <c r="N16" s="391">
        <f t="shared" si="5"/>
        <v>-0.38600000000000001</v>
      </c>
      <c r="O16" s="391"/>
      <c r="P16" s="391">
        <f t="shared" si="6"/>
        <v>-0.14899999999999999</v>
      </c>
      <c r="Q16" s="391"/>
      <c r="R16" s="391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x14ac:dyDescent="0.2">
      <c r="B17" s="341">
        <v>5</v>
      </c>
      <c r="C17" s="422"/>
      <c r="D17" s="343" t="str">
        <f>INDEX($AA$58:$AA$92,MATCH(LARGE($AB$58:$AB$92,ROWS($B$13:$B17)),$AB$58:$AB$92,0),0)</f>
        <v>Ireland</v>
      </c>
      <c r="E17" s="392">
        <f t="shared" si="0"/>
        <v>3.645</v>
      </c>
      <c r="F17" s="392"/>
      <c r="G17" s="392">
        <f t="shared" si="1"/>
        <v>3.8109999999999999</v>
      </c>
      <c r="H17" s="392"/>
      <c r="I17" s="392">
        <f t="shared" si="2"/>
        <v>-0.16500000000000001</v>
      </c>
      <c r="J17" s="392"/>
      <c r="K17" s="392">
        <f t="shared" si="3"/>
        <v>0.20499999999999999</v>
      </c>
      <c r="L17" s="392"/>
      <c r="M17" s="392">
        <f t="shared" si="4"/>
        <v>0.56399999999999995</v>
      </c>
      <c r="N17" s="392">
        <f t="shared" si="5"/>
        <v>1.8160000000000001</v>
      </c>
      <c r="O17" s="392"/>
      <c r="P17" s="392">
        <f t="shared" si="6"/>
        <v>0.52400000000000002</v>
      </c>
      <c r="Q17" s="392"/>
      <c r="R17" s="392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x14ac:dyDescent="0.2">
      <c r="B18" s="341">
        <v>1</v>
      </c>
      <c r="C18" s="424" t="s">
        <v>257</v>
      </c>
      <c r="D18" s="342" t="str">
        <f>INDEX($AA$58:$AA$92,MATCH(SMALL($AB$58:$AB$92,ROWS($B$18:$B18)),$AB$58:$AB$92,0),0)</f>
        <v>France</v>
      </c>
      <c r="E18" s="391">
        <f t="shared" si="0"/>
        <v>-12.217000000000001</v>
      </c>
      <c r="F18" s="391"/>
      <c r="G18" s="391">
        <f t="shared" si="1"/>
        <v>12.012</v>
      </c>
      <c r="H18" s="391"/>
      <c r="I18" s="391">
        <f t="shared" si="2"/>
        <v>-24.23</v>
      </c>
      <c r="J18" s="391"/>
      <c r="K18" s="391">
        <f t="shared" si="3"/>
        <v>18.379000000000001</v>
      </c>
      <c r="L18" s="391"/>
      <c r="M18" s="391">
        <f t="shared" si="4"/>
        <v>-24.547999999999998</v>
      </c>
      <c r="N18" s="391">
        <f t="shared" si="5"/>
        <v>1.056</v>
      </c>
      <c r="O18" s="391"/>
      <c r="P18" s="391">
        <f t="shared" si="6"/>
        <v>-7.7709999999999999</v>
      </c>
      <c r="Q18" s="391"/>
      <c r="R18" s="391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x14ac:dyDescent="0.2">
      <c r="B19" s="341">
        <v>2</v>
      </c>
      <c r="C19" s="421"/>
      <c r="D19" s="342" t="str">
        <f>INDEX($AA$58:$AA$92,MATCH(SMALL($AB$58:$AB$92,ROWS($B$18:$B19)),$AB$58:$AB$92,0),0)</f>
        <v>Switzerland</v>
      </c>
      <c r="E19" s="391">
        <f t="shared" si="0"/>
        <v>-7.0469999999999997</v>
      </c>
      <c r="F19" s="391"/>
      <c r="G19" s="391">
        <f t="shared" si="1"/>
        <v>0.91600000000000004</v>
      </c>
      <c r="H19" s="391"/>
      <c r="I19" s="391">
        <f t="shared" si="2"/>
        <v>-7.9640000000000004</v>
      </c>
      <c r="J19" s="391"/>
      <c r="K19" s="391">
        <f t="shared" si="3"/>
        <v>1.6779999999999999</v>
      </c>
      <c r="L19" s="391"/>
      <c r="M19" s="391">
        <f t="shared" si="4"/>
        <v>-10.08</v>
      </c>
      <c r="N19" s="391">
        <f t="shared" si="5"/>
        <v>0.26200000000000001</v>
      </c>
      <c r="O19" s="391"/>
      <c r="P19" s="391">
        <f t="shared" si="6"/>
        <v>1.0820000000000001</v>
      </c>
      <c r="Q19" s="391"/>
      <c r="R19" s="391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x14ac:dyDescent="0.2">
      <c r="B20" s="341">
        <v>3</v>
      </c>
      <c r="C20" s="421"/>
      <c r="D20" s="342" t="str">
        <f>INDEX($AA$58:$AA$92,MATCH(SMALL($AB$58:$AB$92,ROWS($B$18:$B20)),$AB$58:$AB$92,0),0)</f>
        <v>Spain</v>
      </c>
      <c r="E20" s="391">
        <f t="shared" si="0"/>
        <v>-2.6</v>
      </c>
      <c r="F20" s="391"/>
      <c r="G20" s="391">
        <f t="shared" si="1"/>
        <v>-2.7320000000000002</v>
      </c>
      <c r="H20" s="391"/>
      <c r="I20" s="391">
        <f t="shared" si="2"/>
        <v>0.13200000000000001</v>
      </c>
      <c r="J20" s="391"/>
      <c r="K20" s="391">
        <f t="shared" si="3"/>
        <v>-2.5379999999999998</v>
      </c>
      <c r="L20" s="391"/>
      <c r="M20" s="391">
        <f t="shared" si="4"/>
        <v>-0.38200000000000001</v>
      </c>
      <c r="N20" s="391">
        <f t="shared" si="5"/>
        <v>0.18099999999999999</v>
      </c>
      <c r="O20" s="391"/>
      <c r="P20" s="391">
        <f t="shared" si="6"/>
        <v>0.13300000000000001</v>
      </c>
      <c r="Q20" s="391"/>
      <c r="R20" s="391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x14ac:dyDescent="0.2">
      <c r="B21" s="341">
        <v>4</v>
      </c>
      <c r="C21" s="421"/>
      <c r="D21" s="342" t="str">
        <f>INDEX($AA$58:$AA$92,MATCH(SMALL($AB$58:$AB$92,ROWS($B$18:$B21)),$AB$58:$AB$92,0),0)</f>
        <v>Norway</v>
      </c>
      <c r="E21" s="391">
        <f t="shared" si="0"/>
        <v>-1.2390000000000001</v>
      </c>
      <c r="F21" s="391"/>
      <c r="G21" s="391">
        <f t="shared" si="1"/>
        <v>-1.2330000000000001</v>
      </c>
      <c r="H21" s="391"/>
      <c r="I21" s="391">
        <f t="shared" si="2"/>
        <v>-5.0000000000000001E-3</v>
      </c>
      <c r="J21" s="391"/>
      <c r="K21" s="391">
        <f t="shared" si="3"/>
        <v>-0.214</v>
      </c>
      <c r="L21" s="391"/>
      <c r="M21" s="391">
        <f t="shared" si="4"/>
        <v>-0.86</v>
      </c>
      <c r="N21" s="391">
        <f t="shared" si="5"/>
        <v>0.20499999999999999</v>
      </c>
      <c r="O21" s="391"/>
      <c r="P21" s="391">
        <f t="shared" si="6"/>
        <v>-0.376</v>
      </c>
      <c r="Q21" s="391"/>
      <c r="R21" s="391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x14ac:dyDescent="0.2">
      <c r="B22" s="341">
        <v>5</v>
      </c>
      <c r="C22" s="421"/>
      <c r="D22" s="342" t="str">
        <f>INDEX($AA$58:$AA$92,MATCH(SMALL($AB$58:$AB$92,ROWS($B$18:$B22)),$AB$58:$AB$92,0),0)</f>
        <v>Slovenia</v>
      </c>
      <c r="E22" s="391">
        <f t="shared" si="0"/>
        <v>-4.7E-2</v>
      </c>
      <c r="F22" s="391"/>
      <c r="G22" s="391">
        <f t="shared" si="1"/>
        <v>-4.7E-2</v>
      </c>
      <c r="H22" s="391"/>
      <c r="I22" s="391">
        <f t="shared" si="2"/>
        <v>0</v>
      </c>
      <c r="J22" s="391"/>
      <c r="K22" s="391">
        <f t="shared" si="3"/>
        <v>-5.0000000000000001E-3</v>
      </c>
      <c r="L22" s="391"/>
      <c r="M22" s="391">
        <f t="shared" si="4"/>
        <v>-4.3999999999999997E-2</v>
      </c>
      <c r="N22" s="391">
        <f t="shared" si="5"/>
        <v>0</v>
      </c>
      <c r="O22" s="391"/>
      <c r="P22" s="391">
        <f t="shared" si="6"/>
        <v>3.0000000000000001E-3</v>
      </c>
      <c r="Q22" s="391"/>
      <c r="R22" s="391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x14ac:dyDescent="0.2">
      <c r="C23" s="307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x14ac:dyDescent="0.2">
      <c r="C24" s="30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2">
      <c r="C25" s="350" t="s">
        <v>1853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2">
      <c r="C26" s="350" t="s">
        <v>1862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x14ac:dyDescent="0.2">
      <c r="D27" s="307"/>
      <c r="E27" s="319"/>
      <c r="F27" s="302"/>
      <c r="G27" s="423" t="s">
        <v>1838</v>
      </c>
      <c r="H27" s="423"/>
      <c r="I27" s="423"/>
      <c r="J27" s="302"/>
      <c r="K27" s="423" t="s">
        <v>357</v>
      </c>
      <c r="L27" s="423"/>
      <c r="M27" s="423"/>
      <c r="N27" s="423"/>
      <c r="O27" s="423"/>
      <c r="P27" s="423"/>
      <c r="Q27" s="423"/>
      <c r="R27" s="423"/>
      <c r="S27" s="423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x14ac:dyDescent="0.2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1851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x14ac:dyDescent="0.2">
      <c r="B29" s="341">
        <v>1</v>
      </c>
      <c r="C29" s="420" t="s">
        <v>244</v>
      </c>
      <c r="D29" s="342" t="str">
        <f>INDEX($AA$58:$AA$92,MATCH(LARGE($AB$58:$AB$92,ROWS($B$29:$B29)),$AB$58:$AB$92,0),0)</f>
        <v>United States</v>
      </c>
      <c r="E29" s="391">
        <f t="shared" ref="E29:E38" si="10">VLOOKUP($D29,$AA$14:$AJ$48,2,FALSE)/1000</f>
        <v>915.27300000000002</v>
      </c>
      <c r="F29" s="391"/>
      <c r="G29" s="391">
        <f t="shared" ref="G29:G38" si="11">VLOOKUP($D29,$AA$14:$AJ$48,3,FALSE)/1000</f>
        <v>414.24</v>
      </c>
      <c r="H29" s="391"/>
      <c r="I29" s="391">
        <f t="shared" ref="I29:I38" si="12">VLOOKUP($D29,$AA$14:$AJ$48,4,FALSE)/1000</f>
        <v>501.03300000000002</v>
      </c>
      <c r="J29" s="391"/>
      <c r="K29" s="391">
        <f t="shared" ref="K29:K38" si="13">VLOOKUP($D29,$AA$14:$AJ$48,5,FALSE)/1000</f>
        <v>57.756</v>
      </c>
      <c r="L29" s="391"/>
      <c r="M29" s="391">
        <f t="shared" ref="M29:M38" si="14">VLOOKUP($D29,$AA$14:$AJ$48,6,FALSE)/1000</f>
        <v>270.20499999999998</v>
      </c>
      <c r="N29" s="391">
        <f t="shared" ref="N29:N38" si="15">VLOOKUP($D29,$AA$14:$AJ$48,8,FALSE)/1000</f>
        <v>420.22699999999998</v>
      </c>
      <c r="O29" s="391"/>
      <c r="P29" s="391">
        <f t="shared" ref="P29:P38" si="16">VLOOKUP($D29,$AA$14:$AJ$48,9,FALSE)/1000</f>
        <v>120.56</v>
      </c>
      <c r="Q29" s="391"/>
      <c r="R29" s="391">
        <f t="shared" ref="R29:R38" si="17">VLOOKUP($D29,$AA$14:$AJ$48,10,FALSE)/1000</f>
        <v>46.517000000000003</v>
      </c>
      <c r="S29" s="39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x14ac:dyDescent="0.2">
      <c r="B30" s="341">
        <v>2</v>
      </c>
      <c r="C30" s="421"/>
      <c r="D30" s="342" t="str">
        <f>INDEX($AA$58:$AA$92,MATCH(LARGE($AB$58:$AB$92,ROWS($B$29:$B30)),$AB$58:$AB$92,0),0)</f>
        <v>Japan</v>
      </c>
      <c r="E30" s="391">
        <f t="shared" si="10"/>
        <v>193.96700000000001</v>
      </c>
      <c r="F30" s="391"/>
      <c r="G30" s="391">
        <f t="shared" si="11"/>
        <v>80.795000000000002</v>
      </c>
      <c r="H30" s="391"/>
      <c r="I30" s="391">
        <f t="shared" si="12"/>
        <v>113.172</v>
      </c>
      <c r="J30" s="391"/>
      <c r="K30" s="391">
        <f t="shared" si="13"/>
        <v>61.457999999999998</v>
      </c>
      <c r="L30" s="391"/>
      <c r="M30" s="391">
        <f t="shared" si="14"/>
        <v>84.034000000000006</v>
      </c>
      <c r="N30" s="391">
        <f t="shared" si="15"/>
        <v>36.951999999999998</v>
      </c>
      <c r="O30" s="391"/>
      <c r="P30" s="391">
        <f t="shared" si="16"/>
        <v>10.423999999999999</v>
      </c>
      <c r="Q30" s="391"/>
      <c r="R30" s="391">
        <f t="shared" si="17"/>
        <v>1.1000000000000001</v>
      </c>
      <c r="S30" s="39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x14ac:dyDescent="0.2">
      <c r="B31" s="341">
        <v>3</v>
      </c>
      <c r="C31" s="421"/>
      <c r="D31" s="342" t="str">
        <f>INDEX($AA$58:$AA$92,MATCH(LARGE($AB$58:$AB$92,ROWS($B$29:$B31)),$AB$58:$AB$92,0),0)</f>
        <v>Italy</v>
      </c>
      <c r="E31" s="391">
        <f t="shared" si="10"/>
        <v>30.936</v>
      </c>
      <c r="F31" s="391"/>
      <c r="G31" s="391">
        <f t="shared" si="11"/>
        <v>17.091999999999999</v>
      </c>
      <c r="H31" s="391"/>
      <c r="I31" s="391">
        <f t="shared" si="12"/>
        <v>13.843999999999999</v>
      </c>
      <c r="J31" s="391"/>
      <c r="K31" s="391">
        <f t="shared" si="13"/>
        <v>5.6150000000000002</v>
      </c>
      <c r="L31" s="391"/>
      <c r="M31" s="391">
        <f t="shared" si="14"/>
        <v>5.5119999999999996</v>
      </c>
      <c r="N31" s="391">
        <f t="shared" si="15"/>
        <v>2.6019999999999999</v>
      </c>
      <c r="O31" s="391"/>
      <c r="P31" s="391">
        <f t="shared" si="16"/>
        <v>4.4020000000000001</v>
      </c>
      <c r="Q31" s="391"/>
      <c r="R31" s="391">
        <f t="shared" si="17"/>
        <v>12.805</v>
      </c>
      <c r="S31" s="39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x14ac:dyDescent="0.2">
      <c r="B32" s="341">
        <v>4</v>
      </c>
      <c r="C32" s="421"/>
      <c r="D32" s="342" t="str">
        <f>INDEX($AA$58:$AA$92,MATCH(LARGE($AB$58:$AB$92,ROWS($B$29:$B32)),$AB$58:$AB$92,0),0)</f>
        <v>Netherlands</v>
      </c>
      <c r="E32" s="391">
        <f t="shared" si="10"/>
        <v>114.03400000000001</v>
      </c>
      <c r="F32" s="391"/>
      <c r="G32" s="391">
        <f t="shared" si="11"/>
        <v>45.651000000000003</v>
      </c>
      <c r="H32" s="391"/>
      <c r="I32" s="391">
        <f t="shared" si="12"/>
        <v>68.382999999999996</v>
      </c>
      <c r="J32" s="391"/>
      <c r="K32" s="391">
        <f t="shared" si="13"/>
        <v>15.596</v>
      </c>
      <c r="L32" s="391"/>
      <c r="M32" s="391">
        <f t="shared" si="14"/>
        <v>65.427000000000007</v>
      </c>
      <c r="N32" s="391">
        <f t="shared" si="15"/>
        <v>16.72</v>
      </c>
      <c r="O32" s="391"/>
      <c r="P32" s="391">
        <f t="shared" si="16"/>
        <v>14.874000000000001</v>
      </c>
      <c r="Q32" s="391"/>
      <c r="R32" s="391">
        <f t="shared" si="17"/>
        <v>1.417</v>
      </c>
      <c r="S32" s="39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x14ac:dyDescent="0.2">
      <c r="B33" s="341">
        <v>5</v>
      </c>
      <c r="C33" s="422"/>
      <c r="D33" s="343" t="str">
        <f>INDEX($AA$58:$AA$92,MATCH(LARGE($AB$58:$AB$92,ROWS($B$29:$B33)),$AB$58:$AB$92,0),0)</f>
        <v>Ireland</v>
      </c>
      <c r="E33" s="392">
        <f t="shared" si="10"/>
        <v>90.156000000000006</v>
      </c>
      <c r="F33" s="392"/>
      <c r="G33" s="392">
        <f t="shared" si="11"/>
        <v>57.116</v>
      </c>
      <c r="H33" s="392"/>
      <c r="I33" s="392">
        <f t="shared" si="12"/>
        <v>33.040999999999997</v>
      </c>
      <c r="J33" s="392"/>
      <c r="K33" s="392">
        <f t="shared" si="13"/>
        <v>1.7110000000000001</v>
      </c>
      <c r="L33" s="392"/>
      <c r="M33" s="392">
        <f t="shared" si="14"/>
        <v>6.7960000000000003</v>
      </c>
      <c r="N33" s="392">
        <f t="shared" si="15"/>
        <v>36.722999999999999</v>
      </c>
      <c r="O33" s="392"/>
      <c r="P33" s="392">
        <f t="shared" si="16"/>
        <v>15.29</v>
      </c>
      <c r="Q33" s="392"/>
      <c r="R33" s="392">
        <f t="shared" si="17"/>
        <v>29.635999999999999</v>
      </c>
      <c r="S33" s="39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x14ac:dyDescent="0.2">
      <c r="B34" s="341">
        <v>1</v>
      </c>
      <c r="C34" s="424" t="s">
        <v>257</v>
      </c>
      <c r="D34" s="342" t="str">
        <f>INDEX($AA$58:$AA$92,MATCH(SMALL($AB$58:$AB$92,ROWS($B$34:$B34)),$AB$58:$AB$92,0),0)</f>
        <v>France</v>
      </c>
      <c r="E34" s="391">
        <f t="shared" si="10"/>
        <v>215.28299999999999</v>
      </c>
      <c r="F34" s="391"/>
      <c r="G34" s="391">
        <f t="shared" si="11"/>
        <v>129.89400000000001</v>
      </c>
      <c r="H34" s="391"/>
      <c r="I34" s="391">
        <f t="shared" si="12"/>
        <v>85.388999999999996</v>
      </c>
      <c r="J34" s="391"/>
      <c r="K34" s="391">
        <f t="shared" si="13"/>
        <v>85.433000000000007</v>
      </c>
      <c r="L34" s="391"/>
      <c r="M34" s="391">
        <f t="shared" si="14"/>
        <v>42.231999999999999</v>
      </c>
      <c r="N34" s="391">
        <f t="shared" si="15"/>
        <v>25.173999999999999</v>
      </c>
      <c r="O34" s="391"/>
      <c r="P34" s="391">
        <f t="shared" si="16"/>
        <v>43.963000000000001</v>
      </c>
      <c r="Q34" s="391"/>
      <c r="R34" s="391">
        <f t="shared" si="17"/>
        <v>18.481000000000002</v>
      </c>
      <c r="S34" s="39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x14ac:dyDescent="0.2">
      <c r="B35" s="341">
        <v>2</v>
      </c>
      <c r="C35" s="427"/>
      <c r="D35" s="342" t="str">
        <f>INDEX($AA$58:$AA$92,MATCH(SMALL($AB$58:$AB$92,ROWS($B$34:$B35)),$AB$58:$AB$92,0),0)</f>
        <v>Switzerland</v>
      </c>
      <c r="E35" s="391">
        <f t="shared" si="10"/>
        <v>47.777000000000001</v>
      </c>
      <c r="F35" s="391"/>
      <c r="G35" s="391">
        <f t="shared" si="11"/>
        <v>27.893000000000001</v>
      </c>
      <c r="H35" s="391"/>
      <c r="I35" s="391">
        <f t="shared" si="12"/>
        <v>19.882999999999999</v>
      </c>
      <c r="J35" s="391"/>
      <c r="K35" s="391">
        <f t="shared" si="13"/>
        <v>5.5780000000000003</v>
      </c>
      <c r="L35" s="391"/>
      <c r="M35" s="391">
        <f t="shared" si="14"/>
        <v>29.864999999999998</v>
      </c>
      <c r="N35" s="391">
        <f t="shared" si="15"/>
        <v>2.8069999999999999</v>
      </c>
      <c r="O35" s="391"/>
      <c r="P35" s="391">
        <f t="shared" si="16"/>
        <v>8.1989999999999998</v>
      </c>
      <c r="Q35" s="391"/>
      <c r="R35" s="391">
        <f t="shared" si="17"/>
        <v>1.3280000000000001</v>
      </c>
      <c r="S35" s="39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x14ac:dyDescent="0.2">
      <c r="B36" s="341">
        <v>3</v>
      </c>
      <c r="C36" s="427"/>
      <c r="D36" s="342" t="str">
        <f>INDEX($AA$58:$AA$92,MATCH(SMALL($AB$58:$AB$92,ROWS($B$34:$B36)),$AB$58:$AB$92,0),0)</f>
        <v>Spain</v>
      </c>
      <c r="E36" s="391">
        <f t="shared" si="10"/>
        <v>22.433</v>
      </c>
      <c r="F36" s="391"/>
      <c r="G36" s="391">
        <f t="shared" si="11"/>
        <v>20.466000000000001</v>
      </c>
      <c r="H36" s="391"/>
      <c r="I36" s="391">
        <f t="shared" si="12"/>
        <v>1.9670000000000001</v>
      </c>
      <c r="J36" s="391"/>
      <c r="K36" s="391">
        <f t="shared" si="13"/>
        <v>10.109</v>
      </c>
      <c r="L36" s="391"/>
      <c r="M36" s="391">
        <f t="shared" si="14"/>
        <v>1.819</v>
      </c>
      <c r="N36" s="391">
        <f t="shared" si="15"/>
        <v>1.59</v>
      </c>
      <c r="O36" s="391"/>
      <c r="P36" s="391">
        <f t="shared" si="16"/>
        <v>8.6329999999999991</v>
      </c>
      <c r="Q36" s="391"/>
      <c r="R36" s="391">
        <f t="shared" si="17"/>
        <v>0.28199999999999997</v>
      </c>
      <c r="S36" s="39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x14ac:dyDescent="0.2">
      <c r="B37" s="341">
        <v>4</v>
      </c>
      <c r="C37" s="427"/>
      <c r="D37" s="342" t="str">
        <f>INDEX($AA$58:$AA$92,MATCH(SMALL($AB$58:$AB$92,ROWS($B$34:$B37)),$AB$58:$AB$92,0),0)</f>
        <v>Norway</v>
      </c>
      <c r="E37" s="391">
        <f t="shared" si="10"/>
        <v>9.9350000000000005</v>
      </c>
      <c r="F37" s="391"/>
      <c r="G37" s="391">
        <f t="shared" si="11"/>
        <v>9.9329999999999998</v>
      </c>
      <c r="H37" s="391"/>
      <c r="I37" s="391">
        <f t="shared" si="12"/>
        <v>3.0000000000000001E-3</v>
      </c>
      <c r="J37" s="391"/>
      <c r="K37" s="391">
        <f t="shared" si="13"/>
        <v>1.2989999999999999</v>
      </c>
      <c r="L37" s="391"/>
      <c r="M37" s="391">
        <f t="shared" si="14"/>
        <v>4.851</v>
      </c>
      <c r="N37" s="391">
        <f t="shared" si="15"/>
        <v>1.1160000000000001</v>
      </c>
      <c r="O37" s="391"/>
      <c r="P37" s="391">
        <f t="shared" si="16"/>
        <v>2.6269999999999998</v>
      </c>
      <c r="Q37" s="391"/>
      <c r="R37" s="391">
        <f t="shared" si="17"/>
        <v>4.2000000000000003E-2</v>
      </c>
      <c r="S37" s="39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x14ac:dyDescent="0.2">
      <c r="B38" s="341">
        <v>5</v>
      </c>
      <c r="C38" s="427"/>
      <c r="D38" s="342" t="str">
        <f>INDEX($AA$58:$AA$92,MATCH(SMALL($AB$58:$AB$92,ROWS($B$34:$B38)),$AB$58:$AB$92,0),0)</f>
        <v>Slovenia</v>
      </c>
      <c r="E38" s="391">
        <f t="shared" si="10"/>
        <v>2.1000000000000001E-2</v>
      </c>
      <c r="F38" s="391"/>
      <c r="G38" s="391">
        <f t="shared" si="11"/>
        <v>2.1000000000000001E-2</v>
      </c>
      <c r="H38" s="391"/>
      <c r="I38" s="391">
        <f t="shared" si="12"/>
        <v>0</v>
      </c>
      <c r="J38" s="391"/>
      <c r="K38" s="391">
        <f t="shared" si="13"/>
        <v>0</v>
      </c>
      <c r="L38" s="391"/>
      <c r="M38" s="391">
        <f t="shared" si="14"/>
        <v>1.0999999999999999E-2</v>
      </c>
      <c r="N38" s="391">
        <f t="shared" si="15"/>
        <v>0</v>
      </c>
      <c r="O38" s="391"/>
      <c r="P38" s="391">
        <f t="shared" si="16"/>
        <v>0.01</v>
      </c>
      <c r="Q38" s="391"/>
      <c r="R38" s="391">
        <f t="shared" si="17"/>
        <v>0</v>
      </c>
      <c r="S38" s="39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x14ac:dyDescent="0.2">
      <c r="D39" s="308"/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3"/>
      <c r="Q39" s="393"/>
      <c r="R39" s="393"/>
      <c r="S39" s="393"/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x14ac:dyDescent="0.2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x14ac:dyDescent="0.2">
      <c r="C41" s="425"/>
      <c r="D41" s="425"/>
      <c r="E41" s="425"/>
      <c r="F41" s="425"/>
      <c r="G41" s="425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  <c r="T41" s="425"/>
      <c r="U41" s="425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x14ac:dyDescent="0.2">
      <c r="C42" s="425"/>
      <c r="D42" s="425"/>
      <c r="E42" s="425"/>
      <c r="F42" s="425"/>
      <c r="G42" s="425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  <c r="T42" s="425"/>
      <c r="U42" s="425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x14ac:dyDescent="0.2">
      <c r="C43" s="425"/>
      <c r="D43" s="425"/>
      <c r="E43" s="425"/>
      <c r="F43" s="425"/>
      <c r="G43" s="425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425"/>
      <c r="U43" s="425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x14ac:dyDescent="0.2">
      <c r="C44" s="425"/>
      <c r="D44" s="425"/>
      <c r="E44" s="425"/>
      <c r="F44" s="425"/>
      <c r="G44" s="425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  <c r="T44" s="425"/>
      <c r="U44" s="425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x14ac:dyDescent="0.2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x14ac:dyDescent="0.2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x14ac:dyDescent="0.2">
      <c r="D47" s="311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x14ac:dyDescent="0.2">
      <c r="D48" s="311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x14ac:dyDescent="0.2">
      <c r="D49" s="311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x14ac:dyDescent="0.2">
      <c r="D50" s="311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x14ac:dyDescent="0.2">
      <c r="B51" s="341">
        <v>1</v>
      </c>
      <c r="D51" s="311"/>
      <c r="U51" s="349"/>
      <c r="V51" s="349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x14ac:dyDescent="0.2">
      <c r="B52" s="341">
        <v>2</v>
      </c>
      <c r="D52" s="311"/>
      <c r="U52" s="349"/>
      <c r="V52" s="349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x14ac:dyDescent="0.2">
      <c r="B53" s="341">
        <v>3</v>
      </c>
      <c r="D53" s="311"/>
      <c r="U53" s="349"/>
      <c r="V53" s="349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x14ac:dyDescent="0.2">
      <c r="B54" s="341">
        <v>4</v>
      </c>
      <c r="D54" s="311"/>
      <c r="U54" s="349"/>
      <c r="V54" s="349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3">
      <c r="B55" s="341">
        <v>5</v>
      </c>
      <c r="D55" s="311"/>
      <c r="U55" s="349"/>
      <c r="V55" s="349"/>
      <c r="Z55" s="426" t="s">
        <v>1624</v>
      </c>
      <c r="AA55" s="426"/>
      <c r="AB55" s="426"/>
      <c r="AC55" s="426"/>
      <c r="AD55" s="323"/>
      <c r="AN55" s="426" t="s">
        <v>1647</v>
      </c>
      <c r="AO55" s="426"/>
      <c r="AP55" s="426"/>
      <c r="AQ55" s="426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x14ac:dyDescent="0.2">
      <c r="B56" s="341">
        <v>1</v>
      </c>
      <c r="D56" s="311"/>
      <c r="U56" s="349"/>
      <c r="V56" s="349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x14ac:dyDescent="0.2">
      <c r="B57" s="341">
        <v>2</v>
      </c>
      <c r="D57" s="311"/>
      <c r="U57" s="349"/>
      <c r="V57" s="349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x14ac:dyDescent="0.2">
      <c r="B58" s="341">
        <v>3</v>
      </c>
      <c r="D58" s="311"/>
      <c r="U58" s="349"/>
      <c r="V58" s="349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x14ac:dyDescent="0.2">
      <c r="B59" s="341">
        <v>4</v>
      </c>
      <c r="D59" s="311"/>
      <c r="U59" s="349"/>
      <c r="V59" s="349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x14ac:dyDescent="0.2">
      <c r="B60" s="341">
        <v>5</v>
      </c>
      <c r="D60" s="311"/>
      <c r="U60" s="349"/>
      <c r="V60" s="349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x14ac:dyDescent="0.2">
      <c r="D61" s="311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x14ac:dyDescent="0.2">
      <c r="D62" s="311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x14ac:dyDescent="0.2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x14ac:dyDescent="0.2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x14ac:dyDescent="0.2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x14ac:dyDescent="0.2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x14ac:dyDescent="0.2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x14ac:dyDescent="0.2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x14ac:dyDescent="0.2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x14ac:dyDescent="0.2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x14ac:dyDescent="0.2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x14ac:dyDescent="0.2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x14ac:dyDescent="0.2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x14ac:dyDescent="0.2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x14ac:dyDescent="0.2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x14ac:dyDescent="0.2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x14ac:dyDescent="0.2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x14ac:dyDescent="0.2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x14ac:dyDescent="0.2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x14ac:dyDescent="0.2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x14ac:dyDescent="0.2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x14ac:dyDescent="0.2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x14ac:dyDescent="0.2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x14ac:dyDescent="0.2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x14ac:dyDescent="0.2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x14ac:dyDescent="0.2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x14ac:dyDescent="0.2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x14ac:dyDescent="0.2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x14ac:dyDescent="0.2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x14ac:dyDescent="0.2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x14ac:dyDescent="0.2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x14ac:dyDescent="0.2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x14ac:dyDescent="0.2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x14ac:dyDescent="0.2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x14ac:dyDescent="0.2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x14ac:dyDescent="0.2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x14ac:dyDescent="0.2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x14ac:dyDescent="0.2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x14ac:dyDescent="0.2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x14ac:dyDescent="0.2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x14ac:dyDescent="0.2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x14ac:dyDescent="0.2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x14ac:dyDescent="0.2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x14ac:dyDescent="0.2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x14ac:dyDescent="0.2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x14ac:dyDescent="0.2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x14ac:dyDescent="0.2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x14ac:dyDescent="0.2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x14ac:dyDescent="0.2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x14ac:dyDescent="0.2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x14ac:dyDescent="0.2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x14ac:dyDescent="0.2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x14ac:dyDescent="0.2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x14ac:dyDescent="0.2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x14ac:dyDescent="0.2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x14ac:dyDescent="0.2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x14ac:dyDescent="0.2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x14ac:dyDescent="0.2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x14ac:dyDescent="0.2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x14ac:dyDescent="0.2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x14ac:dyDescent="0.2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x14ac:dyDescent="0.2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x14ac:dyDescent="0.2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x14ac:dyDescent="0.2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x14ac:dyDescent="0.2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x14ac:dyDescent="0.2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x14ac:dyDescent="0.2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x14ac:dyDescent="0.2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x14ac:dyDescent="0.2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x14ac:dyDescent="0.2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x14ac:dyDescent="0.2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x14ac:dyDescent="0.2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x14ac:dyDescent="0.2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x14ac:dyDescent="0.2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x14ac:dyDescent="0.2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x14ac:dyDescent="0.2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x14ac:dyDescent="0.2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x14ac:dyDescent="0.2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x14ac:dyDescent="0.2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x14ac:dyDescent="0.2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x14ac:dyDescent="0.2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x14ac:dyDescent="0.2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x14ac:dyDescent="0.2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x14ac:dyDescent="0.2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x14ac:dyDescent="0.2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x14ac:dyDescent="0.2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x14ac:dyDescent="0.2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x14ac:dyDescent="0.2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x14ac:dyDescent="0.2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x14ac:dyDescent="0.2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x14ac:dyDescent="0.2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x14ac:dyDescent="0.2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x14ac:dyDescent="0.2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x14ac:dyDescent="0.2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x14ac:dyDescent="0.2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x14ac:dyDescent="0.2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x14ac:dyDescent="0.2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x14ac:dyDescent="0.2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x14ac:dyDescent="0.2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x14ac:dyDescent="0.2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x14ac:dyDescent="0.2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x14ac:dyDescent="0.2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x14ac:dyDescent="0.2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x14ac:dyDescent="0.2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x14ac:dyDescent="0.2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x14ac:dyDescent="0.2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x14ac:dyDescent="0.2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x14ac:dyDescent="0.2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x14ac:dyDescent="0.2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x14ac:dyDescent="0.2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x14ac:dyDescent="0.2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x14ac:dyDescent="0.2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x14ac:dyDescent="0.2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x14ac:dyDescent="0.2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x14ac:dyDescent="0.2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ht="12" x14ac:dyDescent="0.15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ht="12" x14ac:dyDescent="0.15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ht="12" x14ac:dyDescent="0.15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ht="12" x14ac:dyDescent="0.15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20.25" x14ac:dyDescent="0.3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26" t="s">
        <v>1832</v>
      </c>
      <c r="BC180" s="426"/>
      <c r="BD180" s="426"/>
      <c r="BE180" s="426"/>
      <c r="BF180" s="323"/>
    </row>
    <row r="181" spans="2:71" x14ac:dyDescent="0.2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2:71" x14ac:dyDescent="0.2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2:71" x14ac:dyDescent="0.2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x14ac:dyDescent="0.2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x14ac:dyDescent="0.2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x14ac:dyDescent="0.2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x14ac:dyDescent="0.2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x14ac:dyDescent="0.2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x14ac:dyDescent="0.2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x14ac:dyDescent="0.2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x14ac:dyDescent="0.2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x14ac:dyDescent="0.2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x14ac:dyDescent="0.2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x14ac:dyDescent="0.2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x14ac:dyDescent="0.2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x14ac:dyDescent="0.2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x14ac:dyDescent="0.2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x14ac:dyDescent="0.2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x14ac:dyDescent="0.2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x14ac:dyDescent="0.2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x14ac:dyDescent="0.2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x14ac:dyDescent="0.2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x14ac:dyDescent="0.2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x14ac:dyDescent="0.2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x14ac:dyDescent="0.2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x14ac:dyDescent="0.2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x14ac:dyDescent="0.2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x14ac:dyDescent="0.2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x14ac:dyDescent="0.2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x14ac:dyDescent="0.2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x14ac:dyDescent="0.2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x14ac:dyDescent="0.2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x14ac:dyDescent="0.2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x14ac:dyDescent="0.2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x14ac:dyDescent="0.2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x14ac:dyDescent="0.2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x14ac:dyDescent="0.2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x14ac:dyDescent="0.2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x14ac:dyDescent="0.2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x14ac:dyDescent="0.2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x14ac:dyDescent="0.2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x14ac:dyDescent="0.2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x14ac:dyDescent="0.2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x14ac:dyDescent="0.2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x14ac:dyDescent="0.2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x14ac:dyDescent="0.2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x14ac:dyDescent="0.2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x14ac:dyDescent="0.2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x14ac:dyDescent="0.2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x14ac:dyDescent="0.2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x14ac:dyDescent="0.2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x14ac:dyDescent="0.2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x14ac:dyDescent="0.2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x14ac:dyDescent="0.2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x14ac:dyDescent="0.2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x14ac:dyDescent="0.2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x14ac:dyDescent="0.2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x14ac:dyDescent="0.2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x14ac:dyDescent="0.2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x14ac:dyDescent="0.2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x14ac:dyDescent="0.2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x14ac:dyDescent="0.2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x14ac:dyDescent="0.2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x14ac:dyDescent="0.2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x14ac:dyDescent="0.2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x14ac:dyDescent="0.2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x14ac:dyDescent="0.2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x14ac:dyDescent="0.2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x14ac:dyDescent="0.2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x14ac:dyDescent="0.2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x14ac:dyDescent="0.2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x14ac:dyDescent="0.2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x14ac:dyDescent="0.2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x14ac:dyDescent="0.2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x14ac:dyDescent="0.2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x14ac:dyDescent="0.2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x14ac:dyDescent="0.2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x14ac:dyDescent="0.2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x14ac:dyDescent="0.2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x14ac:dyDescent="0.2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x14ac:dyDescent="0.2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x14ac:dyDescent="0.2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x14ac:dyDescent="0.2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x14ac:dyDescent="0.2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x14ac:dyDescent="0.2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x14ac:dyDescent="0.2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x14ac:dyDescent="0.2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x14ac:dyDescent="0.2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x14ac:dyDescent="0.2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x14ac:dyDescent="0.2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x14ac:dyDescent="0.2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x14ac:dyDescent="0.2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x14ac:dyDescent="0.2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x14ac:dyDescent="0.2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x14ac:dyDescent="0.2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x14ac:dyDescent="0.2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x14ac:dyDescent="0.2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x14ac:dyDescent="0.2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x14ac:dyDescent="0.2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x14ac:dyDescent="0.2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x14ac:dyDescent="0.2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x14ac:dyDescent="0.2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x14ac:dyDescent="0.2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x14ac:dyDescent="0.2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x14ac:dyDescent="0.2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x14ac:dyDescent="0.2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x14ac:dyDescent="0.2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x14ac:dyDescent="0.2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x14ac:dyDescent="0.2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x14ac:dyDescent="0.2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x14ac:dyDescent="0.2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x14ac:dyDescent="0.2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x14ac:dyDescent="0.2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x14ac:dyDescent="0.2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x14ac:dyDescent="0.2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x14ac:dyDescent="0.2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x14ac:dyDescent="0.2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x14ac:dyDescent="0.2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x14ac:dyDescent="0.2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x14ac:dyDescent="0.2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x14ac:dyDescent="0.2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x14ac:dyDescent="0.2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x14ac:dyDescent="0.2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x14ac:dyDescent="0.2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x14ac:dyDescent="0.2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x14ac:dyDescent="0.2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x14ac:dyDescent="0.2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x14ac:dyDescent="0.2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x14ac:dyDescent="0.2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x14ac:dyDescent="0.2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x14ac:dyDescent="0.2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x14ac:dyDescent="0.2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x14ac:dyDescent="0.2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x14ac:dyDescent="0.2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x14ac:dyDescent="0.2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x14ac:dyDescent="0.2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x14ac:dyDescent="0.2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x14ac:dyDescent="0.2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x14ac:dyDescent="0.2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x14ac:dyDescent="0.2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x14ac:dyDescent="0.2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x14ac:dyDescent="0.2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x14ac:dyDescent="0.2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x14ac:dyDescent="0.2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x14ac:dyDescent="0.2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x14ac:dyDescent="0.2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x14ac:dyDescent="0.2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x14ac:dyDescent="0.2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x14ac:dyDescent="0.2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x14ac:dyDescent="0.2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x14ac:dyDescent="0.2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x14ac:dyDescent="0.2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x14ac:dyDescent="0.2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x14ac:dyDescent="0.2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x14ac:dyDescent="0.2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x14ac:dyDescent="0.2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x14ac:dyDescent="0.2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x14ac:dyDescent="0.2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x14ac:dyDescent="0.2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x14ac:dyDescent="0.2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x14ac:dyDescent="0.2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zoomScaleNormal="100" workbookViewId="0"/>
  </sheetViews>
  <sheetFormatPr defaultColWidth="9" defaultRowHeight="12.75" x14ac:dyDescent="0.2"/>
  <cols>
    <col min="1" max="1" width="12.875" style="311" customWidth="1"/>
    <col min="2" max="2" width="11.375" style="306" customWidth="1"/>
    <col min="3" max="3" width="9.2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5" style="311" customWidth="1"/>
    <col min="9" max="9" width="5.75" style="311" customWidth="1"/>
    <col min="10" max="10" width="1.75" style="311" customWidth="1"/>
    <col min="11" max="11" width="9" style="311"/>
    <col min="12" max="12" width="7.375" style="311" customWidth="1"/>
    <col min="13" max="13" width="1.625" style="311" customWidth="1"/>
    <col min="14" max="14" width="6.5" style="311" customWidth="1"/>
    <col min="15" max="15" width="2.25" style="311" customWidth="1"/>
    <col min="16" max="16" width="6.125" style="311" customWidth="1"/>
    <col min="17" max="17" width="1.375" style="311" customWidth="1"/>
    <col min="18" max="16384" width="9" style="311"/>
  </cols>
  <sheetData>
    <row r="1" spans="1:18" ht="18" x14ac:dyDescent="0.25">
      <c r="A1" s="360" t="s">
        <v>330</v>
      </c>
    </row>
    <row r="2" spans="1:18" x14ac:dyDescent="0.2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2">
      <c r="A3" s="350" t="s">
        <v>1843</v>
      </c>
    </row>
    <row r="4" spans="1:18" x14ac:dyDescent="0.2">
      <c r="A4" s="350" t="s">
        <v>1867</v>
      </c>
      <c r="B4" s="307"/>
      <c r="C4" s="394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x14ac:dyDescent="0.2">
      <c r="A5" s="307"/>
      <c r="B5" s="307"/>
      <c r="C5" s="319"/>
      <c r="D5" s="302"/>
      <c r="E5" s="423" t="s">
        <v>1838</v>
      </c>
      <c r="F5" s="423"/>
      <c r="G5" s="423"/>
      <c r="H5" s="302"/>
      <c r="I5" s="423" t="s">
        <v>357</v>
      </c>
      <c r="J5" s="423"/>
      <c r="K5" s="423"/>
      <c r="L5" s="423"/>
      <c r="M5" s="423"/>
      <c r="N5" s="423"/>
      <c r="O5" s="423"/>
      <c r="P5" s="423"/>
      <c r="Q5" s="423"/>
    </row>
    <row r="6" spans="1:18" x14ac:dyDescent="0.2">
      <c r="A6" s="321"/>
      <c r="B6" s="321"/>
      <c r="C6" s="316" t="s">
        <v>115</v>
      </c>
      <c r="D6" s="313"/>
      <c r="E6" s="314" t="s">
        <v>509</v>
      </c>
      <c r="F6" s="313"/>
      <c r="G6" s="313" t="s">
        <v>1569</v>
      </c>
      <c r="H6" s="315"/>
      <c r="I6" s="316" t="s">
        <v>1581</v>
      </c>
      <c r="J6" s="313"/>
      <c r="K6" s="313" t="s">
        <v>486</v>
      </c>
      <c r="L6" s="317" t="s">
        <v>1851</v>
      </c>
      <c r="M6" s="318"/>
      <c r="N6" s="317" t="s">
        <v>1583</v>
      </c>
      <c r="O6" s="318"/>
      <c r="P6" s="317" t="s">
        <v>1584</v>
      </c>
      <c r="Q6" s="318"/>
    </row>
    <row r="7" spans="1:18" x14ac:dyDescent="0.2">
      <c r="A7" s="420" t="s">
        <v>244</v>
      </c>
      <c r="B7" s="342" t="s">
        <v>249</v>
      </c>
      <c r="C7" s="391">
        <v>26.45</v>
      </c>
      <c r="D7" s="391"/>
      <c r="E7" s="391">
        <v>3.73</v>
      </c>
      <c r="F7" s="391"/>
      <c r="G7" s="391">
        <v>22.72</v>
      </c>
      <c r="H7" s="391"/>
      <c r="I7" s="391">
        <v>5.1639999999999997</v>
      </c>
      <c r="J7" s="391"/>
      <c r="K7" s="391">
        <v>6.516</v>
      </c>
      <c r="L7" s="391">
        <v>3.8679999999999999</v>
      </c>
      <c r="M7" s="391"/>
      <c r="N7" s="391">
        <v>5.4160000000000004</v>
      </c>
      <c r="O7" s="391"/>
      <c r="P7" s="391">
        <v>5.4859999999999998</v>
      </c>
      <c r="Q7" s="307"/>
    </row>
    <row r="8" spans="1:18" x14ac:dyDescent="0.2">
      <c r="A8" s="421"/>
      <c r="B8" s="342" t="s">
        <v>255</v>
      </c>
      <c r="C8" s="391">
        <v>0.72499999999999998</v>
      </c>
      <c r="D8" s="391"/>
      <c r="E8" s="391">
        <v>0.72599999999999998</v>
      </c>
      <c r="F8" s="391"/>
      <c r="G8" s="391">
        <v>-1E-3</v>
      </c>
      <c r="H8" s="391"/>
      <c r="I8" s="391">
        <v>0.79400000000000004</v>
      </c>
      <c r="J8" s="391"/>
      <c r="K8" s="391">
        <v>0</v>
      </c>
      <c r="L8" s="391">
        <v>-5.8999999999999997E-2</v>
      </c>
      <c r="M8" s="391"/>
      <c r="N8" s="391">
        <v>-0.06</v>
      </c>
      <c r="O8" s="391"/>
      <c r="P8" s="391">
        <v>5.0999999999999997E-2</v>
      </c>
      <c r="Q8" s="307"/>
    </row>
    <row r="9" spans="1:18" x14ac:dyDescent="0.2">
      <c r="A9" s="421"/>
      <c r="B9" s="342" t="s">
        <v>6</v>
      </c>
      <c r="C9" s="391">
        <v>0.52500000000000002</v>
      </c>
      <c r="D9" s="391"/>
      <c r="E9" s="391">
        <v>0.1</v>
      </c>
      <c r="F9" s="391"/>
      <c r="G9" s="391">
        <v>0.42399999999999999</v>
      </c>
      <c r="H9" s="391"/>
      <c r="I9" s="391">
        <v>0.36599999999999999</v>
      </c>
      <c r="J9" s="391"/>
      <c r="K9" s="391">
        <v>-7.5999999999999998E-2</v>
      </c>
      <c r="L9" s="391">
        <v>-2.5000000000000001E-2</v>
      </c>
      <c r="M9" s="391"/>
      <c r="N9" s="391">
        <v>0.20799999999999999</v>
      </c>
      <c r="O9" s="391"/>
      <c r="P9" s="391">
        <v>5.1999999999999998E-2</v>
      </c>
      <c r="Q9" s="307"/>
    </row>
    <row r="10" spans="1:18" ht="12.75" customHeight="1" x14ac:dyDescent="0.2">
      <c r="A10" s="421"/>
      <c r="B10" s="342" t="s">
        <v>241</v>
      </c>
      <c r="C10" s="391">
        <v>0.254</v>
      </c>
      <c r="D10" s="391"/>
      <c r="E10" s="391">
        <v>2.5000000000000001E-2</v>
      </c>
      <c r="F10" s="391"/>
      <c r="G10" s="391">
        <v>0.22900000000000001</v>
      </c>
      <c r="H10" s="391"/>
      <c r="I10" s="391">
        <v>8.6999999999999994E-2</v>
      </c>
      <c r="J10" s="391"/>
      <c r="K10" s="391">
        <v>-2.7E-2</v>
      </c>
      <c r="L10" s="391">
        <v>0.01</v>
      </c>
      <c r="M10" s="391"/>
      <c r="N10" s="391">
        <v>0.23499999999999999</v>
      </c>
      <c r="O10" s="391"/>
      <c r="P10" s="391">
        <v>-0.05</v>
      </c>
      <c r="Q10" s="307"/>
    </row>
    <row r="11" spans="1:18" x14ac:dyDescent="0.2">
      <c r="A11" s="422"/>
      <c r="B11" s="396" t="s">
        <v>28</v>
      </c>
      <c r="C11" s="392">
        <v>0.23</v>
      </c>
      <c r="D11" s="392"/>
      <c r="E11" s="392">
        <v>0.23499999999999999</v>
      </c>
      <c r="F11" s="392"/>
      <c r="G11" s="392">
        <v>-5.0000000000000001E-3</v>
      </c>
      <c r="H11" s="392"/>
      <c r="I11" s="392">
        <v>3.7999999999999999E-2</v>
      </c>
      <c r="J11" s="392"/>
      <c r="K11" s="392">
        <v>-8.9999999999999993E-3</v>
      </c>
      <c r="L11" s="392">
        <v>-2E-3</v>
      </c>
      <c r="M11" s="392"/>
      <c r="N11" s="392">
        <v>-2.8000000000000001E-2</v>
      </c>
      <c r="O11" s="392"/>
      <c r="P11" s="392">
        <v>0.23200000000000001</v>
      </c>
      <c r="Q11" s="307"/>
    </row>
    <row r="12" spans="1:18" x14ac:dyDescent="0.2">
      <c r="A12" s="424" t="s">
        <v>257</v>
      </c>
      <c r="B12" s="345" t="s">
        <v>264</v>
      </c>
      <c r="C12" s="391">
        <v>-1.387</v>
      </c>
      <c r="D12" s="391"/>
      <c r="E12" s="391">
        <v>-1.4530000000000001</v>
      </c>
      <c r="F12" s="391"/>
      <c r="G12" s="391">
        <v>6.6000000000000003E-2</v>
      </c>
      <c r="H12" s="391"/>
      <c r="I12" s="391">
        <v>0.47299999999999998</v>
      </c>
      <c r="J12" s="391"/>
      <c r="K12" s="391">
        <v>0.158</v>
      </c>
      <c r="L12" s="391">
        <v>-1.4259999999999999</v>
      </c>
      <c r="M12" s="391"/>
      <c r="N12" s="391">
        <v>-0.93799999999999994</v>
      </c>
      <c r="O12" s="391"/>
      <c r="P12" s="391">
        <v>0.34499999999999997</v>
      </c>
      <c r="Q12" s="307"/>
    </row>
    <row r="13" spans="1:18" x14ac:dyDescent="0.2">
      <c r="A13" s="427"/>
      <c r="B13" s="344" t="s">
        <v>247</v>
      </c>
      <c r="C13" s="391">
        <v>-0.77500000000000002</v>
      </c>
      <c r="D13" s="391"/>
      <c r="E13" s="391">
        <v>-3.4000000000000002E-2</v>
      </c>
      <c r="F13" s="391"/>
      <c r="G13" s="391">
        <v>-0.74099999999999999</v>
      </c>
      <c r="H13" s="391"/>
      <c r="I13" s="391">
        <v>0.3</v>
      </c>
      <c r="J13" s="391"/>
      <c r="K13" s="391">
        <v>-4.431</v>
      </c>
      <c r="L13" s="391">
        <v>1.36</v>
      </c>
      <c r="M13" s="391"/>
      <c r="N13" s="391">
        <v>1.1859999999999999</v>
      </c>
      <c r="O13" s="391"/>
      <c r="P13" s="391">
        <v>0.80900000000000005</v>
      </c>
      <c r="Q13" s="307"/>
    </row>
    <row r="14" spans="1:18" x14ac:dyDescent="0.2">
      <c r="A14" s="427"/>
      <c r="B14" s="344" t="s">
        <v>245</v>
      </c>
      <c r="C14" s="391">
        <v>-0.55600000000000005</v>
      </c>
      <c r="D14" s="391"/>
      <c r="E14" s="391">
        <v>-0.34100000000000003</v>
      </c>
      <c r="F14" s="391"/>
      <c r="G14" s="391">
        <v>-0.215</v>
      </c>
      <c r="H14" s="391"/>
      <c r="I14" s="391">
        <v>-6.3579999999999997</v>
      </c>
      <c r="J14" s="391"/>
      <c r="K14" s="391">
        <v>6.7000000000000004E-2</v>
      </c>
      <c r="L14" s="391">
        <v>4.9390000000000001</v>
      </c>
      <c r="M14" s="391"/>
      <c r="N14" s="391">
        <v>-9.8000000000000004E-2</v>
      </c>
      <c r="O14" s="391"/>
      <c r="P14" s="391">
        <v>0.89500000000000002</v>
      </c>
      <c r="Q14" s="307"/>
    </row>
    <row r="15" spans="1:18" x14ac:dyDescent="0.2">
      <c r="A15" s="427"/>
      <c r="B15" s="344" t="s">
        <v>320</v>
      </c>
      <c r="C15" s="391">
        <v>-0.38900000000000001</v>
      </c>
      <c r="D15" s="391"/>
      <c r="E15" s="391">
        <v>-0.495</v>
      </c>
      <c r="F15" s="391"/>
      <c r="G15" s="391">
        <v>0.105</v>
      </c>
      <c r="H15" s="391"/>
      <c r="I15" s="391">
        <v>-0.104</v>
      </c>
      <c r="J15" s="391"/>
      <c r="K15" s="391">
        <v>-2E-3</v>
      </c>
      <c r="L15" s="391">
        <v>-0.58099999999999996</v>
      </c>
      <c r="M15" s="391"/>
      <c r="N15" s="391">
        <v>-0.67200000000000004</v>
      </c>
      <c r="O15" s="391"/>
      <c r="P15" s="391">
        <v>0.96899999999999997</v>
      </c>
      <c r="Q15" s="307"/>
    </row>
    <row r="16" spans="1:18" x14ac:dyDescent="0.2">
      <c r="A16" s="427"/>
      <c r="B16" s="344" t="s">
        <v>252</v>
      </c>
      <c r="C16" s="391">
        <v>-0.29599999999999999</v>
      </c>
      <c r="D16" s="391"/>
      <c r="E16" s="391">
        <v>-0.443</v>
      </c>
      <c r="F16" s="391"/>
      <c r="G16" s="391">
        <v>0.14599999999999999</v>
      </c>
      <c r="H16" s="391"/>
      <c r="I16" s="391">
        <v>6.8000000000000005E-2</v>
      </c>
      <c r="J16" s="391"/>
      <c r="K16" s="391">
        <v>0.08</v>
      </c>
      <c r="L16" s="391">
        <v>-0.27100000000000002</v>
      </c>
      <c r="M16" s="391"/>
      <c r="N16" s="391">
        <v>-0.29899999999999999</v>
      </c>
      <c r="O16" s="391"/>
      <c r="P16" s="391">
        <v>0.125</v>
      </c>
      <c r="Q16" s="307"/>
    </row>
    <row r="17" spans="1:17" ht="14.25" customHeight="1" x14ac:dyDescent="0.2">
      <c r="A17" s="307"/>
      <c r="B17" s="397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07"/>
    </row>
    <row r="18" spans="1:17" ht="12" customHeight="1" x14ac:dyDescent="0.2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17" x14ac:dyDescent="0.2">
      <c r="A19" s="350" t="s">
        <v>1837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17" x14ac:dyDescent="0.2">
      <c r="A20" s="350" t="s">
        <v>1868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17" x14ac:dyDescent="0.2">
      <c r="A21" s="300"/>
      <c r="B21" s="307"/>
      <c r="C21" s="319"/>
      <c r="D21" s="302"/>
      <c r="E21" s="423" t="s">
        <v>1838</v>
      </c>
      <c r="F21" s="423"/>
      <c r="G21" s="423"/>
      <c r="H21" s="302"/>
      <c r="I21" s="423" t="s">
        <v>357</v>
      </c>
      <c r="J21" s="423"/>
      <c r="K21" s="423"/>
      <c r="L21" s="423"/>
      <c r="M21" s="423"/>
      <c r="N21" s="423"/>
      <c r="O21" s="423"/>
      <c r="P21" s="423"/>
      <c r="Q21" s="423"/>
    </row>
    <row r="22" spans="1:17" x14ac:dyDescent="0.2">
      <c r="A22" s="321"/>
      <c r="B22" s="321"/>
      <c r="C22" s="316" t="s">
        <v>115</v>
      </c>
      <c r="D22" s="313"/>
      <c r="E22" s="314" t="s">
        <v>509</v>
      </c>
      <c r="F22" s="313"/>
      <c r="G22" s="313" t="s">
        <v>1569</v>
      </c>
      <c r="H22" s="315"/>
      <c r="I22" s="316" t="s">
        <v>1581</v>
      </c>
      <c r="J22" s="313"/>
      <c r="K22" s="313" t="s">
        <v>486</v>
      </c>
      <c r="L22" s="317" t="s">
        <v>1851</v>
      </c>
      <c r="M22" s="318"/>
      <c r="N22" s="317" t="s">
        <v>1583</v>
      </c>
      <c r="O22" s="318"/>
      <c r="P22" s="317" t="s">
        <v>1584</v>
      </c>
      <c r="Q22" s="318"/>
    </row>
    <row r="23" spans="1:17" x14ac:dyDescent="0.2">
      <c r="A23" s="420" t="s">
        <v>244</v>
      </c>
      <c r="B23" s="342" t="s">
        <v>249</v>
      </c>
      <c r="C23" s="391">
        <v>452.76</v>
      </c>
      <c r="D23" s="391"/>
      <c r="E23" s="391">
        <v>29.015000000000001</v>
      </c>
      <c r="F23" s="391"/>
      <c r="G23" s="391">
        <v>423.74599999999998</v>
      </c>
      <c r="H23" s="391"/>
      <c r="I23" s="391">
        <v>13.837</v>
      </c>
      <c r="J23" s="391"/>
      <c r="K23" s="391">
        <v>112.123</v>
      </c>
      <c r="L23" s="391">
        <v>25.698</v>
      </c>
      <c r="M23" s="391"/>
      <c r="N23" s="391">
        <v>159.06800000000001</v>
      </c>
      <c r="O23" s="391"/>
      <c r="P23" s="391">
        <v>142.03399999999999</v>
      </c>
      <c r="Q23" s="307"/>
    </row>
    <row r="24" spans="1:17" x14ac:dyDescent="0.2">
      <c r="A24" s="421"/>
      <c r="B24" s="342" t="s">
        <v>255</v>
      </c>
      <c r="C24" s="391">
        <v>2.4449999999999998</v>
      </c>
      <c r="D24" s="391"/>
      <c r="E24" s="391">
        <v>2.4060000000000001</v>
      </c>
      <c r="F24" s="391"/>
      <c r="G24" s="391">
        <v>3.9E-2</v>
      </c>
      <c r="H24" s="391"/>
      <c r="I24" s="391">
        <v>1.496</v>
      </c>
      <c r="J24" s="391"/>
      <c r="K24" s="391">
        <v>0</v>
      </c>
      <c r="L24" s="391">
        <v>2.3E-2</v>
      </c>
      <c r="M24" s="391"/>
      <c r="N24" s="391">
        <v>0.76200000000000001</v>
      </c>
      <c r="O24" s="391"/>
      <c r="P24" s="391">
        <v>0.16400000000000001</v>
      </c>
      <c r="Q24" s="307"/>
    </row>
    <row r="25" spans="1:17" x14ac:dyDescent="0.2">
      <c r="A25" s="421"/>
      <c r="B25" s="342" t="s">
        <v>6</v>
      </c>
      <c r="C25" s="391">
        <v>6.6710000000000003</v>
      </c>
      <c r="D25" s="391"/>
      <c r="E25" s="391">
        <v>2.7559999999999998</v>
      </c>
      <c r="F25" s="391"/>
      <c r="G25" s="391">
        <v>3.915</v>
      </c>
      <c r="H25" s="391"/>
      <c r="I25" s="391">
        <v>1.609</v>
      </c>
      <c r="J25" s="391"/>
      <c r="K25" s="391">
        <v>1.252</v>
      </c>
      <c r="L25" s="391">
        <v>0.13400000000000001</v>
      </c>
      <c r="M25" s="391"/>
      <c r="N25" s="391">
        <v>2.2989999999999999</v>
      </c>
      <c r="O25" s="391"/>
      <c r="P25" s="391">
        <v>1.377</v>
      </c>
      <c r="Q25" s="307"/>
    </row>
    <row r="26" spans="1:17" x14ac:dyDescent="0.2">
      <c r="A26" s="421"/>
      <c r="B26" s="342" t="s">
        <v>241</v>
      </c>
      <c r="C26" s="391">
        <v>4.6950000000000003</v>
      </c>
      <c r="D26" s="391"/>
      <c r="E26" s="391">
        <v>1.083</v>
      </c>
      <c r="F26" s="391"/>
      <c r="G26" s="391">
        <v>3.6120000000000001</v>
      </c>
      <c r="H26" s="391"/>
      <c r="I26" s="391">
        <v>0.69399999999999995</v>
      </c>
      <c r="J26" s="391"/>
      <c r="K26" s="391">
        <v>0.33500000000000002</v>
      </c>
      <c r="L26" s="391">
        <v>1.7000000000000001E-2</v>
      </c>
      <c r="M26" s="391"/>
      <c r="N26" s="391">
        <v>2.2679999999999998</v>
      </c>
      <c r="O26" s="391"/>
      <c r="P26" s="391">
        <v>1.3819999999999999</v>
      </c>
      <c r="Q26" s="307"/>
    </row>
    <row r="27" spans="1:17" x14ac:dyDescent="0.2">
      <c r="A27" s="422"/>
      <c r="B27" s="396" t="s">
        <v>28</v>
      </c>
      <c r="C27" s="392">
        <v>1.25</v>
      </c>
      <c r="D27" s="392"/>
      <c r="E27" s="392">
        <v>1.2450000000000001</v>
      </c>
      <c r="F27" s="392"/>
      <c r="G27" s="392">
        <v>5.0000000000000001E-3</v>
      </c>
      <c r="H27" s="392"/>
      <c r="I27" s="392">
        <v>0.19</v>
      </c>
      <c r="J27" s="392"/>
      <c r="K27" s="392">
        <v>9.7000000000000003E-2</v>
      </c>
      <c r="L27" s="392">
        <v>3.2000000000000001E-2</v>
      </c>
      <c r="M27" s="392"/>
      <c r="N27" s="392">
        <v>0.69499999999999995</v>
      </c>
      <c r="O27" s="392"/>
      <c r="P27" s="392">
        <v>0.23699999999999999</v>
      </c>
      <c r="Q27" s="322"/>
    </row>
    <row r="28" spans="1:17" x14ac:dyDescent="0.2">
      <c r="A28" s="424" t="s">
        <v>257</v>
      </c>
      <c r="B28" s="413" t="s">
        <v>264</v>
      </c>
      <c r="C28" s="391">
        <v>26.045000000000002</v>
      </c>
      <c r="D28" s="391"/>
      <c r="E28" s="391">
        <v>21.58</v>
      </c>
      <c r="F28" s="391"/>
      <c r="G28" s="391">
        <v>4.4649999999999999</v>
      </c>
      <c r="H28" s="391"/>
      <c r="I28" s="391">
        <v>0.622</v>
      </c>
      <c r="J28" s="391"/>
      <c r="K28" s="391">
        <v>0.374</v>
      </c>
      <c r="L28" s="391">
        <v>11.013999999999999</v>
      </c>
      <c r="M28" s="391"/>
      <c r="N28" s="391">
        <v>9.1539999999999999</v>
      </c>
      <c r="O28" s="391"/>
      <c r="P28" s="391">
        <v>4.8810000000000002</v>
      </c>
      <c r="Q28" s="307"/>
    </row>
    <row r="29" spans="1:17" x14ac:dyDescent="0.2">
      <c r="A29" s="427"/>
      <c r="B29" s="344" t="s">
        <v>247</v>
      </c>
      <c r="C29" s="391">
        <v>122.40900000000001</v>
      </c>
      <c r="D29" s="391"/>
      <c r="E29" s="391">
        <v>32.408000000000001</v>
      </c>
      <c r="F29" s="391"/>
      <c r="G29" s="391">
        <v>90.001000000000005</v>
      </c>
      <c r="H29" s="391"/>
      <c r="I29" s="391">
        <v>13.153</v>
      </c>
      <c r="J29" s="391"/>
      <c r="K29" s="391">
        <v>36.421999999999997</v>
      </c>
      <c r="L29" s="391">
        <v>7.3949999999999996</v>
      </c>
      <c r="M29" s="391"/>
      <c r="N29" s="391">
        <v>33.052</v>
      </c>
      <c r="O29" s="391"/>
      <c r="P29" s="391">
        <v>32.386000000000003</v>
      </c>
      <c r="Q29" s="307"/>
    </row>
    <row r="30" spans="1:17" x14ac:dyDescent="0.2">
      <c r="A30" s="427"/>
      <c r="B30" s="344" t="s">
        <v>245</v>
      </c>
      <c r="C30" s="391">
        <v>44.473999999999997</v>
      </c>
      <c r="D30" s="391"/>
      <c r="E30" s="391">
        <v>44.348999999999997</v>
      </c>
      <c r="F30" s="391"/>
      <c r="G30" s="391">
        <v>0.125</v>
      </c>
      <c r="H30" s="391"/>
      <c r="I30" s="391">
        <v>0.218</v>
      </c>
      <c r="J30" s="391"/>
      <c r="K30" s="391">
        <v>8.1000000000000003E-2</v>
      </c>
      <c r="L30" s="391">
        <v>34.521999999999998</v>
      </c>
      <c r="M30" s="391"/>
      <c r="N30" s="391">
        <v>7.14</v>
      </c>
      <c r="O30" s="391"/>
      <c r="P30" s="391">
        <v>2.5129999999999999</v>
      </c>
      <c r="Q30" s="307"/>
    </row>
    <row r="31" spans="1:17" x14ac:dyDescent="0.2">
      <c r="A31" s="427"/>
      <c r="B31" s="344" t="s">
        <v>320</v>
      </c>
      <c r="C31" s="391">
        <v>11.305</v>
      </c>
      <c r="D31" s="391"/>
      <c r="E31" s="391">
        <v>11.098000000000001</v>
      </c>
      <c r="F31" s="391"/>
      <c r="G31" s="391">
        <v>0.20699999999999999</v>
      </c>
      <c r="H31" s="391"/>
      <c r="I31" s="391">
        <v>5.0000000000000001E-3</v>
      </c>
      <c r="J31" s="391"/>
      <c r="K31" s="391">
        <v>1E-3</v>
      </c>
      <c r="L31" s="391">
        <v>1.25</v>
      </c>
      <c r="M31" s="391"/>
      <c r="N31" s="391">
        <v>8.3879999999999999</v>
      </c>
      <c r="O31" s="391"/>
      <c r="P31" s="391">
        <v>1.661</v>
      </c>
      <c r="Q31" s="307"/>
    </row>
    <row r="32" spans="1:17" x14ac:dyDescent="0.2">
      <c r="A32" s="427"/>
      <c r="B32" s="344" t="s">
        <v>252</v>
      </c>
      <c r="C32" s="391">
        <v>9.3070000000000004</v>
      </c>
      <c r="D32" s="391"/>
      <c r="E32" s="391">
        <v>6.952</v>
      </c>
      <c r="F32" s="391"/>
      <c r="G32" s="391">
        <v>2.355</v>
      </c>
      <c r="H32" s="391"/>
      <c r="I32" s="391">
        <v>0.312</v>
      </c>
      <c r="J32" s="391"/>
      <c r="K32" s="391">
        <v>0.188</v>
      </c>
      <c r="L32" s="391">
        <v>3.347</v>
      </c>
      <c r="M32" s="391"/>
      <c r="N32" s="391">
        <v>3.51</v>
      </c>
      <c r="O32" s="391"/>
      <c r="P32" s="391">
        <v>1.9490000000000001</v>
      </c>
      <c r="Q32" s="307"/>
    </row>
    <row r="38" spans="1:18" x14ac:dyDescent="0.2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x14ac:dyDescent="0.2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x14ac:dyDescent="0.2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x14ac:dyDescent="0.2">
      <c r="A41" s="355"/>
      <c r="B41" s="352"/>
      <c r="C41" s="394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x14ac:dyDescent="0.2">
      <c r="A42" s="352"/>
      <c r="B42" s="352"/>
      <c r="C42" s="319"/>
      <c r="D42" s="302"/>
      <c r="E42" s="428"/>
      <c r="F42" s="428"/>
      <c r="G42" s="428"/>
      <c r="H42" s="302"/>
      <c r="I42" s="428"/>
      <c r="J42" s="428"/>
      <c r="K42" s="428"/>
      <c r="L42" s="428"/>
      <c r="M42" s="428"/>
      <c r="N42" s="428"/>
      <c r="O42" s="428"/>
      <c r="P42" s="428"/>
      <c r="Q42" s="428"/>
      <c r="R42" s="351"/>
    </row>
    <row r="43" spans="1:18" x14ac:dyDescent="0.2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x14ac:dyDescent="0.2">
      <c r="A44" s="421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x14ac:dyDescent="0.2">
      <c r="A45" s="421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x14ac:dyDescent="0.2">
      <c r="A46" s="421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2">
      <c r="A47" s="421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x14ac:dyDescent="0.2">
      <c r="A48" s="421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x14ac:dyDescent="0.2">
      <c r="A49" s="421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x14ac:dyDescent="0.2">
      <c r="A50" s="421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x14ac:dyDescent="0.2">
      <c r="A51" s="421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x14ac:dyDescent="0.2">
      <c r="A52" s="421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x14ac:dyDescent="0.2">
      <c r="A53" s="421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x14ac:dyDescent="0.2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x14ac:dyDescent="0.2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x14ac:dyDescent="0.2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x14ac:dyDescent="0.2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x14ac:dyDescent="0.2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x14ac:dyDescent="0.2">
      <c r="A59" s="355"/>
      <c r="B59" s="352"/>
      <c r="C59" s="319"/>
      <c r="D59" s="302"/>
      <c r="E59" s="428"/>
      <c r="F59" s="428"/>
      <c r="G59" s="428"/>
      <c r="H59" s="302"/>
      <c r="I59" s="428"/>
      <c r="J59" s="428"/>
      <c r="K59" s="428"/>
      <c r="L59" s="428"/>
      <c r="M59" s="428"/>
      <c r="N59" s="428"/>
      <c r="O59" s="428"/>
      <c r="P59" s="428"/>
      <c r="Q59" s="428"/>
      <c r="R59" s="351"/>
    </row>
    <row r="60" spans="1:18" x14ac:dyDescent="0.2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x14ac:dyDescent="0.2">
      <c r="A61" s="421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x14ac:dyDescent="0.2">
      <c r="A62" s="421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x14ac:dyDescent="0.2">
      <c r="A63" s="421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x14ac:dyDescent="0.2">
      <c r="A64" s="421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x14ac:dyDescent="0.2">
      <c r="A65" s="421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x14ac:dyDescent="0.2">
      <c r="A66" s="421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x14ac:dyDescent="0.2">
      <c r="A67" s="421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x14ac:dyDescent="0.2">
      <c r="A68" s="421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x14ac:dyDescent="0.2">
      <c r="A69" s="421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x14ac:dyDescent="0.2">
      <c r="A70" s="421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2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2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2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2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2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2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2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2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2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2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2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2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2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2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2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2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2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2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2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2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2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2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2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2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2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2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2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2">
      <c r="S175" s="305"/>
      <c r="T175" s="305"/>
    </row>
    <row r="176" spans="19:20" x14ac:dyDescent="0.2">
      <c r="S176" s="305"/>
      <c r="T176" s="305"/>
    </row>
    <row r="177" spans="19:20" x14ac:dyDescent="0.2">
      <c r="S177" s="305"/>
      <c r="T177" s="305"/>
    </row>
    <row r="178" spans="19:20" x14ac:dyDescent="0.2">
      <c r="S178" s="305"/>
      <c r="T178" s="305"/>
    </row>
    <row r="179" spans="19:20" x14ac:dyDescent="0.2">
      <c r="S179" s="305"/>
      <c r="T179" s="305"/>
    </row>
    <row r="180" spans="19:20" x14ac:dyDescent="0.2">
      <c r="S180" s="305"/>
      <c r="T180" s="305"/>
    </row>
    <row r="181" spans="19:20" x14ac:dyDescent="0.2">
      <c r="S181" s="305"/>
      <c r="T181" s="305"/>
    </row>
    <row r="182" spans="19:20" x14ac:dyDescent="0.2">
      <c r="S182" s="305"/>
      <c r="T182" s="305"/>
    </row>
    <row r="183" spans="19:20" x14ac:dyDescent="0.2">
      <c r="S183" s="305"/>
      <c r="T183" s="305"/>
    </row>
    <row r="184" spans="19:20" x14ac:dyDescent="0.2">
      <c r="S184" s="305"/>
      <c r="T184" s="305"/>
    </row>
    <row r="185" spans="19:20" x14ac:dyDescent="0.2">
      <c r="S185" s="305"/>
      <c r="T185" s="305"/>
    </row>
    <row r="186" spans="19:20" x14ac:dyDescent="0.2">
      <c r="S186" s="305"/>
      <c r="T186" s="305"/>
    </row>
    <row r="187" spans="19:20" x14ac:dyDescent="0.2">
      <c r="S187" s="305"/>
      <c r="T187" s="305"/>
    </row>
    <row r="188" spans="19:20" x14ac:dyDescent="0.2">
      <c r="S188" s="305"/>
      <c r="T188" s="305"/>
    </row>
    <row r="189" spans="19:20" x14ac:dyDescent="0.2">
      <c r="S189" s="305"/>
      <c r="T189" s="305"/>
    </row>
    <row r="190" spans="19:20" x14ac:dyDescent="0.2">
      <c r="S190" s="305"/>
      <c r="T190" s="305"/>
    </row>
    <row r="191" spans="19:20" x14ac:dyDescent="0.2">
      <c r="S191" s="305"/>
      <c r="T191" s="305"/>
    </row>
    <row r="192" spans="19:20" x14ac:dyDescent="0.2">
      <c r="S192" s="305"/>
      <c r="T192" s="305"/>
    </row>
    <row r="193" spans="19:20" x14ac:dyDescent="0.2">
      <c r="S193" s="305"/>
      <c r="T193" s="305"/>
    </row>
    <row r="194" spans="19:20" x14ac:dyDescent="0.2">
      <c r="S194" s="305"/>
      <c r="T194" s="305"/>
    </row>
    <row r="195" spans="19:20" x14ac:dyDescent="0.2">
      <c r="S195" s="305"/>
      <c r="T195" s="305"/>
    </row>
    <row r="196" spans="19:20" x14ac:dyDescent="0.2">
      <c r="S196" s="305"/>
      <c r="T196" s="305"/>
    </row>
    <row r="197" spans="19:20" x14ac:dyDescent="0.2">
      <c r="S197" s="305"/>
      <c r="T197" s="305"/>
    </row>
    <row r="198" spans="19:20" x14ac:dyDescent="0.2">
      <c r="S198" s="305"/>
      <c r="T198" s="305"/>
    </row>
    <row r="199" spans="19:20" x14ac:dyDescent="0.2">
      <c r="S199" s="305"/>
      <c r="T199" s="305"/>
    </row>
    <row r="200" spans="19:20" x14ac:dyDescent="0.2">
      <c r="S200" s="305"/>
      <c r="T200" s="305"/>
    </row>
    <row r="201" spans="19:20" x14ac:dyDescent="0.2">
      <c r="S201" s="305"/>
      <c r="T201" s="305"/>
    </row>
    <row r="202" spans="19:20" x14ac:dyDescent="0.2">
      <c r="S202" s="305"/>
      <c r="T202" s="305"/>
    </row>
    <row r="203" spans="19:20" x14ac:dyDescent="0.2">
      <c r="S203" s="305"/>
      <c r="T203" s="305"/>
    </row>
    <row r="204" spans="19:20" x14ac:dyDescent="0.2">
      <c r="S204" s="305"/>
      <c r="T204" s="305"/>
    </row>
    <row r="205" spans="19:20" x14ac:dyDescent="0.2">
      <c r="S205" s="305"/>
      <c r="T205" s="305"/>
    </row>
    <row r="206" spans="19:20" x14ac:dyDescent="0.2">
      <c r="S206" s="305"/>
      <c r="T206" s="305"/>
    </row>
    <row r="207" spans="19:20" x14ac:dyDescent="0.2">
      <c r="S207" s="305"/>
      <c r="T207" s="305"/>
    </row>
    <row r="208" spans="19:20" x14ac:dyDescent="0.2">
      <c r="S208" s="305"/>
      <c r="T208" s="305"/>
    </row>
    <row r="209" spans="19:20" x14ac:dyDescent="0.2">
      <c r="S209" s="305"/>
      <c r="T209" s="305"/>
    </row>
    <row r="210" spans="19:20" x14ac:dyDescent="0.2">
      <c r="S210" s="305"/>
      <c r="T210" s="305"/>
    </row>
    <row r="211" spans="19:20" x14ac:dyDescent="0.2">
      <c r="S211" s="305"/>
      <c r="T211" s="305"/>
    </row>
    <row r="212" spans="19:20" x14ac:dyDescent="0.2">
      <c r="S212" s="305"/>
      <c r="T212" s="305"/>
    </row>
    <row r="213" spans="19:20" x14ac:dyDescent="0.2">
      <c r="S213" s="305"/>
      <c r="T213" s="305"/>
    </row>
    <row r="214" spans="19:20" x14ac:dyDescent="0.2">
      <c r="S214" s="305"/>
      <c r="T214" s="305"/>
    </row>
    <row r="215" spans="19:20" x14ac:dyDescent="0.2">
      <c r="S215" s="305"/>
      <c r="T215" s="305"/>
    </row>
    <row r="216" spans="19:20" x14ac:dyDescent="0.2">
      <c r="S216" s="305"/>
      <c r="T216" s="305"/>
    </row>
    <row r="217" spans="19:20" x14ac:dyDescent="0.2">
      <c r="S217" s="305"/>
      <c r="T217" s="305"/>
    </row>
    <row r="218" spans="19:20" x14ac:dyDescent="0.2">
      <c r="S218" s="305"/>
      <c r="T218" s="305"/>
    </row>
    <row r="219" spans="19:20" x14ac:dyDescent="0.2">
      <c r="S219" s="305"/>
      <c r="T219" s="305"/>
    </row>
    <row r="220" spans="19:20" x14ac:dyDescent="0.2">
      <c r="S220" s="305"/>
      <c r="T220" s="305"/>
    </row>
    <row r="221" spans="19:20" x14ac:dyDescent="0.2">
      <c r="S221" s="305"/>
      <c r="T221" s="305"/>
    </row>
    <row r="222" spans="19:20" x14ac:dyDescent="0.2">
      <c r="S222" s="305"/>
      <c r="T222" s="305"/>
    </row>
    <row r="223" spans="19:20" x14ac:dyDescent="0.2">
      <c r="S223" s="305"/>
      <c r="T223" s="305"/>
    </row>
    <row r="224" spans="19:20" x14ac:dyDescent="0.2">
      <c r="S224" s="305"/>
      <c r="T224" s="305"/>
    </row>
    <row r="225" spans="19:20" x14ac:dyDescent="0.2">
      <c r="S225" s="305"/>
      <c r="T225" s="305"/>
    </row>
    <row r="226" spans="19:20" x14ac:dyDescent="0.2">
      <c r="S226" s="305"/>
      <c r="T226" s="305"/>
    </row>
    <row r="227" spans="19:20" x14ac:dyDescent="0.2">
      <c r="S227" s="305"/>
      <c r="T227" s="305"/>
    </row>
    <row r="228" spans="19:20" x14ac:dyDescent="0.2">
      <c r="S228" s="305"/>
      <c r="T228" s="305"/>
    </row>
    <row r="229" spans="19:20" x14ac:dyDescent="0.2">
      <c r="S229" s="305"/>
      <c r="T229" s="305"/>
    </row>
    <row r="230" spans="19:20" x14ac:dyDescent="0.2">
      <c r="S230" s="305"/>
      <c r="T230" s="305"/>
    </row>
    <row r="231" spans="19:20" x14ac:dyDescent="0.2">
      <c r="S231" s="305"/>
      <c r="T231" s="305"/>
    </row>
    <row r="232" spans="19:20" x14ac:dyDescent="0.2">
      <c r="S232" s="305"/>
      <c r="T232" s="305"/>
    </row>
    <row r="233" spans="19:20" x14ac:dyDescent="0.2">
      <c r="S233" s="305"/>
      <c r="T233" s="305"/>
    </row>
    <row r="234" spans="19:20" x14ac:dyDescent="0.2">
      <c r="S234" s="305"/>
      <c r="T234" s="305"/>
    </row>
    <row r="235" spans="19:20" x14ac:dyDescent="0.2">
      <c r="S235" s="305"/>
      <c r="T235" s="305"/>
    </row>
    <row r="236" spans="19:20" x14ac:dyDescent="0.2">
      <c r="S236" s="305"/>
      <c r="T236" s="305"/>
    </row>
    <row r="237" spans="19:20" x14ac:dyDescent="0.2">
      <c r="S237" s="305"/>
      <c r="T237" s="305"/>
    </row>
    <row r="238" spans="19:20" x14ac:dyDescent="0.2">
      <c r="S238" s="305"/>
      <c r="T238" s="305"/>
    </row>
    <row r="239" spans="19:20" x14ac:dyDescent="0.2">
      <c r="S239" s="305"/>
      <c r="T239" s="305"/>
    </row>
    <row r="240" spans="19:20" x14ac:dyDescent="0.2">
      <c r="S240" s="305"/>
      <c r="T240" s="305"/>
    </row>
    <row r="241" spans="19:20" x14ac:dyDescent="0.2">
      <c r="S241" s="305"/>
      <c r="T241" s="305"/>
    </row>
    <row r="242" spans="19:20" x14ac:dyDescent="0.2">
      <c r="S242" s="305"/>
      <c r="T242" s="305"/>
    </row>
    <row r="243" spans="19:20" x14ac:dyDescent="0.2">
      <c r="S243" s="305"/>
      <c r="T243" s="305"/>
    </row>
    <row r="244" spans="19:20" x14ac:dyDescent="0.2">
      <c r="S244" s="305"/>
      <c r="T244" s="305"/>
    </row>
    <row r="245" spans="19:20" x14ac:dyDescent="0.2">
      <c r="S245" s="305"/>
      <c r="T245" s="305"/>
    </row>
    <row r="246" spans="19:20" x14ac:dyDescent="0.2">
      <c r="S246" s="305"/>
      <c r="T246" s="305"/>
    </row>
    <row r="247" spans="19:20" x14ac:dyDescent="0.2">
      <c r="S247" s="305"/>
      <c r="T247" s="305"/>
    </row>
    <row r="248" spans="19:20" x14ac:dyDescent="0.2">
      <c r="S248" s="305"/>
      <c r="T248" s="305"/>
    </row>
    <row r="249" spans="19:20" x14ac:dyDescent="0.2">
      <c r="S249" s="305"/>
      <c r="T249" s="305"/>
    </row>
    <row r="250" spans="19:20" x14ac:dyDescent="0.2">
      <c r="S250" s="305"/>
      <c r="T250" s="305"/>
    </row>
    <row r="251" spans="19:20" x14ac:dyDescent="0.2">
      <c r="S251" s="305"/>
      <c r="T251" s="305"/>
    </row>
    <row r="252" spans="19:20" x14ac:dyDescent="0.2">
      <c r="S252" s="305"/>
      <c r="T252" s="305"/>
    </row>
    <row r="253" spans="19:20" x14ac:dyDescent="0.2">
      <c r="S253" s="305"/>
      <c r="T253" s="305"/>
    </row>
    <row r="254" spans="19:20" x14ac:dyDescent="0.2">
      <c r="S254" s="305"/>
      <c r="T254" s="305"/>
    </row>
    <row r="255" spans="19:20" x14ac:dyDescent="0.2">
      <c r="S255" s="305"/>
      <c r="T255" s="305"/>
    </row>
    <row r="256" spans="19:20" x14ac:dyDescent="0.2">
      <c r="S256" s="305"/>
      <c r="T256" s="305"/>
    </row>
    <row r="257" spans="19:20" x14ac:dyDescent="0.2">
      <c r="S257" s="305"/>
      <c r="T257" s="305"/>
    </row>
    <row r="258" spans="19:20" x14ac:dyDescent="0.2">
      <c r="S258" s="305"/>
      <c r="T258" s="305"/>
    </row>
    <row r="259" spans="19:20" x14ac:dyDescent="0.2">
      <c r="S259" s="305"/>
      <c r="T259" s="305"/>
    </row>
    <row r="260" spans="19:20" x14ac:dyDescent="0.2">
      <c r="S260" s="305"/>
      <c r="T260" s="305"/>
    </row>
    <row r="261" spans="19:20" x14ac:dyDescent="0.2">
      <c r="S261" s="305"/>
      <c r="T261" s="305"/>
    </row>
    <row r="262" spans="19:20" x14ac:dyDescent="0.2">
      <c r="S262" s="305"/>
      <c r="T262" s="305"/>
    </row>
    <row r="263" spans="19:20" x14ac:dyDescent="0.2">
      <c r="S263" s="305"/>
      <c r="T263" s="305"/>
    </row>
    <row r="264" spans="19:20" x14ac:dyDescent="0.2">
      <c r="S264" s="305"/>
      <c r="T264" s="305"/>
    </row>
    <row r="265" spans="19:20" x14ac:dyDescent="0.2">
      <c r="S265" s="305"/>
      <c r="T265" s="305"/>
    </row>
    <row r="266" spans="19:20" x14ac:dyDescent="0.2">
      <c r="S266" s="305"/>
      <c r="T266" s="305"/>
    </row>
    <row r="267" spans="19:20" x14ac:dyDescent="0.2">
      <c r="S267" s="305"/>
      <c r="T267" s="305"/>
    </row>
    <row r="268" spans="19:20" x14ac:dyDescent="0.2">
      <c r="S268" s="305"/>
      <c r="T268" s="305"/>
    </row>
    <row r="269" spans="19:20" x14ac:dyDescent="0.2">
      <c r="S269" s="305"/>
      <c r="T269" s="305"/>
    </row>
    <row r="270" spans="19:20" x14ac:dyDescent="0.2">
      <c r="S270" s="305"/>
      <c r="T270" s="305"/>
    </row>
    <row r="271" spans="19:20" x14ac:dyDescent="0.2">
      <c r="S271" s="305"/>
      <c r="T271" s="305"/>
    </row>
    <row r="272" spans="19:20" x14ac:dyDescent="0.2">
      <c r="S272" s="305"/>
      <c r="T272" s="305"/>
    </row>
    <row r="273" spans="19:20" x14ac:dyDescent="0.2">
      <c r="S273" s="305"/>
      <c r="T273" s="305"/>
    </row>
    <row r="274" spans="19:20" x14ac:dyDescent="0.2">
      <c r="S274" s="305"/>
      <c r="T274" s="305"/>
    </row>
    <row r="275" spans="19:20" x14ac:dyDescent="0.2">
      <c r="S275" s="305"/>
      <c r="T275" s="305"/>
    </row>
    <row r="276" spans="19:20" x14ac:dyDescent="0.2">
      <c r="S276" s="305"/>
      <c r="T276" s="305"/>
    </row>
    <row r="277" spans="19:20" x14ac:dyDescent="0.2">
      <c r="S277" s="305"/>
      <c r="T277" s="305"/>
    </row>
    <row r="278" spans="19:20" x14ac:dyDescent="0.2">
      <c r="S278" s="305"/>
      <c r="T278" s="305"/>
    </row>
    <row r="279" spans="19:20" x14ac:dyDescent="0.2">
      <c r="S279" s="305"/>
      <c r="T279" s="305"/>
    </row>
    <row r="280" spans="19:20" x14ac:dyDescent="0.2">
      <c r="S280" s="305"/>
      <c r="T280" s="305"/>
    </row>
    <row r="281" spans="19:20" x14ac:dyDescent="0.2">
      <c r="S281" s="305"/>
      <c r="T281" s="305"/>
    </row>
    <row r="282" spans="19:20" x14ac:dyDescent="0.2">
      <c r="S282" s="305"/>
      <c r="T282" s="305"/>
    </row>
    <row r="283" spans="19:20" x14ac:dyDescent="0.2">
      <c r="S283" s="305"/>
      <c r="T283" s="305"/>
    </row>
    <row r="284" spans="19:20" x14ac:dyDescent="0.2">
      <c r="S284" s="305"/>
      <c r="T284" s="305"/>
    </row>
    <row r="285" spans="19:20" x14ac:dyDescent="0.2">
      <c r="S285" s="305"/>
      <c r="T285" s="305"/>
    </row>
    <row r="286" spans="19:20" x14ac:dyDescent="0.2">
      <c r="S286" s="305"/>
      <c r="T286" s="305"/>
    </row>
    <row r="287" spans="19:20" x14ac:dyDescent="0.2">
      <c r="S287" s="305"/>
      <c r="T287" s="305"/>
    </row>
    <row r="288" spans="19:20" x14ac:dyDescent="0.2">
      <c r="S288" s="305"/>
      <c r="T288" s="305"/>
    </row>
    <row r="289" spans="19:20" x14ac:dyDescent="0.2">
      <c r="S289" s="305"/>
      <c r="T289" s="305"/>
    </row>
    <row r="290" spans="19:20" x14ac:dyDescent="0.2">
      <c r="S290" s="305"/>
      <c r="T290" s="305"/>
    </row>
    <row r="291" spans="19:20" x14ac:dyDescent="0.2">
      <c r="S291" s="305"/>
      <c r="T291" s="305"/>
    </row>
    <row r="292" spans="19:20" x14ac:dyDescent="0.2">
      <c r="S292" s="305"/>
      <c r="T292" s="305"/>
    </row>
    <row r="293" spans="19:20" x14ac:dyDescent="0.2">
      <c r="S293" s="305"/>
      <c r="T293" s="305"/>
    </row>
    <row r="294" spans="19:20" x14ac:dyDescent="0.2">
      <c r="S294" s="305"/>
      <c r="T294" s="305"/>
    </row>
    <row r="295" spans="19:20" x14ac:dyDescent="0.2">
      <c r="S295" s="305"/>
      <c r="T295" s="305"/>
    </row>
    <row r="296" spans="19:20" x14ac:dyDescent="0.2">
      <c r="S296" s="305"/>
      <c r="T296" s="305"/>
    </row>
    <row r="297" spans="19:20" x14ac:dyDescent="0.2">
      <c r="S297" s="305"/>
      <c r="T297" s="305"/>
    </row>
    <row r="298" spans="19:20" x14ac:dyDescent="0.2">
      <c r="S298" s="305"/>
      <c r="T298" s="305"/>
    </row>
    <row r="299" spans="19:20" x14ac:dyDescent="0.2">
      <c r="S299" s="305"/>
      <c r="T299" s="305"/>
    </row>
    <row r="300" spans="19:20" x14ac:dyDescent="0.2">
      <c r="S300" s="305"/>
      <c r="T300" s="305"/>
    </row>
    <row r="301" spans="19:20" x14ac:dyDescent="0.2">
      <c r="S301" s="305"/>
      <c r="T301" s="305"/>
    </row>
    <row r="302" spans="19:20" x14ac:dyDescent="0.2">
      <c r="S302" s="305"/>
      <c r="T302" s="305"/>
    </row>
    <row r="303" spans="19:20" x14ac:dyDescent="0.2">
      <c r="S303" s="305"/>
      <c r="T303" s="305"/>
    </row>
    <row r="304" spans="19:20" x14ac:dyDescent="0.2">
      <c r="S304" s="305"/>
      <c r="T304" s="305"/>
    </row>
    <row r="305" spans="19:20" x14ac:dyDescent="0.2">
      <c r="S305" s="305"/>
      <c r="T305" s="305"/>
    </row>
    <row r="306" spans="19:20" x14ac:dyDescent="0.2">
      <c r="S306" s="305"/>
      <c r="T306" s="305"/>
    </row>
    <row r="307" spans="19:20" x14ac:dyDescent="0.2">
      <c r="S307" s="305"/>
      <c r="T307" s="305"/>
    </row>
    <row r="308" spans="19:20" x14ac:dyDescent="0.2">
      <c r="S308" s="305"/>
      <c r="T308" s="305"/>
    </row>
    <row r="309" spans="19:20" x14ac:dyDescent="0.2">
      <c r="S309" s="305"/>
      <c r="T309" s="305"/>
    </row>
    <row r="310" spans="19:20" x14ac:dyDescent="0.2">
      <c r="S310" s="305"/>
      <c r="T310" s="305"/>
    </row>
    <row r="311" spans="19:20" x14ac:dyDescent="0.2">
      <c r="S311" s="305"/>
      <c r="T311" s="305"/>
    </row>
    <row r="312" spans="19:20" x14ac:dyDescent="0.2">
      <c r="S312" s="305"/>
      <c r="T312" s="305"/>
    </row>
    <row r="313" spans="19:20" x14ac:dyDescent="0.2">
      <c r="S313" s="305"/>
      <c r="T313" s="305"/>
    </row>
    <row r="314" spans="19:20" x14ac:dyDescent="0.2">
      <c r="S314" s="305"/>
      <c r="T314" s="305"/>
    </row>
    <row r="315" spans="19:20" x14ac:dyDescent="0.2">
      <c r="S315" s="305"/>
      <c r="T315" s="305"/>
    </row>
    <row r="316" spans="19:20" x14ac:dyDescent="0.2">
      <c r="S316" s="305"/>
      <c r="T316" s="305"/>
    </row>
    <row r="317" spans="19:20" x14ac:dyDescent="0.2">
      <c r="S317" s="305"/>
      <c r="T317" s="305"/>
    </row>
    <row r="318" spans="19:20" x14ac:dyDescent="0.2">
      <c r="S318" s="305"/>
      <c r="T318" s="305"/>
    </row>
    <row r="319" spans="19:20" x14ac:dyDescent="0.2">
      <c r="S319" s="305"/>
      <c r="T319" s="305"/>
    </row>
    <row r="320" spans="19:20" x14ac:dyDescent="0.2">
      <c r="S320" s="305"/>
      <c r="T320" s="305"/>
    </row>
    <row r="321" spans="19:20" x14ac:dyDescent="0.2">
      <c r="S321" s="305"/>
      <c r="T321" s="305"/>
    </row>
    <row r="322" spans="19:20" x14ac:dyDescent="0.2">
      <c r="S322" s="305"/>
      <c r="T322" s="305"/>
    </row>
    <row r="323" spans="19:20" x14ac:dyDescent="0.2">
      <c r="S323" s="305"/>
      <c r="T323" s="305"/>
    </row>
    <row r="324" spans="19:20" x14ac:dyDescent="0.2">
      <c r="S324" s="305"/>
      <c r="T324" s="305"/>
    </row>
    <row r="325" spans="19:20" x14ac:dyDescent="0.2">
      <c r="S325" s="305"/>
      <c r="T325" s="305"/>
    </row>
    <row r="326" spans="19:20" x14ac:dyDescent="0.2">
      <c r="S326" s="305"/>
      <c r="T326" s="305"/>
    </row>
    <row r="327" spans="19:20" x14ac:dyDescent="0.2">
      <c r="S327" s="305"/>
      <c r="T327" s="305"/>
    </row>
    <row r="328" spans="19:20" x14ac:dyDescent="0.2">
      <c r="S328" s="305"/>
      <c r="T328" s="305"/>
    </row>
    <row r="329" spans="19:20" x14ac:dyDescent="0.2">
      <c r="S329" s="305"/>
      <c r="T329" s="305"/>
    </row>
    <row r="330" spans="19:20" x14ac:dyDescent="0.2">
      <c r="S330" s="305"/>
      <c r="T330" s="305"/>
    </row>
    <row r="331" spans="19:20" x14ac:dyDescent="0.2">
      <c r="S331" s="305"/>
      <c r="T331" s="305"/>
    </row>
    <row r="332" spans="19:20" x14ac:dyDescent="0.2">
      <c r="S332" s="305"/>
      <c r="T332" s="305"/>
    </row>
    <row r="333" spans="19:20" x14ac:dyDescent="0.2">
      <c r="S333" s="305"/>
      <c r="T333" s="305"/>
    </row>
  </sheetData>
  <mergeCells count="16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A12:A16"/>
    <mergeCell ref="E21:G21"/>
    <mergeCell ref="I21:Q21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0" zoomScaleNormal="100" workbookViewId="0">
      <selection activeCell="D24" sqref="D24"/>
    </sheetView>
  </sheetViews>
  <sheetFormatPr defaultColWidth="9" defaultRowHeight="12.75" x14ac:dyDescent="0.2"/>
  <cols>
    <col min="1" max="1" width="9" style="311"/>
    <col min="2" max="2" width="9" style="34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8" x14ac:dyDescent="0.25">
      <c r="A1" s="360" t="s">
        <v>330</v>
      </c>
    </row>
    <row r="8" spans="1:65" x14ac:dyDescent="0.2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x14ac:dyDescent="0.2">
      <c r="Y9" s="320" t="s">
        <v>1625</v>
      </c>
      <c r="Z9" s="301">
        <v>43160</v>
      </c>
    </row>
    <row r="10" spans="1:65" x14ac:dyDescent="0.2">
      <c r="Y10" s="320" t="s">
        <v>1626</v>
      </c>
      <c r="Z10" s="301">
        <v>43070</v>
      </c>
    </row>
    <row r="11" spans="1:65" ht="12.75" customHeight="1" x14ac:dyDescent="0.3">
      <c r="C11" s="350" t="s">
        <v>1843</v>
      </c>
      <c r="X11" s="320"/>
      <c r="Z11" s="426" t="s">
        <v>1623</v>
      </c>
      <c r="AA11" s="426"/>
      <c r="AB11" s="426"/>
      <c r="AC11" s="426"/>
      <c r="AD11" s="323"/>
      <c r="AN11" s="426" t="s">
        <v>1646</v>
      </c>
      <c r="AO11" s="426"/>
      <c r="AP11" s="426"/>
      <c r="AQ11" s="426"/>
      <c r="AR11" s="323"/>
      <c r="BB11" s="426" t="s">
        <v>1648</v>
      </c>
      <c r="BC11" s="426"/>
      <c r="BD11" s="426"/>
      <c r="BE11" s="426"/>
      <c r="BF11" s="323"/>
    </row>
    <row r="12" spans="1:65" x14ac:dyDescent="0.2">
      <c r="C12" s="350" t="s">
        <v>1861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x14ac:dyDescent="0.2">
      <c r="B13" s="347"/>
      <c r="C13" s="307"/>
      <c r="D13" s="307"/>
      <c r="E13" s="319"/>
      <c r="F13" s="302"/>
      <c r="G13" s="423" t="s">
        <v>1838</v>
      </c>
      <c r="H13" s="423"/>
      <c r="I13" s="423"/>
      <c r="J13" s="302"/>
      <c r="K13" s="423" t="s">
        <v>357</v>
      </c>
      <c r="L13" s="423"/>
      <c r="M13" s="423"/>
      <c r="N13" s="423"/>
      <c r="O13" s="423"/>
      <c r="P13" s="423"/>
      <c r="Q13" s="423"/>
      <c r="R13" s="423"/>
      <c r="S13" s="423"/>
      <c r="U13" s="347" t="s">
        <v>1834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x14ac:dyDescent="0.2">
      <c r="C14" s="321"/>
      <c r="D14" s="321"/>
      <c r="E14" s="316" t="s">
        <v>115</v>
      </c>
      <c r="F14" s="313"/>
      <c r="G14" s="314" t="s">
        <v>509</v>
      </c>
      <c r="H14" s="313"/>
      <c r="I14" s="313" t="s">
        <v>1569</v>
      </c>
      <c r="J14" s="315"/>
      <c r="K14" s="316" t="s">
        <v>1581</v>
      </c>
      <c r="L14" s="313"/>
      <c r="M14" s="313" t="s">
        <v>486</v>
      </c>
      <c r="N14" s="317" t="s">
        <v>1851</v>
      </c>
      <c r="O14" s="318"/>
      <c r="P14" s="317" t="s">
        <v>1583</v>
      </c>
      <c r="Q14" s="318"/>
      <c r="R14" s="317" t="s">
        <v>1584</v>
      </c>
      <c r="S14" s="318"/>
      <c r="U14" s="347" t="s">
        <v>1835</v>
      </c>
      <c r="V14" s="347" t="s">
        <v>1836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x14ac:dyDescent="0.2">
      <c r="B15" s="341">
        <v>1</v>
      </c>
      <c r="C15" s="420" t="s">
        <v>244</v>
      </c>
      <c r="D15" s="342" t="str">
        <f>INDEX($AO$58:$AO$78,MATCH(LARGE($AP$58:$AP$78,ROWS($B$15:$B15)),$AP$58:$AP$78,0),0)</f>
        <v>Hong Kong</v>
      </c>
      <c r="E15" s="391">
        <f>VLOOKUP($D15,$AO$58:$AX$78,2,FALSE)/1000</f>
        <v>3.968</v>
      </c>
      <c r="F15" s="391"/>
      <c r="G15" s="391">
        <f>VLOOKUP($D15,$AO$58:$AX$78,3,FALSE)/1000</f>
        <v>-1.03</v>
      </c>
      <c r="H15" s="391"/>
      <c r="I15" s="391">
        <f>VLOOKUP($D15,$AO$58:$AX$78,4,FALSE)/1000</f>
        <v>4.9969999999999999</v>
      </c>
      <c r="J15" s="391"/>
      <c r="K15" s="391">
        <f>VLOOKUP($D15,$AO$58:$AX$78,5,FALSE)/1000</f>
        <v>1.093</v>
      </c>
      <c r="L15" s="391"/>
      <c r="M15" s="391">
        <f>VLOOKUP($D15,$AO$58:$AX$78,6,FALSE)/1000</f>
        <v>-5.9560000000000004</v>
      </c>
      <c r="N15" s="391">
        <f>VLOOKUP($D15,$AO$58:$AX$78,8,FALSE)/1000</f>
        <v>-0.25600000000000001</v>
      </c>
      <c r="O15" s="391"/>
      <c r="P15" s="391">
        <f>VLOOKUP($D15,$AO$58:$AX$78,9,FALSE)/1000</f>
        <v>7.77</v>
      </c>
      <c r="Q15" s="391"/>
      <c r="R15" s="391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x14ac:dyDescent="0.2">
      <c r="B16" s="341">
        <v>2</v>
      </c>
      <c r="C16" s="421"/>
      <c r="D16" s="342" t="str">
        <f>INDEX($AO$58:$AO$78,MATCH(LARGE($AP$58:$AP$78,ROWS($B$15:$B16)),$AP$58:$AP$78,0),0)</f>
        <v>Jersey</v>
      </c>
      <c r="E16" s="391">
        <f t="shared" ref="E16:E22" si="0">VLOOKUP($D16,$AO$58:$AX$78,2,FALSE)/1000</f>
        <v>1.1080000000000001</v>
      </c>
      <c r="F16" s="391"/>
      <c r="G16" s="391">
        <f t="shared" ref="G16:G22" si="1">VLOOKUP($D16,$AO$58:$AX$78,3,FALSE)/1000</f>
        <v>1.0249999999999999</v>
      </c>
      <c r="H16" s="391"/>
      <c r="I16" s="391">
        <f t="shared" ref="I16:I22" si="2">VLOOKUP($D16,$AO$58:$AX$78,4,FALSE)/1000</f>
        <v>8.2000000000000003E-2</v>
      </c>
      <c r="J16" s="391"/>
      <c r="K16" s="391">
        <f t="shared" ref="K16:K22" si="3">VLOOKUP($D16,$AO$58:$AX$78,5,FALSE)/1000</f>
        <v>-6.8000000000000005E-2</v>
      </c>
      <c r="L16" s="391"/>
      <c r="M16" s="391">
        <f t="shared" ref="M16:M22" si="4">VLOOKUP($D16,$AO$58:$AX$78,6,FALSE)/1000</f>
        <v>-3.6999999999999998E-2</v>
      </c>
      <c r="N16" s="391">
        <f t="shared" ref="N16:N22" si="5">VLOOKUP($D16,$AO$58:$AX$78,8,FALSE)/1000</f>
        <v>-0.253</v>
      </c>
      <c r="O16" s="391"/>
      <c r="P16" s="391">
        <f t="shared" ref="P16:P22" si="6">VLOOKUP($D16,$AO$58:$AX$78,9,FALSE)/1000</f>
        <v>1.1639999999999999</v>
      </c>
      <c r="Q16" s="391"/>
      <c r="R16" s="391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x14ac:dyDescent="0.2">
      <c r="B17" s="341">
        <v>3</v>
      </c>
      <c r="C17" s="421"/>
      <c r="D17" s="342" t="str">
        <f>INDEX($AO$58:$AO$78,MATCH(LARGE($AP$58:$AP$78,ROWS($B$15:$B17)),$AP$58:$AP$78,0),0)</f>
        <v>Bahamas</v>
      </c>
      <c r="E17" s="391">
        <f t="shared" si="0"/>
        <v>0.98699999999999999</v>
      </c>
      <c r="F17" s="391"/>
      <c r="G17" s="391">
        <f t="shared" si="1"/>
        <v>0.98599999999999999</v>
      </c>
      <c r="H17" s="391"/>
      <c r="I17" s="391">
        <f t="shared" si="2"/>
        <v>1E-3</v>
      </c>
      <c r="J17" s="391"/>
      <c r="K17" s="391">
        <f t="shared" si="3"/>
        <v>0.57199999999999995</v>
      </c>
      <c r="L17" s="391"/>
      <c r="M17" s="391">
        <f t="shared" si="4"/>
        <v>0</v>
      </c>
      <c r="N17" s="391">
        <f t="shared" si="5"/>
        <v>0.35199999999999998</v>
      </c>
      <c r="O17" s="391"/>
      <c r="P17" s="391">
        <f t="shared" si="6"/>
        <v>5.8999999999999997E-2</v>
      </c>
      <c r="Q17" s="391"/>
      <c r="R17" s="391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x14ac:dyDescent="0.2">
      <c r="B18" s="341">
        <v>4</v>
      </c>
      <c r="C18" s="421"/>
      <c r="D18" s="342" t="str">
        <f>INDEX($AO$58:$AO$78,MATCH(LARGE($AP$58:$AP$78,ROWS($B$15:$B18)),$AP$58:$AP$78,0),0)</f>
        <v>Bermuda</v>
      </c>
      <c r="E18" s="391">
        <f t="shared" si="0"/>
        <v>0.78500000000000003</v>
      </c>
      <c r="F18" s="391"/>
      <c r="G18" s="391">
        <f t="shared" si="1"/>
        <v>0.57699999999999996</v>
      </c>
      <c r="H18" s="391"/>
      <c r="I18" s="391">
        <f t="shared" si="2"/>
        <v>0.20799999999999999</v>
      </c>
      <c r="J18" s="391"/>
      <c r="K18" s="391">
        <f t="shared" si="3"/>
        <v>-0.122</v>
      </c>
      <c r="L18" s="391"/>
      <c r="M18" s="391">
        <f t="shared" si="4"/>
        <v>-2.4E-2</v>
      </c>
      <c r="N18" s="391">
        <f t="shared" si="5"/>
        <v>0.67500000000000004</v>
      </c>
      <c r="O18" s="391"/>
      <c r="P18" s="391">
        <f t="shared" si="6"/>
        <v>0.39500000000000002</v>
      </c>
      <c r="Q18" s="391"/>
      <c r="R18" s="391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x14ac:dyDescent="0.2">
      <c r="B19" s="341">
        <v>5</v>
      </c>
      <c r="C19" s="422"/>
      <c r="D19" s="343" t="str">
        <f>INDEX($AO$58:$AO$78,MATCH(LARGE($AP$58:$AP$78,ROWS($B$15:$B19)),$AP$58:$AP$78,0),0)</f>
        <v>Singapore</v>
      </c>
      <c r="E19" s="392">
        <f t="shared" si="0"/>
        <v>0.78200000000000003</v>
      </c>
      <c r="F19" s="392"/>
      <c r="G19" s="392">
        <f t="shared" si="1"/>
        <v>2.4209999999999998</v>
      </c>
      <c r="H19" s="392"/>
      <c r="I19" s="392">
        <f t="shared" si="2"/>
        <v>-1.639</v>
      </c>
      <c r="J19" s="392"/>
      <c r="K19" s="392">
        <f t="shared" si="3"/>
        <v>0.90500000000000003</v>
      </c>
      <c r="L19" s="392"/>
      <c r="M19" s="392">
        <f t="shared" si="4"/>
        <v>1.391</v>
      </c>
      <c r="N19" s="392">
        <f t="shared" si="5"/>
        <v>6.9000000000000006E-2</v>
      </c>
      <c r="O19" s="392"/>
      <c r="P19" s="392">
        <f t="shared" si="6"/>
        <v>-1.673</v>
      </c>
      <c r="Q19" s="392"/>
      <c r="R19" s="392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x14ac:dyDescent="0.2">
      <c r="B20" s="341">
        <v>1</v>
      </c>
      <c r="C20" s="424" t="s">
        <v>257</v>
      </c>
      <c r="D20" s="345" t="str">
        <f>INDEX($AO$58:$AO$78,MATCH(SMALL($AP$58:$AP$78,ROWS($B$20:$B20)),$AP$58:$AP$78,0),0)</f>
        <v>Cayman Islands</v>
      </c>
      <c r="E20" s="391">
        <f t="shared" si="0"/>
        <v>-25.373000000000001</v>
      </c>
      <c r="F20" s="391"/>
      <c r="G20" s="391">
        <f t="shared" si="1"/>
        <v>-25.361000000000001</v>
      </c>
      <c r="H20" s="391"/>
      <c r="I20" s="391">
        <f t="shared" si="2"/>
        <v>-1.2E-2</v>
      </c>
      <c r="J20" s="391"/>
      <c r="K20" s="391">
        <f t="shared" si="3"/>
        <v>4.3999999999999997E-2</v>
      </c>
      <c r="L20" s="391"/>
      <c r="M20" s="391">
        <f t="shared" si="4"/>
        <v>-1.4E-2</v>
      </c>
      <c r="N20" s="391">
        <f t="shared" si="5"/>
        <v>-13.333</v>
      </c>
      <c r="O20" s="391"/>
      <c r="P20" s="391">
        <f t="shared" si="6"/>
        <v>-12.015000000000001</v>
      </c>
      <c r="Q20" s="391"/>
      <c r="R20" s="391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x14ac:dyDescent="0.2">
      <c r="A21" s="344" t="str">
        <f>INDEX($AO$58:$AO$78,MATCH(SMALL($AP$58:$AP$78,ROWS($B$20:$B21)),$AP$58:$AP$78,0),0)</f>
        <v>West Indies UK</v>
      </c>
      <c r="B21" s="341">
        <v>2</v>
      </c>
      <c r="C21" s="427"/>
      <c r="D21" s="344" t="str">
        <f>A21</f>
        <v>West Indies UK</v>
      </c>
      <c r="E21" s="391">
        <f>VLOOKUP($A21,$AO$58:$AX$78,2,FALSE)/1000</f>
        <v>-3.6960000000000002</v>
      </c>
      <c r="F21" s="391"/>
      <c r="G21" s="391">
        <f>VLOOKUP($A21,$AO$58:$AX$78,3,FALSE)/1000</f>
        <v>-3.786</v>
      </c>
      <c r="H21" s="391"/>
      <c r="I21" s="391">
        <f>VLOOKUP($A21,$AO$58:$AX$78,4,FALSE)/1000</f>
        <v>9.0999999999999998E-2</v>
      </c>
      <c r="J21" s="391"/>
      <c r="K21" s="391">
        <f>VLOOKUP($A21,$AO$58:$AX$78,5,FALSE)/1000</f>
        <v>4.0000000000000001E-3</v>
      </c>
      <c r="L21" s="391"/>
      <c r="M21" s="391">
        <f>VLOOKUP($A21,$AO$58:$AX$78,6,FALSE)/1000</f>
        <v>0</v>
      </c>
      <c r="N21" s="391">
        <f>VLOOKUP($A21,$AO$58:$AX$78,8,FALSE)/1000</f>
        <v>-3.649</v>
      </c>
      <c r="O21" s="391"/>
      <c r="P21" s="391">
        <f>VLOOKUP($A21,$AO$58:$AX$78,9,FALSE)/1000</f>
        <v>0.11700000000000001</v>
      </c>
      <c r="Q21" s="391"/>
      <c r="R21" s="391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x14ac:dyDescent="0.2">
      <c r="B22" s="341">
        <v>3</v>
      </c>
      <c r="C22" s="427"/>
      <c r="D22" s="344" t="str">
        <f>INDEX($AO$58:$AO$78,MATCH(SMALL($AP$58:$AP$78,ROWS($B$20:$B22)),$AP$58:$AP$78,0),0)</f>
        <v>Isle of Man</v>
      </c>
      <c r="E22" s="391">
        <f t="shared" si="0"/>
        <v>-0.20699999999999999</v>
      </c>
      <c r="F22" s="391"/>
      <c r="G22" s="391">
        <f t="shared" si="1"/>
        <v>-0.23599999999999999</v>
      </c>
      <c r="H22" s="391"/>
      <c r="I22" s="391">
        <f t="shared" si="2"/>
        <v>2.9000000000000001E-2</v>
      </c>
      <c r="J22" s="391"/>
      <c r="K22" s="391">
        <f t="shared" si="3"/>
        <v>1E-3</v>
      </c>
      <c r="L22" s="391"/>
      <c r="M22" s="391">
        <f t="shared" si="4"/>
        <v>-0.112</v>
      </c>
      <c r="N22" s="391">
        <f t="shared" si="5"/>
        <v>-3.9E-2</v>
      </c>
      <c r="O22" s="391"/>
      <c r="P22" s="391">
        <f t="shared" si="6"/>
        <v>-6.2E-2</v>
      </c>
      <c r="Q22" s="391"/>
      <c r="R22" s="391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x14ac:dyDescent="0.2">
      <c r="B23" s="341">
        <v>4</v>
      </c>
      <c r="C23" s="427"/>
      <c r="D23" s="344" t="str">
        <f>INDEX($AO$58:$AO$78,MATCH(SMALL($AP$58:$AP$78,ROWS($B$20:$B23)),$AP$58:$AP$78,0),0)</f>
        <v>Guernsey</v>
      </c>
      <c r="E23" s="391">
        <f>VLOOKUP($D23,$AO$58:$AX$78,2,FALSE)/1000</f>
        <v>-0.18</v>
      </c>
      <c r="F23" s="391"/>
      <c r="G23" s="391">
        <f>VLOOKUP($D23,$AO$58:$AX$78,3,FALSE)/1000</f>
        <v>0.43</v>
      </c>
      <c r="H23" s="391"/>
      <c r="I23" s="391">
        <f>VLOOKUP($D23,$AO$58:$AX$78,4,FALSE)/1000</f>
        <v>-0.61</v>
      </c>
      <c r="J23" s="391"/>
      <c r="K23" s="391">
        <f>VLOOKUP($D23,$AO$58:$AX$78,5,FALSE)/1000</f>
        <v>-5.3999999999999999E-2</v>
      </c>
      <c r="L23" s="391"/>
      <c r="M23" s="391">
        <f>VLOOKUP($D23,$AO$58:$AX$78,6,FALSE)/1000</f>
        <v>7.0000000000000001E-3</v>
      </c>
      <c r="N23" s="391">
        <f>VLOOKUP($D23,$AO$58:$AX$78,8,FALSE)/1000</f>
        <v>0.13400000000000001</v>
      </c>
      <c r="O23" s="391"/>
      <c r="P23" s="391">
        <f>VLOOKUP($D23,$AO$58:$AX$78,9,FALSE)/1000</f>
        <v>-0.19700000000000001</v>
      </c>
      <c r="Q23" s="391"/>
      <c r="R23" s="391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x14ac:dyDescent="0.2">
      <c r="A24" s="344" t="str">
        <f>INDEX($AO$58:$AO$78,MATCH(SMALL($AP$58:$AP$78,ROWS($B$20:$B24)),$AP$58:$AP$78,0),0)</f>
        <v>Samoa</v>
      </c>
      <c r="B24" s="341">
        <v>5</v>
      </c>
      <c r="C24" s="427"/>
      <c r="D24" s="344" t="str">
        <f>INDEX($AO$58:$AO$78,MATCH(SMALL($AP$58:$AP$78,ROWS($B$20:$B24)),$AP$58:$AP$78,0),0)</f>
        <v>Samoa</v>
      </c>
      <c r="E24" s="391">
        <f>VLOOKUP($A24,$AO$58:$AX$78,2,FALSE)/1000</f>
        <v>-4.3999999999999997E-2</v>
      </c>
      <c r="F24" s="391"/>
      <c r="G24" s="391">
        <f>VLOOKUP($A24,$AO$58:$AX$78,3,FALSE)/1000</f>
        <v>-4.3999999999999997E-2</v>
      </c>
      <c r="H24" s="391"/>
      <c r="I24" s="391">
        <f>VLOOKUP($A24,$AO$58:$AX$78,4,FALSE)/1000</f>
        <v>0</v>
      </c>
      <c r="J24" s="391"/>
      <c r="K24" s="391">
        <f>VLOOKUP($A24,$AO$58:$AX$78,5,FALSE)/1000</f>
        <v>0</v>
      </c>
      <c r="L24" s="391"/>
      <c r="M24" s="391">
        <f>VLOOKUP($A24,$AO$58:$AX$78,6,FALSE)/1000</f>
        <v>0</v>
      </c>
      <c r="N24" s="391">
        <f>VLOOKUP($A24,$AO$58:$AX$78,8,FALSE)/1000</f>
        <v>-3.7999999999999999E-2</v>
      </c>
      <c r="O24" s="391"/>
      <c r="P24" s="391">
        <f>VLOOKUP($A24,$AO$58:$AX$78,9,FALSE)/1000</f>
        <v>-6.0000000000000001E-3</v>
      </c>
      <c r="Q24" s="391"/>
      <c r="R24" s="391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2">
      <c r="C25" s="30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07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2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x14ac:dyDescent="0.2">
      <c r="C27" s="350" t="s">
        <v>1837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x14ac:dyDescent="0.2">
      <c r="C28" s="350" t="s">
        <v>1862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x14ac:dyDescent="0.2">
      <c r="C29" s="300"/>
      <c r="D29" s="307"/>
      <c r="E29" s="319"/>
      <c r="F29" s="302"/>
      <c r="G29" s="423" t="s">
        <v>1838</v>
      </c>
      <c r="H29" s="423"/>
      <c r="I29" s="423"/>
      <c r="J29" s="302"/>
      <c r="K29" s="423" t="s">
        <v>357</v>
      </c>
      <c r="L29" s="423"/>
      <c r="M29" s="423"/>
      <c r="N29" s="423"/>
      <c r="O29" s="423"/>
      <c r="P29" s="423"/>
      <c r="Q29" s="423"/>
      <c r="R29" s="423"/>
      <c r="S29" s="423"/>
      <c r="U29" s="347" t="s">
        <v>1834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x14ac:dyDescent="0.2">
      <c r="C30" s="321"/>
      <c r="D30" s="321"/>
      <c r="E30" s="316" t="s">
        <v>115</v>
      </c>
      <c r="F30" s="313"/>
      <c r="G30" s="314" t="s">
        <v>509</v>
      </c>
      <c r="H30" s="313"/>
      <c r="I30" s="313" t="s">
        <v>1569</v>
      </c>
      <c r="J30" s="315"/>
      <c r="K30" s="316" t="s">
        <v>1581</v>
      </c>
      <c r="L30" s="313"/>
      <c r="M30" s="313" t="s">
        <v>486</v>
      </c>
      <c r="N30" s="317" t="s">
        <v>1851</v>
      </c>
      <c r="O30" s="318"/>
      <c r="P30" s="317" t="s">
        <v>1583</v>
      </c>
      <c r="Q30" s="318"/>
      <c r="R30" s="317" t="s">
        <v>1584</v>
      </c>
      <c r="S30" s="318"/>
      <c r="U30" s="347" t="s">
        <v>1835</v>
      </c>
      <c r="V30" s="347" t="s">
        <v>1836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x14ac:dyDescent="0.2">
      <c r="B31" s="341">
        <v>1</v>
      </c>
      <c r="C31" s="420" t="s">
        <v>244</v>
      </c>
      <c r="D31" s="342" t="str">
        <f>INDEX($AO$58:$AO$78,MATCH(LARGE($AP$58:$AP$78,ROWS($B$31:$B31)),$AP$58:$AP$78,0),0)</f>
        <v>Hong Kong</v>
      </c>
      <c r="E31" s="391">
        <f>VLOOKUP($D31,$AO$14:$AX$34,2,FALSE)/1000</f>
        <v>412.00599999999997</v>
      </c>
      <c r="F31" s="391"/>
      <c r="G31" s="391">
        <f>VLOOKUP($D31,$AO$14:$AX$34,3,FALSE)/1000</f>
        <v>24.672999999999998</v>
      </c>
      <c r="H31" s="391"/>
      <c r="I31" s="391">
        <f>VLOOKUP($D31,$AO$14:$AX$34,4,FALSE)/1000</f>
        <v>387.33300000000003</v>
      </c>
      <c r="J31" s="391"/>
      <c r="K31" s="391">
        <f>VLOOKUP($D31,$AO$14:$AX$34,5,FALSE)/1000</f>
        <v>10.811999999999999</v>
      </c>
      <c r="L31" s="391"/>
      <c r="M31" s="391">
        <f>VLOOKUP($D31,$AO$14:$AX$34,6,FALSE)/1000</f>
        <v>102.828</v>
      </c>
      <c r="N31" s="391">
        <f>VLOOKUP($D31,$AO$14:$AX$34,8,FALSE)/1000</f>
        <v>19.966000000000001</v>
      </c>
      <c r="O31" s="391"/>
      <c r="P31" s="391">
        <f>VLOOKUP($D31,$AO$14:$AX$34,9,FALSE)/1000</f>
        <v>152.96100000000001</v>
      </c>
      <c r="Q31" s="391"/>
      <c r="R31" s="391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x14ac:dyDescent="0.2">
      <c r="B32" s="341">
        <v>2</v>
      </c>
      <c r="C32" s="421"/>
      <c r="D32" s="342" t="str">
        <f>INDEX($AO$58:$AO$78,MATCH(LARGE($AP$58:$AP$78,ROWS($B$31:$B32)),$AP$58:$AP$78,0),0)</f>
        <v>Jersey</v>
      </c>
      <c r="E32" s="391">
        <f t="shared" ref="E32:E39" si="10">VLOOKUP($D32,$AO$14:$AX$34,2,FALSE)/1000</f>
        <v>28.841000000000001</v>
      </c>
      <c r="F32" s="391"/>
      <c r="G32" s="391">
        <f t="shared" ref="G32:G39" si="11">VLOOKUP($D32,$AO$14:$AX$34,3,FALSE)/1000</f>
        <v>24.681000000000001</v>
      </c>
      <c r="H32" s="391"/>
      <c r="I32" s="391">
        <f t="shared" ref="I32:I39" si="12">VLOOKUP($D32,$AO$14:$AX$34,4,FALSE)/1000</f>
        <v>4.1589999999999998</v>
      </c>
      <c r="J32" s="391"/>
      <c r="K32" s="391">
        <f t="shared" ref="K32:K39" si="13">VLOOKUP($D32,$AO$14:$AX$34,5,FALSE)/1000</f>
        <v>0.1</v>
      </c>
      <c r="L32" s="391"/>
      <c r="M32" s="391">
        <f t="shared" ref="M32:M39" si="14">VLOOKUP($D32,$AO$14:$AX$34,6,FALSE)/1000</f>
        <v>5.6000000000000001E-2</v>
      </c>
      <c r="N32" s="391">
        <f t="shared" ref="N32:N39" si="15">VLOOKUP($D32,$AO$14:$AX$34,8,FALSE)/1000</f>
        <v>13.423</v>
      </c>
      <c r="O32" s="391"/>
      <c r="P32" s="391">
        <f t="shared" ref="P32:P39" si="16">VLOOKUP($D32,$AO$14:$AX$34,9,FALSE)/1000</f>
        <v>10.659000000000001</v>
      </c>
      <c r="Q32" s="391"/>
      <c r="R32" s="391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x14ac:dyDescent="0.2">
      <c r="B33" s="341">
        <v>3</v>
      </c>
      <c r="C33" s="421"/>
      <c r="D33" s="342" t="str">
        <f>INDEX($AO$58:$AO$78,MATCH(LARGE($AP$58:$AP$78,ROWS($B$31:$B33)),$AP$58:$AP$78,0),0)</f>
        <v>Bahamas</v>
      </c>
      <c r="E33" s="391">
        <f t="shared" si="10"/>
        <v>3.0259999999999998</v>
      </c>
      <c r="F33" s="391"/>
      <c r="G33" s="391">
        <f t="shared" si="11"/>
        <v>3.004</v>
      </c>
      <c r="H33" s="391"/>
      <c r="I33" s="391">
        <f t="shared" si="12"/>
        <v>2.1000000000000001E-2</v>
      </c>
      <c r="J33" s="391"/>
      <c r="K33" s="391">
        <f t="shared" si="13"/>
        <v>0.59599999999999997</v>
      </c>
      <c r="L33" s="391"/>
      <c r="M33" s="391">
        <f>VLOOKUP($D33,$AO$14:$AX$34,6,FALSE)/1000</f>
        <v>0</v>
      </c>
      <c r="N33" s="391">
        <f t="shared" si="15"/>
        <v>1.292</v>
      </c>
      <c r="O33" s="391"/>
      <c r="P33" s="391">
        <f t="shared" si="16"/>
        <v>1.097</v>
      </c>
      <c r="Q33" s="391"/>
      <c r="R33" s="391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x14ac:dyDescent="0.2">
      <c r="B34" s="341">
        <v>4</v>
      </c>
      <c r="C34" s="421"/>
      <c r="D34" s="342" t="str">
        <f>INDEX($AO$58:$AO$78,MATCH(LARGE($AP$58:$AP$78,ROWS($B$31:$B34)),$AP$58:$AP$78,0),0)</f>
        <v>Bermuda</v>
      </c>
      <c r="E34" s="391">
        <f t="shared" si="10"/>
        <v>9.14</v>
      </c>
      <c r="F34" s="391"/>
      <c r="G34" s="391">
        <f t="shared" si="11"/>
        <v>6.8120000000000003</v>
      </c>
      <c r="H34" s="391"/>
      <c r="I34" s="391">
        <f t="shared" si="12"/>
        <v>2.3279999999999998</v>
      </c>
      <c r="J34" s="391"/>
      <c r="K34" s="391">
        <f t="shared" si="13"/>
        <v>0.29499999999999998</v>
      </c>
      <c r="L34" s="391"/>
      <c r="M34" s="391">
        <f t="shared" si="14"/>
        <v>0.123</v>
      </c>
      <c r="N34" s="391">
        <f t="shared" si="15"/>
        <v>2.8039999999999998</v>
      </c>
      <c r="O34" s="391"/>
      <c r="P34" s="391">
        <f t="shared" si="16"/>
        <v>3.964</v>
      </c>
      <c r="Q34" s="391"/>
      <c r="R34" s="391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x14ac:dyDescent="0.2">
      <c r="B35" s="341">
        <v>5</v>
      </c>
      <c r="C35" s="422"/>
      <c r="D35" s="342" t="str">
        <f>INDEX($AO$58:$AO$78,MATCH(LARGE($AP$58:$AP$78,ROWS($B$31:$B35)),$AP$58:$AP$78,0),0)</f>
        <v>Singapore</v>
      </c>
      <c r="E35" s="392">
        <f t="shared" si="10"/>
        <v>108.878</v>
      </c>
      <c r="F35" s="392"/>
      <c r="G35" s="392">
        <f t="shared" si="11"/>
        <v>26.1</v>
      </c>
      <c r="H35" s="392"/>
      <c r="I35" s="392">
        <f t="shared" si="12"/>
        <v>82.778000000000006</v>
      </c>
      <c r="J35" s="392"/>
      <c r="K35" s="392">
        <f t="shared" si="13"/>
        <v>8.0839999999999996</v>
      </c>
      <c r="L35" s="392"/>
      <c r="M35" s="392">
        <f t="shared" si="14"/>
        <v>33.935000000000002</v>
      </c>
      <c r="N35" s="392">
        <f t="shared" si="15"/>
        <v>4.43</v>
      </c>
      <c r="O35" s="392"/>
      <c r="P35" s="392">
        <f t="shared" si="16"/>
        <v>32.18</v>
      </c>
      <c r="Q35" s="392"/>
      <c r="R35" s="392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x14ac:dyDescent="0.2">
      <c r="B36" s="341">
        <v>1</v>
      </c>
      <c r="C36" s="424" t="s">
        <v>257</v>
      </c>
      <c r="D36" s="345" t="str">
        <f>INDEX($AO$58:$AO$78,MATCH(SMALL($AP$58:$AP$78,ROWS($B$36:$B36)),$AP$58:$AP$78,0),0)</f>
        <v>Cayman Islands</v>
      </c>
      <c r="E36" s="391">
        <f t="shared" si="10"/>
        <v>43.883000000000003</v>
      </c>
      <c r="F36" s="391"/>
      <c r="G36" s="391">
        <f t="shared" si="11"/>
        <v>43.817999999999998</v>
      </c>
      <c r="H36" s="391"/>
      <c r="I36" s="391">
        <f t="shared" si="12"/>
        <v>6.5000000000000002E-2</v>
      </c>
      <c r="J36" s="391"/>
      <c r="K36" s="391">
        <f t="shared" si="13"/>
        <v>0.27100000000000002</v>
      </c>
      <c r="L36" s="391"/>
      <c r="M36" s="391">
        <f t="shared" si="14"/>
        <v>8.6999999999999994E-2</v>
      </c>
      <c r="N36" s="391">
        <f t="shared" si="15"/>
        <v>37.185000000000002</v>
      </c>
      <c r="O36" s="391"/>
      <c r="P36" s="391">
        <f t="shared" si="16"/>
        <v>5.24</v>
      </c>
      <c r="Q36" s="391"/>
      <c r="R36" s="391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x14ac:dyDescent="0.2">
      <c r="A37" s="344" t="str">
        <f>INDEX($AO$58:$AO$78,MATCH(SMALL($AP$58:$AP$78,ROWS($B$36:$B37)),$AP$58:$AP$78,0),0)</f>
        <v>West Indies UK</v>
      </c>
      <c r="B37" s="341">
        <v>2</v>
      </c>
      <c r="C37" s="427"/>
      <c r="D37" s="344" t="str">
        <f>INDEX($AO$58:$AO$78,MATCH(SMALL($AP$58:$AP$78,ROWS($B$36:$B37)),$AP$58:$AP$78,0),0)</f>
        <v>West Indies UK</v>
      </c>
      <c r="E37" s="391">
        <f>VLOOKUP($A37,$AO$14:$AX$34,2,FALSE)/1000</f>
        <v>11.581</v>
      </c>
      <c r="F37" s="391"/>
      <c r="G37" s="391">
        <f>VLOOKUP($A37,$AO$14:$AX$34,3,FALSE)/1000</f>
        <v>11.468</v>
      </c>
      <c r="H37" s="391"/>
      <c r="I37" s="391">
        <f>VLOOKUP($A37,$AO$14:$AX$34,4,FALSE)/1000</f>
        <v>0.114</v>
      </c>
      <c r="J37" s="391"/>
      <c r="K37" s="391">
        <f>VLOOKUP($A37,$AO$14:$AX$34,5,FALSE)/1000</f>
        <v>0.10100000000000001</v>
      </c>
      <c r="L37" s="391"/>
      <c r="M37" s="391">
        <f>VLOOKUP($A37,$AO$14:$AX$34,6,FALSE)/1000</f>
        <v>1E-3</v>
      </c>
      <c r="N37" s="391">
        <f>VLOOKUP($A37,$AO$14:$AX$34,8,FALSE)/1000</f>
        <v>1.889</v>
      </c>
      <c r="O37" s="391"/>
      <c r="P37" s="391">
        <f>VLOOKUP($A37,$AO$14:$AX$34,9,FALSE)/1000</f>
        <v>8.3859999999999992</v>
      </c>
      <c r="Q37" s="391"/>
      <c r="R37" s="391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x14ac:dyDescent="0.2">
      <c r="B38" s="341">
        <v>3</v>
      </c>
      <c r="C38" s="427"/>
      <c r="D38" s="344" t="str">
        <f>INDEX($AO$58:$AO$78,MATCH(SMALL($AP$58:$AP$78,ROWS($B$36:$B38)),$AP$58:$AP$78,0),0)</f>
        <v>Isle of Man</v>
      </c>
      <c r="E38" s="391">
        <f t="shared" si="10"/>
        <v>6.194</v>
      </c>
      <c r="F38" s="391"/>
      <c r="G38" s="391">
        <f t="shared" si="11"/>
        <v>4.0129999999999999</v>
      </c>
      <c r="H38" s="391"/>
      <c r="I38" s="391">
        <f t="shared" si="12"/>
        <v>2.181</v>
      </c>
      <c r="J38" s="391"/>
      <c r="K38" s="391">
        <f t="shared" si="13"/>
        <v>6.6000000000000003E-2</v>
      </c>
      <c r="L38" s="391"/>
      <c r="M38" s="391">
        <f t="shared" si="14"/>
        <v>0.32700000000000001</v>
      </c>
      <c r="N38" s="391">
        <f t="shared" si="15"/>
        <v>0.19600000000000001</v>
      </c>
      <c r="O38" s="391"/>
      <c r="P38" s="391">
        <f t="shared" si="16"/>
        <v>3.4590000000000001</v>
      </c>
      <c r="Q38" s="391"/>
      <c r="R38" s="391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x14ac:dyDescent="0.2">
      <c r="B39" s="341">
        <v>4</v>
      </c>
      <c r="C39" s="427"/>
      <c r="D39" s="344" t="str">
        <f>INDEX($AO$58:$AO$78,MATCH(SMALL($AP$58:$AP$78,ROWS($B$36:$B39)),$AP$58:$AP$78,0),0)</f>
        <v>Guernsey</v>
      </c>
      <c r="E39" s="391">
        <f t="shared" si="10"/>
        <v>8.8930000000000007</v>
      </c>
      <c r="F39" s="391"/>
      <c r="G39" s="391">
        <f t="shared" si="11"/>
        <v>6.1310000000000002</v>
      </c>
      <c r="H39" s="391"/>
      <c r="I39" s="391">
        <f t="shared" si="12"/>
        <v>2.762</v>
      </c>
      <c r="J39" s="391"/>
      <c r="K39" s="391">
        <f t="shared" si="13"/>
        <v>0.108</v>
      </c>
      <c r="L39" s="391"/>
      <c r="M39" s="391">
        <f t="shared" si="14"/>
        <v>5.2999999999999999E-2</v>
      </c>
      <c r="N39" s="391">
        <f t="shared" si="15"/>
        <v>2.2130000000000001</v>
      </c>
      <c r="O39" s="391"/>
      <c r="P39" s="391">
        <f t="shared" si="16"/>
        <v>4.2489999999999997</v>
      </c>
      <c r="Q39" s="391"/>
      <c r="R39" s="391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x14ac:dyDescent="0.2">
      <c r="A40" s="344" t="str">
        <f>INDEX($AO$58:$AO$78,MATCH(SMALL($AP$58:$AP$78,ROWS($B$36:$B40)),$AP$58:$AP$78,0),0)</f>
        <v>Samoa</v>
      </c>
      <c r="B40" s="341">
        <v>5</v>
      </c>
      <c r="C40" s="427"/>
      <c r="D40" s="344" t="str">
        <f>INDEX($AO$58:$AO$78,MATCH(SMALL($AP$58:$AP$78,ROWS($B$36:$B40)),$AP$58:$AP$78,0),0)</f>
        <v>Samoa</v>
      </c>
      <c r="E40" s="391">
        <f>VLOOKUP($A40,$AO$14:$AX$34,2,FALSE)/1000</f>
        <v>4.8000000000000001E-2</v>
      </c>
      <c r="F40" s="391"/>
      <c r="G40" s="391">
        <f>VLOOKUP($A40,$AO$14:$AX$34,3,FALSE)/1000</f>
        <v>4.8000000000000001E-2</v>
      </c>
      <c r="H40" s="391"/>
      <c r="I40" s="391">
        <f>VLOOKUP($A40,$AO$14:$AX$34,4,FALSE)/1000</f>
        <v>0</v>
      </c>
      <c r="J40" s="391"/>
      <c r="K40" s="391">
        <f>VLOOKUP($A40,$AO$14:$AX$34,5,FALSE)/1000</f>
        <v>0</v>
      </c>
      <c r="L40" s="391"/>
      <c r="M40" s="391">
        <f>VLOOKUP($A40,$AO$14:$AX$34,6,FALSE)/1000</f>
        <v>0</v>
      </c>
      <c r="N40" s="391">
        <f>VLOOKUP($A40,$AO$14:$AX$34,8,FALSE)/1000</f>
        <v>0</v>
      </c>
      <c r="O40" s="391"/>
      <c r="P40" s="391">
        <f>VLOOKUP($A40,$AO$14:$AX$34,9,FALSE)/1000</f>
        <v>4.8000000000000001E-2</v>
      </c>
      <c r="Q40" s="391"/>
      <c r="R40" s="391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x14ac:dyDescent="0.2">
      <c r="B41" s="34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x14ac:dyDescent="0.2">
      <c r="B42" s="34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x14ac:dyDescent="0.2">
      <c r="B43" s="34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x14ac:dyDescent="0.2">
      <c r="B44" s="34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x14ac:dyDescent="0.2">
      <c r="B45" s="347"/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x14ac:dyDescent="0.2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x14ac:dyDescent="0.2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x14ac:dyDescent="0.2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x14ac:dyDescent="0.2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x14ac:dyDescent="0.2">
      <c r="B50" s="347"/>
      <c r="C50" s="352"/>
      <c r="D50" s="352"/>
      <c r="E50" s="319"/>
      <c r="F50" s="302"/>
      <c r="G50" s="428"/>
      <c r="H50" s="428"/>
      <c r="I50" s="428"/>
      <c r="J50" s="302"/>
      <c r="K50" s="428"/>
      <c r="L50" s="428"/>
      <c r="M50" s="428"/>
      <c r="N50" s="428"/>
      <c r="O50" s="428"/>
      <c r="P50" s="428"/>
      <c r="Q50" s="428"/>
      <c r="R50" s="428"/>
      <c r="S50" s="428"/>
      <c r="T50" s="351"/>
      <c r="U50" s="358"/>
      <c r="V50" s="358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x14ac:dyDescent="0.2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x14ac:dyDescent="0.2">
      <c r="C52" s="421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x14ac:dyDescent="0.2">
      <c r="C53" s="421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x14ac:dyDescent="0.2">
      <c r="C54" s="421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3">
      <c r="C55" s="421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26" t="s">
        <v>1624</v>
      </c>
      <c r="AA55" s="426"/>
      <c r="AB55" s="426"/>
      <c r="AC55" s="426"/>
      <c r="AD55" s="323"/>
      <c r="AN55" s="426" t="s">
        <v>1647</v>
      </c>
      <c r="AO55" s="426"/>
      <c r="AP55" s="426"/>
      <c r="AQ55" s="426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x14ac:dyDescent="0.2">
      <c r="C56" s="421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x14ac:dyDescent="0.2">
      <c r="C57" s="421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x14ac:dyDescent="0.2">
      <c r="C58" s="421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x14ac:dyDescent="0.2">
      <c r="C59" s="421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x14ac:dyDescent="0.2">
      <c r="C60" s="421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x14ac:dyDescent="0.2">
      <c r="C61" s="421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x14ac:dyDescent="0.2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x14ac:dyDescent="0.2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x14ac:dyDescent="0.2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x14ac:dyDescent="0.2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x14ac:dyDescent="0.2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x14ac:dyDescent="0.2">
      <c r="C67" s="355"/>
      <c r="D67" s="352"/>
      <c r="E67" s="319"/>
      <c r="F67" s="302"/>
      <c r="G67" s="428"/>
      <c r="H67" s="428"/>
      <c r="I67" s="428"/>
      <c r="J67" s="302"/>
      <c r="K67" s="428"/>
      <c r="L67" s="428"/>
      <c r="M67" s="428"/>
      <c r="N67" s="428"/>
      <c r="O67" s="428"/>
      <c r="P67" s="428"/>
      <c r="Q67" s="428"/>
      <c r="R67" s="428"/>
      <c r="S67" s="428"/>
      <c r="T67" s="351"/>
      <c r="U67" s="358"/>
      <c r="V67" s="358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x14ac:dyDescent="0.2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x14ac:dyDescent="0.2">
      <c r="C69" s="421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x14ac:dyDescent="0.2">
      <c r="C70" s="421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x14ac:dyDescent="0.2">
      <c r="C71" s="421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x14ac:dyDescent="0.2">
      <c r="C72" s="421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x14ac:dyDescent="0.2">
      <c r="C73" s="421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x14ac:dyDescent="0.2">
      <c r="C74" s="421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x14ac:dyDescent="0.2">
      <c r="C75" s="421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x14ac:dyDescent="0.2">
      <c r="C76" s="421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x14ac:dyDescent="0.2">
      <c r="B77" s="347"/>
      <c r="C77" s="421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x14ac:dyDescent="0.2">
      <c r="B78" s="347"/>
      <c r="C78" s="421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x14ac:dyDescent="0.2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x14ac:dyDescent="0.2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x14ac:dyDescent="0.2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x14ac:dyDescent="0.2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x14ac:dyDescent="0.2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x14ac:dyDescent="0.2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x14ac:dyDescent="0.2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x14ac:dyDescent="0.2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x14ac:dyDescent="0.2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x14ac:dyDescent="0.2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x14ac:dyDescent="0.2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x14ac:dyDescent="0.2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x14ac:dyDescent="0.2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x14ac:dyDescent="0.2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x14ac:dyDescent="0.2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x14ac:dyDescent="0.2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x14ac:dyDescent="0.2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x14ac:dyDescent="0.2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x14ac:dyDescent="0.2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x14ac:dyDescent="0.2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x14ac:dyDescent="0.2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x14ac:dyDescent="0.2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x14ac:dyDescent="0.2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x14ac:dyDescent="0.2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x14ac:dyDescent="0.2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x14ac:dyDescent="0.2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x14ac:dyDescent="0.2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x14ac:dyDescent="0.2">
      <c r="B106" s="341">
        <v>2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x14ac:dyDescent="0.2">
      <c r="B107" s="341">
        <v>3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x14ac:dyDescent="0.2">
      <c r="B108" s="341">
        <v>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x14ac:dyDescent="0.2">
      <c r="B109" s="341">
        <v>5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x14ac:dyDescent="0.2">
      <c r="B110" s="341">
        <v>1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x14ac:dyDescent="0.2">
      <c r="B111" s="341">
        <v>2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x14ac:dyDescent="0.2">
      <c r="B112" s="341">
        <v>3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x14ac:dyDescent="0.2">
      <c r="B113" s="341">
        <v>4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x14ac:dyDescent="0.2">
      <c r="B114" s="341">
        <v>5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x14ac:dyDescent="0.2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x14ac:dyDescent="0.2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x14ac:dyDescent="0.2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x14ac:dyDescent="0.2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x14ac:dyDescent="0.2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x14ac:dyDescent="0.2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x14ac:dyDescent="0.2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x14ac:dyDescent="0.2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x14ac:dyDescent="0.2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x14ac:dyDescent="0.2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x14ac:dyDescent="0.2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x14ac:dyDescent="0.2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x14ac:dyDescent="0.2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x14ac:dyDescent="0.2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x14ac:dyDescent="0.2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x14ac:dyDescent="0.2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x14ac:dyDescent="0.2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x14ac:dyDescent="0.2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x14ac:dyDescent="0.2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x14ac:dyDescent="0.2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x14ac:dyDescent="0.2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x14ac:dyDescent="0.2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x14ac:dyDescent="0.2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x14ac:dyDescent="0.2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x14ac:dyDescent="0.2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x14ac:dyDescent="0.2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x14ac:dyDescent="0.2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x14ac:dyDescent="0.2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x14ac:dyDescent="0.2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x14ac:dyDescent="0.2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x14ac:dyDescent="0.2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x14ac:dyDescent="0.2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x14ac:dyDescent="0.2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x14ac:dyDescent="0.2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x14ac:dyDescent="0.2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x14ac:dyDescent="0.2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x14ac:dyDescent="0.2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x14ac:dyDescent="0.2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x14ac:dyDescent="0.2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x14ac:dyDescent="0.2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x14ac:dyDescent="0.2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x14ac:dyDescent="0.2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x14ac:dyDescent="0.2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x14ac:dyDescent="0.2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x14ac:dyDescent="0.2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x14ac:dyDescent="0.2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x14ac:dyDescent="0.2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x14ac:dyDescent="0.2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x14ac:dyDescent="0.2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x14ac:dyDescent="0.2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x14ac:dyDescent="0.2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x14ac:dyDescent="0.2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x14ac:dyDescent="0.2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x14ac:dyDescent="0.2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x14ac:dyDescent="0.2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x14ac:dyDescent="0.2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x14ac:dyDescent="0.2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x14ac:dyDescent="0.2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x14ac:dyDescent="0.2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x14ac:dyDescent="0.2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x14ac:dyDescent="0.2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20.25" x14ac:dyDescent="0.3">
      <c r="BB180" s="426" t="s">
        <v>1832</v>
      </c>
      <c r="BC180" s="426"/>
      <c r="BD180" s="426"/>
      <c r="BE180" s="426"/>
      <c r="BF180" s="323"/>
    </row>
    <row r="181" spans="54:71" x14ac:dyDescent="0.2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x14ac:dyDescent="0.2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x14ac:dyDescent="0.2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x14ac:dyDescent="0.2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x14ac:dyDescent="0.2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x14ac:dyDescent="0.2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x14ac:dyDescent="0.2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x14ac:dyDescent="0.2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x14ac:dyDescent="0.2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x14ac:dyDescent="0.2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x14ac:dyDescent="0.2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x14ac:dyDescent="0.2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x14ac:dyDescent="0.2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x14ac:dyDescent="0.2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x14ac:dyDescent="0.2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x14ac:dyDescent="0.2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x14ac:dyDescent="0.2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x14ac:dyDescent="0.2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x14ac:dyDescent="0.2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x14ac:dyDescent="0.2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x14ac:dyDescent="0.2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x14ac:dyDescent="0.2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x14ac:dyDescent="0.2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x14ac:dyDescent="0.2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x14ac:dyDescent="0.2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x14ac:dyDescent="0.2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x14ac:dyDescent="0.2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x14ac:dyDescent="0.2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x14ac:dyDescent="0.2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x14ac:dyDescent="0.2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x14ac:dyDescent="0.2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x14ac:dyDescent="0.2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x14ac:dyDescent="0.2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x14ac:dyDescent="0.2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x14ac:dyDescent="0.2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x14ac:dyDescent="0.2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x14ac:dyDescent="0.2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x14ac:dyDescent="0.2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x14ac:dyDescent="0.2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x14ac:dyDescent="0.2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x14ac:dyDescent="0.2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x14ac:dyDescent="0.2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x14ac:dyDescent="0.2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x14ac:dyDescent="0.2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x14ac:dyDescent="0.2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x14ac:dyDescent="0.2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x14ac:dyDescent="0.2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x14ac:dyDescent="0.2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x14ac:dyDescent="0.2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x14ac:dyDescent="0.2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x14ac:dyDescent="0.2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x14ac:dyDescent="0.2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x14ac:dyDescent="0.2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x14ac:dyDescent="0.2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x14ac:dyDescent="0.2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x14ac:dyDescent="0.2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x14ac:dyDescent="0.2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x14ac:dyDescent="0.2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x14ac:dyDescent="0.2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x14ac:dyDescent="0.2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x14ac:dyDescent="0.2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x14ac:dyDescent="0.2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x14ac:dyDescent="0.2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x14ac:dyDescent="0.2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x14ac:dyDescent="0.2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x14ac:dyDescent="0.2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x14ac:dyDescent="0.2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x14ac:dyDescent="0.2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x14ac:dyDescent="0.2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x14ac:dyDescent="0.2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x14ac:dyDescent="0.2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x14ac:dyDescent="0.2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x14ac:dyDescent="0.2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x14ac:dyDescent="0.2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x14ac:dyDescent="0.2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x14ac:dyDescent="0.2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x14ac:dyDescent="0.2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x14ac:dyDescent="0.2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x14ac:dyDescent="0.2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x14ac:dyDescent="0.2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x14ac:dyDescent="0.2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x14ac:dyDescent="0.2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x14ac:dyDescent="0.2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x14ac:dyDescent="0.2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x14ac:dyDescent="0.2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x14ac:dyDescent="0.2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x14ac:dyDescent="0.2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x14ac:dyDescent="0.2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x14ac:dyDescent="0.2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x14ac:dyDescent="0.2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x14ac:dyDescent="0.2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x14ac:dyDescent="0.2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x14ac:dyDescent="0.2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x14ac:dyDescent="0.2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x14ac:dyDescent="0.2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x14ac:dyDescent="0.2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x14ac:dyDescent="0.2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x14ac:dyDescent="0.2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x14ac:dyDescent="0.2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x14ac:dyDescent="0.2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x14ac:dyDescent="0.2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x14ac:dyDescent="0.2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x14ac:dyDescent="0.2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x14ac:dyDescent="0.2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x14ac:dyDescent="0.2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x14ac:dyDescent="0.2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x14ac:dyDescent="0.2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x14ac:dyDescent="0.2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x14ac:dyDescent="0.2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x14ac:dyDescent="0.2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x14ac:dyDescent="0.2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x14ac:dyDescent="0.2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x14ac:dyDescent="0.2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x14ac:dyDescent="0.2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x14ac:dyDescent="0.2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x14ac:dyDescent="0.2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x14ac:dyDescent="0.2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x14ac:dyDescent="0.2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x14ac:dyDescent="0.2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x14ac:dyDescent="0.2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x14ac:dyDescent="0.2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x14ac:dyDescent="0.2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x14ac:dyDescent="0.2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x14ac:dyDescent="0.2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x14ac:dyDescent="0.2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x14ac:dyDescent="0.2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x14ac:dyDescent="0.2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x14ac:dyDescent="0.2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x14ac:dyDescent="0.2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x14ac:dyDescent="0.2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x14ac:dyDescent="0.2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x14ac:dyDescent="0.2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x14ac:dyDescent="0.2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x14ac:dyDescent="0.2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x14ac:dyDescent="0.2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x14ac:dyDescent="0.2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x14ac:dyDescent="0.2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x14ac:dyDescent="0.2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x14ac:dyDescent="0.2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x14ac:dyDescent="0.2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x14ac:dyDescent="0.2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x14ac:dyDescent="0.2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x14ac:dyDescent="0.2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x14ac:dyDescent="0.2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x14ac:dyDescent="0.2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x14ac:dyDescent="0.2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x14ac:dyDescent="0.2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x14ac:dyDescent="0.2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x14ac:dyDescent="0.2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x14ac:dyDescent="0.2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x14ac:dyDescent="0.2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x14ac:dyDescent="0.2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x14ac:dyDescent="0.2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x14ac:dyDescent="0.2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x14ac:dyDescent="0.2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x14ac:dyDescent="0.2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x14ac:dyDescent="0.2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x14ac:dyDescent="0.2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x14ac:dyDescent="0.2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x14ac:dyDescent="0.2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x14ac:dyDescent="0.2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G13:I13"/>
    <mergeCell ref="K13:S13"/>
    <mergeCell ref="Z11:AC11"/>
    <mergeCell ref="AN11:AQ11"/>
    <mergeCell ref="BB11:BE11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67:I67"/>
    <mergeCell ref="K67:S67"/>
    <mergeCell ref="C69:C73"/>
    <mergeCell ref="C74:C78"/>
    <mergeCell ref="BB180:BE180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4"/>
  <sheetViews>
    <sheetView topLeftCell="B1" zoomScaleNormal="100" workbookViewId="0">
      <selection activeCell="B1" sqref="B1"/>
    </sheetView>
  </sheetViews>
  <sheetFormatPr defaultColWidth="9" defaultRowHeight="12.75" x14ac:dyDescent="0.2"/>
  <cols>
    <col min="1" max="1" width="0" style="341" hidden="1" customWidth="1"/>
    <col min="2" max="2" width="12.875" style="311" customWidth="1"/>
    <col min="3" max="3" width="1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8" x14ac:dyDescent="0.25">
      <c r="B1" s="361" t="s">
        <v>611</v>
      </c>
    </row>
    <row r="3" spans="1:18" x14ac:dyDescent="0.2">
      <c r="B3" s="350" t="s">
        <v>1842</v>
      </c>
    </row>
    <row r="4" spans="1:18" ht="12.75" customHeight="1" x14ac:dyDescent="0.2">
      <c r="B4" s="350" t="s">
        <v>1867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x14ac:dyDescent="0.2">
      <c r="B5" s="307"/>
      <c r="C5" s="307"/>
      <c r="D5" s="319"/>
      <c r="E5" s="302"/>
      <c r="F5" s="423" t="s">
        <v>1838</v>
      </c>
      <c r="G5" s="423"/>
      <c r="H5" s="423"/>
      <c r="I5" s="302"/>
      <c r="J5" s="423" t="s">
        <v>357</v>
      </c>
      <c r="K5" s="423"/>
      <c r="L5" s="423"/>
      <c r="M5" s="423"/>
      <c r="N5" s="423"/>
      <c r="O5" s="423"/>
      <c r="P5" s="423"/>
      <c r="Q5" s="423"/>
      <c r="R5" s="423"/>
    </row>
    <row r="6" spans="1:18" x14ac:dyDescent="0.2">
      <c r="B6" s="321"/>
      <c r="C6" s="321"/>
      <c r="D6" s="316" t="s">
        <v>115</v>
      </c>
      <c r="E6" s="313"/>
      <c r="F6" s="314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x14ac:dyDescent="0.2">
      <c r="A7" s="341">
        <v>1</v>
      </c>
      <c r="B7" s="420" t="s">
        <v>244</v>
      </c>
      <c r="C7" s="342" t="s">
        <v>389</v>
      </c>
      <c r="D7" s="391">
        <v>9.2490000000000006</v>
      </c>
      <c r="E7" s="391"/>
      <c r="F7" s="391">
        <v>4.8849999999999998</v>
      </c>
      <c r="G7" s="391"/>
      <c r="H7" s="391">
        <v>4.3630000000000004</v>
      </c>
      <c r="I7" s="391"/>
      <c r="J7" s="391">
        <v>0.33</v>
      </c>
      <c r="K7" s="391"/>
      <c r="L7" s="391">
        <v>5.7729999999999997</v>
      </c>
      <c r="M7" s="391">
        <v>1.085</v>
      </c>
      <c r="N7" s="391"/>
      <c r="O7" s="391">
        <v>2.14</v>
      </c>
      <c r="P7" s="391"/>
      <c r="Q7" s="391">
        <v>-0.08</v>
      </c>
      <c r="R7" s="307"/>
    </row>
    <row r="8" spans="1:18" x14ac:dyDescent="0.2">
      <c r="A8" s="341">
        <v>2</v>
      </c>
      <c r="B8" s="427"/>
      <c r="C8" s="342" t="s">
        <v>470</v>
      </c>
      <c r="D8" s="391">
        <v>2.15</v>
      </c>
      <c r="E8" s="391"/>
      <c r="F8" s="391">
        <v>2.34</v>
      </c>
      <c r="G8" s="391"/>
      <c r="H8" s="391">
        <v>-0.19</v>
      </c>
      <c r="I8" s="391"/>
      <c r="J8" s="391">
        <v>2.468</v>
      </c>
      <c r="K8" s="391"/>
      <c r="L8" s="391">
        <v>-2.4E-2</v>
      </c>
      <c r="M8" s="391">
        <v>2.3E-2</v>
      </c>
      <c r="N8" s="391"/>
      <c r="O8" s="391">
        <v>0.14899999999999999</v>
      </c>
      <c r="P8" s="391"/>
      <c r="Q8" s="391">
        <v>-0.46400000000000002</v>
      </c>
      <c r="R8" s="307"/>
    </row>
    <row r="9" spans="1:18" x14ac:dyDescent="0.2">
      <c r="A9" s="341">
        <v>3</v>
      </c>
      <c r="B9" s="427"/>
      <c r="C9" s="342" t="s">
        <v>319</v>
      </c>
      <c r="D9" s="391">
        <v>1.4359999999999999</v>
      </c>
      <c r="E9" s="391"/>
      <c r="F9" s="391">
        <v>1.49</v>
      </c>
      <c r="G9" s="391"/>
      <c r="H9" s="391">
        <v>-5.5E-2</v>
      </c>
      <c r="I9" s="391"/>
      <c r="J9" s="391">
        <v>0.56299999999999994</v>
      </c>
      <c r="K9" s="391"/>
      <c r="L9" s="391">
        <v>0.97099999999999997</v>
      </c>
      <c r="M9" s="391">
        <v>-3.9E-2</v>
      </c>
      <c r="N9" s="391"/>
      <c r="O9" s="391">
        <v>-0.57599999999999996</v>
      </c>
      <c r="P9" s="391"/>
      <c r="Q9" s="391">
        <v>0.51600000000000001</v>
      </c>
      <c r="R9" s="307"/>
    </row>
    <row r="10" spans="1:18" x14ac:dyDescent="0.2">
      <c r="A10" s="341">
        <v>4</v>
      </c>
      <c r="B10" s="427"/>
      <c r="C10" s="342" t="s">
        <v>262</v>
      </c>
      <c r="D10" s="391">
        <v>1.353</v>
      </c>
      <c r="E10" s="391"/>
      <c r="F10" s="391">
        <v>1.7549999999999999</v>
      </c>
      <c r="G10" s="391"/>
      <c r="H10" s="391">
        <v>-0.40200000000000002</v>
      </c>
      <c r="I10" s="391"/>
      <c r="J10" s="391">
        <v>0.72</v>
      </c>
      <c r="K10" s="391"/>
      <c r="L10" s="391">
        <v>0.45200000000000001</v>
      </c>
      <c r="M10" s="391">
        <v>-0.19900000000000001</v>
      </c>
      <c r="N10" s="391"/>
      <c r="O10" s="391">
        <v>0.375</v>
      </c>
      <c r="P10" s="391"/>
      <c r="Q10" s="391">
        <v>7.0000000000000001E-3</v>
      </c>
      <c r="R10" s="307"/>
    </row>
    <row r="11" spans="1:18" x14ac:dyDescent="0.2">
      <c r="A11" s="341">
        <v>5</v>
      </c>
      <c r="B11" s="422"/>
      <c r="C11" s="396" t="s">
        <v>58</v>
      </c>
      <c r="D11" s="392">
        <v>1.0640000000000001</v>
      </c>
      <c r="E11" s="392"/>
      <c r="F11" s="392">
        <v>2.4E-2</v>
      </c>
      <c r="G11" s="392"/>
      <c r="H11" s="392">
        <v>1.04</v>
      </c>
      <c r="I11" s="392"/>
      <c r="J11" s="392">
        <v>0.66200000000000003</v>
      </c>
      <c r="K11" s="392"/>
      <c r="L11" s="392">
        <v>-1.6E-2</v>
      </c>
      <c r="M11" s="392">
        <v>0.17699999999999999</v>
      </c>
      <c r="N11" s="392"/>
      <c r="O11" s="392">
        <v>0.26</v>
      </c>
      <c r="P11" s="392"/>
      <c r="Q11" s="392">
        <v>-1.7999999999999999E-2</v>
      </c>
      <c r="R11" s="322"/>
    </row>
    <row r="12" spans="1:18" x14ac:dyDescent="0.2">
      <c r="A12" s="341">
        <v>1</v>
      </c>
      <c r="B12" s="424" t="s">
        <v>257</v>
      </c>
      <c r="C12" s="395" t="s">
        <v>253</v>
      </c>
      <c r="D12" s="391">
        <v>-2.6240000000000001</v>
      </c>
      <c r="E12" s="391"/>
      <c r="F12" s="391">
        <v>-2.1560000000000001</v>
      </c>
      <c r="G12" s="391"/>
      <c r="H12" s="391">
        <v>-0.46800000000000003</v>
      </c>
      <c r="I12" s="391"/>
      <c r="J12" s="391">
        <v>-3.21</v>
      </c>
      <c r="K12" s="391"/>
      <c r="L12" s="391">
        <v>-0.66400000000000003</v>
      </c>
      <c r="M12" s="391">
        <v>1.6559999999999999</v>
      </c>
      <c r="N12" s="391"/>
      <c r="O12" s="391">
        <v>-0.41499999999999998</v>
      </c>
      <c r="P12" s="391"/>
      <c r="Q12" s="391">
        <v>8.9999999999999993E-3</v>
      </c>
      <c r="R12" s="307"/>
    </row>
    <row r="13" spans="1:18" x14ac:dyDescent="0.2">
      <c r="A13" s="341">
        <v>2</v>
      </c>
      <c r="B13" s="427"/>
      <c r="C13" s="344" t="s">
        <v>250</v>
      </c>
      <c r="D13" s="391">
        <v>-2.609</v>
      </c>
      <c r="E13" s="391"/>
      <c r="F13" s="391">
        <v>-2.2160000000000002</v>
      </c>
      <c r="G13" s="391"/>
      <c r="H13" s="391">
        <v>-0.39200000000000002</v>
      </c>
      <c r="I13" s="391"/>
      <c r="J13" s="391">
        <v>-6.7000000000000004E-2</v>
      </c>
      <c r="K13" s="391"/>
      <c r="L13" s="391">
        <v>-2.8250000000000002</v>
      </c>
      <c r="M13" s="391">
        <v>0.2</v>
      </c>
      <c r="N13" s="391"/>
      <c r="O13" s="391">
        <v>-2.5000000000000001E-2</v>
      </c>
      <c r="P13" s="391"/>
      <c r="Q13" s="391">
        <v>0.108</v>
      </c>
      <c r="R13" s="307"/>
    </row>
    <row r="14" spans="1:18" x14ac:dyDescent="0.2">
      <c r="A14" s="341">
        <v>3</v>
      </c>
      <c r="B14" s="427"/>
      <c r="C14" s="344" t="s">
        <v>47</v>
      </c>
      <c r="D14" s="391">
        <v>-1.948</v>
      </c>
      <c r="E14" s="391"/>
      <c r="F14" s="391">
        <v>-0.98</v>
      </c>
      <c r="G14" s="391"/>
      <c r="H14" s="391">
        <v>-0.96799999999999997</v>
      </c>
      <c r="I14" s="391"/>
      <c r="J14" s="391">
        <v>-0.52900000000000003</v>
      </c>
      <c r="K14" s="391"/>
      <c r="L14" s="391">
        <v>-1.1180000000000001</v>
      </c>
      <c r="M14" s="391">
        <v>-5.0000000000000001E-3</v>
      </c>
      <c r="N14" s="391"/>
      <c r="O14" s="391">
        <v>-0.128</v>
      </c>
      <c r="P14" s="391"/>
      <c r="Q14" s="391">
        <v>-0.16800000000000001</v>
      </c>
      <c r="R14" s="307"/>
    </row>
    <row r="15" spans="1:18" x14ac:dyDescent="0.2">
      <c r="A15" s="341">
        <v>4</v>
      </c>
      <c r="B15" s="427"/>
      <c r="C15" s="344" t="s">
        <v>38</v>
      </c>
      <c r="D15" s="391">
        <v>-1.341</v>
      </c>
      <c r="E15" s="391"/>
      <c r="F15" s="391">
        <v>-1.3340000000000001</v>
      </c>
      <c r="G15" s="391"/>
      <c r="H15" s="391">
        <v>-7.0000000000000001E-3</v>
      </c>
      <c r="I15" s="391"/>
      <c r="J15" s="391">
        <v>-0.78</v>
      </c>
      <c r="K15" s="391"/>
      <c r="L15" s="391">
        <v>-1.3720000000000001</v>
      </c>
      <c r="M15" s="391">
        <v>0.63</v>
      </c>
      <c r="N15" s="391"/>
      <c r="O15" s="391">
        <v>-6.0000000000000001E-3</v>
      </c>
      <c r="P15" s="391"/>
      <c r="Q15" s="391">
        <v>0.189</v>
      </c>
      <c r="R15" s="307"/>
    </row>
    <row r="16" spans="1:18" x14ac:dyDescent="0.2">
      <c r="A16" s="341">
        <v>5</v>
      </c>
      <c r="B16" s="427"/>
      <c r="C16" s="344" t="s">
        <v>259</v>
      </c>
      <c r="D16" s="391">
        <v>-0.77200000000000002</v>
      </c>
      <c r="E16" s="391"/>
      <c r="F16" s="391">
        <v>0.66400000000000003</v>
      </c>
      <c r="G16" s="391"/>
      <c r="H16" s="391">
        <v>-1.4379999999999999</v>
      </c>
      <c r="I16" s="391"/>
      <c r="J16" s="391">
        <v>-0.373</v>
      </c>
      <c r="K16" s="391"/>
      <c r="L16" s="391">
        <v>-1.395</v>
      </c>
      <c r="M16" s="391">
        <v>-0.77300000000000002</v>
      </c>
      <c r="N16" s="391"/>
      <c r="O16" s="391">
        <v>1.53</v>
      </c>
      <c r="P16" s="391"/>
      <c r="Q16" s="391">
        <v>0.23899999999999999</v>
      </c>
      <c r="R16" s="307"/>
    </row>
    <row r="17" spans="1:18" x14ac:dyDescent="0.2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4.25" customHeight="1" x14ac:dyDescent="0.2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2" customHeight="1" x14ac:dyDescent="0.2"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x14ac:dyDescent="0.2">
      <c r="B20" s="350" t="s">
        <v>1844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x14ac:dyDescent="0.2">
      <c r="B21" s="350" t="s">
        <v>1868</v>
      </c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</row>
    <row r="22" spans="1:18" x14ac:dyDescent="0.2">
      <c r="B22" s="300"/>
      <c r="C22" s="307"/>
      <c r="D22" s="319"/>
      <c r="E22" s="302"/>
      <c r="F22" s="423" t="s">
        <v>1838</v>
      </c>
      <c r="G22" s="423"/>
      <c r="H22" s="423"/>
      <c r="I22" s="302"/>
      <c r="J22" s="423" t="s">
        <v>357</v>
      </c>
      <c r="K22" s="423"/>
      <c r="L22" s="423"/>
      <c r="M22" s="423"/>
      <c r="N22" s="423"/>
      <c r="O22" s="423"/>
      <c r="P22" s="423"/>
      <c r="Q22" s="423"/>
      <c r="R22" s="423"/>
    </row>
    <row r="23" spans="1:18" x14ac:dyDescent="0.2">
      <c r="B23" s="321"/>
      <c r="C23" s="321"/>
      <c r="D23" s="316" t="s">
        <v>115</v>
      </c>
      <c r="E23" s="313"/>
      <c r="F23" s="314" t="s">
        <v>509</v>
      </c>
      <c r="G23" s="313"/>
      <c r="H23" s="313" t="s">
        <v>1569</v>
      </c>
      <c r="I23" s="315"/>
      <c r="J23" s="316" t="s">
        <v>1581</v>
      </c>
      <c r="K23" s="313"/>
      <c r="L23" s="313" t="s">
        <v>486</v>
      </c>
      <c r="M23" s="317" t="s">
        <v>1851</v>
      </c>
      <c r="N23" s="318"/>
      <c r="O23" s="317" t="s">
        <v>1583</v>
      </c>
      <c r="P23" s="318"/>
      <c r="Q23" s="317" t="s">
        <v>1584</v>
      </c>
      <c r="R23" s="318"/>
    </row>
    <row r="24" spans="1:18" x14ac:dyDescent="0.2">
      <c r="A24" s="341">
        <v>1</v>
      </c>
      <c r="B24" s="420" t="s">
        <v>244</v>
      </c>
      <c r="C24" s="342" t="s">
        <v>389</v>
      </c>
      <c r="D24" s="391">
        <v>214.84899999999999</v>
      </c>
      <c r="E24" s="391"/>
      <c r="F24" s="391">
        <v>107.63200000000001</v>
      </c>
      <c r="G24" s="391"/>
      <c r="H24" s="391">
        <v>107.217</v>
      </c>
      <c r="I24" s="391"/>
      <c r="J24" s="391">
        <v>56.418999999999997</v>
      </c>
      <c r="K24" s="391"/>
      <c r="L24" s="391">
        <v>61.197000000000003</v>
      </c>
      <c r="M24" s="391">
        <v>13.324</v>
      </c>
      <c r="N24" s="391"/>
      <c r="O24" s="391">
        <v>63.947000000000003</v>
      </c>
      <c r="P24" s="391"/>
      <c r="Q24" s="391">
        <v>19.960999999999999</v>
      </c>
      <c r="R24" s="307"/>
    </row>
    <row r="25" spans="1:18" x14ac:dyDescent="0.2">
      <c r="A25" s="341">
        <v>2</v>
      </c>
      <c r="B25" s="427"/>
      <c r="C25" s="342" t="s">
        <v>470</v>
      </c>
      <c r="D25" s="391">
        <v>81.599999999999994</v>
      </c>
      <c r="E25" s="391"/>
      <c r="F25" s="391">
        <v>24.103999999999999</v>
      </c>
      <c r="G25" s="391"/>
      <c r="H25" s="391">
        <v>57.496000000000002</v>
      </c>
      <c r="I25" s="391"/>
      <c r="J25" s="391">
        <v>14.476000000000001</v>
      </c>
      <c r="K25" s="391"/>
      <c r="L25" s="391">
        <v>22.768000000000001</v>
      </c>
      <c r="M25" s="391">
        <v>4.944</v>
      </c>
      <c r="N25" s="391"/>
      <c r="O25" s="391">
        <v>16.222000000000001</v>
      </c>
      <c r="P25" s="391"/>
      <c r="Q25" s="391">
        <v>23.192</v>
      </c>
      <c r="R25" s="307"/>
    </row>
    <row r="26" spans="1:18" x14ac:dyDescent="0.2">
      <c r="A26" s="341">
        <v>3</v>
      </c>
      <c r="B26" s="427"/>
      <c r="C26" s="342" t="s">
        <v>319</v>
      </c>
      <c r="D26" s="391">
        <v>52.451999999999998</v>
      </c>
      <c r="E26" s="391"/>
      <c r="F26" s="391">
        <v>18.681999999999999</v>
      </c>
      <c r="G26" s="391"/>
      <c r="H26" s="391">
        <v>33.770000000000003</v>
      </c>
      <c r="I26" s="391"/>
      <c r="J26" s="391">
        <v>8.4039999999999999</v>
      </c>
      <c r="K26" s="391"/>
      <c r="L26" s="391">
        <v>11.513999999999999</v>
      </c>
      <c r="M26" s="391">
        <v>1.109</v>
      </c>
      <c r="N26" s="391"/>
      <c r="O26" s="391">
        <v>22.248999999999999</v>
      </c>
      <c r="P26" s="391"/>
      <c r="Q26" s="391">
        <v>9.1929999999999996</v>
      </c>
      <c r="R26" s="307"/>
    </row>
    <row r="27" spans="1:18" x14ac:dyDescent="0.2">
      <c r="A27" s="341">
        <v>4</v>
      </c>
      <c r="B27" s="427"/>
      <c r="C27" s="342" t="s">
        <v>262</v>
      </c>
      <c r="D27" s="391">
        <v>13.414999999999999</v>
      </c>
      <c r="E27" s="391"/>
      <c r="F27" s="391">
        <v>7.5679999999999996</v>
      </c>
      <c r="G27" s="391"/>
      <c r="H27" s="391">
        <v>5.8470000000000004</v>
      </c>
      <c r="I27" s="391"/>
      <c r="J27" s="391">
        <v>5.6440000000000001</v>
      </c>
      <c r="K27" s="391"/>
      <c r="L27" s="391">
        <v>2.87</v>
      </c>
      <c r="M27" s="391">
        <v>0.60499999999999998</v>
      </c>
      <c r="N27" s="391"/>
      <c r="O27" s="391">
        <v>4.0389999999999997</v>
      </c>
      <c r="P27" s="391"/>
      <c r="Q27" s="391">
        <v>0.25800000000000001</v>
      </c>
      <c r="R27" s="307"/>
    </row>
    <row r="28" spans="1:18" x14ac:dyDescent="0.2">
      <c r="A28" s="341">
        <v>5</v>
      </c>
      <c r="B28" s="422"/>
      <c r="C28" s="343" t="s">
        <v>58</v>
      </c>
      <c r="D28" s="392">
        <v>14.903</v>
      </c>
      <c r="E28" s="392"/>
      <c r="F28" s="392">
        <v>9.9700000000000006</v>
      </c>
      <c r="G28" s="392"/>
      <c r="H28" s="392">
        <v>4.9329999999999998</v>
      </c>
      <c r="I28" s="392"/>
      <c r="J28" s="392">
        <v>5.649</v>
      </c>
      <c r="K28" s="392"/>
      <c r="L28" s="392">
        <v>3.0640000000000001</v>
      </c>
      <c r="M28" s="392">
        <v>0.314</v>
      </c>
      <c r="N28" s="392"/>
      <c r="O28" s="392">
        <v>5.056</v>
      </c>
      <c r="P28" s="392"/>
      <c r="Q28" s="392">
        <v>0.82099999999999995</v>
      </c>
      <c r="R28" s="322"/>
    </row>
    <row r="29" spans="1:18" x14ac:dyDescent="0.2">
      <c r="A29" s="341">
        <v>1</v>
      </c>
      <c r="B29" s="424" t="s">
        <v>257</v>
      </c>
      <c r="C29" s="395" t="s">
        <v>253</v>
      </c>
      <c r="D29" s="391">
        <v>15.747</v>
      </c>
      <c r="E29" s="391"/>
      <c r="F29" s="391">
        <v>15.122999999999999</v>
      </c>
      <c r="G29" s="391"/>
      <c r="H29" s="391">
        <v>0.624</v>
      </c>
      <c r="I29" s="391"/>
      <c r="J29" s="391">
        <v>3.56</v>
      </c>
      <c r="K29" s="391"/>
      <c r="L29" s="391">
        <v>7.19</v>
      </c>
      <c r="M29" s="391">
        <v>1.891</v>
      </c>
      <c r="N29" s="391"/>
      <c r="O29" s="391">
        <v>2.9950000000000001</v>
      </c>
      <c r="P29" s="391"/>
      <c r="Q29" s="391">
        <v>0.111</v>
      </c>
      <c r="R29" s="307"/>
    </row>
    <row r="30" spans="1:18" x14ac:dyDescent="0.2">
      <c r="A30" s="341">
        <v>2</v>
      </c>
      <c r="B30" s="427"/>
      <c r="C30" s="342" t="s">
        <v>250</v>
      </c>
      <c r="D30" s="391">
        <v>54.524000000000001</v>
      </c>
      <c r="E30" s="391"/>
      <c r="F30" s="391">
        <v>14.759</v>
      </c>
      <c r="G30" s="391"/>
      <c r="H30" s="391">
        <v>39.765000000000001</v>
      </c>
      <c r="I30" s="391"/>
      <c r="J30" s="391">
        <v>8.7219999999999995</v>
      </c>
      <c r="K30" s="391"/>
      <c r="L30" s="391">
        <v>18.530999999999999</v>
      </c>
      <c r="M30" s="391">
        <v>3.4049999999999998</v>
      </c>
      <c r="N30" s="391"/>
      <c r="O30" s="391">
        <v>10.742000000000001</v>
      </c>
      <c r="P30" s="391"/>
      <c r="Q30" s="391">
        <v>13.124000000000001</v>
      </c>
      <c r="R30" s="307"/>
    </row>
    <row r="31" spans="1:18" x14ac:dyDescent="0.2">
      <c r="A31" s="341">
        <v>3</v>
      </c>
      <c r="B31" s="427"/>
      <c r="C31" s="342" t="s">
        <v>47</v>
      </c>
      <c r="D31" s="391">
        <v>37.343000000000004</v>
      </c>
      <c r="E31" s="391"/>
      <c r="F31" s="391">
        <v>6.4260000000000002</v>
      </c>
      <c r="G31" s="391"/>
      <c r="H31" s="391">
        <v>30.916</v>
      </c>
      <c r="I31" s="391"/>
      <c r="J31" s="391">
        <v>3</v>
      </c>
      <c r="K31" s="391"/>
      <c r="L31" s="391">
        <v>11.112</v>
      </c>
      <c r="M31" s="391">
        <v>0.44700000000000001</v>
      </c>
      <c r="N31" s="391"/>
      <c r="O31" s="391">
        <v>12.224</v>
      </c>
      <c r="P31" s="391"/>
      <c r="Q31" s="391">
        <v>10.56</v>
      </c>
      <c r="R31" s="307"/>
    </row>
    <row r="32" spans="1:18" x14ac:dyDescent="0.2">
      <c r="A32" s="341">
        <v>4</v>
      </c>
      <c r="B32" s="427"/>
      <c r="C32" s="342" t="s">
        <v>38</v>
      </c>
      <c r="D32" s="391">
        <v>17.777000000000001</v>
      </c>
      <c r="E32" s="391"/>
      <c r="F32" s="391">
        <v>17.766999999999999</v>
      </c>
      <c r="G32" s="391"/>
      <c r="H32" s="391">
        <v>0.01</v>
      </c>
      <c r="I32" s="391"/>
      <c r="J32" s="391">
        <v>4.67</v>
      </c>
      <c r="K32" s="391"/>
      <c r="L32" s="391">
        <v>3.8740000000000001</v>
      </c>
      <c r="M32" s="391">
        <v>5.6529999999999996</v>
      </c>
      <c r="N32" s="391"/>
      <c r="O32" s="391">
        <v>2.681</v>
      </c>
      <c r="P32" s="391"/>
      <c r="Q32" s="391">
        <v>0.9</v>
      </c>
      <c r="R32" s="307"/>
    </row>
    <row r="33" spans="1:18" x14ac:dyDescent="0.2">
      <c r="A33" s="341">
        <v>5</v>
      </c>
      <c r="B33" s="427"/>
      <c r="C33" s="344" t="s">
        <v>259</v>
      </c>
      <c r="D33" s="391">
        <v>73.921999999999997</v>
      </c>
      <c r="E33" s="391"/>
      <c r="F33" s="391">
        <v>23.838000000000001</v>
      </c>
      <c r="G33" s="391"/>
      <c r="H33" s="391">
        <v>50.082999999999998</v>
      </c>
      <c r="I33" s="391"/>
      <c r="J33" s="391">
        <v>10.992000000000001</v>
      </c>
      <c r="K33" s="391"/>
      <c r="L33" s="391">
        <v>18.591999999999999</v>
      </c>
      <c r="M33" s="391">
        <v>7.38</v>
      </c>
      <c r="N33" s="391"/>
      <c r="O33" s="391">
        <v>28.847000000000001</v>
      </c>
      <c r="P33" s="391"/>
      <c r="Q33" s="391">
        <v>8.1120000000000001</v>
      </c>
      <c r="R33" s="307"/>
    </row>
    <row r="34" spans="1:18" x14ac:dyDescent="0.2"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</row>
    <row r="48" spans="1:18" ht="12.75" customHeight="1" x14ac:dyDescent="0.2"/>
    <row r="176" spans="20:20" x14ac:dyDescent="0.2">
      <c r="T176" s="305"/>
    </row>
    <row r="177" spans="20:20" x14ac:dyDescent="0.2">
      <c r="T177" s="305"/>
    </row>
    <row r="178" spans="20:20" x14ac:dyDescent="0.2">
      <c r="T178" s="305"/>
    </row>
    <row r="179" spans="20:20" x14ac:dyDescent="0.2">
      <c r="T179" s="305"/>
    </row>
    <row r="180" spans="20:20" x14ac:dyDescent="0.2">
      <c r="T180" s="305"/>
    </row>
    <row r="181" spans="20:20" x14ac:dyDescent="0.2">
      <c r="T181" s="305"/>
    </row>
    <row r="182" spans="20:20" x14ac:dyDescent="0.2">
      <c r="T182" s="305"/>
    </row>
    <row r="183" spans="20:20" x14ac:dyDescent="0.2">
      <c r="T183" s="305"/>
    </row>
    <row r="184" spans="20:20" x14ac:dyDescent="0.2">
      <c r="T184" s="305"/>
    </row>
    <row r="185" spans="20:20" x14ac:dyDescent="0.2">
      <c r="T185" s="305"/>
    </row>
    <row r="186" spans="20:20" x14ac:dyDescent="0.2">
      <c r="T186" s="305"/>
    </row>
    <row r="187" spans="20:20" x14ac:dyDescent="0.2">
      <c r="T187" s="305"/>
    </row>
    <row r="188" spans="20:20" x14ac:dyDescent="0.2">
      <c r="T188" s="305"/>
    </row>
    <row r="189" spans="20:20" x14ac:dyDescent="0.2">
      <c r="T189" s="305"/>
    </row>
    <row r="190" spans="20:20" x14ac:dyDescent="0.2">
      <c r="T190" s="305"/>
    </row>
    <row r="191" spans="20:20" x14ac:dyDescent="0.2">
      <c r="T191" s="305"/>
    </row>
    <row r="192" spans="20:20" x14ac:dyDescent="0.2">
      <c r="T192" s="305"/>
    </row>
    <row r="193" spans="20:20" x14ac:dyDescent="0.2">
      <c r="T193" s="305"/>
    </row>
    <row r="194" spans="20:20" x14ac:dyDescent="0.2">
      <c r="T194" s="305"/>
    </row>
    <row r="195" spans="20:20" x14ac:dyDescent="0.2">
      <c r="T195" s="305"/>
    </row>
    <row r="196" spans="20:20" x14ac:dyDescent="0.2">
      <c r="T196" s="305"/>
    </row>
    <row r="197" spans="20:20" x14ac:dyDescent="0.2">
      <c r="T197" s="305"/>
    </row>
    <row r="198" spans="20:20" x14ac:dyDescent="0.2">
      <c r="T198" s="305"/>
    </row>
    <row r="199" spans="20:20" x14ac:dyDescent="0.2">
      <c r="T199" s="305"/>
    </row>
    <row r="200" spans="20:20" x14ac:dyDescent="0.2">
      <c r="T200" s="305"/>
    </row>
    <row r="201" spans="20:20" x14ac:dyDescent="0.2">
      <c r="T201" s="305"/>
    </row>
    <row r="202" spans="20:20" x14ac:dyDescent="0.2">
      <c r="T202" s="305"/>
    </row>
    <row r="203" spans="20:20" x14ac:dyDescent="0.2">
      <c r="T203" s="305"/>
    </row>
    <row r="204" spans="20:20" x14ac:dyDescent="0.2">
      <c r="T204" s="305"/>
    </row>
    <row r="205" spans="20:20" x14ac:dyDescent="0.2">
      <c r="T205" s="305"/>
    </row>
    <row r="206" spans="20:20" x14ac:dyDescent="0.2">
      <c r="T206" s="305"/>
    </row>
    <row r="207" spans="20:20" x14ac:dyDescent="0.2">
      <c r="T207" s="305"/>
    </row>
    <row r="208" spans="20:20" x14ac:dyDescent="0.2">
      <c r="T208" s="305"/>
    </row>
    <row r="209" spans="20:20" x14ac:dyDescent="0.2">
      <c r="T209" s="305"/>
    </row>
    <row r="210" spans="20:20" x14ac:dyDescent="0.2">
      <c r="T210" s="305"/>
    </row>
    <row r="211" spans="20:20" x14ac:dyDescent="0.2">
      <c r="T211" s="305"/>
    </row>
    <row r="212" spans="20:20" x14ac:dyDescent="0.2">
      <c r="T212" s="305"/>
    </row>
    <row r="213" spans="20:20" x14ac:dyDescent="0.2">
      <c r="T213" s="305"/>
    </row>
    <row r="214" spans="20:20" x14ac:dyDescent="0.2">
      <c r="T214" s="305"/>
    </row>
    <row r="215" spans="20:20" x14ac:dyDescent="0.2">
      <c r="T215" s="305"/>
    </row>
    <row r="216" spans="20:20" x14ac:dyDescent="0.2">
      <c r="T216" s="305"/>
    </row>
    <row r="217" spans="20:20" x14ac:dyDescent="0.2">
      <c r="T217" s="305"/>
    </row>
    <row r="218" spans="20:20" x14ac:dyDescent="0.2">
      <c r="T218" s="305"/>
    </row>
    <row r="219" spans="20:20" x14ac:dyDescent="0.2">
      <c r="T219" s="305"/>
    </row>
    <row r="220" spans="20:20" x14ac:dyDescent="0.2">
      <c r="T220" s="305"/>
    </row>
    <row r="221" spans="20:20" x14ac:dyDescent="0.2">
      <c r="T221" s="305"/>
    </row>
    <row r="222" spans="20:20" x14ac:dyDescent="0.2">
      <c r="T222" s="305"/>
    </row>
    <row r="223" spans="20:20" x14ac:dyDescent="0.2">
      <c r="T223" s="305"/>
    </row>
    <row r="224" spans="20:20" x14ac:dyDescent="0.2">
      <c r="T224" s="305"/>
    </row>
    <row r="225" spans="20:20" x14ac:dyDescent="0.2">
      <c r="T225" s="305"/>
    </row>
    <row r="226" spans="20:20" x14ac:dyDescent="0.2">
      <c r="T226" s="305"/>
    </row>
    <row r="227" spans="20:20" x14ac:dyDescent="0.2">
      <c r="T227" s="305"/>
    </row>
    <row r="228" spans="20:20" x14ac:dyDescent="0.2">
      <c r="T228" s="305"/>
    </row>
    <row r="229" spans="20:20" x14ac:dyDescent="0.2">
      <c r="T229" s="305"/>
    </row>
    <row r="230" spans="20:20" x14ac:dyDescent="0.2">
      <c r="T230" s="305"/>
    </row>
    <row r="231" spans="20:20" x14ac:dyDescent="0.2">
      <c r="T231" s="305"/>
    </row>
    <row r="232" spans="20:20" x14ac:dyDescent="0.2">
      <c r="T232" s="305"/>
    </row>
    <row r="233" spans="20:20" x14ac:dyDescent="0.2">
      <c r="T233" s="305"/>
    </row>
    <row r="234" spans="20:20" x14ac:dyDescent="0.2">
      <c r="T234" s="305"/>
    </row>
    <row r="235" spans="20:20" x14ac:dyDescent="0.2">
      <c r="T235" s="305"/>
    </row>
    <row r="236" spans="20:20" x14ac:dyDescent="0.2">
      <c r="T236" s="305"/>
    </row>
    <row r="237" spans="20:20" x14ac:dyDescent="0.2">
      <c r="T237" s="305"/>
    </row>
    <row r="238" spans="20:20" x14ac:dyDescent="0.2">
      <c r="T238" s="305"/>
    </row>
    <row r="239" spans="20:20" x14ac:dyDescent="0.2">
      <c r="T239" s="305"/>
    </row>
    <row r="240" spans="20:20" x14ac:dyDescent="0.2">
      <c r="T240" s="305"/>
    </row>
    <row r="241" spans="20:20" x14ac:dyDescent="0.2">
      <c r="T241" s="305"/>
    </row>
    <row r="242" spans="20:20" x14ac:dyDescent="0.2">
      <c r="T242" s="305"/>
    </row>
    <row r="243" spans="20:20" x14ac:dyDescent="0.2">
      <c r="T243" s="305"/>
    </row>
    <row r="244" spans="20:20" x14ac:dyDescent="0.2">
      <c r="T244" s="305"/>
    </row>
    <row r="245" spans="20:20" x14ac:dyDescent="0.2">
      <c r="T245" s="305"/>
    </row>
    <row r="246" spans="20:20" x14ac:dyDescent="0.2">
      <c r="T246" s="305"/>
    </row>
    <row r="247" spans="20:20" x14ac:dyDescent="0.2">
      <c r="T247" s="305"/>
    </row>
    <row r="248" spans="20:20" x14ac:dyDescent="0.2">
      <c r="T248" s="305"/>
    </row>
    <row r="249" spans="20:20" x14ac:dyDescent="0.2">
      <c r="T249" s="305"/>
    </row>
    <row r="250" spans="20:20" x14ac:dyDescent="0.2">
      <c r="T250" s="305"/>
    </row>
    <row r="251" spans="20:20" x14ac:dyDescent="0.2">
      <c r="T251" s="305"/>
    </row>
    <row r="252" spans="20:20" x14ac:dyDescent="0.2">
      <c r="T252" s="305"/>
    </row>
    <row r="253" spans="20:20" x14ac:dyDescent="0.2">
      <c r="T253" s="305"/>
    </row>
    <row r="254" spans="20:20" x14ac:dyDescent="0.2">
      <c r="T254" s="305"/>
    </row>
    <row r="255" spans="20:20" x14ac:dyDescent="0.2">
      <c r="T255" s="305"/>
    </row>
    <row r="256" spans="20:20" x14ac:dyDescent="0.2">
      <c r="T256" s="305"/>
    </row>
    <row r="257" spans="20:20" x14ac:dyDescent="0.2">
      <c r="T257" s="305"/>
    </row>
    <row r="258" spans="20:20" x14ac:dyDescent="0.2">
      <c r="T258" s="305"/>
    </row>
    <row r="259" spans="20:20" x14ac:dyDescent="0.2">
      <c r="T259" s="305"/>
    </row>
    <row r="260" spans="20:20" x14ac:dyDescent="0.2">
      <c r="T260" s="305"/>
    </row>
    <row r="261" spans="20:20" x14ac:dyDescent="0.2">
      <c r="T261" s="305"/>
    </row>
    <row r="262" spans="20:20" x14ac:dyDescent="0.2">
      <c r="T262" s="305"/>
    </row>
    <row r="263" spans="20:20" x14ac:dyDescent="0.2">
      <c r="T263" s="305"/>
    </row>
    <row r="264" spans="20:20" x14ac:dyDescent="0.2">
      <c r="T264" s="305"/>
    </row>
    <row r="265" spans="20:20" x14ac:dyDescent="0.2">
      <c r="T265" s="305"/>
    </row>
    <row r="266" spans="20:20" x14ac:dyDescent="0.2">
      <c r="T266" s="305"/>
    </row>
    <row r="267" spans="20:20" x14ac:dyDescent="0.2">
      <c r="T267" s="305"/>
    </row>
    <row r="268" spans="20:20" x14ac:dyDescent="0.2">
      <c r="T268" s="305"/>
    </row>
    <row r="269" spans="20:20" x14ac:dyDescent="0.2">
      <c r="T269" s="305"/>
    </row>
    <row r="270" spans="20:20" x14ac:dyDescent="0.2">
      <c r="T270" s="305"/>
    </row>
    <row r="271" spans="20:20" x14ac:dyDescent="0.2">
      <c r="T271" s="305"/>
    </row>
    <row r="272" spans="20:20" x14ac:dyDescent="0.2">
      <c r="T272" s="305"/>
    </row>
    <row r="273" spans="20:20" x14ac:dyDescent="0.2">
      <c r="T273" s="305"/>
    </row>
    <row r="274" spans="20:20" x14ac:dyDescent="0.2">
      <c r="T274" s="305"/>
    </row>
    <row r="275" spans="20:20" x14ac:dyDescent="0.2">
      <c r="T275" s="305"/>
    </row>
    <row r="276" spans="20:20" x14ac:dyDescent="0.2">
      <c r="T276" s="305"/>
    </row>
    <row r="277" spans="20:20" x14ac:dyDescent="0.2">
      <c r="T277" s="305"/>
    </row>
    <row r="278" spans="20:20" x14ac:dyDescent="0.2">
      <c r="T278" s="305"/>
    </row>
    <row r="279" spans="20:20" x14ac:dyDescent="0.2">
      <c r="T279" s="305"/>
    </row>
    <row r="280" spans="20:20" x14ac:dyDescent="0.2">
      <c r="T280" s="305"/>
    </row>
    <row r="281" spans="20:20" x14ac:dyDescent="0.2">
      <c r="T281" s="305"/>
    </row>
    <row r="282" spans="20:20" x14ac:dyDescent="0.2">
      <c r="T282" s="305"/>
    </row>
    <row r="283" spans="20:20" x14ac:dyDescent="0.2">
      <c r="T283" s="305"/>
    </row>
    <row r="284" spans="20:20" x14ac:dyDescent="0.2">
      <c r="T284" s="305"/>
    </row>
    <row r="285" spans="20:20" x14ac:dyDescent="0.2">
      <c r="T285" s="305"/>
    </row>
    <row r="286" spans="20:20" x14ac:dyDescent="0.2">
      <c r="T286" s="305"/>
    </row>
    <row r="287" spans="20:20" x14ac:dyDescent="0.2">
      <c r="T287" s="305"/>
    </row>
    <row r="288" spans="20:20" x14ac:dyDescent="0.2">
      <c r="T288" s="305"/>
    </row>
    <row r="289" spans="20:20" x14ac:dyDescent="0.2">
      <c r="T289" s="305"/>
    </row>
    <row r="290" spans="20:20" x14ac:dyDescent="0.2">
      <c r="T290" s="305"/>
    </row>
    <row r="291" spans="20:20" x14ac:dyDescent="0.2">
      <c r="T291" s="305"/>
    </row>
    <row r="292" spans="20:20" x14ac:dyDescent="0.2">
      <c r="T292" s="305"/>
    </row>
    <row r="293" spans="20:20" x14ac:dyDescent="0.2">
      <c r="T293" s="305"/>
    </row>
    <row r="294" spans="20:20" x14ac:dyDescent="0.2">
      <c r="T294" s="305"/>
    </row>
    <row r="295" spans="20:20" x14ac:dyDescent="0.2">
      <c r="T295" s="305"/>
    </row>
    <row r="296" spans="20:20" x14ac:dyDescent="0.2">
      <c r="T296" s="305"/>
    </row>
    <row r="297" spans="20:20" x14ac:dyDescent="0.2">
      <c r="T297" s="305"/>
    </row>
    <row r="298" spans="20:20" x14ac:dyDescent="0.2">
      <c r="T298" s="305"/>
    </row>
    <row r="299" spans="20:20" x14ac:dyDescent="0.2">
      <c r="T299" s="305"/>
    </row>
    <row r="300" spans="20:20" x14ac:dyDescent="0.2">
      <c r="T300" s="305"/>
    </row>
    <row r="301" spans="20:20" x14ac:dyDescent="0.2">
      <c r="T301" s="305"/>
    </row>
    <row r="302" spans="20:20" x14ac:dyDescent="0.2">
      <c r="T302" s="305"/>
    </row>
    <row r="303" spans="20:20" x14ac:dyDescent="0.2">
      <c r="T303" s="305"/>
    </row>
    <row r="304" spans="20:20" x14ac:dyDescent="0.2">
      <c r="T304" s="305"/>
    </row>
    <row r="305" spans="20:20" x14ac:dyDescent="0.2">
      <c r="T305" s="305"/>
    </row>
    <row r="306" spans="20:20" x14ac:dyDescent="0.2">
      <c r="T306" s="305"/>
    </row>
    <row r="307" spans="20:20" x14ac:dyDescent="0.2">
      <c r="T307" s="305"/>
    </row>
    <row r="308" spans="20:20" x14ac:dyDescent="0.2">
      <c r="T308" s="305"/>
    </row>
    <row r="309" spans="20:20" x14ac:dyDescent="0.2">
      <c r="T309" s="305"/>
    </row>
    <row r="310" spans="20:20" x14ac:dyDescent="0.2">
      <c r="T310" s="305"/>
    </row>
    <row r="311" spans="20:20" x14ac:dyDescent="0.2">
      <c r="T311" s="305"/>
    </row>
    <row r="312" spans="20:20" x14ac:dyDescent="0.2">
      <c r="T312" s="305"/>
    </row>
    <row r="313" spans="20:20" x14ac:dyDescent="0.2">
      <c r="T313" s="305"/>
    </row>
    <row r="314" spans="20:20" x14ac:dyDescent="0.2">
      <c r="T314" s="305"/>
    </row>
    <row r="315" spans="20:20" x14ac:dyDescent="0.2">
      <c r="T315" s="305"/>
    </row>
    <row r="316" spans="20:20" x14ac:dyDescent="0.2">
      <c r="T316" s="305"/>
    </row>
    <row r="317" spans="20:20" x14ac:dyDescent="0.2">
      <c r="T317" s="305"/>
    </row>
    <row r="318" spans="20:20" x14ac:dyDescent="0.2">
      <c r="T318" s="305"/>
    </row>
    <row r="319" spans="20:20" x14ac:dyDescent="0.2">
      <c r="T319" s="305"/>
    </row>
    <row r="320" spans="20:20" x14ac:dyDescent="0.2">
      <c r="T320" s="305"/>
    </row>
    <row r="321" spans="20:20" x14ac:dyDescent="0.2">
      <c r="T321" s="305"/>
    </row>
    <row r="322" spans="20:20" x14ac:dyDescent="0.2">
      <c r="T322" s="305"/>
    </row>
    <row r="323" spans="20:20" x14ac:dyDescent="0.2">
      <c r="T323" s="305"/>
    </row>
    <row r="324" spans="20:20" x14ac:dyDescent="0.2">
      <c r="T324" s="305"/>
    </row>
    <row r="325" spans="20:20" x14ac:dyDescent="0.2">
      <c r="T325" s="305"/>
    </row>
    <row r="326" spans="20:20" x14ac:dyDescent="0.2">
      <c r="T326" s="305"/>
    </row>
    <row r="327" spans="20:20" x14ac:dyDescent="0.2">
      <c r="T327" s="305"/>
    </row>
    <row r="328" spans="20:20" x14ac:dyDescent="0.2">
      <c r="T328" s="305"/>
    </row>
    <row r="329" spans="20:20" x14ac:dyDescent="0.2">
      <c r="T329" s="305"/>
    </row>
    <row r="330" spans="20:20" x14ac:dyDescent="0.2">
      <c r="T330" s="305"/>
    </row>
    <row r="331" spans="20:20" x14ac:dyDescent="0.2">
      <c r="T331" s="305"/>
    </row>
    <row r="332" spans="20:20" x14ac:dyDescent="0.2">
      <c r="T332" s="305"/>
    </row>
    <row r="333" spans="20:20" x14ac:dyDescent="0.2">
      <c r="T333" s="305"/>
    </row>
    <row r="334" spans="20:20" x14ac:dyDescent="0.2">
      <c r="T334" s="305"/>
    </row>
  </sheetData>
  <mergeCells count="8">
    <mergeCell ref="B29:B33"/>
    <mergeCell ref="F5:H5"/>
    <mergeCell ref="J5:R5"/>
    <mergeCell ref="B7:B11"/>
    <mergeCell ref="B12:B16"/>
    <mergeCell ref="F22:H22"/>
    <mergeCell ref="J22:R22"/>
    <mergeCell ref="B24:B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73" zoomScaleNormal="100" workbookViewId="0">
      <selection activeCell="D100" sqref="D100"/>
    </sheetView>
  </sheetViews>
  <sheetFormatPr defaultColWidth="9" defaultRowHeight="12.75" x14ac:dyDescent="0.2"/>
  <cols>
    <col min="1" max="1" width="9" style="311"/>
    <col min="2" max="2" width="9" style="341"/>
    <col min="3" max="3" width="12.875" style="311" customWidth="1"/>
    <col min="4" max="4" width="13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x14ac:dyDescent="0.2">
      <c r="A1" s="362" t="s">
        <v>1845</v>
      </c>
    </row>
    <row r="8" spans="1:65" x14ac:dyDescent="0.2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x14ac:dyDescent="0.2">
      <c r="C9" s="350" t="s">
        <v>1856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x14ac:dyDescent="0.2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3">
      <c r="C11" s="307"/>
      <c r="D11" s="307"/>
      <c r="E11" s="319"/>
      <c r="F11" s="302"/>
      <c r="G11" s="423" t="s">
        <v>1838</v>
      </c>
      <c r="H11" s="423"/>
      <c r="I11" s="423"/>
      <c r="J11" s="302"/>
      <c r="K11" s="423" t="s">
        <v>357</v>
      </c>
      <c r="L11" s="423"/>
      <c r="M11" s="423"/>
      <c r="N11" s="423"/>
      <c r="O11" s="423"/>
      <c r="P11" s="423"/>
      <c r="Q11" s="423"/>
      <c r="R11" s="423"/>
      <c r="S11" s="423"/>
      <c r="T11" s="307"/>
      <c r="U11" s="347" t="s">
        <v>1834</v>
      </c>
      <c r="X11" s="320"/>
      <c r="Z11" s="426" t="s">
        <v>1623</v>
      </c>
      <c r="AA11" s="426"/>
      <c r="AB11" s="426"/>
      <c r="AC11" s="426"/>
      <c r="AD11" s="323"/>
      <c r="AN11" s="426" t="s">
        <v>1646</v>
      </c>
      <c r="AO11" s="426"/>
      <c r="AP11" s="426"/>
      <c r="AQ11" s="426"/>
      <c r="AR11" s="323"/>
      <c r="BB11" s="426" t="s">
        <v>1648</v>
      </c>
      <c r="BC11" s="426"/>
      <c r="BD11" s="426"/>
      <c r="BE11" s="426"/>
      <c r="BF11" s="323"/>
    </row>
    <row r="12" spans="1:65" x14ac:dyDescent="0.2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1582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x14ac:dyDescent="0.2">
      <c r="B13" s="341">
        <v>1</v>
      </c>
      <c r="C13" s="420" t="s">
        <v>244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x14ac:dyDescent="0.2">
      <c r="B14" s="341">
        <v>2</v>
      </c>
      <c r="C14" s="427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x14ac:dyDescent="0.2">
      <c r="B15" s="341">
        <v>3</v>
      </c>
      <c r="C15" s="427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x14ac:dyDescent="0.2">
      <c r="B16" s="341">
        <v>4</v>
      </c>
      <c r="C16" s="427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x14ac:dyDescent="0.2">
      <c r="B17" s="341">
        <v>5</v>
      </c>
      <c r="C17" s="422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x14ac:dyDescent="0.2">
      <c r="B18" s="341">
        <v>1</v>
      </c>
      <c r="C18" s="424" t="s">
        <v>257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x14ac:dyDescent="0.2">
      <c r="B19" s="341">
        <v>2</v>
      </c>
      <c r="C19" s="427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x14ac:dyDescent="0.2">
      <c r="B20" s="341">
        <v>3</v>
      </c>
      <c r="C20" s="427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x14ac:dyDescent="0.2">
      <c r="B21" s="341">
        <v>4</v>
      </c>
      <c r="C21" s="427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x14ac:dyDescent="0.2">
      <c r="B22" s="341">
        <v>5</v>
      </c>
      <c r="C22" s="427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x14ac:dyDescent="0.2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x14ac:dyDescent="0.2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2">
      <c r="C25" s="350" t="s">
        <v>1857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2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x14ac:dyDescent="0.2">
      <c r="D27" s="307"/>
      <c r="E27" s="319"/>
      <c r="F27" s="302"/>
      <c r="G27" s="423" t="s">
        <v>1838</v>
      </c>
      <c r="H27" s="423"/>
      <c r="I27" s="423"/>
      <c r="J27" s="302"/>
      <c r="K27" s="423" t="s">
        <v>357</v>
      </c>
      <c r="L27" s="423"/>
      <c r="M27" s="423"/>
      <c r="N27" s="423"/>
      <c r="O27" s="423"/>
      <c r="P27" s="423"/>
      <c r="Q27" s="423"/>
      <c r="R27" s="423"/>
      <c r="S27" s="423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x14ac:dyDescent="0.2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1582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x14ac:dyDescent="0.2">
      <c r="B29" s="341">
        <v>1</v>
      </c>
      <c r="C29" s="420" t="s">
        <v>244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x14ac:dyDescent="0.2">
      <c r="B30" s="341">
        <v>2</v>
      </c>
      <c r="C30" s="427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x14ac:dyDescent="0.2">
      <c r="B31" s="341">
        <v>3</v>
      </c>
      <c r="C31" s="427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x14ac:dyDescent="0.2">
      <c r="B32" s="341">
        <v>4</v>
      </c>
      <c r="C32" s="427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x14ac:dyDescent="0.2">
      <c r="B33" s="341">
        <v>5</v>
      </c>
      <c r="C33" s="422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x14ac:dyDescent="0.2">
      <c r="B34" s="341">
        <v>1</v>
      </c>
      <c r="C34" s="424" t="s">
        <v>257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x14ac:dyDescent="0.2">
      <c r="B35" s="341">
        <v>2</v>
      </c>
      <c r="C35" s="427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x14ac:dyDescent="0.2">
      <c r="B36" s="341">
        <v>3</v>
      </c>
      <c r="C36" s="427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x14ac:dyDescent="0.2">
      <c r="B37" s="341">
        <v>4</v>
      </c>
      <c r="C37" s="427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x14ac:dyDescent="0.2">
      <c r="B38" s="341">
        <v>5</v>
      </c>
      <c r="C38" s="427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x14ac:dyDescent="0.2"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x14ac:dyDescent="0.2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x14ac:dyDescent="0.2"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x14ac:dyDescent="0.2"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x14ac:dyDescent="0.2"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x14ac:dyDescent="0.2"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x14ac:dyDescent="0.2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x14ac:dyDescent="0.2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x14ac:dyDescent="0.2">
      <c r="C47" s="350" t="s">
        <v>1843</v>
      </c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x14ac:dyDescent="0.2">
      <c r="C48" s="350" t="s">
        <v>1854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x14ac:dyDescent="0.2">
      <c r="C49" s="307"/>
      <c r="D49" s="307"/>
      <c r="E49" s="319"/>
      <c r="F49" s="302"/>
      <c r="G49" s="423" t="s">
        <v>1838</v>
      </c>
      <c r="H49" s="423"/>
      <c r="I49" s="423"/>
      <c r="J49" s="302"/>
      <c r="K49" s="423" t="s">
        <v>357</v>
      </c>
      <c r="L49" s="423"/>
      <c r="M49" s="423"/>
      <c r="N49" s="423"/>
      <c r="O49" s="423"/>
      <c r="P49" s="423"/>
      <c r="Q49" s="423"/>
      <c r="R49" s="423"/>
      <c r="S49" s="423"/>
      <c r="U49" s="347" t="s">
        <v>1834</v>
      </c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x14ac:dyDescent="0.2">
      <c r="C50" s="321"/>
      <c r="D50" s="321"/>
      <c r="E50" s="316" t="s">
        <v>115</v>
      </c>
      <c r="F50" s="313"/>
      <c r="G50" s="314" t="s">
        <v>509</v>
      </c>
      <c r="H50" s="313"/>
      <c r="I50" s="313" t="s">
        <v>1569</v>
      </c>
      <c r="J50" s="315"/>
      <c r="K50" s="316" t="s">
        <v>1581</v>
      </c>
      <c r="L50" s="313"/>
      <c r="M50" s="313" t="s">
        <v>486</v>
      </c>
      <c r="N50" s="317" t="s">
        <v>1851</v>
      </c>
      <c r="O50" s="318"/>
      <c r="P50" s="317" t="s">
        <v>1583</v>
      </c>
      <c r="Q50" s="318"/>
      <c r="R50" s="317" t="s">
        <v>1584</v>
      </c>
      <c r="S50" s="318"/>
      <c r="U50" s="347" t="s">
        <v>1835</v>
      </c>
      <c r="V50" s="347" t="s">
        <v>1836</v>
      </c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x14ac:dyDescent="0.2">
      <c r="B51" s="341">
        <v>1</v>
      </c>
      <c r="C51" s="420" t="s">
        <v>244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x14ac:dyDescent="0.2">
      <c r="B52" s="341">
        <v>2</v>
      </c>
      <c r="C52" s="421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x14ac:dyDescent="0.2">
      <c r="B53" s="341">
        <v>3</v>
      </c>
      <c r="C53" s="421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x14ac:dyDescent="0.2">
      <c r="B54" s="341">
        <v>4</v>
      </c>
      <c r="C54" s="421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3">
      <c r="B55" s="341">
        <v>5</v>
      </c>
      <c r="C55" s="422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26" t="s">
        <v>1624</v>
      </c>
      <c r="AA55" s="426"/>
      <c r="AB55" s="426"/>
      <c r="AC55" s="426"/>
      <c r="AD55" s="323"/>
      <c r="AN55" s="426" t="s">
        <v>1647</v>
      </c>
      <c r="AO55" s="426"/>
      <c r="AP55" s="426"/>
      <c r="AQ55" s="426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x14ac:dyDescent="0.2">
      <c r="B56" s="341">
        <v>1</v>
      </c>
      <c r="C56" s="424" t="s">
        <v>257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x14ac:dyDescent="0.2">
      <c r="B57" s="341">
        <v>2</v>
      </c>
      <c r="C57" s="427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x14ac:dyDescent="0.2">
      <c r="B58" s="341">
        <v>3</v>
      </c>
      <c r="C58" s="427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x14ac:dyDescent="0.2">
      <c r="B59" s="341">
        <v>4</v>
      </c>
      <c r="C59" s="427"/>
      <c r="D59" s="344"/>
      <c r="E59" s="334"/>
      <c r="F59" s="334"/>
      <c r="G59" s="334"/>
      <c r="H59" s="373" t="s">
        <v>1855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x14ac:dyDescent="0.2">
      <c r="B60" s="341">
        <v>5</v>
      </c>
      <c r="C60" s="427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x14ac:dyDescent="0.2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x14ac:dyDescent="0.2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x14ac:dyDescent="0.2">
      <c r="C63" s="350" t="s">
        <v>1837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x14ac:dyDescent="0.2">
      <c r="C64" s="350" t="s">
        <v>1860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x14ac:dyDescent="0.2">
      <c r="C65" s="300"/>
      <c r="D65" s="307"/>
      <c r="E65" s="319"/>
      <c r="F65" s="302"/>
      <c r="G65" s="423" t="s">
        <v>1838</v>
      </c>
      <c r="H65" s="423"/>
      <c r="I65" s="423"/>
      <c r="J65" s="302"/>
      <c r="K65" s="423" t="s">
        <v>357</v>
      </c>
      <c r="L65" s="423"/>
      <c r="M65" s="423"/>
      <c r="N65" s="423"/>
      <c r="O65" s="423"/>
      <c r="P65" s="423"/>
      <c r="Q65" s="423"/>
      <c r="R65" s="423"/>
      <c r="S65" s="423"/>
      <c r="U65" s="347" t="s">
        <v>1834</v>
      </c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x14ac:dyDescent="0.2">
      <c r="C66" s="321"/>
      <c r="D66" s="321"/>
      <c r="E66" s="316" t="s">
        <v>115</v>
      </c>
      <c r="F66" s="313"/>
      <c r="G66" s="314" t="s">
        <v>509</v>
      </c>
      <c r="H66" s="313"/>
      <c r="I66" s="313" t="s">
        <v>1569</v>
      </c>
      <c r="J66" s="315"/>
      <c r="K66" s="316" t="s">
        <v>1581</v>
      </c>
      <c r="L66" s="313"/>
      <c r="M66" s="313" t="s">
        <v>486</v>
      </c>
      <c r="N66" s="317" t="s">
        <v>1851</v>
      </c>
      <c r="O66" s="318"/>
      <c r="P66" s="317" t="s">
        <v>1583</v>
      </c>
      <c r="Q66" s="318"/>
      <c r="R66" s="317" t="s">
        <v>1584</v>
      </c>
      <c r="S66" s="318"/>
      <c r="U66" s="347" t="s">
        <v>1835</v>
      </c>
      <c r="V66" s="347" t="s">
        <v>1836</v>
      </c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x14ac:dyDescent="0.2">
      <c r="B67" s="341">
        <v>1</v>
      </c>
      <c r="C67" s="420" t="s">
        <v>244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x14ac:dyDescent="0.2">
      <c r="B68" s="341">
        <v>2</v>
      </c>
      <c r="C68" s="421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x14ac:dyDescent="0.2">
      <c r="B69" s="341">
        <v>3</v>
      </c>
      <c r="C69" s="421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x14ac:dyDescent="0.2">
      <c r="B70" s="341">
        <v>4</v>
      </c>
      <c r="C70" s="421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x14ac:dyDescent="0.2">
      <c r="B71" s="341">
        <v>5</v>
      </c>
      <c r="C71" s="422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x14ac:dyDescent="0.2">
      <c r="B72" s="341">
        <v>1</v>
      </c>
      <c r="C72" s="424" t="s">
        <v>257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x14ac:dyDescent="0.2">
      <c r="B73" s="341">
        <v>2</v>
      </c>
      <c r="C73" s="427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x14ac:dyDescent="0.2">
      <c r="B74" s="341">
        <v>3</v>
      </c>
      <c r="C74" s="427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x14ac:dyDescent="0.2">
      <c r="B75" s="341">
        <v>4</v>
      </c>
      <c r="C75" s="427"/>
      <c r="D75" s="344"/>
      <c r="E75" s="334"/>
      <c r="F75" s="334"/>
      <c r="G75" s="334"/>
      <c r="H75" s="373" t="s">
        <v>1855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x14ac:dyDescent="0.2">
      <c r="B76" s="341">
        <v>5</v>
      </c>
      <c r="C76" s="427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x14ac:dyDescent="0.2"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x14ac:dyDescent="0.2"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x14ac:dyDescent="0.2"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x14ac:dyDescent="0.2"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x14ac:dyDescent="0.2"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x14ac:dyDescent="0.2"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x14ac:dyDescent="0.2">
      <c r="C83" s="350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x14ac:dyDescent="0.2">
      <c r="C84" s="350" t="s">
        <v>1858</v>
      </c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x14ac:dyDescent="0.2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x14ac:dyDescent="0.2">
      <c r="C86" s="307"/>
      <c r="D86" s="307"/>
      <c r="E86" s="319"/>
      <c r="F86" s="302"/>
      <c r="G86" s="423" t="s">
        <v>1838</v>
      </c>
      <c r="H86" s="423"/>
      <c r="I86" s="423"/>
      <c r="J86" s="302"/>
      <c r="K86" s="423" t="s">
        <v>357</v>
      </c>
      <c r="L86" s="423"/>
      <c r="M86" s="423"/>
      <c r="N86" s="423"/>
      <c r="O86" s="423"/>
      <c r="P86" s="423"/>
      <c r="Q86" s="423"/>
      <c r="R86" s="423"/>
      <c r="S86" s="423"/>
      <c r="U86" s="347" t="s">
        <v>1834</v>
      </c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x14ac:dyDescent="0.2">
      <c r="C87" s="321"/>
      <c r="D87" s="321"/>
      <c r="E87" s="316" t="s">
        <v>115</v>
      </c>
      <c r="F87" s="313"/>
      <c r="G87" s="314" t="s">
        <v>509</v>
      </c>
      <c r="H87" s="313"/>
      <c r="I87" s="313" t="s">
        <v>1569</v>
      </c>
      <c r="J87" s="315"/>
      <c r="K87" s="316" t="s">
        <v>1581</v>
      </c>
      <c r="L87" s="313"/>
      <c r="M87" s="313" t="s">
        <v>486</v>
      </c>
      <c r="N87" s="317" t="s">
        <v>1851</v>
      </c>
      <c r="O87" s="318"/>
      <c r="P87" s="317" t="s">
        <v>1583</v>
      </c>
      <c r="Q87" s="318"/>
      <c r="R87" s="317" t="s">
        <v>1584</v>
      </c>
      <c r="S87" s="318"/>
      <c r="U87" s="347" t="s">
        <v>1835</v>
      </c>
      <c r="V87" s="347" t="s">
        <v>1836</v>
      </c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x14ac:dyDescent="0.2">
      <c r="B88" s="341">
        <v>1</v>
      </c>
      <c r="C88" s="420" t="s">
        <v>244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x14ac:dyDescent="0.2">
      <c r="B89" s="341">
        <v>2</v>
      </c>
      <c r="C89" s="427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x14ac:dyDescent="0.2">
      <c r="B90" s="341">
        <v>3</v>
      </c>
      <c r="C90" s="427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x14ac:dyDescent="0.2">
      <c r="B91" s="341">
        <v>4</v>
      </c>
      <c r="C91" s="427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x14ac:dyDescent="0.2">
      <c r="B92" s="341">
        <v>5</v>
      </c>
      <c r="C92" s="422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x14ac:dyDescent="0.2">
      <c r="B93" s="341">
        <v>1</v>
      </c>
      <c r="C93" s="424" t="s">
        <v>257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x14ac:dyDescent="0.2">
      <c r="B94" s="341">
        <v>2</v>
      </c>
      <c r="C94" s="427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x14ac:dyDescent="0.2">
      <c r="B95" s="341">
        <v>3</v>
      </c>
      <c r="C95" s="427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x14ac:dyDescent="0.2">
      <c r="B96" s="341">
        <v>4</v>
      </c>
      <c r="C96" s="427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x14ac:dyDescent="0.2">
      <c r="B97" s="341">
        <v>5</v>
      </c>
      <c r="C97" s="427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x14ac:dyDescent="0.2">
      <c r="C101" s="350" t="s">
        <v>1859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x14ac:dyDescent="0.2">
      <c r="C103" s="300"/>
      <c r="D103" s="307"/>
      <c r="E103" s="319"/>
      <c r="F103" s="302"/>
      <c r="G103" s="423" t="s">
        <v>1838</v>
      </c>
      <c r="H103" s="423"/>
      <c r="I103" s="423"/>
      <c r="J103" s="302"/>
      <c r="K103" s="423" t="s">
        <v>357</v>
      </c>
      <c r="L103" s="423"/>
      <c r="M103" s="423"/>
      <c r="N103" s="423"/>
      <c r="O103" s="423"/>
      <c r="P103" s="423"/>
      <c r="Q103" s="423"/>
      <c r="R103" s="423"/>
      <c r="S103" s="423"/>
      <c r="U103" s="347" t="s">
        <v>1834</v>
      </c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x14ac:dyDescent="0.2">
      <c r="C104" s="321"/>
      <c r="D104" s="321"/>
      <c r="E104" s="316" t="s">
        <v>115</v>
      </c>
      <c r="F104" s="313"/>
      <c r="G104" s="314" t="s">
        <v>509</v>
      </c>
      <c r="H104" s="313"/>
      <c r="I104" s="313" t="s">
        <v>1569</v>
      </c>
      <c r="J104" s="315"/>
      <c r="K104" s="316" t="s">
        <v>1581</v>
      </c>
      <c r="L104" s="313"/>
      <c r="M104" s="313" t="s">
        <v>486</v>
      </c>
      <c r="N104" s="317" t="s">
        <v>1582</v>
      </c>
      <c r="O104" s="318"/>
      <c r="P104" s="317" t="s">
        <v>1583</v>
      </c>
      <c r="Q104" s="318"/>
      <c r="R104" s="317" t="s">
        <v>1584</v>
      </c>
      <c r="S104" s="318"/>
      <c r="U104" s="347" t="s">
        <v>1835</v>
      </c>
      <c r="V104" s="347" t="s">
        <v>1836</v>
      </c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x14ac:dyDescent="0.2">
      <c r="B105" s="341">
        <v>1</v>
      </c>
      <c r="C105" s="420" t="s">
        <v>244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x14ac:dyDescent="0.2">
      <c r="B106" s="341">
        <v>2</v>
      </c>
      <c r="C106" s="427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x14ac:dyDescent="0.2">
      <c r="B107" s="341">
        <v>3</v>
      </c>
      <c r="C107" s="427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x14ac:dyDescent="0.2">
      <c r="B108" s="341">
        <v>4</v>
      </c>
      <c r="C108" s="427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x14ac:dyDescent="0.2">
      <c r="B109" s="341">
        <v>5</v>
      </c>
      <c r="C109" s="422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x14ac:dyDescent="0.2">
      <c r="B110" s="341">
        <v>1</v>
      </c>
      <c r="C110" s="424" t="s">
        <v>257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x14ac:dyDescent="0.2">
      <c r="B111" s="341">
        <v>2</v>
      </c>
      <c r="C111" s="427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x14ac:dyDescent="0.2">
      <c r="B112" s="341">
        <v>3</v>
      </c>
      <c r="C112" s="427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x14ac:dyDescent="0.2">
      <c r="B113" s="341">
        <v>4</v>
      </c>
      <c r="C113" s="427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x14ac:dyDescent="0.2">
      <c r="B114" s="341">
        <v>5</v>
      </c>
      <c r="C114" s="427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x14ac:dyDescent="0.2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x14ac:dyDescent="0.2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x14ac:dyDescent="0.2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x14ac:dyDescent="0.2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x14ac:dyDescent="0.2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x14ac:dyDescent="0.2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x14ac:dyDescent="0.2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x14ac:dyDescent="0.2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x14ac:dyDescent="0.2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x14ac:dyDescent="0.2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x14ac:dyDescent="0.2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x14ac:dyDescent="0.2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x14ac:dyDescent="0.2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x14ac:dyDescent="0.2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x14ac:dyDescent="0.2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x14ac:dyDescent="0.2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x14ac:dyDescent="0.2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x14ac:dyDescent="0.2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x14ac:dyDescent="0.2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x14ac:dyDescent="0.2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x14ac:dyDescent="0.2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x14ac:dyDescent="0.2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x14ac:dyDescent="0.2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x14ac:dyDescent="0.2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x14ac:dyDescent="0.2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x14ac:dyDescent="0.2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x14ac:dyDescent="0.2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x14ac:dyDescent="0.2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x14ac:dyDescent="0.2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x14ac:dyDescent="0.2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x14ac:dyDescent="0.2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x14ac:dyDescent="0.2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x14ac:dyDescent="0.2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x14ac:dyDescent="0.2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x14ac:dyDescent="0.2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x14ac:dyDescent="0.2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x14ac:dyDescent="0.2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x14ac:dyDescent="0.2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x14ac:dyDescent="0.2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x14ac:dyDescent="0.2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x14ac:dyDescent="0.2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x14ac:dyDescent="0.2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x14ac:dyDescent="0.2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x14ac:dyDescent="0.2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x14ac:dyDescent="0.2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x14ac:dyDescent="0.2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x14ac:dyDescent="0.2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x14ac:dyDescent="0.2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x14ac:dyDescent="0.2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x14ac:dyDescent="0.2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x14ac:dyDescent="0.2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x14ac:dyDescent="0.2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x14ac:dyDescent="0.2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x14ac:dyDescent="0.2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x14ac:dyDescent="0.2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x14ac:dyDescent="0.2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x14ac:dyDescent="0.2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x14ac:dyDescent="0.2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x14ac:dyDescent="0.2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x14ac:dyDescent="0.2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x14ac:dyDescent="0.2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20.25" x14ac:dyDescent="0.3">
      <c r="BB180" s="426" t="s">
        <v>1832</v>
      </c>
      <c r="BC180" s="426"/>
      <c r="BD180" s="426"/>
      <c r="BE180" s="426"/>
      <c r="BF180" s="323"/>
    </row>
    <row r="181" spans="54:71" x14ac:dyDescent="0.2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x14ac:dyDescent="0.2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x14ac:dyDescent="0.2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x14ac:dyDescent="0.2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x14ac:dyDescent="0.2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x14ac:dyDescent="0.2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x14ac:dyDescent="0.2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x14ac:dyDescent="0.2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x14ac:dyDescent="0.2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x14ac:dyDescent="0.2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x14ac:dyDescent="0.2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x14ac:dyDescent="0.2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x14ac:dyDescent="0.2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x14ac:dyDescent="0.2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x14ac:dyDescent="0.2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x14ac:dyDescent="0.2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x14ac:dyDescent="0.2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x14ac:dyDescent="0.2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x14ac:dyDescent="0.2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x14ac:dyDescent="0.2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x14ac:dyDescent="0.2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x14ac:dyDescent="0.2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x14ac:dyDescent="0.2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x14ac:dyDescent="0.2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x14ac:dyDescent="0.2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x14ac:dyDescent="0.2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x14ac:dyDescent="0.2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x14ac:dyDescent="0.2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x14ac:dyDescent="0.2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x14ac:dyDescent="0.2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x14ac:dyDescent="0.2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x14ac:dyDescent="0.2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x14ac:dyDescent="0.2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x14ac:dyDescent="0.2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x14ac:dyDescent="0.2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x14ac:dyDescent="0.2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x14ac:dyDescent="0.2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x14ac:dyDescent="0.2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x14ac:dyDescent="0.2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x14ac:dyDescent="0.2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x14ac:dyDescent="0.2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x14ac:dyDescent="0.2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x14ac:dyDescent="0.2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x14ac:dyDescent="0.2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x14ac:dyDescent="0.2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x14ac:dyDescent="0.2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x14ac:dyDescent="0.2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x14ac:dyDescent="0.2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x14ac:dyDescent="0.2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x14ac:dyDescent="0.2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x14ac:dyDescent="0.2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x14ac:dyDescent="0.2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x14ac:dyDescent="0.2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x14ac:dyDescent="0.2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x14ac:dyDescent="0.2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x14ac:dyDescent="0.2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x14ac:dyDescent="0.2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x14ac:dyDescent="0.2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x14ac:dyDescent="0.2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x14ac:dyDescent="0.2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x14ac:dyDescent="0.2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x14ac:dyDescent="0.2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x14ac:dyDescent="0.2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x14ac:dyDescent="0.2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x14ac:dyDescent="0.2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x14ac:dyDescent="0.2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x14ac:dyDescent="0.2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x14ac:dyDescent="0.2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x14ac:dyDescent="0.2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x14ac:dyDescent="0.2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x14ac:dyDescent="0.2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x14ac:dyDescent="0.2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x14ac:dyDescent="0.2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x14ac:dyDescent="0.2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x14ac:dyDescent="0.2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x14ac:dyDescent="0.2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x14ac:dyDescent="0.2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x14ac:dyDescent="0.2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x14ac:dyDescent="0.2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x14ac:dyDescent="0.2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x14ac:dyDescent="0.2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x14ac:dyDescent="0.2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x14ac:dyDescent="0.2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x14ac:dyDescent="0.2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x14ac:dyDescent="0.2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x14ac:dyDescent="0.2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x14ac:dyDescent="0.2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x14ac:dyDescent="0.2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x14ac:dyDescent="0.2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x14ac:dyDescent="0.2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x14ac:dyDescent="0.2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x14ac:dyDescent="0.2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x14ac:dyDescent="0.2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x14ac:dyDescent="0.2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x14ac:dyDescent="0.2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x14ac:dyDescent="0.2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x14ac:dyDescent="0.2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x14ac:dyDescent="0.2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x14ac:dyDescent="0.2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x14ac:dyDescent="0.2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x14ac:dyDescent="0.2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x14ac:dyDescent="0.2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x14ac:dyDescent="0.2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x14ac:dyDescent="0.2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x14ac:dyDescent="0.2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x14ac:dyDescent="0.2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x14ac:dyDescent="0.2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x14ac:dyDescent="0.2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x14ac:dyDescent="0.2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x14ac:dyDescent="0.2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x14ac:dyDescent="0.2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x14ac:dyDescent="0.2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x14ac:dyDescent="0.2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x14ac:dyDescent="0.2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x14ac:dyDescent="0.2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x14ac:dyDescent="0.2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x14ac:dyDescent="0.2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x14ac:dyDescent="0.2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x14ac:dyDescent="0.2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x14ac:dyDescent="0.2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x14ac:dyDescent="0.2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x14ac:dyDescent="0.2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x14ac:dyDescent="0.2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x14ac:dyDescent="0.2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x14ac:dyDescent="0.2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x14ac:dyDescent="0.2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x14ac:dyDescent="0.2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x14ac:dyDescent="0.2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x14ac:dyDescent="0.2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x14ac:dyDescent="0.2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x14ac:dyDescent="0.2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x14ac:dyDescent="0.2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x14ac:dyDescent="0.2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x14ac:dyDescent="0.2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x14ac:dyDescent="0.2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x14ac:dyDescent="0.2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x14ac:dyDescent="0.2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x14ac:dyDescent="0.2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x14ac:dyDescent="0.2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x14ac:dyDescent="0.2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x14ac:dyDescent="0.2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x14ac:dyDescent="0.2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x14ac:dyDescent="0.2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x14ac:dyDescent="0.2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x14ac:dyDescent="0.2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x14ac:dyDescent="0.2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x14ac:dyDescent="0.2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x14ac:dyDescent="0.2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x14ac:dyDescent="0.2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x14ac:dyDescent="0.2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x14ac:dyDescent="0.2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x14ac:dyDescent="0.2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x14ac:dyDescent="0.2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x14ac:dyDescent="0.2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x14ac:dyDescent="0.2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x14ac:dyDescent="0.2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x14ac:dyDescent="0.2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x14ac:dyDescent="0.2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x14ac:dyDescent="0.2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x14ac:dyDescent="0.2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x14ac:dyDescent="0.2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  <mergeCell ref="K11:S11"/>
    <mergeCell ref="Z11:AC11"/>
    <mergeCell ref="C13:C17"/>
    <mergeCell ref="C18:C22"/>
    <mergeCell ref="C29:C33"/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25" defaultRowHeight="12" customHeight="1" x14ac:dyDescent="0.2"/>
  <cols>
    <col min="1" max="1" width="2.625" style="114" customWidth="1"/>
    <col min="2" max="2" width="5" style="114" customWidth="1"/>
    <col min="3" max="3" width="20.625" style="114" customWidth="1"/>
    <col min="4" max="4" width="2.625" style="114" customWidth="1"/>
    <col min="5" max="5" width="9.625" style="114" customWidth="1"/>
    <col min="6" max="6" width="2.625" style="114" customWidth="1"/>
    <col min="7" max="7" width="9.625" style="114" customWidth="1"/>
    <col min="8" max="8" width="2.625" style="114" customWidth="1"/>
    <col min="9" max="9" width="9.625" style="18" customWidth="1"/>
    <col min="10" max="10" width="2.625" style="18" customWidth="1"/>
    <col min="11" max="11" width="9.625" style="114" customWidth="1"/>
    <col min="12" max="12" width="2.625" style="114" customWidth="1"/>
    <col min="13" max="13" width="9.625" style="114" customWidth="1"/>
    <col min="14" max="14" width="2.625" style="114" customWidth="1"/>
    <col min="15" max="15" width="9.625" style="114" customWidth="1"/>
    <col min="16" max="16" width="2.625" style="114" customWidth="1"/>
    <col min="17" max="17" width="9.625" style="114" customWidth="1"/>
    <col min="18" max="18" width="2.625" style="114" customWidth="1"/>
    <col min="19" max="19" width="9.625" style="114" customWidth="1"/>
    <col min="20" max="20" width="3.5" style="114" customWidth="1"/>
    <col min="21" max="21" width="9.625" style="114" customWidth="1"/>
    <col min="22" max="22" width="2.875" style="114" customWidth="1"/>
    <col min="23" max="23" width="9.625" style="114" customWidth="1"/>
    <col min="24" max="24" width="3.875" style="114" customWidth="1"/>
    <col min="25" max="25" width="8.25" style="114" customWidth="1"/>
    <col min="26" max="26" width="6.875" style="114" customWidth="1"/>
    <col min="27" max="27" width="8.125" style="114" customWidth="1"/>
    <col min="28" max="28" width="8.875" style="114" customWidth="1"/>
    <col min="29" max="29" width="9.625" style="114" customWidth="1"/>
    <col min="30" max="30" width="2.625" style="114" customWidth="1"/>
    <col min="31" max="31" width="9.625" style="114" customWidth="1"/>
    <col min="32" max="32" width="2.625" style="114" customWidth="1"/>
    <col min="33" max="33" width="9.625" style="114" customWidth="1"/>
    <col min="34" max="34" width="2.625" style="114" customWidth="1"/>
    <col min="35" max="256" width="9.625" style="114"/>
    <col min="257" max="257" width="2.625" style="114" customWidth="1"/>
    <col min="258" max="258" width="5" style="114" customWidth="1"/>
    <col min="259" max="259" width="20.625" style="114" customWidth="1"/>
    <col min="260" max="260" width="2.625" style="114" customWidth="1"/>
    <col min="261" max="261" width="9.625" style="114" customWidth="1"/>
    <col min="262" max="262" width="2.625" style="114" customWidth="1"/>
    <col min="263" max="263" width="9.625" style="114" customWidth="1"/>
    <col min="264" max="264" width="2.625" style="114" customWidth="1"/>
    <col min="265" max="265" width="9.625" style="114" customWidth="1"/>
    <col min="266" max="266" width="2.625" style="114" customWidth="1"/>
    <col min="267" max="267" width="9.625" style="114" customWidth="1"/>
    <col min="268" max="268" width="2.625" style="114" customWidth="1"/>
    <col min="269" max="269" width="9.625" style="114" customWidth="1"/>
    <col min="270" max="270" width="2.625" style="114" customWidth="1"/>
    <col min="271" max="271" width="9.625" style="114" customWidth="1"/>
    <col min="272" max="272" width="2.625" style="114" customWidth="1"/>
    <col min="273" max="273" width="9.625" style="114" customWidth="1"/>
    <col min="274" max="274" width="2.625" style="114" customWidth="1"/>
    <col min="275" max="275" width="9.625" style="114" customWidth="1"/>
    <col min="276" max="276" width="3.5" style="114" customWidth="1"/>
    <col min="277" max="277" width="9.625" style="114" customWidth="1"/>
    <col min="278" max="278" width="2.875" style="114" customWidth="1"/>
    <col min="279" max="279" width="9.625" style="114" customWidth="1"/>
    <col min="280" max="280" width="3.875" style="114" customWidth="1"/>
    <col min="281" max="281" width="8.25" style="114" customWidth="1"/>
    <col min="282" max="282" width="6.875" style="114" customWidth="1"/>
    <col min="283" max="283" width="7.125" style="114" customWidth="1"/>
    <col min="284" max="284" width="8.875" style="114" customWidth="1"/>
    <col min="285" max="285" width="9.625" style="114" customWidth="1"/>
    <col min="286" max="286" width="2.625" style="114" customWidth="1"/>
    <col min="287" max="287" width="9.625" style="114" customWidth="1"/>
    <col min="288" max="288" width="2.625" style="114" customWidth="1"/>
    <col min="289" max="289" width="9.625" style="114" customWidth="1"/>
    <col min="290" max="290" width="2.625" style="114" customWidth="1"/>
    <col min="291" max="512" width="9.625" style="114"/>
    <col min="513" max="513" width="2.625" style="114" customWidth="1"/>
    <col min="514" max="514" width="5" style="114" customWidth="1"/>
    <col min="515" max="515" width="20.625" style="114" customWidth="1"/>
    <col min="516" max="516" width="2.625" style="114" customWidth="1"/>
    <col min="517" max="517" width="9.625" style="114" customWidth="1"/>
    <col min="518" max="518" width="2.625" style="114" customWidth="1"/>
    <col min="519" max="519" width="9.625" style="114" customWidth="1"/>
    <col min="520" max="520" width="2.625" style="114" customWidth="1"/>
    <col min="521" max="521" width="9.625" style="114" customWidth="1"/>
    <col min="522" max="522" width="2.625" style="114" customWidth="1"/>
    <col min="523" max="523" width="9.625" style="114" customWidth="1"/>
    <col min="524" max="524" width="2.625" style="114" customWidth="1"/>
    <col min="525" max="525" width="9.625" style="114" customWidth="1"/>
    <col min="526" max="526" width="2.625" style="114" customWidth="1"/>
    <col min="527" max="527" width="9.625" style="114" customWidth="1"/>
    <col min="528" max="528" width="2.625" style="114" customWidth="1"/>
    <col min="529" max="529" width="9.625" style="114" customWidth="1"/>
    <col min="530" max="530" width="2.625" style="114" customWidth="1"/>
    <col min="531" max="531" width="9.625" style="114" customWidth="1"/>
    <col min="532" max="532" width="3.5" style="114" customWidth="1"/>
    <col min="533" max="533" width="9.625" style="114" customWidth="1"/>
    <col min="534" max="534" width="2.875" style="114" customWidth="1"/>
    <col min="535" max="535" width="9.625" style="114" customWidth="1"/>
    <col min="536" max="536" width="3.875" style="114" customWidth="1"/>
    <col min="537" max="537" width="8.25" style="114" customWidth="1"/>
    <col min="538" max="538" width="6.875" style="114" customWidth="1"/>
    <col min="539" max="539" width="7.125" style="114" customWidth="1"/>
    <col min="540" max="540" width="8.875" style="114" customWidth="1"/>
    <col min="541" max="541" width="9.625" style="114" customWidth="1"/>
    <col min="542" max="542" width="2.625" style="114" customWidth="1"/>
    <col min="543" max="543" width="9.625" style="114" customWidth="1"/>
    <col min="544" max="544" width="2.625" style="114" customWidth="1"/>
    <col min="545" max="545" width="9.625" style="114" customWidth="1"/>
    <col min="546" max="546" width="2.625" style="114" customWidth="1"/>
    <col min="547" max="768" width="9.625" style="114"/>
    <col min="769" max="769" width="2.625" style="114" customWidth="1"/>
    <col min="770" max="770" width="5" style="114" customWidth="1"/>
    <col min="771" max="771" width="20.625" style="114" customWidth="1"/>
    <col min="772" max="772" width="2.625" style="114" customWidth="1"/>
    <col min="773" max="773" width="9.625" style="114" customWidth="1"/>
    <col min="774" max="774" width="2.625" style="114" customWidth="1"/>
    <col min="775" max="775" width="9.625" style="114" customWidth="1"/>
    <col min="776" max="776" width="2.625" style="114" customWidth="1"/>
    <col min="777" max="777" width="9.625" style="114" customWidth="1"/>
    <col min="778" max="778" width="2.625" style="114" customWidth="1"/>
    <col min="779" max="779" width="9.625" style="114" customWidth="1"/>
    <col min="780" max="780" width="2.625" style="114" customWidth="1"/>
    <col min="781" max="781" width="9.625" style="114" customWidth="1"/>
    <col min="782" max="782" width="2.625" style="114" customWidth="1"/>
    <col min="783" max="783" width="9.625" style="114" customWidth="1"/>
    <col min="784" max="784" width="2.625" style="114" customWidth="1"/>
    <col min="785" max="785" width="9.625" style="114" customWidth="1"/>
    <col min="786" max="786" width="2.625" style="114" customWidth="1"/>
    <col min="787" max="787" width="9.625" style="114" customWidth="1"/>
    <col min="788" max="788" width="3.5" style="114" customWidth="1"/>
    <col min="789" max="789" width="9.625" style="114" customWidth="1"/>
    <col min="790" max="790" width="2.875" style="114" customWidth="1"/>
    <col min="791" max="791" width="9.625" style="114" customWidth="1"/>
    <col min="792" max="792" width="3.875" style="114" customWidth="1"/>
    <col min="793" max="793" width="8.25" style="114" customWidth="1"/>
    <col min="794" max="794" width="6.875" style="114" customWidth="1"/>
    <col min="795" max="795" width="7.125" style="114" customWidth="1"/>
    <col min="796" max="796" width="8.875" style="114" customWidth="1"/>
    <col min="797" max="797" width="9.625" style="114" customWidth="1"/>
    <col min="798" max="798" width="2.625" style="114" customWidth="1"/>
    <col min="799" max="799" width="9.625" style="114" customWidth="1"/>
    <col min="800" max="800" width="2.625" style="114" customWidth="1"/>
    <col min="801" max="801" width="9.625" style="114" customWidth="1"/>
    <col min="802" max="802" width="2.625" style="114" customWidth="1"/>
    <col min="803" max="1024" width="9.625" style="114"/>
    <col min="1025" max="1025" width="2.625" style="114" customWidth="1"/>
    <col min="1026" max="1026" width="5" style="114" customWidth="1"/>
    <col min="1027" max="1027" width="20.625" style="114" customWidth="1"/>
    <col min="1028" max="1028" width="2.625" style="114" customWidth="1"/>
    <col min="1029" max="1029" width="9.625" style="114" customWidth="1"/>
    <col min="1030" max="1030" width="2.625" style="114" customWidth="1"/>
    <col min="1031" max="1031" width="9.625" style="114" customWidth="1"/>
    <col min="1032" max="1032" width="2.625" style="114" customWidth="1"/>
    <col min="1033" max="1033" width="9.625" style="114" customWidth="1"/>
    <col min="1034" max="1034" width="2.625" style="114" customWidth="1"/>
    <col min="1035" max="1035" width="9.625" style="114" customWidth="1"/>
    <col min="1036" max="1036" width="2.625" style="114" customWidth="1"/>
    <col min="1037" max="1037" width="9.625" style="114" customWidth="1"/>
    <col min="1038" max="1038" width="2.625" style="114" customWidth="1"/>
    <col min="1039" max="1039" width="9.625" style="114" customWidth="1"/>
    <col min="1040" max="1040" width="2.625" style="114" customWidth="1"/>
    <col min="1041" max="1041" width="9.625" style="114" customWidth="1"/>
    <col min="1042" max="1042" width="2.625" style="114" customWidth="1"/>
    <col min="1043" max="1043" width="9.625" style="114" customWidth="1"/>
    <col min="1044" max="1044" width="3.5" style="114" customWidth="1"/>
    <col min="1045" max="1045" width="9.625" style="114" customWidth="1"/>
    <col min="1046" max="1046" width="2.875" style="114" customWidth="1"/>
    <col min="1047" max="1047" width="9.625" style="114" customWidth="1"/>
    <col min="1048" max="1048" width="3.875" style="114" customWidth="1"/>
    <col min="1049" max="1049" width="8.25" style="114" customWidth="1"/>
    <col min="1050" max="1050" width="6.875" style="114" customWidth="1"/>
    <col min="1051" max="1051" width="7.125" style="114" customWidth="1"/>
    <col min="1052" max="1052" width="8.875" style="114" customWidth="1"/>
    <col min="1053" max="1053" width="9.625" style="114" customWidth="1"/>
    <col min="1054" max="1054" width="2.625" style="114" customWidth="1"/>
    <col min="1055" max="1055" width="9.625" style="114" customWidth="1"/>
    <col min="1056" max="1056" width="2.625" style="114" customWidth="1"/>
    <col min="1057" max="1057" width="9.625" style="114" customWidth="1"/>
    <col min="1058" max="1058" width="2.625" style="114" customWidth="1"/>
    <col min="1059" max="1280" width="9.625" style="114"/>
    <col min="1281" max="1281" width="2.625" style="114" customWidth="1"/>
    <col min="1282" max="1282" width="5" style="114" customWidth="1"/>
    <col min="1283" max="1283" width="20.625" style="114" customWidth="1"/>
    <col min="1284" max="1284" width="2.625" style="114" customWidth="1"/>
    <col min="1285" max="1285" width="9.625" style="114" customWidth="1"/>
    <col min="1286" max="1286" width="2.625" style="114" customWidth="1"/>
    <col min="1287" max="1287" width="9.625" style="114" customWidth="1"/>
    <col min="1288" max="1288" width="2.625" style="114" customWidth="1"/>
    <col min="1289" max="1289" width="9.625" style="114" customWidth="1"/>
    <col min="1290" max="1290" width="2.625" style="114" customWidth="1"/>
    <col min="1291" max="1291" width="9.625" style="114" customWidth="1"/>
    <col min="1292" max="1292" width="2.625" style="114" customWidth="1"/>
    <col min="1293" max="1293" width="9.625" style="114" customWidth="1"/>
    <col min="1294" max="1294" width="2.625" style="114" customWidth="1"/>
    <col min="1295" max="1295" width="9.625" style="114" customWidth="1"/>
    <col min="1296" max="1296" width="2.625" style="114" customWidth="1"/>
    <col min="1297" max="1297" width="9.625" style="114" customWidth="1"/>
    <col min="1298" max="1298" width="2.625" style="114" customWidth="1"/>
    <col min="1299" max="1299" width="9.625" style="114" customWidth="1"/>
    <col min="1300" max="1300" width="3.5" style="114" customWidth="1"/>
    <col min="1301" max="1301" width="9.625" style="114" customWidth="1"/>
    <col min="1302" max="1302" width="2.875" style="114" customWidth="1"/>
    <col min="1303" max="1303" width="9.625" style="114" customWidth="1"/>
    <col min="1304" max="1304" width="3.875" style="114" customWidth="1"/>
    <col min="1305" max="1305" width="8.25" style="114" customWidth="1"/>
    <col min="1306" max="1306" width="6.875" style="114" customWidth="1"/>
    <col min="1307" max="1307" width="7.125" style="114" customWidth="1"/>
    <col min="1308" max="1308" width="8.875" style="114" customWidth="1"/>
    <col min="1309" max="1309" width="9.625" style="114" customWidth="1"/>
    <col min="1310" max="1310" width="2.625" style="114" customWidth="1"/>
    <col min="1311" max="1311" width="9.625" style="114" customWidth="1"/>
    <col min="1312" max="1312" width="2.625" style="114" customWidth="1"/>
    <col min="1313" max="1313" width="9.625" style="114" customWidth="1"/>
    <col min="1314" max="1314" width="2.625" style="114" customWidth="1"/>
    <col min="1315" max="1536" width="9.625" style="114"/>
    <col min="1537" max="1537" width="2.625" style="114" customWidth="1"/>
    <col min="1538" max="1538" width="5" style="114" customWidth="1"/>
    <col min="1539" max="1539" width="20.625" style="114" customWidth="1"/>
    <col min="1540" max="1540" width="2.625" style="114" customWidth="1"/>
    <col min="1541" max="1541" width="9.625" style="114" customWidth="1"/>
    <col min="1542" max="1542" width="2.625" style="114" customWidth="1"/>
    <col min="1543" max="1543" width="9.625" style="114" customWidth="1"/>
    <col min="1544" max="1544" width="2.625" style="114" customWidth="1"/>
    <col min="1545" max="1545" width="9.625" style="114" customWidth="1"/>
    <col min="1546" max="1546" width="2.625" style="114" customWidth="1"/>
    <col min="1547" max="1547" width="9.625" style="114" customWidth="1"/>
    <col min="1548" max="1548" width="2.625" style="114" customWidth="1"/>
    <col min="1549" max="1549" width="9.625" style="114" customWidth="1"/>
    <col min="1550" max="1550" width="2.625" style="114" customWidth="1"/>
    <col min="1551" max="1551" width="9.625" style="114" customWidth="1"/>
    <col min="1552" max="1552" width="2.625" style="114" customWidth="1"/>
    <col min="1553" max="1553" width="9.625" style="114" customWidth="1"/>
    <col min="1554" max="1554" width="2.625" style="114" customWidth="1"/>
    <col min="1555" max="1555" width="9.625" style="114" customWidth="1"/>
    <col min="1556" max="1556" width="3.5" style="114" customWidth="1"/>
    <col min="1557" max="1557" width="9.625" style="114" customWidth="1"/>
    <col min="1558" max="1558" width="2.875" style="114" customWidth="1"/>
    <col min="1559" max="1559" width="9.625" style="114" customWidth="1"/>
    <col min="1560" max="1560" width="3.875" style="114" customWidth="1"/>
    <col min="1561" max="1561" width="8.25" style="114" customWidth="1"/>
    <col min="1562" max="1562" width="6.875" style="114" customWidth="1"/>
    <col min="1563" max="1563" width="7.125" style="114" customWidth="1"/>
    <col min="1564" max="1564" width="8.875" style="114" customWidth="1"/>
    <col min="1565" max="1565" width="9.625" style="114" customWidth="1"/>
    <col min="1566" max="1566" width="2.625" style="114" customWidth="1"/>
    <col min="1567" max="1567" width="9.625" style="114" customWidth="1"/>
    <col min="1568" max="1568" width="2.625" style="114" customWidth="1"/>
    <col min="1569" max="1569" width="9.625" style="114" customWidth="1"/>
    <col min="1570" max="1570" width="2.625" style="114" customWidth="1"/>
    <col min="1571" max="1792" width="9.625" style="114"/>
    <col min="1793" max="1793" width="2.625" style="114" customWidth="1"/>
    <col min="1794" max="1794" width="5" style="114" customWidth="1"/>
    <col min="1795" max="1795" width="20.625" style="114" customWidth="1"/>
    <col min="1796" max="1796" width="2.625" style="114" customWidth="1"/>
    <col min="1797" max="1797" width="9.625" style="114" customWidth="1"/>
    <col min="1798" max="1798" width="2.625" style="114" customWidth="1"/>
    <col min="1799" max="1799" width="9.625" style="114" customWidth="1"/>
    <col min="1800" max="1800" width="2.625" style="114" customWidth="1"/>
    <col min="1801" max="1801" width="9.625" style="114" customWidth="1"/>
    <col min="1802" max="1802" width="2.625" style="114" customWidth="1"/>
    <col min="1803" max="1803" width="9.625" style="114" customWidth="1"/>
    <col min="1804" max="1804" width="2.625" style="114" customWidth="1"/>
    <col min="1805" max="1805" width="9.625" style="114" customWidth="1"/>
    <col min="1806" max="1806" width="2.625" style="114" customWidth="1"/>
    <col min="1807" max="1807" width="9.625" style="114" customWidth="1"/>
    <col min="1808" max="1808" width="2.625" style="114" customWidth="1"/>
    <col min="1809" max="1809" width="9.625" style="114" customWidth="1"/>
    <col min="1810" max="1810" width="2.625" style="114" customWidth="1"/>
    <col min="1811" max="1811" width="9.625" style="114" customWidth="1"/>
    <col min="1812" max="1812" width="3.5" style="114" customWidth="1"/>
    <col min="1813" max="1813" width="9.625" style="114" customWidth="1"/>
    <col min="1814" max="1814" width="2.875" style="114" customWidth="1"/>
    <col min="1815" max="1815" width="9.625" style="114" customWidth="1"/>
    <col min="1816" max="1816" width="3.875" style="114" customWidth="1"/>
    <col min="1817" max="1817" width="8.25" style="114" customWidth="1"/>
    <col min="1818" max="1818" width="6.875" style="114" customWidth="1"/>
    <col min="1819" max="1819" width="7.125" style="114" customWidth="1"/>
    <col min="1820" max="1820" width="8.875" style="114" customWidth="1"/>
    <col min="1821" max="1821" width="9.625" style="114" customWidth="1"/>
    <col min="1822" max="1822" width="2.625" style="114" customWidth="1"/>
    <col min="1823" max="1823" width="9.625" style="114" customWidth="1"/>
    <col min="1824" max="1824" width="2.625" style="114" customWidth="1"/>
    <col min="1825" max="1825" width="9.625" style="114" customWidth="1"/>
    <col min="1826" max="1826" width="2.625" style="114" customWidth="1"/>
    <col min="1827" max="2048" width="9.625" style="114"/>
    <col min="2049" max="2049" width="2.625" style="114" customWidth="1"/>
    <col min="2050" max="2050" width="5" style="114" customWidth="1"/>
    <col min="2051" max="2051" width="20.625" style="114" customWidth="1"/>
    <col min="2052" max="2052" width="2.625" style="114" customWidth="1"/>
    <col min="2053" max="2053" width="9.625" style="114" customWidth="1"/>
    <col min="2054" max="2054" width="2.625" style="114" customWidth="1"/>
    <col min="2055" max="2055" width="9.625" style="114" customWidth="1"/>
    <col min="2056" max="2056" width="2.625" style="114" customWidth="1"/>
    <col min="2057" max="2057" width="9.625" style="114" customWidth="1"/>
    <col min="2058" max="2058" width="2.625" style="114" customWidth="1"/>
    <col min="2059" max="2059" width="9.625" style="114" customWidth="1"/>
    <col min="2060" max="2060" width="2.625" style="114" customWidth="1"/>
    <col min="2061" max="2061" width="9.625" style="114" customWidth="1"/>
    <col min="2062" max="2062" width="2.625" style="114" customWidth="1"/>
    <col min="2063" max="2063" width="9.625" style="114" customWidth="1"/>
    <col min="2064" max="2064" width="2.625" style="114" customWidth="1"/>
    <col min="2065" max="2065" width="9.625" style="114" customWidth="1"/>
    <col min="2066" max="2066" width="2.625" style="114" customWidth="1"/>
    <col min="2067" max="2067" width="9.625" style="114" customWidth="1"/>
    <col min="2068" max="2068" width="3.5" style="114" customWidth="1"/>
    <col min="2069" max="2069" width="9.625" style="114" customWidth="1"/>
    <col min="2070" max="2070" width="2.875" style="114" customWidth="1"/>
    <col min="2071" max="2071" width="9.625" style="114" customWidth="1"/>
    <col min="2072" max="2072" width="3.875" style="114" customWidth="1"/>
    <col min="2073" max="2073" width="8.25" style="114" customWidth="1"/>
    <col min="2074" max="2074" width="6.875" style="114" customWidth="1"/>
    <col min="2075" max="2075" width="7.125" style="114" customWidth="1"/>
    <col min="2076" max="2076" width="8.875" style="114" customWidth="1"/>
    <col min="2077" max="2077" width="9.625" style="114" customWidth="1"/>
    <col min="2078" max="2078" width="2.625" style="114" customWidth="1"/>
    <col min="2079" max="2079" width="9.625" style="114" customWidth="1"/>
    <col min="2080" max="2080" width="2.625" style="114" customWidth="1"/>
    <col min="2081" max="2081" width="9.625" style="114" customWidth="1"/>
    <col min="2082" max="2082" width="2.625" style="114" customWidth="1"/>
    <col min="2083" max="2304" width="9.625" style="114"/>
    <col min="2305" max="2305" width="2.625" style="114" customWidth="1"/>
    <col min="2306" max="2306" width="5" style="114" customWidth="1"/>
    <col min="2307" max="2307" width="20.625" style="114" customWidth="1"/>
    <col min="2308" max="2308" width="2.625" style="114" customWidth="1"/>
    <col min="2309" max="2309" width="9.625" style="114" customWidth="1"/>
    <col min="2310" max="2310" width="2.625" style="114" customWidth="1"/>
    <col min="2311" max="2311" width="9.625" style="114" customWidth="1"/>
    <col min="2312" max="2312" width="2.625" style="114" customWidth="1"/>
    <col min="2313" max="2313" width="9.625" style="114" customWidth="1"/>
    <col min="2314" max="2314" width="2.625" style="114" customWidth="1"/>
    <col min="2315" max="2315" width="9.625" style="114" customWidth="1"/>
    <col min="2316" max="2316" width="2.625" style="114" customWidth="1"/>
    <col min="2317" max="2317" width="9.625" style="114" customWidth="1"/>
    <col min="2318" max="2318" width="2.625" style="114" customWidth="1"/>
    <col min="2319" max="2319" width="9.625" style="114" customWidth="1"/>
    <col min="2320" max="2320" width="2.625" style="114" customWidth="1"/>
    <col min="2321" max="2321" width="9.625" style="114" customWidth="1"/>
    <col min="2322" max="2322" width="2.625" style="114" customWidth="1"/>
    <col min="2323" max="2323" width="9.625" style="114" customWidth="1"/>
    <col min="2324" max="2324" width="3.5" style="114" customWidth="1"/>
    <col min="2325" max="2325" width="9.625" style="114" customWidth="1"/>
    <col min="2326" max="2326" width="2.875" style="114" customWidth="1"/>
    <col min="2327" max="2327" width="9.625" style="114" customWidth="1"/>
    <col min="2328" max="2328" width="3.875" style="114" customWidth="1"/>
    <col min="2329" max="2329" width="8.25" style="114" customWidth="1"/>
    <col min="2330" max="2330" width="6.875" style="114" customWidth="1"/>
    <col min="2331" max="2331" width="7.125" style="114" customWidth="1"/>
    <col min="2332" max="2332" width="8.875" style="114" customWidth="1"/>
    <col min="2333" max="2333" width="9.625" style="114" customWidth="1"/>
    <col min="2334" max="2334" width="2.625" style="114" customWidth="1"/>
    <col min="2335" max="2335" width="9.625" style="114" customWidth="1"/>
    <col min="2336" max="2336" width="2.625" style="114" customWidth="1"/>
    <col min="2337" max="2337" width="9.625" style="114" customWidth="1"/>
    <col min="2338" max="2338" width="2.625" style="114" customWidth="1"/>
    <col min="2339" max="2560" width="9.625" style="114"/>
    <col min="2561" max="2561" width="2.625" style="114" customWidth="1"/>
    <col min="2562" max="2562" width="5" style="114" customWidth="1"/>
    <col min="2563" max="2563" width="20.625" style="114" customWidth="1"/>
    <col min="2564" max="2564" width="2.625" style="114" customWidth="1"/>
    <col min="2565" max="2565" width="9.625" style="114" customWidth="1"/>
    <col min="2566" max="2566" width="2.625" style="114" customWidth="1"/>
    <col min="2567" max="2567" width="9.625" style="114" customWidth="1"/>
    <col min="2568" max="2568" width="2.625" style="114" customWidth="1"/>
    <col min="2569" max="2569" width="9.625" style="114" customWidth="1"/>
    <col min="2570" max="2570" width="2.625" style="114" customWidth="1"/>
    <col min="2571" max="2571" width="9.625" style="114" customWidth="1"/>
    <col min="2572" max="2572" width="2.625" style="114" customWidth="1"/>
    <col min="2573" max="2573" width="9.625" style="114" customWidth="1"/>
    <col min="2574" max="2574" width="2.625" style="114" customWidth="1"/>
    <col min="2575" max="2575" width="9.625" style="114" customWidth="1"/>
    <col min="2576" max="2576" width="2.625" style="114" customWidth="1"/>
    <col min="2577" max="2577" width="9.625" style="114" customWidth="1"/>
    <col min="2578" max="2578" width="2.625" style="114" customWidth="1"/>
    <col min="2579" max="2579" width="9.625" style="114" customWidth="1"/>
    <col min="2580" max="2580" width="3.5" style="114" customWidth="1"/>
    <col min="2581" max="2581" width="9.625" style="114" customWidth="1"/>
    <col min="2582" max="2582" width="2.875" style="114" customWidth="1"/>
    <col min="2583" max="2583" width="9.625" style="114" customWidth="1"/>
    <col min="2584" max="2584" width="3.875" style="114" customWidth="1"/>
    <col min="2585" max="2585" width="8.25" style="114" customWidth="1"/>
    <col min="2586" max="2586" width="6.875" style="114" customWidth="1"/>
    <col min="2587" max="2587" width="7.125" style="114" customWidth="1"/>
    <col min="2588" max="2588" width="8.875" style="114" customWidth="1"/>
    <col min="2589" max="2589" width="9.625" style="114" customWidth="1"/>
    <col min="2590" max="2590" width="2.625" style="114" customWidth="1"/>
    <col min="2591" max="2591" width="9.625" style="114" customWidth="1"/>
    <col min="2592" max="2592" width="2.625" style="114" customWidth="1"/>
    <col min="2593" max="2593" width="9.625" style="114" customWidth="1"/>
    <col min="2594" max="2594" width="2.625" style="114" customWidth="1"/>
    <col min="2595" max="2816" width="9.625" style="114"/>
    <col min="2817" max="2817" width="2.625" style="114" customWidth="1"/>
    <col min="2818" max="2818" width="5" style="114" customWidth="1"/>
    <col min="2819" max="2819" width="20.625" style="114" customWidth="1"/>
    <col min="2820" max="2820" width="2.625" style="114" customWidth="1"/>
    <col min="2821" max="2821" width="9.625" style="114" customWidth="1"/>
    <col min="2822" max="2822" width="2.625" style="114" customWidth="1"/>
    <col min="2823" max="2823" width="9.625" style="114" customWidth="1"/>
    <col min="2824" max="2824" width="2.625" style="114" customWidth="1"/>
    <col min="2825" max="2825" width="9.625" style="114" customWidth="1"/>
    <col min="2826" max="2826" width="2.625" style="114" customWidth="1"/>
    <col min="2827" max="2827" width="9.625" style="114" customWidth="1"/>
    <col min="2828" max="2828" width="2.625" style="114" customWidth="1"/>
    <col min="2829" max="2829" width="9.625" style="114" customWidth="1"/>
    <col min="2830" max="2830" width="2.625" style="114" customWidth="1"/>
    <col min="2831" max="2831" width="9.625" style="114" customWidth="1"/>
    <col min="2832" max="2832" width="2.625" style="114" customWidth="1"/>
    <col min="2833" max="2833" width="9.625" style="114" customWidth="1"/>
    <col min="2834" max="2834" width="2.625" style="114" customWidth="1"/>
    <col min="2835" max="2835" width="9.625" style="114" customWidth="1"/>
    <col min="2836" max="2836" width="3.5" style="114" customWidth="1"/>
    <col min="2837" max="2837" width="9.625" style="114" customWidth="1"/>
    <col min="2838" max="2838" width="2.875" style="114" customWidth="1"/>
    <col min="2839" max="2839" width="9.625" style="114" customWidth="1"/>
    <col min="2840" max="2840" width="3.875" style="114" customWidth="1"/>
    <col min="2841" max="2841" width="8.25" style="114" customWidth="1"/>
    <col min="2842" max="2842" width="6.875" style="114" customWidth="1"/>
    <col min="2843" max="2843" width="7.125" style="114" customWidth="1"/>
    <col min="2844" max="2844" width="8.875" style="114" customWidth="1"/>
    <col min="2845" max="2845" width="9.625" style="114" customWidth="1"/>
    <col min="2846" max="2846" width="2.625" style="114" customWidth="1"/>
    <col min="2847" max="2847" width="9.625" style="114" customWidth="1"/>
    <col min="2848" max="2848" width="2.625" style="114" customWidth="1"/>
    <col min="2849" max="2849" width="9.625" style="114" customWidth="1"/>
    <col min="2850" max="2850" width="2.625" style="114" customWidth="1"/>
    <col min="2851" max="3072" width="9.625" style="114"/>
    <col min="3073" max="3073" width="2.625" style="114" customWidth="1"/>
    <col min="3074" max="3074" width="5" style="114" customWidth="1"/>
    <col min="3075" max="3075" width="20.625" style="114" customWidth="1"/>
    <col min="3076" max="3076" width="2.625" style="114" customWidth="1"/>
    <col min="3077" max="3077" width="9.625" style="114" customWidth="1"/>
    <col min="3078" max="3078" width="2.625" style="114" customWidth="1"/>
    <col min="3079" max="3079" width="9.625" style="114" customWidth="1"/>
    <col min="3080" max="3080" width="2.625" style="114" customWidth="1"/>
    <col min="3081" max="3081" width="9.625" style="114" customWidth="1"/>
    <col min="3082" max="3082" width="2.625" style="114" customWidth="1"/>
    <col min="3083" max="3083" width="9.625" style="114" customWidth="1"/>
    <col min="3084" max="3084" width="2.625" style="114" customWidth="1"/>
    <col min="3085" max="3085" width="9.625" style="114" customWidth="1"/>
    <col min="3086" max="3086" width="2.625" style="114" customWidth="1"/>
    <col min="3087" max="3087" width="9.625" style="114" customWidth="1"/>
    <col min="3088" max="3088" width="2.625" style="114" customWidth="1"/>
    <col min="3089" max="3089" width="9.625" style="114" customWidth="1"/>
    <col min="3090" max="3090" width="2.625" style="114" customWidth="1"/>
    <col min="3091" max="3091" width="9.625" style="114" customWidth="1"/>
    <col min="3092" max="3092" width="3.5" style="114" customWidth="1"/>
    <col min="3093" max="3093" width="9.625" style="114" customWidth="1"/>
    <col min="3094" max="3094" width="2.875" style="114" customWidth="1"/>
    <col min="3095" max="3095" width="9.625" style="114" customWidth="1"/>
    <col min="3096" max="3096" width="3.875" style="114" customWidth="1"/>
    <col min="3097" max="3097" width="8.25" style="114" customWidth="1"/>
    <col min="3098" max="3098" width="6.875" style="114" customWidth="1"/>
    <col min="3099" max="3099" width="7.125" style="114" customWidth="1"/>
    <col min="3100" max="3100" width="8.875" style="114" customWidth="1"/>
    <col min="3101" max="3101" width="9.625" style="114" customWidth="1"/>
    <col min="3102" max="3102" width="2.625" style="114" customWidth="1"/>
    <col min="3103" max="3103" width="9.625" style="114" customWidth="1"/>
    <col min="3104" max="3104" width="2.625" style="114" customWidth="1"/>
    <col min="3105" max="3105" width="9.625" style="114" customWidth="1"/>
    <col min="3106" max="3106" width="2.625" style="114" customWidth="1"/>
    <col min="3107" max="3328" width="9.625" style="114"/>
    <col min="3329" max="3329" width="2.625" style="114" customWidth="1"/>
    <col min="3330" max="3330" width="5" style="114" customWidth="1"/>
    <col min="3331" max="3331" width="20.625" style="114" customWidth="1"/>
    <col min="3332" max="3332" width="2.625" style="114" customWidth="1"/>
    <col min="3333" max="3333" width="9.625" style="114" customWidth="1"/>
    <col min="3334" max="3334" width="2.625" style="114" customWidth="1"/>
    <col min="3335" max="3335" width="9.625" style="114" customWidth="1"/>
    <col min="3336" max="3336" width="2.625" style="114" customWidth="1"/>
    <col min="3337" max="3337" width="9.625" style="114" customWidth="1"/>
    <col min="3338" max="3338" width="2.625" style="114" customWidth="1"/>
    <col min="3339" max="3339" width="9.625" style="114" customWidth="1"/>
    <col min="3340" max="3340" width="2.625" style="114" customWidth="1"/>
    <col min="3341" max="3341" width="9.625" style="114" customWidth="1"/>
    <col min="3342" max="3342" width="2.625" style="114" customWidth="1"/>
    <col min="3343" max="3343" width="9.625" style="114" customWidth="1"/>
    <col min="3344" max="3344" width="2.625" style="114" customWidth="1"/>
    <col min="3345" max="3345" width="9.625" style="114" customWidth="1"/>
    <col min="3346" max="3346" width="2.625" style="114" customWidth="1"/>
    <col min="3347" max="3347" width="9.625" style="114" customWidth="1"/>
    <col min="3348" max="3348" width="3.5" style="114" customWidth="1"/>
    <col min="3349" max="3349" width="9.625" style="114" customWidth="1"/>
    <col min="3350" max="3350" width="2.875" style="114" customWidth="1"/>
    <col min="3351" max="3351" width="9.625" style="114" customWidth="1"/>
    <col min="3352" max="3352" width="3.875" style="114" customWidth="1"/>
    <col min="3353" max="3353" width="8.25" style="114" customWidth="1"/>
    <col min="3354" max="3354" width="6.875" style="114" customWidth="1"/>
    <col min="3355" max="3355" width="7.125" style="114" customWidth="1"/>
    <col min="3356" max="3356" width="8.875" style="114" customWidth="1"/>
    <col min="3357" max="3357" width="9.625" style="114" customWidth="1"/>
    <col min="3358" max="3358" width="2.625" style="114" customWidth="1"/>
    <col min="3359" max="3359" width="9.625" style="114" customWidth="1"/>
    <col min="3360" max="3360" width="2.625" style="114" customWidth="1"/>
    <col min="3361" max="3361" width="9.625" style="114" customWidth="1"/>
    <col min="3362" max="3362" width="2.625" style="114" customWidth="1"/>
    <col min="3363" max="3584" width="9.625" style="114"/>
    <col min="3585" max="3585" width="2.625" style="114" customWidth="1"/>
    <col min="3586" max="3586" width="5" style="114" customWidth="1"/>
    <col min="3587" max="3587" width="20.625" style="114" customWidth="1"/>
    <col min="3588" max="3588" width="2.625" style="114" customWidth="1"/>
    <col min="3589" max="3589" width="9.625" style="114" customWidth="1"/>
    <col min="3590" max="3590" width="2.625" style="114" customWidth="1"/>
    <col min="3591" max="3591" width="9.625" style="114" customWidth="1"/>
    <col min="3592" max="3592" width="2.625" style="114" customWidth="1"/>
    <col min="3593" max="3593" width="9.625" style="114" customWidth="1"/>
    <col min="3594" max="3594" width="2.625" style="114" customWidth="1"/>
    <col min="3595" max="3595" width="9.625" style="114" customWidth="1"/>
    <col min="3596" max="3596" width="2.625" style="114" customWidth="1"/>
    <col min="3597" max="3597" width="9.625" style="114" customWidth="1"/>
    <col min="3598" max="3598" width="2.625" style="114" customWidth="1"/>
    <col min="3599" max="3599" width="9.625" style="114" customWidth="1"/>
    <col min="3600" max="3600" width="2.625" style="114" customWidth="1"/>
    <col min="3601" max="3601" width="9.625" style="114" customWidth="1"/>
    <col min="3602" max="3602" width="2.625" style="114" customWidth="1"/>
    <col min="3603" max="3603" width="9.625" style="114" customWidth="1"/>
    <col min="3604" max="3604" width="3.5" style="114" customWidth="1"/>
    <col min="3605" max="3605" width="9.625" style="114" customWidth="1"/>
    <col min="3606" max="3606" width="2.875" style="114" customWidth="1"/>
    <col min="3607" max="3607" width="9.625" style="114" customWidth="1"/>
    <col min="3608" max="3608" width="3.875" style="114" customWidth="1"/>
    <col min="3609" max="3609" width="8.25" style="114" customWidth="1"/>
    <col min="3610" max="3610" width="6.875" style="114" customWidth="1"/>
    <col min="3611" max="3611" width="7.125" style="114" customWidth="1"/>
    <col min="3612" max="3612" width="8.875" style="114" customWidth="1"/>
    <col min="3613" max="3613" width="9.625" style="114" customWidth="1"/>
    <col min="3614" max="3614" width="2.625" style="114" customWidth="1"/>
    <col min="3615" max="3615" width="9.625" style="114" customWidth="1"/>
    <col min="3616" max="3616" width="2.625" style="114" customWidth="1"/>
    <col min="3617" max="3617" width="9.625" style="114" customWidth="1"/>
    <col min="3618" max="3618" width="2.625" style="114" customWidth="1"/>
    <col min="3619" max="3840" width="9.625" style="114"/>
    <col min="3841" max="3841" width="2.625" style="114" customWidth="1"/>
    <col min="3842" max="3842" width="5" style="114" customWidth="1"/>
    <col min="3843" max="3843" width="20.625" style="114" customWidth="1"/>
    <col min="3844" max="3844" width="2.625" style="114" customWidth="1"/>
    <col min="3845" max="3845" width="9.625" style="114" customWidth="1"/>
    <col min="3846" max="3846" width="2.625" style="114" customWidth="1"/>
    <col min="3847" max="3847" width="9.625" style="114" customWidth="1"/>
    <col min="3848" max="3848" width="2.625" style="114" customWidth="1"/>
    <col min="3849" max="3849" width="9.625" style="114" customWidth="1"/>
    <col min="3850" max="3850" width="2.625" style="114" customWidth="1"/>
    <col min="3851" max="3851" width="9.625" style="114" customWidth="1"/>
    <col min="3852" max="3852" width="2.625" style="114" customWidth="1"/>
    <col min="3853" max="3853" width="9.625" style="114" customWidth="1"/>
    <col min="3854" max="3854" width="2.625" style="114" customWidth="1"/>
    <col min="3855" max="3855" width="9.625" style="114" customWidth="1"/>
    <col min="3856" max="3856" width="2.625" style="114" customWidth="1"/>
    <col min="3857" max="3857" width="9.625" style="114" customWidth="1"/>
    <col min="3858" max="3858" width="2.625" style="114" customWidth="1"/>
    <col min="3859" max="3859" width="9.625" style="114" customWidth="1"/>
    <col min="3860" max="3860" width="3.5" style="114" customWidth="1"/>
    <col min="3861" max="3861" width="9.625" style="114" customWidth="1"/>
    <col min="3862" max="3862" width="2.875" style="114" customWidth="1"/>
    <col min="3863" max="3863" width="9.625" style="114" customWidth="1"/>
    <col min="3864" max="3864" width="3.875" style="114" customWidth="1"/>
    <col min="3865" max="3865" width="8.25" style="114" customWidth="1"/>
    <col min="3866" max="3866" width="6.875" style="114" customWidth="1"/>
    <col min="3867" max="3867" width="7.125" style="114" customWidth="1"/>
    <col min="3868" max="3868" width="8.875" style="114" customWidth="1"/>
    <col min="3869" max="3869" width="9.625" style="114" customWidth="1"/>
    <col min="3870" max="3870" width="2.625" style="114" customWidth="1"/>
    <col min="3871" max="3871" width="9.625" style="114" customWidth="1"/>
    <col min="3872" max="3872" width="2.625" style="114" customWidth="1"/>
    <col min="3873" max="3873" width="9.625" style="114" customWidth="1"/>
    <col min="3874" max="3874" width="2.625" style="114" customWidth="1"/>
    <col min="3875" max="4096" width="9.625" style="114"/>
    <col min="4097" max="4097" width="2.625" style="114" customWidth="1"/>
    <col min="4098" max="4098" width="5" style="114" customWidth="1"/>
    <col min="4099" max="4099" width="20.625" style="114" customWidth="1"/>
    <col min="4100" max="4100" width="2.625" style="114" customWidth="1"/>
    <col min="4101" max="4101" width="9.625" style="114" customWidth="1"/>
    <col min="4102" max="4102" width="2.625" style="114" customWidth="1"/>
    <col min="4103" max="4103" width="9.625" style="114" customWidth="1"/>
    <col min="4104" max="4104" width="2.625" style="114" customWidth="1"/>
    <col min="4105" max="4105" width="9.625" style="114" customWidth="1"/>
    <col min="4106" max="4106" width="2.625" style="114" customWidth="1"/>
    <col min="4107" max="4107" width="9.625" style="114" customWidth="1"/>
    <col min="4108" max="4108" width="2.625" style="114" customWidth="1"/>
    <col min="4109" max="4109" width="9.625" style="114" customWidth="1"/>
    <col min="4110" max="4110" width="2.625" style="114" customWidth="1"/>
    <col min="4111" max="4111" width="9.625" style="114" customWidth="1"/>
    <col min="4112" max="4112" width="2.625" style="114" customWidth="1"/>
    <col min="4113" max="4113" width="9.625" style="114" customWidth="1"/>
    <col min="4114" max="4114" width="2.625" style="114" customWidth="1"/>
    <col min="4115" max="4115" width="9.625" style="114" customWidth="1"/>
    <col min="4116" max="4116" width="3.5" style="114" customWidth="1"/>
    <col min="4117" max="4117" width="9.625" style="114" customWidth="1"/>
    <col min="4118" max="4118" width="2.875" style="114" customWidth="1"/>
    <col min="4119" max="4119" width="9.625" style="114" customWidth="1"/>
    <col min="4120" max="4120" width="3.875" style="114" customWidth="1"/>
    <col min="4121" max="4121" width="8.25" style="114" customWidth="1"/>
    <col min="4122" max="4122" width="6.875" style="114" customWidth="1"/>
    <col min="4123" max="4123" width="7.125" style="114" customWidth="1"/>
    <col min="4124" max="4124" width="8.875" style="114" customWidth="1"/>
    <col min="4125" max="4125" width="9.625" style="114" customWidth="1"/>
    <col min="4126" max="4126" width="2.625" style="114" customWidth="1"/>
    <col min="4127" max="4127" width="9.625" style="114" customWidth="1"/>
    <col min="4128" max="4128" width="2.625" style="114" customWidth="1"/>
    <col min="4129" max="4129" width="9.625" style="114" customWidth="1"/>
    <col min="4130" max="4130" width="2.625" style="114" customWidth="1"/>
    <col min="4131" max="4352" width="9.625" style="114"/>
    <col min="4353" max="4353" width="2.625" style="114" customWidth="1"/>
    <col min="4354" max="4354" width="5" style="114" customWidth="1"/>
    <col min="4355" max="4355" width="20.625" style="114" customWidth="1"/>
    <col min="4356" max="4356" width="2.625" style="114" customWidth="1"/>
    <col min="4357" max="4357" width="9.625" style="114" customWidth="1"/>
    <col min="4358" max="4358" width="2.625" style="114" customWidth="1"/>
    <col min="4359" max="4359" width="9.625" style="114" customWidth="1"/>
    <col min="4360" max="4360" width="2.625" style="114" customWidth="1"/>
    <col min="4361" max="4361" width="9.625" style="114" customWidth="1"/>
    <col min="4362" max="4362" width="2.625" style="114" customWidth="1"/>
    <col min="4363" max="4363" width="9.625" style="114" customWidth="1"/>
    <col min="4364" max="4364" width="2.625" style="114" customWidth="1"/>
    <col min="4365" max="4365" width="9.625" style="114" customWidth="1"/>
    <col min="4366" max="4366" width="2.625" style="114" customWidth="1"/>
    <col min="4367" max="4367" width="9.625" style="114" customWidth="1"/>
    <col min="4368" max="4368" width="2.625" style="114" customWidth="1"/>
    <col min="4369" max="4369" width="9.625" style="114" customWidth="1"/>
    <col min="4370" max="4370" width="2.625" style="114" customWidth="1"/>
    <col min="4371" max="4371" width="9.625" style="114" customWidth="1"/>
    <col min="4372" max="4372" width="3.5" style="114" customWidth="1"/>
    <col min="4373" max="4373" width="9.625" style="114" customWidth="1"/>
    <col min="4374" max="4374" width="2.875" style="114" customWidth="1"/>
    <col min="4375" max="4375" width="9.625" style="114" customWidth="1"/>
    <col min="4376" max="4376" width="3.875" style="114" customWidth="1"/>
    <col min="4377" max="4377" width="8.25" style="114" customWidth="1"/>
    <col min="4378" max="4378" width="6.875" style="114" customWidth="1"/>
    <col min="4379" max="4379" width="7.125" style="114" customWidth="1"/>
    <col min="4380" max="4380" width="8.875" style="114" customWidth="1"/>
    <col min="4381" max="4381" width="9.625" style="114" customWidth="1"/>
    <col min="4382" max="4382" width="2.625" style="114" customWidth="1"/>
    <col min="4383" max="4383" width="9.625" style="114" customWidth="1"/>
    <col min="4384" max="4384" width="2.625" style="114" customWidth="1"/>
    <col min="4385" max="4385" width="9.625" style="114" customWidth="1"/>
    <col min="4386" max="4386" width="2.625" style="114" customWidth="1"/>
    <col min="4387" max="4608" width="9.625" style="114"/>
    <col min="4609" max="4609" width="2.625" style="114" customWidth="1"/>
    <col min="4610" max="4610" width="5" style="114" customWidth="1"/>
    <col min="4611" max="4611" width="20.625" style="114" customWidth="1"/>
    <col min="4612" max="4612" width="2.625" style="114" customWidth="1"/>
    <col min="4613" max="4613" width="9.625" style="114" customWidth="1"/>
    <col min="4614" max="4614" width="2.625" style="114" customWidth="1"/>
    <col min="4615" max="4615" width="9.625" style="114" customWidth="1"/>
    <col min="4616" max="4616" width="2.625" style="114" customWidth="1"/>
    <col min="4617" max="4617" width="9.625" style="114" customWidth="1"/>
    <col min="4618" max="4618" width="2.625" style="114" customWidth="1"/>
    <col min="4619" max="4619" width="9.625" style="114" customWidth="1"/>
    <col min="4620" max="4620" width="2.625" style="114" customWidth="1"/>
    <col min="4621" max="4621" width="9.625" style="114" customWidth="1"/>
    <col min="4622" max="4622" width="2.625" style="114" customWidth="1"/>
    <col min="4623" max="4623" width="9.625" style="114" customWidth="1"/>
    <col min="4624" max="4624" width="2.625" style="114" customWidth="1"/>
    <col min="4625" max="4625" width="9.625" style="114" customWidth="1"/>
    <col min="4626" max="4626" width="2.625" style="114" customWidth="1"/>
    <col min="4627" max="4627" width="9.625" style="114" customWidth="1"/>
    <col min="4628" max="4628" width="3.5" style="114" customWidth="1"/>
    <col min="4629" max="4629" width="9.625" style="114" customWidth="1"/>
    <col min="4630" max="4630" width="2.875" style="114" customWidth="1"/>
    <col min="4631" max="4631" width="9.625" style="114" customWidth="1"/>
    <col min="4632" max="4632" width="3.875" style="114" customWidth="1"/>
    <col min="4633" max="4633" width="8.25" style="114" customWidth="1"/>
    <col min="4634" max="4634" width="6.875" style="114" customWidth="1"/>
    <col min="4635" max="4635" width="7.125" style="114" customWidth="1"/>
    <col min="4636" max="4636" width="8.875" style="114" customWidth="1"/>
    <col min="4637" max="4637" width="9.625" style="114" customWidth="1"/>
    <col min="4638" max="4638" width="2.625" style="114" customWidth="1"/>
    <col min="4639" max="4639" width="9.625" style="114" customWidth="1"/>
    <col min="4640" max="4640" width="2.625" style="114" customWidth="1"/>
    <col min="4641" max="4641" width="9.625" style="114" customWidth="1"/>
    <col min="4642" max="4642" width="2.625" style="114" customWidth="1"/>
    <col min="4643" max="4864" width="9.625" style="114"/>
    <col min="4865" max="4865" width="2.625" style="114" customWidth="1"/>
    <col min="4866" max="4866" width="5" style="114" customWidth="1"/>
    <col min="4867" max="4867" width="20.625" style="114" customWidth="1"/>
    <col min="4868" max="4868" width="2.625" style="114" customWidth="1"/>
    <col min="4869" max="4869" width="9.625" style="114" customWidth="1"/>
    <col min="4870" max="4870" width="2.625" style="114" customWidth="1"/>
    <col min="4871" max="4871" width="9.625" style="114" customWidth="1"/>
    <col min="4872" max="4872" width="2.625" style="114" customWidth="1"/>
    <col min="4873" max="4873" width="9.625" style="114" customWidth="1"/>
    <col min="4874" max="4874" width="2.625" style="114" customWidth="1"/>
    <col min="4875" max="4875" width="9.625" style="114" customWidth="1"/>
    <col min="4876" max="4876" width="2.625" style="114" customWidth="1"/>
    <col min="4877" max="4877" width="9.625" style="114" customWidth="1"/>
    <col min="4878" max="4878" width="2.625" style="114" customWidth="1"/>
    <col min="4879" max="4879" width="9.625" style="114" customWidth="1"/>
    <col min="4880" max="4880" width="2.625" style="114" customWidth="1"/>
    <col min="4881" max="4881" width="9.625" style="114" customWidth="1"/>
    <col min="4882" max="4882" width="2.625" style="114" customWidth="1"/>
    <col min="4883" max="4883" width="9.625" style="114" customWidth="1"/>
    <col min="4884" max="4884" width="3.5" style="114" customWidth="1"/>
    <col min="4885" max="4885" width="9.625" style="114" customWidth="1"/>
    <col min="4886" max="4886" width="2.875" style="114" customWidth="1"/>
    <col min="4887" max="4887" width="9.625" style="114" customWidth="1"/>
    <col min="4888" max="4888" width="3.875" style="114" customWidth="1"/>
    <col min="4889" max="4889" width="8.25" style="114" customWidth="1"/>
    <col min="4890" max="4890" width="6.875" style="114" customWidth="1"/>
    <col min="4891" max="4891" width="7.125" style="114" customWidth="1"/>
    <col min="4892" max="4892" width="8.875" style="114" customWidth="1"/>
    <col min="4893" max="4893" width="9.625" style="114" customWidth="1"/>
    <col min="4894" max="4894" width="2.625" style="114" customWidth="1"/>
    <col min="4895" max="4895" width="9.625" style="114" customWidth="1"/>
    <col min="4896" max="4896" width="2.625" style="114" customWidth="1"/>
    <col min="4897" max="4897" width="9.625" style="114" customWidth="1"/>
    <col min="4898" max="4898" width="2.625" style="114" customWidth="1"/>
    <col min="4899" max="5120" width="9.625" style="114"/>
    <col min="5121" max="5121" width="2.625" style="114" customWidth="1"/>
    <col min="5122" max="5122" width="5" style="114" customWidth="1"/>
    <col min="5123" max="5123" width="20.625" style="114" customWidth="1"/>
    <col min="5124" max="5124" width="2.625" style="114" customWidth="1"/>
    <col min="5125" max="5125" width="9.625" style="114" customWidth="1"/>
    <col min="5126" max="5126" width="2.625" style="114" customWidth="1"/>
    <col min="5127" max="5127" width="9.625" style="114" customWidth="1"/>
    <col min="5128" max="5128" width="2.625" style="114" customWidth="1"/>
    <col min="5129" max="5129" width="9.625" style="114" customWidth="1"/>
    <col min="5130" max="5130" width="2.625" style="114" customWidth="1"/>
    <col min="5131" max="5131" width="9.625" style="114" customWidth="1"/>
    <col min="5132" max="5132" width="2.625" style="114" customWidth="1"/>
    <col min="5133" max="5133" width="9.625" style="114" customWidth="1"/>
    <col min="5134" max="5134" width="2.625" style="114" customWidth="1"/>
    <col min="5135" max="5135" width="9.625" style="114" customWidth="1"/>
    <col min="5136" max="5136" width="2.625" style="114" customWidth="1"/>
    <col min="5137" max="5137" width="9.625" style="114" customWidth="1"/>
    <col min="5138" max="5138" width="2.625" style="114" customWidth="1"/>
    <col min="5139" max="5139" width="9.625" style="114" customWidth="1"/>
    <col min="5140" max="5140" width="3.5" style="114" customWidth="1"/>
    <col min="5141" max="5141" width="9.625" style="114" customWidth="1"/>
    <col min="5142" max="5142" width="2.875" style="114" customWidth="1"/>
    <col min="5143" max="5143" width="9.625" style="114" customWidth="1"/>
    <col min="5144" max="5144" width="3.875" style="114" customWidth="1"/>
    <col min="5145" max="5145" width="8.25" style="114" customWidth="1"/>
    <col min="5146" max="5146" width="6.875" style="114" customWidth="1"/>
    <col min="5147" max="5147" width="7.125" style="114" customWidth="1"/>
    <col min="5148" max="5148" width="8.875" style="114" customWidth="1"/>
    <col min="5149" max="5149" width="9.625" style="114" customWidth="1"/>
    <col min="5150" max="5150" width="2.625" style="114" customWidth="1"/>
    <col min="5151" max="5151" width="9.625" style="114" customWidth="1"/>
    <col min="5152" max="5152" width="2.625" style="114" customWidth="1"/>
    <col min="5153" max="5153" width="9.625" style="114" customWidth="1"/>
    <col min="5154" max="5154" width="2.625" style="114" customWidth="1"/>
    <col min="5155" max="5376" width="9.625" style="114"/>
    <col min="5377" max="5377" width="2.625" style="114" customWidth="1"/>
    <col min="5378" max="5378" width="5" style="114" customWidth="1"/>
    <col min="5379" max="5379" width="20.625" style="114" customWidth="1"/>
    <col min="5380" max="5380" width="2.625" style="114" customWidth="1"/>
    <col min="5381" max="5381" width="9.625" style="114" customWidth="1"/>
    <col min="5382" max="5382" width="2.625" style="114" customWidth="1"/>
    <col min="5383" max="5383" width="9.625" style="114" customWidth="1"/>
    <col min="5384" max="5384" width="2.625" style="114" customWidth="1"/>
    <col min="5385" max="5385" width="9.625" style="114" customWidth="1"/>
    <col min="5386" max="5386" width="2.625" style="114" customWidth="1"/>
    <col min="5387" max="5387" width="9.625" style="114" customWidth="1"/>
    <col min="5388" max="5388" width="2.625" style="114" customWidth="1"/>
    <col min="5389" max="5389" width="9.625" style="114" customWidth="1"/>
    <col min="5390" max="5390" width="2.625" style="114" customWidth="1"/>
    <col min="5391" max="5391" width="9.625" style="114" customWidth="1"/>
    <col min="5392" max="5392" width="2.625" style="114" customWidth="1"/>
    <col min="5393" max="5393" width="9.625" style="114" customWidth="1"/>
    <col min="5394" max="5394" width="2.625" style="114" customWidth="1"/>
    <col min="5395" max="5395" width="9.625" style="114" customWidth="1"/>
    <col min="5396" max="5396" width="3.5" style="114" customWidth="1"/>
    <col min="5397" max="5397" width="9.625" style="114" customWidth="1"/>
    <col min="5398" max="5398" width="2.875" style="114" customWidth="1"/>
    <col min="5399" max="5399" width="9.625" style="114" customWidth="1"/>
    <col min="5400" max="5400" width="3.875" style="114" customWidth="1"/>
    <col min="5401" max="5401" width="8.25" style="114" customWidth="1"/>
    <col min="5402" max="5402" width="6.875" style="114" customWidth="1"/>
    <col min="5403" max="5403" width="7.125" style="114" customWidth="1"/>
    <col min="5404" max="5404" width="8.875" style="114" customWidth="1"/>
    <col min="5405" max="5405" width="9.625" style="114" customWidth="1"/>
    <col min="5406" max="5406" width="2.625" style="114" customWidth="1"/>
    <col min="5407" max="5407" width="9.625" style="114" customWidth="1"/>
    <col min="5408" max="5408" width="2.625" style="114" customWidth="1"/>
    <col min="5409" max="5409" width="9.625" style="114" customWidth="1"/>
    <col min="5410" max="5410" width="2.625" style="114" customWidth="1"/>
    <col min="5411" max="5632" width="9.625" style="114"/>
    <col min="5633" max="5633" width="2.625" style="114" customWidth="1"/>
    <col min="5634" max="5634" width="5" style="114" customWidth="1"/>
    <col min="5635" max="5635" width="20.625" style="114" customWidth="1"/>
    <col min="5636" max="5636" width="2.625" style="114" customWidth="1"/>
    <col min="5637" max="5637" width="9.625" style="114" customWidth="1"/>
    <col min="5638" max="5638" width="2.625" style="114" customWidth="1"/>
    <col min="5639" max="5639" width="9.625" style="114" customWidth="1"/>
    <col min="5640" max="5640" width="2.625" style="114" customWidth="1"/>
    <col min="5641" max="5641" width="9.625" style="114" customWidth="1"/>
    <col min="5642" max="5642" width="2.625" style="114" customWidth="1"/>
    <col min="5643" max="5643" width="9.625" style="114" customWidth="1"/>
    <col min="5644" max="5644" width="2.625" style="114" customWidth="1"/>
    <col min="5645" max="5645" width="9.625" style="114" customWidth="1"/>
    <col min="5646" max="5646" width="2.625" style="114" customWidth="1"/>
    <col min="5647" max="5647" width="9.625" style="114" customWidth="1"/>
    <col min="5648" max="5648" width="2.625" style="114" customWidth="1"/>
    <col min="5649" max="5649" width="9.625" style="114" customWidth="1"/>
    <col min="5650" max="5650" width="2.625" style="114" customWidth="1"/>
    <col min="5651" max="5651" width="9.625" style="114" customWidth="1"/>
    <col min="5652" max="5652" width="3.5" style="114" customWidth="1"/>
    <col min="5653" max="5653" width="9.625" style="114" customWidth="1"/>
    <col min="5654" max="5654" width="2.875" style="114" customWidth="1"/>
    <col min="5655" max="5655" width="9.625" style="114" customWidth="1"/>
    <col min="5656" max="5656" width="3.875" style="114" customWidth="1"/>
    <col min="5657" max="5657" width="8.25" style="114" customWidth="1"/>
    <col min="5658" max="5658" width="6.875" style="114" customWidth="1"/>
    <col min="5659" max="5659" width="7.125" style="114" customWidth="1"/>
    <col min="5660" max="5660" width="8.875" style="114" customWidth="1"/>
    <col min="5661" max="5661" width="9.625" style="114" customWidth="1"/>
    <col min="5662" max="5662" width="2.625" style="114" customWidth="1"/>
    <col min="5663" max="5663" width="9.625" style="114" customWidth="1"/>
    <col min="5664" max="5664" width="2.625" style="114" customWidth="1"/>
    <col min="5665" max="5665" width="9.625" style="114" customWidth="1"/>
    <col min="5666" max="5666" width="2.625" style="114" customWidth="1"/>
    <col min="5667" max="5888" width="9.625" style="114"/>
    <col min="5889" max="5889" width="2.625" style="114" customWidth="1"/>
    <col min="5890" max="5890" width="5" style="114" customWidth="1"/>
    <col min="5891" max="5891" width="20.625" style="114" customWidth="1"/>
    <col min="5892" max="5892" width="2.625" style="114" customWidth="1"/>
    <col min="5893" max="5893" width="9.625" style="114" customWidth="1"/>
    <col min="5894" max="5894" width="2.625" style="114" customWidth="1"/>
    <col min="5895" max="5895" width="9.625" style="114" customWidth="1"/>
    <col min="5896" max="5896" width="2.625" style="114" customWidth="1"/>
    <col min="5897" max="5897" width="9.625" style="114" customWidth="1"/>
    <col min="5898" max="5898" width="2.625" style="114" customWidth="1"/>
    <col min="5899" max="5899" width="9.625" style="114" customWidth="1"/>
    <col min="5900" max="5900" width="2.625" style="114" customWidth="1"/>
    <col min="5901" max="5901" width="9.625" style="114" customWidth="1"/>
    <col min="5902" max="5902" width="2.625" style="114" customWidth="1"/>
    <col min="5903" max="5903" width="9.625" style="114" customWidth="1"/>
    <col min="5904" max="5904" width="2.625" style="114" customWidth="1"/>
    <col min="5905" max="5905" width="9.625" style="114" customWidth="1"/>
    <col min="5906" max="5906" width="2.625" style="114" customWidth="1"/>
    <col min="5907" max="5907" width="9.625" style="114" customWidth="1"/>
    <col min="5908" max="5908" width="3.5" style="114" customWidth="1"/>
    <col min="5909" max="5909" width="9.625" style="114" customWidth="1"/>
    <col min="5910" max="5910" width="2.875" style="114" customWidth="1"/>
    <col min="5911" max="5911" width="9.625" style="114" customWidth="1"/>
    <col min="5912" max="5912" width="3.875" style="114" customWidth="1"/>
    <col min="5913" max="5913" width="8.25" style="114" customWidth="1"/>
    <col min="5914" max="5914" width="6.875" style="114" customWidth="1"/>
    <col min="5915" max="5915" width="7.125" style="114" customWidth="1"/>
    <col min="5916" max="5916" width="8.875" style="114" customWidth="1"/>
    <col min="5917" max="5917" width="9.625" style="114" customWidth="1"/>
    <col min="5918" max="5918" width="2.625" style="114" customWidth="1"/>
    <col min="5919" max="5919" width="9.625" style="114" customWidth="1"/>
    <col min="5920" max="5920" width="2.625" style="114" customWidth="1"/>
    <col min="5921" max="5921" width="9.625" style="114" customWidth="1"/>
    <col min="5922" max="5922" width="2.625" style="114" customWidth="1"/>
    <col min="5923" max="6144" width="9.625" style="114"/>
    <col min="6145" max="6145" width="2.625" style="114" customWidth="1"/>
    <col min="6146" max="6146" width="5" style="114" customWidth="1"/>
    <col min="6147" max="6147" width="20.625" style="114" customWidth="1"/>
    <col min="6148" max="6148" width="2.625" style="114" customWidth="1"/>
    <col min="6149" max="6149" width="9.625" style="114" customWidth="1"/>
    <col min="6150" max="6150" width="2.625" style="114" customWidth="1"/>
    <col min="6151" max="6151" width="9.625" style="114" customWidth="1"/>
    <col min="6152" max="6152" width="2.625" style="114" customWidth="1"/>
    <col min="6153" max="6153" width="9.625" style="114" customWidth="1"/>
    <col min="6154" max="6154" width="2.625" style="114" customWidth="1"/>
    <col min="6155" max="6155" width="9.625" style="114" customWidth="1"/>
    <col min="6156" max="6156" width="2.625" style="114" customWidth="1"/>
    <col min="6157" max="6157" width="9.625" style="114" customWidth="1"/>
    <col min="6158" max="6158" width="2.625" style="114" customWidth="1"/>
    <col min="6159" max="6159" width="9.625" style="114" customWidth="1"/>
    <col min="6160" max="6160" width="2.625" style="114" customWidth="1"/>
    <col min="6161" max="6161" width="9.625" style="114" customWidth="1"/>
    <col min="6162" max="6162" width="2.625" style="114" customWidth="1"/>
    <col min="6163" max="6163" width="9.625" style="114" customWidth="1"/>
    <col min="6164" max="6164" width="3.5" style="114" customWidth="1"/>
    <col min="6165" max="6165" width="9.625" style="114" customWidth="1"/>
    <col min="6166" max="6166" width="2.875" style="114" customWidth="1"/>
    <col min="6167" max="6167" width="9.625" style="114" customWidth="1"/>
    <col min="6168" max="6168" width="3.875" style="114" customWidth="1"/>
    <col min="6169" max="6169" width="8.25" style="114" customWidth="1"/>
    <col min="6170" max="6170" width="6.875" style="114" customWidth="1"/>
    <col min="6171" max="6171" width="7.125" style="114" customWidth="1"/>
    <col min="6172" max="6172" width="8.875" style="114" customWidth="1"/>
    <col min="6173" max="6173" width="9.625" style="114" customWidth="1"/>
    <col min="6174" max="6174" width="2.625" style="114" customWidth="1"/>
    <col min="6175" max="6175" width="9.625" style="114" customWidth="1"/>
    <col min="6176" max="6176" width="2.625" style="114" customWidth="1"/>
    <col min="6177" max="6177" width="9.625" style="114" customWidth="1"/>
    <col min="6178" max="6178" width="2.625" style="114" customWidth="1"/>
    <col min="6179" max="6400" width="9.625" style="114"/>
    <col min="6401" max="6401" width="2.625" style="114" customWidth="1"/>
    <col min="6402" max="6402" width="5" style="114" customWidth="1"/>
    <col min="6403" max="6403" width="20.625" style="114" customWidth="1"/>
    <col min="6404" max="6404" width="2.625" style="114" customWidth="1"/>
    <col min="6405" max="6405" width="9.625" style="114" customWidth="1"/>
    <col min="6406" max="6406" width="2.625" style="114" customWidth="1"/>
    <col min="6407" max="6407" width="9.625" style="114" customWidth="1"/>
    <col min="6408" max="6408" width="2.625" style="114" customWidth="1"/>
    <col min="6409" max="6409" width="9.625" style="114" customWidth="1"/>
    <col min="6410" max="6410" width="2.625" style="114" customWidth="1"/>
    <col min="6411" max="6411" width="9.625" style="114" customWidth="1"/>
    <col min="6412" max="6412" width="2.625" style="114" customWidth="1"/>
    <col min="6413" max="6413" width="9.625" style="114" customWidth="1"/>
    <col min="6414" max="6414" width="2.625" style="114" customWidth="1"/>
    <col min="6415" max="6415" width="9.625" style="114" customWidth="1"/>
    <col min="6416" max="6416" width="2.625" style="114" customWidth="1"/>
    <col min="6417" max="6417" width="9.625" style="114" customWidth="1"/>
    <col min="6418" max="6418" width="2.625" style="114" customWidth="1"/>
    <col min="6419" max="6419" width="9.625" style="114" customWidth="1"/>
    <col min="6420" max="6420" width="3.5" style="114" customWidth="1"/>
    <col min="6421" max="6421" width="9.625" style="114" customWidth="1"/>
    <col min="6422" max="6422" width="2.875" style="114" customWidth="1"/>
    <col min="6423" max="6423" width="9.625" style="114" customWidth="1"/>
    <col min="6424" max="6424" width="3.875" style="114" customWidth="1"/>
    <col min="6425" max="6425" width="8.25" style="114" customWidth="1"/>
    <col min="6426" max="6426" width="6.875" style="114" customWidth="1"/>
    <col min="6427" max="6427" width="7.125" style="114" customWidth="1"/>
    <col min="6428" max="6428" width="8.875" style="114" customWidth="1"/>
    <col min="6429" max="6429" width="9.625" style="114" customWidth="1"/>
    <col min="6430" max="6430" width="2.625" style="114" customWidth="1"/>
    <col min="6431" max="6431" width="9.625" style="114" customWidth="1"/>
    <col min="6432" max="6432" width="2.625" style="114" customWidth="1"/>
    <col min="6433" max="6433" width="9.625" style="114" customWidth="1"/>
    <col min="6434" max="6434" width="2.625" style="114" customWidth="1"/>
    <col min="6435" max="6656" width="9.625" style="114"/>
    <col min="6657" max="6657" width="2.625" style="114" customWidth="1"/>
    <col min="6658" max="6658" width="5" style="114" customWidth="1"/>
    <col min="6659" max="6659" width="20.625" style="114" customWidth="1"/>
    <col min="6660" max="6660" width="2.625" style="114" customWidth="1"/>
    <col min="6661" max="6661" width="9.625" style="114" customWidth="1"/>
    <col min="6662" max="6662" width="2.625" style="114" customWidth="1"/>
    <col min="6663" max="6663" width="9.625" style="114" customWidth="1"/>
    <col min="6664" max="6664" width="2.625" style="114" customWidth="1"/>
    <col min="6665" max="6665" width="9.625" style="114" customWidth="1"/>
    <col min="6666" max="6666" width="2.625" style="114" customWidth="1"/>
    <col min="6667" max="6667" width="9.625" style="114" customWidth="1"/>
    <col min="6668" max="6668" width="2.625" style="114" customWidth="1"/>
    <col min="6669" max="6669" width="9.625" style="114" customWidth="1"/>
    <col min="6670" max="6670" width="2.625" style="114" customWidth="1"/>
    <col min="6671" max="6671" width="9.625" style="114" customWidth="1"/>
    <col min="6672" max="6672" width="2.625" style="114" customWidth="1"/>
    <col min="6673" max="6673" width="9.625" style="114" customWidth="1"/>
    <col min="6674" max="6674" width="2.625" style="114" customWidth="1"/>
    <col min="6675" max="6675" width="9.625" style="114" customWidth="1"/>
    <col min="6676" max="6676" width="3.5" style="114" customWidth="1"/>
    <col min="6677" max="6677" width="9.625" style="114" customWidth="1"/>
    <col min="6678" max="6678" width="2.875" style="114" customWidth="1"/>
    <col min="6679" max="6679" width="9.625" style="114" customWidth="1"/>
    <col min="6680" max="6680" width="3.875" style="114" customWidth="1"/>
    <col min="6681" max="6681" width="8.25" style="114" customWidth="1"/>
    <col min="6682" max="6682" width="6.875" style="114" customWidth="1"/>
    <col min="6683" max="6683" width="7.125" style="114" customWidth="1"/>
    <col min="6684" max="6684" width="8.875" style="114" customWidth="1"/>
    <col min="6685" max="6685" width="9.625" style="114" customWidth="1"/>
    <col min="6686" max="6686" width="2.625" style="114" customWidth="1"/>
    <col min="6687" max="6687" width="9.625" style="114" customWidth="1"/>
    <col min="6688" max="6688" width="2.625" style="114" customWidth="1"/>
    <col min="6689" max="6689" width="9.625" style="114" customWidth="1"/>
    <col min="6690" max="6690" width="2.625" style="114" customWidth="1"/>
    <col min="6691" max="6912" width="9.625" style="114"/>
    <col min="6913" max="6913" width="2.625" style="114" customWidth="1"/>
    <col min="6914" max="6914" width="5" style="114" customWidth="1"/>
    <col min="6915" max="6915" width="20.625" style="114" customWidth="1"/>
    <col min="6916" max="6916" width="2.625" style="114" customWidth="1"/>
    <col min="6917" max="6917" width="9.625" style="114" customWidth="1"/>
    <col min="6918" max="6918" width="2.625" style="114" customWidth="1"/>
    <col min="6919" max="6919" width="9.625" style="114" customWidth="1"/>
    <col min="6920" max="6920" width="2.625" style="114" customWidth="1"/>
    <col min="6921" max="6921" width="9.625" style="114" customWidth="1"/>
    <col min="6922" max="6922" width="2.625" style="114" customWidth="1"/>
    <col min="6923" max="6923" width="9.625" style="114" customWidth="1"/>
    <col min="6924" max="6924" width="2.625" style="114" customWidth="1"/>
    <col min="6925" max="6925" width="9.625" style="114" customWidth="1"/>
    <col min="6926" max="6926" width="2.625" style="114" customWidth="1"/>
    <col min="6927" max="6927" width="9.625" style="114" customWidth="1"/>
    <col min="6928" max="6928" width="2.625" style="114" customWidth="1"/>
    <col min="6929" max="6929" width="9.625" style="114" customWidth="1"/>
    <col min="6930" max="6930" width="2.625" style="114" customWidth="1"/>
    <col min="6931" max="6931" width="9.625" style="114" customWidth="1"/>
    <col min="6932" max="6932" width="3.5" style="114" customWidth="1"/>
    <col min="6933" max="6933" width="9.625" style="114" customWidth="1"/>
    <col min="6934" max="6934" width="2.875" style="114" customWidth="1"/>
    <col min="6935" max="6935" width="9.625" style="114" customWidth="1"/>
    <col min="6936" max="6936" width="3.875" style="114" customWidth="1"/>
    <col min="6937" max="6937" width="8.25" style="114" customWidth="1"/>
    <col min="6938" max="6938" width="6.875" style="114" customWidth="1"/>
    <col min="6939" max="6939" width="7.125" style="114" customWidth="1"/>
    <col min="6940" max="6940" width="8.875" style="114" customWidth="1"/>
    <col min="6941" max="6941" width="9.625" style="114" customWidth="1"/>
    <col min="6942" max="6942" width="2.625" style="114" customWidth="1"/>
    <col min="6943" max="6943" width="9.625" style="114" customWidth="1"/>
    <col min="6944" max="6944" width="2.625" style="114" customWidth="1"/>
    <col min="6945" max="6945" width="9.625" style="114" customWidth="1"/>
    <col min="6946" max="6946" width="2.625" style="114" customWidth="1"/>
    <col min="6947" max="7168" width="9.625" style="114"/>
    <col min="7169" max="7169" width="2.625" style="114" customWidth="1"/>
    <col min="7170" max="7170" width="5" style="114" customWidth="1"/>
    <col min="7171" max="7171" width="20.625" style="114" customWidth="1"/>
    <col min="7172" max="7172" width="2.625" style="114" customWidth="1"/>
    <col min="7173" max="7173" width="9.625" style="114" customWidth="1"/>
    <col min="7174" max="7174" width="2.625" style="114" customWidth="1"/>
    <col min="7175" max="7175" width="9.625" style="114" customWidth="1"/>
    <col min="7176" max="7176" width="2.625" style="114" customWidth="1"/>
    <col min="7177" max="7177" width="9.625" style="114" customWidth="1"/>
    <col min="7178" max="7178" width="2.625" style="114" customWidth="1"/>
    <col min="7179" max="7179" width="9.625" style="114" customWidth="1"/>
    <col min="7180" max="7180" width="2.625" style="114" customWidth="1"/>
    <col min="7181" max="7181" width="9.625" style="114" customWidth="1"/>
    <col min="7182" max="7182" width="2.625" style="114" customWidth="1"/>
    <col min="7183" max="7183" width="9.625" style="114" customWidth="1"/>
    <col min="7184" max="7184" width="2.625" style="114" customWidth="1"/>
    <col min="7185" max="7185" width="9.625" style="114" customWidth="1"/>
    <col min="7186" max="7186" width="2.625" style="114" customWidth="1"/>
    <col min="7187" max="7187" width="9.625" style="114" customWidth="1"/>
    <col min="7188" max="7188" width="3.5" style="114" customWidth="1"/>
    <col min="7189" max="7189" width="9.625" style="114" customWidth="1"/>
    <col min="7190" max="7190" width="2.875" style="114" customWidth="1"/>
    <col min="7191" max="7191" width="9.625" style="114" customWidth="1"/>
    <col min="7192" max="7192" width="3.875" style="114" customWidth="1"/>
    <col min="7193" max="7193" width="8.25" style="114" customWidth="1"/>
    <col min="7194" max="7194" width="6.875" style="114" customWidth="1"/>
    <col min="7195" max="7195" width="7.125" style="114" customWidth="1"/>
    <col min="7196" max="7196" width="8.875" style="114" customWidth="1"/>
    <col min="7197" max="7197" width="9.625" style="114" customWidth="1"/>
    <col min="7198" max="7198" width="2.625" style="114" customWidth="1"/>
    <col min="7199" max="7199" width="9.625" style="114" customWidth="1"/>
    <col min="7200" max="7200" width="2.625" style="114" customWidth="1"/>
    <col min="7201" max="7201" width="9.625" style="114" customWidth="1"/>
    <col min="7202" max="7202" width="2.625" style="114" customWidth="1"/>
    <col min="7203" max="7424" width="9.625" style="114"/>
    <col min="7425" max="7425" width="2.625" style="114" customWidth="1"/>
    <col min="7426" max="7426" width="5" style="114" customWidth="1"/>
    <col min="7427" max="7427" width="20.625" style="114" customWidth="1"/>
    <col min="7428" max="7428" width="2.625" style="114" customWidth="1"/>
    <col min="7429" max="7429" width="9.625" style="114" customWidth="1"/>
    <col min="7430" max="7430" width="2.625" style="114" customWidth="1"/>
    <col min="7431" max="7431" width="9.625" style="114" customWidth="1"/>
    <col min="7432" max="7432" width="2.625" style="114" customWidth="1"/>
    <col min="7433" max="7433" width="9.625" style="114" customWidth="1"/>
    <col min="7434" max="7434" width="2.625" style="114" customWidth="1"/>
    <col min="7435" max="7435" width="9.625" style="114" customWidth="1"/>
    <col min="7436" max="7436" width="2.625" style="114" customWidth="1"/>
    <col min="7437" max="7437" width="9.625" style="114" customWidth="1"/>
    <col min="7438" max="7438" width="2.625" style="114" customWidth="1"/>
    <col min="7439" max="7439" width="9.625" style="114" customWidth="1"/>
    <col min="7440" max="7440" width="2.625" style="114" customWidth="1"/>
    <col min="7441" max="7441" width="9.625" style="114" customWidth="1"/>
    <col min="7442" max="7442" width="2.625" style="114" customWidth="1"/>
    <col min="7443" max="7443" width="9.625" style="114" customWidth="1"/>
    <col min="7444" max="7444" width="3.5" style="114" customWidth="1"/>
    <col min="7445" max="7445" width="9.625" style="114" customWidth="1"/>
    <col min="7446" max="7446" width="2.875" style="114" customWidth="1"/>
    <col min="7447" max="7447" width="9.625" style="114" customWidth="1"/>
    <col min="7448" max="7448" width="3.875" style="114" customWidth="1"/>
    <col min="7449" max="7449" width="8.25" style="114" customWidth="1"/>
    <col min="7450" max="7450" width="6.875" style="114" customWidth="1"/>
    <col min="7451" max="7451" width="7.125" style="114" customWidth="1"/>
    <col min="7452" max="7452" width="8.875" style="114" customWidth="1"/>
    <col min="7453" max="7453" width="9.625" style="114" customWidth="1"/>
    <col min="7454" max="7454" width="2.625" style="114" customWidth="1"/>
    <col min="7455" max="7455" width="9.625" style="114" customWidth="1"/>
    <col min="7456" max="7456" width="2.625" style="114" customWidth="1"/>
    <col min="7457" max="7457" width="9.625" style="114" customWidth="1"/>
    <col min="7458" max="7458" width="2.625" style="114" customWidth="1"/>
    <col min="7459" max="7680" width="9.625" style="114"/>
    <col min="7681" max="7681" width="2.625" style="114" customWidth="1"/>
    <col min="7682" max="7682" width="5" style="114" customWidth="1"/>
    <col min="7683" max="7683" width="20.625" style="114" customWidth="1"/>
    <col min="7684" max="7684" width="2.625" style="114" customWidth="1"/>
    <col min="7685" max="7685" width="9.625" style="114" customWidth="1"/>
    <col min="7686" max="7686" width="2.625" style="114" customWidth="1"/>
    <col min="7687" max="7687" width="9.625" style="114" customWidth="1"/>
    <col min="7688" max="7688" width="2.625" style="114" customWidth="1"/>
    <col min="7689" max="7689" width="9.625" style="114" customWidth="1"/>
    <col min="7690" max="7690" width="2.625" style="114" customWidth="1"/>
    <col min="7691" max="7691" width="9.625" style="114" customWidth="1"/>
    <col min="7692" max="7692" width="2.625" style="114" customWidth="1"/>
    <col min="7693" max="7693" width="9.625" style="114" customWidth="1"/>
    <col min="7694" max="7694" width="2.625" style="114" customWidth="1"/>
    <col min="7695" max="7695" width="9.625" style="114" customWidth="1"/>
    <col min="7696" max="7696" width="2.625" style="114" customWidth="1"/>
    <col min="7697" max="7697" width="9.625" style="114" customWidth="1"/>
    <col min="7698" max="7698" width="2.625" style="114" customWidth="1"/>
    <col min="7699" max="7699" width="9.625" style="114" customWidth="1"/>
    <col min="7700" max="7700" width="3.5" style="114" customWidth="1"/>
    <col min="7701" max="7701" width="9.625" style="114" customWidth="1"/>
    <col min="7702" max="7702" width="2.875" style="114" customWidth="1"/>
    <col min="7703" max="7703" width="9.625" style="114" customWidth="1"/>
    <col min="7704" max="7704" width="3.875" style="114" customWidth="1"/>
    <col min="7705" max="7705" width="8.25" style="114" customWidth="1"/>
    <col min="7706" max="7706" width="6.875" style="114" customWidth="1"/>
    <col min="7707" max="7707" width="7.125" style="114" customWidth="1"/>
    <col min="7708" max="7708" width="8.875" style="114" customWidth="1"/>
    <col min="7709" max="7709" width="9.625" style="114" customWidth="1"/>
    <col min="7710" max="7710" width="2.625" style="114" customWidth="1"/>
    <col min="7711" max="7711" width="9.625" style="114" customWidth="1"/>
    <col min="7712" max="7712" width="2.625" style="114" customWidth="1"/>
    <col min="7713" max="7713" width="9.625" style="114" customWidth="1"/>
    <col min="7714" max="7714" width="2.625" style="114" customWidth="1"/>
    <col min="7715" max="7936" width="9.625" style="114"/>
    <col min="7937" max="7937" width="2.625" style="114" customWidth="1"/>
    <col min="7938" max="7938" width="5" style="114" customWidth="1"/>
    <col min="7939" max="7939" width="20.625" style="114" customWidth="1"/>
    <col min="7940" max="7940" width="2.625" style="114" customWidth="1"/>
    <col min="7941" max="7941" width="9.625" style="114" customWidth="1"/>
    <col min="7942" max="7942" width="2.625" style="114" customWidth="1"/>
    <col min="7943" max="7943" width="9.625" style="114" customWidth="1"/>
    <col min="7944" max="7944" width="2.625" style="114" customWidth="1"/>
    <col min="7945" max="7945" width="9.625" style="114" customWidth="1"/>
    <col min="7946" max="7946" width="2.625" style="114" customWidth="1"/>
    <col min="7947" max="7947" width="9.625" style="114" customWidth="1"/>
    <col min="7948" max="7948" width="2.625" style="114" customWidth="1"/>
    <col min="7949" max="7949" width="9.625" style="114" customWidth="1"/>
    <col min="7950" max="7950" width="2.625" style="114" customWidth="1"/>
    <col min="7951" max="7951" width="9.625" style="114" customWidth="1"/>
    <col min="7952" max="7952" width="2.625" style="114" customWidth="1"/>
    <col min="7953" max="7953" width="9.625" style="114" customWidth="1"/>
    <col min="7954" max="7954" width="2.625" style="114" customWidth="1"/>
    <col min="7955" max="7955" width="9.625" style="114" customWidth="1"/>
    <col min="7956" max="7956" width="3.5" style="114" customWidth="1"/>
    <col min="7957" max="7957" width="9.625" style="114" customWidth="1"/>
    <col min="7958" max="7958" width="2.875" style="114" customWidth="1"/>
    <col min="7959" max="7959" width="9.625" style="114" customWidth="1"/>
    <col min="7960" max="7960" width="3.875" style="114" customWidth="1"/>
    <col min="7961" max="7961" width="8.25" style="114" customWidth="1"/>
    <col min="7962" max="7962" width="6.875" style="114" customWidth="1"/>
    <col min="7963" max="7963" width="7.125" style="114" customWidth="1"/>
    <col min="7964" max="7964" width="8.875" style="114" customWidth="1"/>
    <col min="7965" max="7965" width="9.625" style="114" customWidth="1"/>
    <col min="7966" max="7966" width="2.625" style="114" customWidth="1"/>
    <col min="7967" max="7967" width="9.625" style="114" customWidth="1"/>
    <col min="7968" max="7968" width="2.625" style="114" customWidth="1"/>
    <col min="7969" max="7969" width="9.625" style="114" customWidth="1"/>
    <col min="7970" max="7970" width="2.625" style="114" customWidth="1"/>
    <col min="7971" max="8192" width="9.625" style="114"/>
    <col min="8193" max="8193" width="2.625" style="114" customWidth="1"/>
    <col min="8194" max="8194" width="5" style="114" customWidth="1"/>
    <col min="8195" max="8195" width="20.625" style="114" customWidth="1"/>
    <col min="8196" max="8196" width="2.625" style="114" customWidth="1"/>
    <col min="8197" max="8197" width="9.625" style="114" customWidth="1"/>
    <col min="8198" max="8198" width="2.625" style="114" customWidth="1"/>
    <col min="8199" max="8199" width="9.625" style="114" customWidth="1"/>
    <col min="8200" max="8200" width="2.625" style="114" customWidth="1"/>
    <col min="8201" max="8201" width="9.625" style="114" customWidth="1"/>
    <col min="8202" max="8202" width="2.625" style="114" customWidth="1"/>
    <col min="8203" max="8203" width="9.625" style="114" customWidth="1"/>
    <col min="8204" max="8204" width="2.625" style="114" customWidth="1"/>
    <col min="8205" max="8205" width="9.625" style="114" customWidth="1"/>
    <col min="8206" max="8206" width="2.625" style="114" customWidth="1"/>
    <col min="8207" max="8207" width="9.625" style="114" customWidth="1"/>
    <col min="8208" max="8208" width="2.625" style="114" customWidth="1"/>
    <col min="8209" max="8209" width="9.625" style="114" customWidth="1"/>
    <col min="8210" max="8210" width="2.625" style="114" customWidth="1"/>
    <col min="8211" max="8211" width="9.625" style="114" customWidth="1"/>
    <col min="8212" max="8212" width="3.5" style="114" customWidth="1"/>
    <col min="8213" max="8213" width="9.625" style="114" customWidth="1"/>
    <col min="8214" max="8214" width="2.875" style="114" customWidth="1"/>
    <col min="8215" max="8215" width="9.625" style="114" customWidth="1"/>
    <col min="8216" max="8216" width="3.875" style="114" customWidth="1"/>
    <col min="8217" max="8217" width="8.25" style="114" customWidth="1"/>
    <col min="8218" max="8218" width="6.875" style="114" customWidth="1"/>
    <col min="8219" max="8219" width="7.125" style="114" customWidth="1"/>
    <col min="8220" max="8220" width="8.875" style="114" customWidth="1"/>
    <col min="8221" max="8221" width="9.625" style="114" customWidth="1"/>
    <col min="8222" max="8222" width="2.625" style="114" customWidth="1"/>
    <col min="8223" max="8223" width="9.625" style="114" customWidth="1"/>
    <col min="8224" max="8224" width="2.625" style="114" customWidth="1"/>
    <col min="8225" max="8225" width="9.625" style="114" customWidth="1"/>
    <col min="8226" max="8226" width="2.625" style="114" customWidth="1"/>
    <col min="8227" max="8448" width="9.625" style="114"/>
    <col min="8449" max="8449" width="2.625" style="114" customWidth="1"/>
    <col min="8450" max="8450" width="5" style="114" customWidth="1"/>
    <col min="8451" max="8451" width="20.625" style="114" customWidth="1"/>
    <col min="8452" max="8452" width="2.625" style="114" customWidth="1"/>
    <col min="8453" max="8453" width="9.625" style="114" customWidth="1"/>
    <col min="8454" max="8454" width="2.625" style="114" customWidth="1"/>
    <col min="8455" max="8455" width="9.625" style="114" customWidth="1"/>
    <col min="8456" max="8456" width="2.625" style="114" customWidth="1"/>
    <col min="8457" max="8457" width="9.625" style="114" customWidth="1"/>
    <col min="8458" max="8458" width="2.625" style="114" customWidth="1"/>
    <col min="8459" max="8459" width="9.625" style="114" customWidth="1"/>
    <col min="8460" max="8460" width="2.625" style="114" customWidth="1"/>
    <col min="8461" max="8461" width="9.625" style="114" customWidth="1"/>
    <col min="8462" max="8462" width="2.625" style="114" customWidth="1"/>
    <col min="8463" max="8463" width="9.625" style="114" customWidth="1"/>
    <col min="8464" max="8464" width="2.625" style="114" customWidth="1"/>
    <col min="8465" max="8465" width="9.625" style="114" customWidth="1"/>
    <col min="8466" max="8466" width="2.625" style="114" customWidth="1"/>
    <col min="8467" max="8467" width="9.625" style="114" customWidth="1"/>
    <col min="8468" max="8468" width="3.5" style="114" customWidth="1"/>
    <col min="8469" max="8469" width="9.625" style="114" customWidth="1"/>
    <col min="8470" max="8470" width="2.875" style="114" customWidth="1"/>
    <col min="8471" max="8471" width="9.625" style="114" customWidth="1"/>
    <col min="8472" max="8472" width="3.875" style="114" customWidth="1"/>
    <col min="8473" max="8473" width="8.25" style="114" customWidth="1"/>
    <col min="8474" max="8474" width="6.875" style="114" customWidth="1"/>
    <col min="8475" max="8475" width="7.125" style="114" customWidth="1"/>
    <col min="8476" max="8476" width="8.875" style="114" customWidth="1"/>
    <col min="8477" max="8477" width="9.625" style="114" customWidth="1"/>
    <col min="8478" max="8478" width="2.625" style="114" customWidth="1"/>
    <col min="8479" max="8479" width="9.625" style="114" customWidth="1"/>
    <col min="8480" max="8480" width="2.625" style="114" customWidth="1"/>
    <col min="8481" max="8481" width="9.625" style="114" customWidth="1"/>
    <col min="8482" max="8482" width="2.625" style="114" customWidth="1"/>
    <col min="8483" max="8704" width="9.625" style="114"/>
    <col min="8705" max="8705" width="2.625" style="114" customWidth="1"/>
    <col min="8706" max="8706" width="5" style="114" customWidth="1"/>
    <col min="8707" max="8707" width="20.625" style="114" customWidth="1"/>
    <col min="8708" max="8708" width="2.625" style="114" customWidth="1"/>
    <col min="8709" max="8709" width="9.625" style="114" customWidth="1"/>
    <col min="8710" max="8710" width="2.625" style="114" customWidth="1"/>
    <col min="8711" max="8711" width="9.625" style="114" customWidth="1"/>
    <col min="8712" max="8712" width="2.625" style="114" customWidth="1"/>
    <col min="8713" max="8713" width="9.625" style="114" customWidth="1"/>
    <col min="8714" max="8714" width="2.625" style="114" customWidth="1"/>
    <col min="8715" max="8715" width="9.625" style="114" customWidth="1"/>
    <col min="8716" max="8716" width="2.625" style="114" customWidth="1"/>
    <col min="8717" max="8717" width="9.625" style="114" customWidth="1"/>
    <col min="8718" max="8718" width="2.625" style="114" customWidth="1"/>
    <col min="8719" max="8719" width="9.625" style="114" customWidth="1"/>
    <col min="8720" max="8720" width="2.625" style="114" customWidth="1"/>
    <col min="8721" max="8721" width="9.625" style="114" customWidth="1"/>
    <col min="8722" max="8722" width="2.625" style="114" customWidth="1"/>
    <col min="8723" max="8723" width="9.625" style="114" customWidth="1"/>
    <col min="8724" max="8724" width="3.5" style="114" customWidth="1"/>
    <col min="8725" max="8725" width="9.625" style="114" customWidth="1"/>
    <col min="8726" max="8726" width="2.875" style="114" customWidth="1"/>
    <col min="8727" max="8727" width="9.625" style="114" customWidth="1"/>
    <col min="8728" max="8728" width="3.875" style="114" customWidth="1"/>
    <col min="8729" max="8729" width="8.25" style="114" customWidth="1"/>
    <col min="8730" max="8730" width="6.875" style="114" customWidth="1"/>
    <col min="8731" max="8731" width="7.125" style="114" customWidth="1"/>
    <col min="8732" max="8732" width="8.875" style="114" customWidth="1"/>
    <col min="8733" max="8733" width="9.625" style="114" customWidth="1"/>
    <col min="8734" max="8734" width="2.625" style="114" customWidth="1"/>
    <col min="8735" max="8735" width="9.625" style="114" customWidth="1"/>
    <col min="8736" max="8736" width="2.625" style="114" customWidth="1"/>
    <col min="8737" max="8737" width="9.625" style="114" customWidth="1"/>
    <col min="8738" max="8738" width="2.625" style="114" customWidth="1"/>
    <col min="8739" max="8960" width="9.625" style="114"/>
    <col min="8961" max="8961" width="2.625" style="114" customWidth="1"/>
    <col min="8962" max="8962" width="5" style="114" customWidth="1"/>
    <col min="8963" max="8963" width="20.625" style="114" customWidth="1"/>
    <col min="8964" max="8964" width="2.625" style="114" customWidth="1"/>
    <col min="8965" max="8965" width="9.625" style="114" customWidth="1"/>
    <col min="8966" max="8966" width="2.625" style="114" customWidth="1"/>
    <col min="8967" max="8967" width="9.625" style="114" customWidth="1"/>
    <col min="8968" max="8968" width="2.625" style="114" customWidth="1"/>
    <col min="8969" max="8969" width="9.625" style="114" customWidth="1"/>
    <col min="8970" max="8970" width="2.625" style="114" customWidth="1"/>
    <col min="8971" max="8971" width="9.625" style="114" customWidth="1"/>
    <col min="8972" max="8972" width="2.625" style="114" customWidth="1"/>
    <col min="8973" max="8973" width="9.625" style="114" customWidth="1"/>
    <col min="8974" max="8974" width="2.625" style="114" customWidth="1"/>
    <col min="8975" max="8975" width="9.625" style="114" customWidth="1"/>
    <col min="8976" max="8976" width="2.625" style="114" customWidth="1"/>
    <col min="8977" max="8977" width="9.625" style="114" customWidth="1"/>
    <col min="8978" max="8978" width="2.625" style="114" customWidth="1"/>
    <col min="8979" max="8979" width="9.625" style="114" customWidth="1"/>
    <col min="8980" max="8980" width="3.5" style="114" customWidth="1"/>
    <col min="8981" max="8981" width="9.625" style="114" customWidth="1"/>
    <col min="8982" max="8982" width="2.875" style="114" customWidth="1"/>
    <col min="8983" max="8983" width="9.625" style="114" customWidth="1"/>
    <col min="8984" max="8984" width="3.875" style="114" customWidth="1"/>
    <col min="8985" max="8985" width="8.25" style="114" customWidth="1"/>
    <col min="8986" max="8986" width="6.875" style="114" customWidth="1"/>
    <col min="8987" max="8987" width="7.125" style="114" customWidth="1"/>
    <col min="8988" max="8988" width="8.875" style="114" customWidth="1"/>
    <col min="8989" max="8989" width="9.625" style="114" customWidth="1"/>
    <col min="8990" max="8990" width="2.625" style="114" customWidth="1"/>
    <col min="8991" max="8991" width="9.625" style="114" customWidth="1"/>
    <col min="8992" max="8992" width="2.625" style="114" customWidth="1"/>
    <col min="8993" max="8993" width="9.625" style="114" customWidth="1"/>
    <col min="8994" max="8994" width="2.625" style="114" customWidth="1"/>
    <col min="8995" max="9216" width="9.625" style="114"/>
    <col min="9217" max="9217" width="2.625" style="114" customWidth="1"/>
    <col min="9218" max="9218" width="5" style="114" customWidth="1"/>
    <col min="9219" max="9219" width="20.625" style="114" customWidth="1"/>
    <col min="9220" max="9220" width="2.625" style="114" customWidth="1"/>
    <col min="9221" max="9221" width="9.625" style="114" customWidth="1"/>
    <col min="9222" max="9222" width="2.625" style="114" customWidth="1"/>
    <col min="9223" max="9223" width="9.625" style="114" customWidth="1"/>
    <col min="9224" max="9224" width="2.625" style="114" customWidth="1"/>
    <col min="9225" max="9225" width="9.625" style="114" customWidth="1"/>
    <col min="9226" max="9226" width="2.625" style="114" customWidth="1"/>
    <col min="9227" max="9227" width="9.625" style="114" customWidth="1"/>
    <col min="9228" max="9228" width="2.625" style="114" customWidth="1"/>
    <col min="9229" max="9229" width="9.625" style="114" customWidth="1"/>
    <col min="9230" max="9230" width="2.625" style="114" customWidth="1"/>
    <col min="9231" max="9231" width="9.625" style="114" customWidth="1"/>
    <col min="9232" max="9232" width="2.625" style="114" customWidth="1"/>
    <col min="9233" max="9233" width="9.625" style="114" customWidth="1"/>
    <col min="9234" max="9234" width="2.625" style="114" customWidth="1"/>
    <col min="9235" max="9235" width="9.625" style="114" customWidth="1"/>
    <col min="9236" max="9236" width="3.5" style="114" customWidth="1"/>
    <col min="9237" max="9237" width="9.625" style="114" customWidth="1"/>
    <col min="9238" max="9238" width="2.875" style="114" customWidth="1"/>
    <col min="9239" max="9239" width="9.625" style="114" customWidth="1"/>
    <col min="9240" max="9240" width="3.875" style="114" customWidth="1"/>
    <col min="9241" max="9241" width="8.25" style="114" customWidth="1"/>
    <col min="9242" max="9242" width="6.875" style="114" customWidth="1"/>
    <col min="9243" max="9243" width="7.125" style="114" customWidth="1"/>
    <col min="9244" max="9244" width="8.875" style="114" customWidth="1"/>
    <col min="9245" max="9245" width="9.625" style="114" customWidth="1"/>
    <col min="9246" max="9246" width="2.625" style="114" customWidth="1"/>
    <col min="9247" max="9247" width="9.625" style="114" customWidth="1"/>
    <col min="9248" max="9248" width="2.625" style="114" customWidth="1"/>
    <col min="9249" max="9249" width="9.625" style="114" customWidth="1"/>
    <col min="9250" max="9250" width="2.625" style="114" customWidth="1"/>
    <col min="9251" max="9472" width="9.625" style="114"/>
    <col min="9473" max="9473" width="2.625" style="114" customWidth="1"/>
    <col min="9474" max="9474" width="5" style="114" customWidth="1"/>
    <col min="9475" max="9475" width="20.625" style="114" customWidth="1"/>
    <col min="9476" max="9476" width="2.625" style="114" customWidth="1"/>
    <col min="9477" max="9477" width="9.625" style="114" customWidth="1"/>
    <col min="9478" max="9478" width="2.625" style="114" customWidth="1"/>
    <col min="9479" max="9479" width="9.625" style="114" customWidth="1"/>
    <col min="9480" max="9480" width="2.625" style="114" customWidth="1"/>
    <col min="9481" max="9481" width="9.625" style="114" customWidth="1"/>
    <col min="9482" max="9482" width="2.625" style="114" customWidth="1"/>
    <col min="9483" max="9483" width="9.625" style="114" customWidth="1"/>
    <col min="9484" max="9484" width="2.625" style="114" customWidth="1"/>
    <col min="9485" max="9485" width="9.625" style="114" customWidth="1"/>
    <col min="9486" max="9486" width="2.625" style="114" customWidth="1"/>
    <col min="9487" max="9487" width="9.625" style="114" customWidth="1"/>
    <col min="9488" max="9488" width="2.625" style="114" customWidth="1"/>
    <col min="9489" max="9489" width="9.625" style="114" customWidth="1"/>
    <col min="9490" max="9490" width="2.625" style="114" customWidth="1"/>
    <col min="9491" max="9491" width="9.625" style="114" customWidth="1"/>
    <col min="9492" max="9492" width="3.5" style="114" customWidth="1"/>
    <col min="9493" max="9493" width="9.625" style="114" customWidth="1"/>
    <col min="9494" max="9494" width="2.875" style="114" customWidth="1"/>
    <col min="9495" max="9495" width="9.625" style="114" customWidth="1"/>
    <col min="9496" max="9496" width="3.875" style="114" customWidth="1"/>
    <col min="9497" max="9497" width="8.25" style="114" customWidth="1"/>
    <col min="9498" max="9498" width="6.875" style="114" customWidth="1"/>
    <col min="9499" max="9499" width="7.125" style="114" customWidth="1"/>
    <col min="9500" max="9500" width="8.875" style="114" customWidth="1"/>
    <col min="9501" max="9501" width="9.625" style="114" customWidth="1"/>
    <col min="9502" max="9502" width="2.625" style="114" customWidth="1"/>
    <col min="9503" max="9503" width="9.625" style="114" customWidth="1"/>
    <col min="9504" max="9504" width="2.625" style="114" customWidth="1"/>
    <col min="9505" max="9505" width="9.625" style="114" customWidth="1"/>
    <col min="9506" max="9506" width="2.625" style="114" customWidth="1"/>
    <col min="9507" max="9728" width="9.625" style="114"/>
    <col min="9729" max="9729" width="2.625" style="114" customWidth="1"/>
    <col min="9730" max="9730" width="5" style="114" customWidth="1"/>
    <col min="9731" max="9731" width="20.625" style="114" customWidth="1"/>
    <col min="9732" max="9732" width="2.625" style="114" customWidth="1"/>
    <col min="9733" max="9733" width="9.625" style="114" customWidth="1"/>
    <col min="9734" max="9734" width="2.625" style="114" customWidth="1"/>
    <col min="9735" max="9735" width="9.625" style="114" customWidth="1"/>
    <col min="9736" max="9736" width="2.625" style="114" customWidth="1"/>
    <col min="9737" max="9737" width="9.625" style="114" customWidth="1"/>
    <col min="9738" max="9738" width="2.625" style="114" customWidth="1"/>
    <col min="9739" max="9739" width="9.625" style="114" customWidth="1"/>
    <col min="9740" max="9740" width="2.625" style="114" customWidth="1"/>
    <col min="9741" max="9741" width="9.625" style="114" customWidth="1"/>
    <col min="9742" max="9742" width="2.625" style="114" customWidth="1"/>
    <col min="9743" max="9743" width="9.625" style="114" customWidth="1"/>
    <col min="9744" max="9744" width="2.625" style="114" customWidth="1"/>
    <col min="9745" max="9745" width="9.625" style="114" customWidth="1"/>
    <col min="9746" max="9746" width="2.625" style="114" customWidth="1"/>
    <col min="9747" max="9747" width="9.625" style="114" customWidth="1"/>
    <col min="9748" max="9748" width="3.5" style="114" customWidth="1"/>
    <col min="9749" max="9749" width="9.625" style="114" customWidth="1"/>
    <col min="9750" max="9750" width="2.875" style="114" customWidth="1"/>
    <col min="9751" max="9751" width="9.625" style="114" customWidth="1"/>
    <col min="9752" max="9752" width="3.875" style="114" customWidth="1"/>
    <col min="9753" max="9753" width="8.25" style="114" customWidth="1"/>
    <col min="9754" max="9754" width="6.875" style="114" customWidth="1"/>
    <col min="9755" max="9755" width="7.125" style="114" customWidth="1"/>
    <col min="9756" max="9756" width="8.875" style="114" customWidth="1"/>
    <col min="9757" max="9757" width="9.625" style="114" customWidth="1"/>
    <col min="9758" max="9758" width="2.625" style="114" customWidth="1"/>
    <col min="9759" max="9759" width="9.625" style="114" customWidth="1"/>
    <col min="9760" max="9760" width="2.625" style="114" customWidth="1"/>
    <col min="9761" max="9761" width="9.625" style="114" customWidth="1"/>
    <col min="9762" max="9762" width="2.625" style="114" customWidth="1"/>
    <col min="9763" max="9984" width="9.625" style="114"/>
    <col min="9985" max="9985" width="2.625" style="114" customWidth="1"/>
    <col min="9986" max="9986" width="5" style="114" customWidth="1"/>
    <col min="9987" max="9987" width="20.625" style="114" customWidth="1"/>
    <col min="9988" max="9988" width="2.625" style="114" customWidth="1"/>
    <col min="9989" max="9989" width="9.625" style="114" customWidth="1"/>
    <col min="9990" max="9990" width="2.625" style="114" customWidth="1"/>
    <col min="9991" max="9991" width="9.625" style="114" customWidth="1"/>
    <col min="9992" max="9992" width="2.625" style="114" customWidth="1"/>
    <col min="9993" max="9993" width="9.625" style="114" customWidth="1"/>
    <col min="9994" max="9994" width="2.625" style="114" customWidth="1"/>
    <col min="9995" max="9995" width="9.625" style="114" customWidth="1"/>
    <col min="9996" max="9996" width="2.625" style="114" customWidth="1"/>
    <col min="9997" max="9997" width="9.625" style="114" customWidth="1"/>
    <col min="9998" max="9998" width="2.625" style="114" customWidth="1"/>
    <col min="9999" max="9999" width="9.625" style="114" customWidth="1"/>
    <col min="10000" max="10000" width="2.625" style="114" customWidth="1"/>
    <col min="10001" max="10001" width="9.625" style="114" customWidth="1"/>
    <col min="10002" max="10002" width="2.625" style="114" customWidth="1"/>
    <col min="10003" max="10003" width="9.625" style="114" customWidth="1"/>
    <col min="10004" max="10004" width="3.5" style="114" customWidth="1"/>
    <col min="10005" max="10005" width="9.625" style="114" customWidth="1"/>
    <col min="10006" max="10006" width="2.875" style="114" customWidth="1"/>
    <col min="10007" max="10007" width="9.625" style="114" customWidth="1"/>
    <col min="10008" max="10008" width="3.875" style="114" customWidth="1"/>
    <col min="10009" max="10009" width="8.25" style="114" customWidth="1"/>
    <col min="10010" max="10010" width="6.875" style="114" customWidth="1"/>
    <col min="10011" max="10011" width="7.125" style="114" customWidth="1"/>
    <col min="10012" max="10012" width="8.875" style="114" customWidth="1"/>
    <col min="10013" max="10013" width="9.625" style="114" customWidth="1"/>
    <col min="10014" max="10014" width="2.625" style="114" customWidth="1"/>
    <col min="10015" max="10015" width="9.625" style="114" customWidth="1"/>
    <col min="10016" max="10016" width="2.625" style="114" customWidth="1"/>
    <col min="10017" max="10017" width="9.625" style="114" customWidth="1"/>
    <col min="10018" max="10018" width="2.625" style="114" customWidth="1"/>
    <col min="10019" max="10240" width="9.625" style="114"/>
    <col min="10241" max="10241" width="2.625" style="114" customWidth="1"/>
    <col min="10242" max="10242" width="5" style="114" customWidth="1"/>
    <col min="10243" max="10243" width="20.625" style="114" customWidth="1"/>
    <col min="10244" max="10244" width="2.625" style="114" customWidth="1"/>
    <col min="10245" max="10245" width="9.625" style="114" customWidth="1"/>
    <col min="10246" max="10246" width="2.625" style="114" customWidth="1"/>
    <col min="10247" max="10247" width="9.625" style="114" customWidth="1"/>
    <col min="10248" max="10248" width="2.625" style="114" customWidth="1"/>
    <col min="10249" max="10249" width="9.625" style="114" customWidth="1"/>
    <col min="10250" max="10250" width="2.625" style="114" customWidth="1"/>
    <col min="10251" max="10251" width="9.625" style="114" customWidth="1"/>
    <col min="10252" max="10252" width="2.625" style="114" customWidth="1"/>
    <col min="10253" max="10253" width="9.625" style="114" customWidth="1"/>
    <col min="10254" max="10254" width="2.625" style="114" customWidth="1"/>
    <col min="10255" max="10255" width="9.625" style="114" customWidth="1"/>
    <col min="10256" max="10256" width="2.625" style="114" customWidth="1"/>
    <col min="10257" max="10257" width="9.625" style="114" customWidth="1"/>
    <col min="10258" max="10258" width="2.625" style="114" customWidth="1"/>
    <col min="10259" max="10259" width="9.625" style="114" customWidth="1"/>
    <col min="10260" max="10260" width="3.5" style="114" customWidth="1"/>
    <col min="10261" max="10261" width="9.625" style="114" customWidth="1"/>
    <col min="10262" max="10262" width="2.875" style="114" customWidth="1"/>
    <col min="10263" max="10263" width="9.625" style="114" customWidth="1"/>
    <col min="10264" max="10264" width="3.875" style="114" customWidth="1"/>
    <col min="10265" max="10265" width="8.25" style="114" customWidth="1"/>
    <col min="10266" max="10266" width="6.875" style="114" customWidth="1"/>
    <col min="10267" max="10267" width="7.125" style="114" customWidth="1"/>
    <col min="10268" max="10268" width="8.875" style="114" customWidth="1"/>
    <col min="10269" max="10269" width="9.625" style="114" customWidth="1"/>
    <col min="10270" max="10270" width="2.625" style="114" customWidth="1"/>
    <col min="10271" max="10271" width="9.625" style="114" customWidth="1"/>
    <col min="10272" max="10272" width="2.625" style="114" customWidth="1"/>
    <col min="10273" max="10273" width="9.625" style="114" customWidth="1"/>
    <col min="10274" max="10274" width="2.625" style="114" customWidth="1"/>
    <col min="10275" max="10496" width="9.625" style="114"/>
    <col min="10497" max="10497" width="2.625" style="114" customWidth="1"/>
    <col min="10498" max="10498" width="5" style="114" customWidth="1"/>
    <col min="10499" max="10499" width="20.625" style="114" customWidth="1"/>
    <col min="10500" max="10500" width="2.625" style="114" customWidth="1"/>
    <col min="10501" max="10501" width="9.625" style="114" customWidth="1"/>
    <col min="10502" max="10502" width="2.625" style="114" customWidth="1"/>
    <col min="10503" max="10503" width="9.625" style="114" customWidth="1"/>
    <col min="10504" max="10504" width="2.625" style="114" customWidth="1"/>
    <col min="10505" max="10505" width="9.625" style="114" customWidth="1"/>
    <col min="10506" max="10506" width="2.625" style="114" customWidth="1"/>
    <col min="10507" max="10507" width="9.625" style="114" customWidth="1"/>
    <col min="10508" max="10508" width="2.625" style="114" customWidth="1"/>
    <col min="10509" max="10509" width="9.625" style="114" customWidth="1"/>
    <col min="10510" max="10510" width="2.625" style="114" customWidth="1"/>
    <col min="10511" max="10511" width="9.625" style="114" customWidth="1"/>
    <col min="10512" max="10512" width="2.625" style="114" customWidth="1"/>
    <col min="10513" max="10513" width="9.625" style="114" customWidth="1"/>
    <col min="10514" max="10514" width="2.625" style="114" customWidth="1"/>
    <col min="10515" max="10515" width="9.625" style="114" customWidth="1"/>
    <col min="10516" max="10516" width="3.5" style="114" customWidth="1"/>
    <col min="10517" max="10517" width="9.625" style="114" customWidth="1"/>
    <col min="10518" max="10518" width="2.875" style="114" customWidth="1"/>
    <col min="10519" max="10519" width="9.625" style="114" customWidth="1"/>
    <col min="10520" max="10520" width="3.875" style="114" customWidth="1"/>
    <col min="10521" max="10521" width="8.25" style="114" customWidth="1"/>
    <col min="10522" max="10522" width="6.875" style="114" customWidth="1"/>
    <col min="10523" max="10523" width="7.125" style="114" customWidth="1"/>
    <col min="10524" max="10524" width="8.875" style="114" customWidth="1"/>
    <col min="10525" max="10525" width="9.625" style="114" customWidth="1"/>
    <col min="10526" max="10526" width="2.625" style="114" customWidth="1"/>
    <col min="10527" max="10527" width="9.625" style="114" customWidth="1"/>
    <col min="10528" max="10528" width="2.625" style="114" customWidth="1"/>
    <col min="10529" max="10529" width="9.625" style="114" customWidth="1"/>
    <col min="10530" max="10530" width="2.625" style="114" customWidth="1"/>
    <col min="10531" max="10752" width="9.625" style="114"/>
    <col min="10753" max="10753" width="2.625" style="114" customWidth="1"/>
    <col min="10754" max="10754" width="5" style="114" customWidth="1"/>
    <col min="10755" max="10755" width="20.625" style="114" customWidth="1"/>
    <col min="10756" max="10756" width="2.625" style="114" customWidth="1"/>
    <col min="10757" max="10757" width="9.625" style="114" customWidth="1"/>
    <col min="10758" max="10758" width="2.625" style="114" customWidth="1"/>
    <col min="10759" max="10759" width="9.625" style="114" customWidth="1"/>
    <col min="10760" max="10760" width="2.625" style="114" customWidth="1"/>
    <col min="10761" max="10761" width="9.625" style="114" customWidth="1"/>
    <col min="10762" max="10762" width="2.625" style="114" customWidth="1"/>
    <col min="10763" max="10763" width="9.625" style="114" customWidth="1"/>
    <col min="10764" max="10764" width="2.625" style="114" customWidth="1"/>
    <col min="10765" max="10765" width="9.625" style="114" customWidth="1"/>
    <col min="10766" max="10766" width="2.625" style="114" customWidth="1"/>
    <col min="10767" max="10767" width="9.625" style="114" customWidth="1"/>
    <col min="10768" max="10768" width="2.625" style="114" customWidth="1"/>
    <col min="10769" max="10769" width="9.625" style="114" customWidth="1"/>
    <col min="10770" max="10770" width="2.625" style="114" customWidth="1"/>
    <col min="10771" max="10771" width="9.625" style="114" customWidth="1"/>
    <col min="10772" max="10772" width="3.5" style="114" customWidth="1"/>
    <col min="10773" max="10773" width="9.625" style="114" customWidth="1"/>
    <col min="10774" max="10774" width="2.875" style="114" customWidth="1"/>
    <col min="10775" max="10775" width="9.625" style="114" customWidth="1"/>
    <col min="10776" max="10776" width="3.875" style="114" customWidth="1"/>
    <col min="10777" max="10777" width="8.25" style="114" customWidth="1"/>
    <col min="10778" max="10778" width="6.875" style="114" customWidth="1"/>
    <col min="10779" max="10779" width="7.125" style="114" customWidth="1"/>
    <col min="10780" max="10780" width="8.875" style="114" customWidth="1"/>
    <col min="10781" max="10781" width="9.625" style="114" customWidth="1"/>
    <col min="10782" max="10782" width="2.625" style="114" customWidth="1"/>
    <col min="10783" max="10783" width="9.625" style="114" customWidth="1"/>
    <col min="10784" max="10784" width="2.625" style="114" customWidth="1"/>
    <col min="10785" max="10785" width="9.625" style="114" customWidth="1"/>
    <col min="10786" max="10786" width="2.625" style="114" customWidth="1"/>
    <col min="10787" max="11008" width="9.625" style="114"/>
    <col min="11009" max="11009" width="2.625" style="114" customWidth="1"/>
    <col min="11010" max="11010" width="5" style="114" customWidth="1"/>
    <col min="11011" max="11011" width="20.625" style="114" customWidth="1"/>
    <col min="11012" max="11012" width="2.625" style="114" customWidth="1"/>
    <col min="11013" max="11013" width="9.625" style="114" customWidth="1"/>
    <col min="11014" max="11014" width="2.625" style="114" customWidth="1"/>
    <col min="11015" max="11015" width="9.625" style="114" customWidth="1"/>
    <col min="11016" max="11016" width="2.625" style="114" customWidth="1"/>
    <col min="11017" max="11017" width="9.625" style="114" customWidth="1"/>
    <col min="11018" max="11018" width="2.625" style="114" customWidth="1"/>
    <col min="11019" max="11019" width="9.625" style="114" customWidth="1"/>
    <col min="11020" max="11020" width="2.625" style="114" customWidth="1"/>
    <col min="11021" max="11021" width="9.625" style="114" customWidth="1"/>
    <col min="11022" max="11022" width="2.625" style="114" customWidth="1"/>
    <col min="11023" max="11023" width="9.625" style="114" customWidth="1"/>
    <col min="11024" max="11024" width="2.625" style="114" customWidth="1"/>
    <col min="11025" max="11025" width="9.625" style="114" customWidth="1"/>
    <col min="11026" max="11026" width="2.625" style="114" customWidth="1"/>
    <col min="11027" max="11027" width="9.625" style="114" customWidth="1"/>
    <col min="11028" max="11028" width="3.5" style="114" customWidth="1"/>
    <col min="11029" max="11029" width="9.625" style="114" customWidth="1"/>
    <col min="11030" max="11030" width="2.875" style="114" customWidth="1"/>
    <col min="11031" max="11031" width="9.625" style="114" customWidth="1"/>
    <col min="11032" max="11032" width="3.875" style="114" customWidth="1"/>
    <col min="11033" max="11033" width="8.25" style="114" customWidth="1"/>
    <col min="11034" max="11034" width="6.875" style="114" customWidth="1"/>
    <col min="11035" max="11035" width="7.125" style="114" customWidth="1"/>
    <col min="11036" max="11036" width="8.875" style="114" customWidth="1"/>
    <col min="11037" max="11037" width="9.625" style="114" customWidth="1"/>
    <col min="11038" max="11038" width="2.625" style="114" customWidth="1"/>
    <col min="11039" max="11039" width="9.625" style="114" customWidth="1"/>
    <col min="11040" max="11040" width="2.625" style="114" customWidth="1"/>
    <col min="11041" max="11041" width="9.625" style="114" customWidth="1"/>
    <col min="11042" max="11042" width="2.625" style="114" customWidth="1"/>
    <col min="11043" max="11264" width="9.625" style="114"/>
    <col min="11265" max="11265" width="2.625" style="114" customWidth="1"/>
    <col min="11266" max="11266" width="5" style="114" customWidth="1"/>
    <col min="11267" max="11267" width="20.625" style="114" customWidth="1"/>
    <col min="11268" max="11268" width="2.625" style="114" customWidth="1"/>
    <col min="11269" max="11269" width="9.625" style="114" customWidth="1"/>
    <col min="11270" max="11270" width="2.625" style="114" customWidth="1"/>
    <col min="11271" max="11271" width="9.625" style="114" customWidth="1"/>
    <col min="11272" max="11272" width="2.625" style="114" customWidth="1"/>
    <col min="11273" max="11273" width="9.625" style="114" customWidth="1"/>
    <col min="11274" max="11274" width="2.625" style="114" customWidth="1"/>
    <col min="11275" max="11275" width="9.625" style="114" customWidth="1"/>
    <col min="11276" max="11276" width="2.625" style="114" customWidth="1"/>
    <col min="11277" max="11277" width="9.625" style="114" customWidth="1"/>
    <col min="11278" max="11278" width="2.625" style="114" customWidth="1"/>
    <col min="11279" max="11279" width="9.625" style="114" customWidth="1"/>
    <col min="11280" max="11280" width="2.625" style="114" customWidth="1"/>
    <col min="11281" max="11281" width="9.625" style="114" customWidth="1"/>
    <col min="11282" max="11282" width="2.625" style="114" customWidth="1"/>
    <col min="11283" max="11283" width="9.625" style="114" customWidth="1"/>
    <col min="11284" max="11284" width="3.5" style="114" customWidth="1"/>
    <col min="11285" max="11285" width="9.625" style="114" customWidth="1"/>
    <col min="11286" max="11286" width="2.875" style="114" customWidth="1"/>
    <col min="11287" max="11287" width="9.625" style="114" customWidth="1"/>
    <col min="11288" max="11288" width="3.875" style="114" customWidth="1"/>
    <col min="11289" max="11289" width="8.25" style="114" customWidth="1"/>
    <col min="11290" max="11290" width="6.875" style="114" customWidth="1"/>
    <col min="11291" max="11291" width="7.125" style="114" customWidth="1"/>
    <col min="11292" max="11292" width="8.875" style="114" customWidth="1"/>
    <col min="11293" max="11293" width="9.625" style="114" customWidth="1"/>
    <col min="11294" max="11294" width="2.625" style="114" customWidth="1"/>
    <col min="11295" max="11295" width="9.625" style="114" customWidth="1"/>
    <col min="11296" max="11296" width="2.625" style="114" customWidth="1"/>
    <col min="11297" max="11297" width="9.625" style="114" customWidth="1"/>
    <col min="11298" max="11298" width="2.625" style="114" customWidth="1"/>
    <col min="11299" max="11520" width="9.625" style="114"/>
    <col min="11521" max="11521" width="2.625" style="114" customWidth="1"/>
    <col min="11522" max="11522" width="5" style="114" customWidth="1"/>
    <col min="11523" max="11523" width="20.625" style="114" customWidth="1"/>
    <col min="11524" max="11524" width="2.625" style="114" customWidth="1"/>
    <col min="11525" max="11525" width="9.625" style="114" customWidth="1"/>
    <col min="11526" max="11526" width="2.625" style="114" customWidth="1"/>
    <col min="11527" max="11527" width="9.625" style="114" customWidth="1"/>
    <col min="11528" max="11528" width="2.625" style="114" customWidth="1"/>
    <col min="11529" max="11529" width="9.625" style="114" customWidth="1"/>
    <col min="11530" max="11530" width="2.625" style="114" customWidth="1"/>
    <col min="11531" max="11531" width="9.625" style="114" customWidth="1"/>
    <col min="11532" max="11532" width="2.625" style="114" customWidth="1"/>
    <col min="11533" max="11533" width="9.625" style="114" customWidth="1"/>
    <col min="11534" max="11534" width="2.625" style="114" customWidth="1"/>
    <col min="11535" max="11535" width="9.625" style="114" customWidth="1"/>
    <col min="11536" max="11536" width="2.625" style="114" customWidth="1"/>
    <col min="11537" max="11537" width="9.625" style="114" customWidth="1"/>
    <col min="11538" max="11538" width="2.625" style="114" customWidth="1"/>
    <col min="11539" max="11539" width="9.625" style="114" customWidth="1"/>
    <col min="11540" max="11540" width="3.5" style="114" customWidth="1"/>
    <col min="11541" max="11541" width="9.625" style="114" customWidth="1"/>
    <col min="11542" max="11542" width="2.875" style="114" customWidth="1"/>
    <col min="11543" max="11543" width="9.625" style="114" customWidth="1"/>
    <col min="11544" max="11544" width="3.875" style="114" customWidth="1"/>
    <col min="11545" max="11545" width="8.25" style="114" customWidth="1"/>
    <col min="11546" max="11546" width="6.875" style="114" customWidth="1"/>
    <col min="11547" max="11547" width="7.125" style="114" customWidth="1"/>
    <col min="11548" max="11548" width="8.875" style="114" customWidth="1"/>
    <col min="11549" max="11549" width="9.625" style="114" customWidth="1"/>
    <col min="11550" max="11550" width="2.625" style="114" customWidth="1"/>
    <col min="11551" max="11551" width="9.625" style="114" customWidth="1"/>
    <col min="11552" max="11552" width="2.625" style="114" customWidth="1"/>
    <col min="11553" max="11553" width="9.625" style="114" customWidth="1"/>
    <col min="11554" max="11554" width="2.625" style="114" customWidth="1"/>
    <col min="11555" max="11776" width="9.625" style="114"/>
    <col min="11777" max="11777" width="2.625" style="114" customWidth="1"/>
    <col min="11778" max="11778" width="5" style="114" customWidth="1"/>
    <col min="11779" max="11779" width="20.625" style="114" customWidth="1"/>
    <col min="11780" max="11780" width="2.625" style="114" customWidth="1"/>
    <col min="11781" max="11781" width="9.625" style="114" customWidth="1"/>
    <col min="11782" max="11782" width="2.625" style="114" customWidth="1"/>
    <col min="11783" max="11783" width="9.625" style="114" customWidth="1"/>
    <col min="11784" max="11784" width="2.625" style="114" customWidth="1"/>
    <col min="11785" max="11785" width="9.625" style="114" customWidth="1"/>
    <col min="11786" max="11786" width="2.625" style="114" customWidth="1"/>
    <col min="11787" max="11787" width="9.625" style="114" customWidth="1"/>
    <col min="11788" max="11788" width="2.625" style="114" customWidth="1"/>
    <col min="11789" max="11789" width="9.625" style="114" customWidth="1"/>
    <col min="11790" max="11790" width="2.625" style="114" customWidth="1"/>
    <col min="11791" max="11791" width="9.625" style="114" customWidth="1"/>
    <col min="11792" max="11792" width="2.625" style="114" customWidth="1"/>
    <col min="11793" max="11793" width="9.625" style="114" customWidth="1"/>
    <col min="11794" max="11794" width="2.625" style="114" customWidth="1"/>
    <col min="11795" max="11795" width="9.625" style="114" customWidth="1"/>
    <col min="11796" max="11796" width="3.5" style="114" customWidth="1"/>
    <col min="11797" max="11797" width="9.625" style="114" customWidth="1"/>
    <col min="11798" max="11798" width="2.875" style="114" customWidth="1"/>
    <col min="11799" max="11799" width="9.625" style="114" customWidth="1"/>
    <col min="11800" max="11800" width="3.875" style="114" customWidth="1"/>
    <col min="11801" max="11801" width="8.25" style="114" customWidth="1"/>
    <col min="11802" max="11802" width="6.875" style="114" customWidth="1"/>
    <col min="11803" max="11803" width="7.125" style="114" customWidth="1"/>
    <col min="11804" max="11804" width="8.875" style="114" customWidth="1"/>
    <col min="11805" max="11805" width="9.625" style="114" customWidth="1"/>
    <col min="11806" max="11806" width="2.625" style="114" customWidth="1"/>
    <col min="11807" max="11807" width="9.625" style="114" customWidth="1"/>
    <col min="11808" max="11808" width="2.625" style="114" customWidth="1"/>
    <col min="11809" max="11809" width="9.625" style="114" customWidth="1"/>
    <col min="11810" max="11810" width="2.625" style="114" customWidth="1"/>
    <col min="11811" max="12032" width="9.625" style="114"/>
    <col min="12033" max="12033" width="2.625" style="114" customWidth="1"/>
    <col min="12034" max="12034" width="5" style="114" customWidth="1"/>
    <col min="12035" max="12035" width="20.625" style="114" customWidth="1"/>
    <col min="12036" max="12036" width="2.625" style="114" customWidth="1"/>
    <col min="12037" max="12037" width="9.625" style="114" customWidth="1"/>
    <col min="12038" max="12038" width="2.625" style="114" customWidth="1"/>
    <col min="12039" max="12039" width="9.625" style="114" customWidth="1"/>
    <col min="12040" max="12040" width="2.625" style="114" customWidth="1"/>
    <col min="12041" max="12041" width="9.625" style="114" customWidth="1"/>
    <col min="12042" max="12042" width="2.625" style="114" customWidth="1"/>
    <col min="12043" max="12043" width="9.625" style="114" customWidth="1"/>
    <col min="12044" max="12044" width="2.625" style="114" customWidth="1"/>
    <col min="12045" max="12045" width="9.625" style="114" customWidth="1"/>
    <col min="12046" max="12046" width="2.625" style="114" customWidth="1"/>
    <col min="12047" max="12047" width="9.625" style="114" customWidth="1"/>
    <col min="12048" max="12048" width="2.625" style="114" customWidth="1"/>
    <col min="12049" max="12049" width="9.625" style="114" customWidth="1"/>
    <col min="12050" max="12050" width="2.625" style="114" customWidth="1"/>
    <col min="12051" max="12051" width="9.625" style="114" customWidth="1"/>
    <col min="12052" max="12052" width="3.5" style="114" customWidth="1"/>
    <col min="12053" max="12053" width="9.625" style="114" customWidth="1"/>
    <col min="12054" max="12054" width="2.875" style="114" customWidth="1"/>
    <col min="12055" max="12055" width="9.625" style="114" customWidth="1"/>
    <col min="12056" max="12056" width="3.875" style="114" customWidth="1"/>
    <col min="12057" max="12057" width="8.25" style="114" customWidth="1"/>
    <col min="12058" max="12058" width="6.875" style="114" customWidth="1"/>
    <col min="12059" max="12059" width="7.125" style="114" customWidth="1"/>
    <col min="12060" max="12060" width="8.875" style="114" customWidth="1"/>
    <col min="12061" max="12061" width="9.625" style="114" customWidth="1"/>
    <col min="12062" max="12062" width="2.625" style="114" customWidth="1"/>
    <col min="12063" max="12063" width="9.625" style="114" customWidth="1"/>
    <col min="12064" max="12064" width="2.625" style="114" customWidth="1"/>
    <col min="12065" max="12065" width="9.625" style="114" customWidth="1"/>
    <col min="12066" max="12066" width="2.625" style="114" customWidth="1"/>
    <col min="12067" max="12288" width="9.625" style="114"/>
    <col min="12289" max="12289" width="2.625" style="114" customWidth="1"/>
    <col min="12290" max="12290" width="5" style="114" customWidth="1"/>
    <col min="12291" max="12291" width="20.625" style="114" customWidth="1"/>
    <col min="12292" max="12292" width="2.625" style="114" customWidth="1"/>
    <col min="12293" max="12293" width="9.625" style="114" customWidth="1"/>
    <col min="12294" max="12294" width="2.625" style="114" customWidth="1"/>
    <col min="12295" max="12295" width="9.625" style="114" customWidth="1"/>
    <col min="12296" max="12296" width="2.625" style="114" customWidth="1"/>
    <col min="12297" max="12297" width="9.625" style="114" customWidth="1"/>
    <col min="12298" max="12298" width="2.625" style="114" customWidth="1"/>
    <col min="12299" max="12299" width="9.625" style="114" customWidth="1"/>
    <col min="12300" max="12300" width="2.625" style="114" customWidth="1"/>
    <col min="12301" max="12301" width="9.625" style="114" customWidth="1"/>
    <col min="12302" max="12302" width="2.625" style="114" customWidth="1"/>
    <col min="12303" max="12303" width="9.625" style="114" customWidth="1"/>
    <col min="12304" max="12304" width="2.625" style="114" customWidth="1"/>
    <col min="12305" max="12305" width="9.625" style="114" customWidth="1"/>
    <col min="12306" max="12306" width="2.625" style="114" customWidth="1"/>
    <col min="12307" max="12307" width="9.625" style="114" customWidth="1"/>
    <col min="12308" max="12308" width="3.5" style="114" customWidth="1"/>
    <col min="12309" max="12309" width="9.625" style="114" customWidth="1"/>
    <col min="12310" max="12310" width="2.875" style="114" customWidth="1"/>
    <col min="12311" max="12311" width="9.625" style="114" customWidth="1"/>
    <col min="12312" max="12312" width="3.875" style="114" customWidth="1"/>
    <col min="12313" max="12313" width="8.25" style="114" customWidth="1"/>
    <col min="12314" max="12314" width="6.875" style="114" customWidth="1"/>
    <col min="12315" max="12315" width="7.125" style="114" customWidth="1"/>
    <col min="12316" max="12316" width="8.875" style="114" customWidth="1"/>
    <col min="12317" max="12317" width="9.625" style="114" customWidth="1"/>
    <col min="12318" max="12318" width="2.625" style="114" customWidth="1"/>
    <col min="12319" max="12319" width="9.625" style="114" customWidth="1"/>
    <col min="12320" max="12320" width="2.625" style="114" customWidth="1"/>
    <col min="12321" max="12321" width="9.625" style="114" customWidth="1"/>
    <col min="12322" max="12322" width="2.625" style="114" customWidth="1"/>
    <col min="12323" max="12544" width="9.625" style="114"/>
    <col min="12545" max="12545" width="2.625" style="114" customWidth="1"/>
    <col min="12546" max="12546" width="5" style="114" customWidth="1"/>
    <col min="12547" max="12547" width="20.625" style="114" customWidth="1"/>
    <col min="12548" max="12548" width="2.625" style="114" customWidth="1"/>
    <col min="12549" max="12549" width="9.625" style="114" customWidth="1"/>
    <col min="12550" max="12550" width="2.625" style="114" customWidth="1"/>
    <col min="12551" max="12551" width="9.625" style="114" customWidth="1"/>
    <col min="12552" max="12552" width="2.625" style="114" customWidth="1"/>
    <col min="12553" max="12553" width="9.625" style="114" customWidth="1"/>
    <col min="12554" max="12554" width="2.625" style="114" customWidth="1"/>
    <col min="12555" max="12555" width="9.625" style="114" customWidth="1"/>
    <col min="12556" max="12556" width="2.625" style="114" customWidth="1"/>
    <col min="12557" max="12557" width="9.625" style="114" customWidth="1"/>
    <col min="12558" max="12558" width="2.625" style="114" customWidth="1"/>
    <col min="12559" max="12559" width="9.625" style="114" customWidth="1"/>
    <col min="12560" max="12560" width="2.625" style="114" customWidth="1"/>
    <col min="12561" max="12561" width="9.625" style="114" customWidth="1"/>
    <col min="12562" max="12562" width="2.625" style="114" customWidth="1"/>
    <col min="12563" max="12563" width="9.625" style="114" customWidth="1"/>
    <col min="12564" max="12564" width="3.5" style="114" customWidth="1"/>
    <col min="12565" max="12565" width="9.625" style="114" customWidth="1"/>
    <col min="12566" max="12566" width="2.875" style="114" customWidth="1"/>
    <col min="12567" max="12567" width="9.625" style="114" customWidth="1"/>
    <col min="12568" max="12568" width="3.875" style="114" customWidth="1"/>
    <col min="12569" max="12569" width="8.25" style="114" customWidth="1"/>
    <col min="12570" max="12570" width="6.875" style="114" customWidth="1"/>
    <col min="12571" max="12571" width="7.125" style="114" customWidth="1"/>
    <col min="12572" max="12572" width="8.875" style="114" customWidth="1"/>
    <col min="12573" max="12573" width="9.625" style="114" customWidth="1"/>
    <col min="12574" max="12574" width="2.625" style="114" customWidth="1"/>
    <col min="12575" max="12575" width="9.625" style="114" customWidth="1"/>
    <col min="12576" max="12576" width="2.625" style="114" customWidth="1"/>
    <col min="12577" max="12577" width="9.625" style="114" customWidth="1"/>
    <col min="12578" max="12578" width="2.625" style="114" customWidth="1"/>
    <col min="12579" max="12800" width="9.625" style="114"/>
    <col min="12801" max="12801" width="2.625" style="114" customWidth="1"/>
    <col min="12802" max="12802" width="5" style="114" customWidth="1"/>
    <col min="12803" max="12803" width="20.625" style="114" customWidth="1"/>
    <col min="12804" max="12804" width="2.625" style="114" customWidth="1"/>
    <col min="12805" max="12805" width="9.625" style="114" customWidth="1"/>
    <col min="12806" max="12806" width="2.625" style="114" customWidth="1"/>
    <col min="12807" max="12807" width="9.625" style="114" customWidth="1"/>
    <col min="12808" max="12808" width="2.625" style="114" customWidth="1"/>
    <col min="12809" max="12809" width="9.625" style="114" customWidth="1"/>
    <col min="12810" max="12810" width="2.625" style="114" customWidth="1"/>
    <col min="12811" max="12811" width="9.625" style="114" customWidth="1"/>
    <col min="12812" max="12812" width="2.625" style="114" customWidth="1"/>
    <col min="12813" max="12813" width="9.625" style="114" customWidth="1"/>
    <col min="12814" max="12814" width="2.625" style="114" customWidth="1"/>
    <col min="12815" max="12815" width="9.625" style="114" customWidth="1"/>
    <col min="12816" max="12816" width="2.625" style="114" customWidth="1"/>
    <col min="12817" max="12817" width="9.625" style="114" customWidth="1"/>
    <col min="12818" max="12818" width="2.625" style="114" customWidth="1"/>
    <col min="12819" max="12819" width="9.625" style="114" customWidth="1"/>
    <col min="12820" max="12820" width="3.5" style="114" customWidth="1"/>
    <col min="12821" max="12821" width="9.625" style="114" customWidth="1"/>
    <col min="12822" max="12822" width="2.875" style="114" customWidth="1"/>
    <col min="12823" max="12823" width="9.625" style="114" customWidth="1"/>
    <col min="12824" max="12824" width="3.875" style="114" customWidth="1"/>
    <col min="12825" max="12825" width="8.25" style="114" customWidth="1"/>
    <col min="12826" max="12826" width="6.875" style="114" customWidth="1"/>
    <col min="12827" max="12827" width="7.125" style="114" customWidth="1"/>
    <col min="12828" max="12828" width="8.875" style="114" customWidth="1"/>
    <col min="12829" max="12829" width="9.625" style="114" customWidth="1"/>
    <col min="12830" max="12830" width="2.625" style="114" customWidth="1"/>
    <col min="12831" max="12831" width="9.625" style="114" customWidth="1"/>
    <col min="12832" max="12832" width="2.625" style="114" customWidth="1"/>
    <col min="12833" max="12833" width="9.625" style="114" customWidth="1"/>
    <col min="12834" max="12834" width="2.625" style="114" customWidth="1"/>
    <col min="12835" max="13056" width="9.625" style="114"/>
    <col min="13057" max="13057" width="2.625" style="114" customWidth="1"/>
    <col min="13058" max="13058" width="5" style="114" customWidth="1"/>
    <col min="13059" max="13059" width="20.625" style="114" customWidth="1"/>
    <col min="13060" max="13060" width="2.625" style="114" customWidth="1"/>
    <col min="13061" max="13061" width="9.625" style="114" customWidth="1"/>
    <col min="13062" max="13062" width="2.625" style="114" customWidth="1"/>
    <col min="13063" max="13063" width="9.625" style="114" customWidth="1"/>
    <col min="13064" max="13064" width="2.625" style="114" customWidth="1"/>
    <col min="13065" max="13065" width="9.625" style="114" customWidth="1"/>
    <col min="13066" max="13066" width="2.625" style="114" customWidth="1"/>
    <col min="13067" max="13067" width="9.625" style="114" customWidth="1"/>
    <col min="13068" max="13068" width="2.625" style="114" customWidth="1"/>
    <col min="13069" max="13069" width="9.625" style="114" customWidth="1"/>
    <col min="13070" max="13070" width="2.625" style="114" customWidth="1"/>
    <col min="13071" max="13071" width="9.625" style="114" customWidth="1"/>
    <col min="13072" max="13072" width="2.625" style="114" customWidth="1"/>
    <col min="13073" max="13073" width="9.625" style="114" customWidth="1"/>
    <col min="13074" max="13074" width="2.625" style="114" customWidth="1"/>
    <col min="13075" max="13075" width="9.625" style="114" customWidth="1"/>
    <col min="13076" max="13076" width="3.5" style="114" customWidth="1"/>
    <col min="13077" max="13077" width="9.625" style="114" customWidth="1"/>
    <col min="13078" max="13078" width="2.875" style="114" customWidth="1"/>
    <col min="13079" max="13079" width="9.625" style="114" customWidth="1"/>
    <col min="13080" max="13080" width="3.875" style="114" customWidth="1"/>
    <col min="13081" max="13081" width="8.25" style="114" customWidth="1"/>
    <col min="13082" max="13082" width="6.875" style="114" customWidth="1"/>
    <col min="13083" max="13083" width="7.125" style="114" customWidth="1"/>
    <col min="13084" max="13084" width="8.875" style="114" customWidth="1"/>
    <col min="13085" max="13085" width="9.625" style="114" customWidth="1"/>
    <col min="13086" max="13086" width="2.625" style="114" customWidth="1"/>
    <col min="13087" max="13087" width="9.625" style="114" customWidth="1"/>
    <col min="13088" max="13088" width="2.625" style="114" customWidth="1"/>
    <col min="13089" max="13089" width="9.625" style="114" customWidth="1"/>
    <col min="13090" max="13090" width="2.625" style="114" customWidth="1"/>
    <col min="13091" max="13312" width="9.625" style="114"/>
    <col min="13313" max="13313" width="2.625" style="114" customWidth="1"/>
    <col min="13314" max="13314" width="5" style="114" customWidth="1"/>
    <col min="13315" max="13315" width="20.625" style="114" customWidth="1"/>
    <col min="13316" max="13316" width="2.625" style="114" customWidth="1"/>
    <col min="13317" max="13317" width="9.625" style="114" customWidth="1"/>
    <col min="13318" max="13318" width="2.625" style="114" customWidth="1"/>
    <col min="13319" max="13319" width="9.625" style="114" customWidth="1"/>
    <col min="13320" max="13320" width="2.625" style="114" customWidth="1"/>
    <col min="13321" max="13321" width="9.625" style="114" customWidth="1"/>
    <col min="13322" max="13322" width="2.625" style="114" customWidth="1"/>
    <col min="13323" max="13323" width="9.625" style="114" customWidth="1"/>
    <col min="13324" max="13324" width="2.625" style="114" customWidth="1"/>
    <col min="13325" max="13325" width="9.625" style="114" customWidth="1"/>
    <col min="13326" max="13326" width="2.625" style="114" customWidth="1"/>
    <col min="13327" max="13327" width="9.625" style="114" customWidth="1"/>
    <col min="13328" max="13328" width="2.625" style="114" customWidth="1"/>
    <col min="13329" max="13329" width="9.625" style="114" customWidth="1"/>
    <col min="13330" max="13330" width="2.625" style="114" customWidth="1"/>
    <col min="13331" max="13331" width="9.625" style="114" customWidth="1"/>
    <col min="13332" max="13332" width="3.5" style="114" customWidth="1"/>
    <col min="13333" max="13333" width="9.625" style="114" customWidth="1"/>
    <col min="13334" max="13334" width="2.875" style="114" customWidth="1"/>
    <col min="13335" max="13335" width="9.625" style="114" customWidth="1"/>
    <col min="13336" max="13336" width="3.875" style="114" customWidth="1"/>
    <col min="13337" max="13337" width="8.25" style="114" customWidth="1"/>
    <col min="13338" max="13338" width="6.875" style="114" customWidth="1"/>
    <col min="13339" max="13339" width="7.125" style="114" customWidth="1"/>
    <col min="13340" max="13340" width="8.875" style="114" customWidth="1"/>
    <col min="13341" max="13341" width="9.625" style="114" customWidth="1"/>
    <col min="13342" max="13342" width="2.625" style="114" customWidth="1"/>
    <col min="13343" max="13343" width="9.625" style="114" customWidth="1"/>
    <col min="13344" max="13344" width="2.625" style="114" customWidth="1"/>
    <col min="13345" max="13345" width="9.625" style="114" customWidth="1"/>
    <col min="13346" max="13346" width="2.625" style="114" customWidth="1"/>
    <col min="13347" max="13568" width="9.625" style="114"/>
    <col min="13569" max="13569" width="2.625" style="114" customWidth="1"/>
    <col min="13570" max="13570" width="5" style="114" customWidth="1"/>
    <col min="13571" max="13571" width="20.625" style="114" customWidth="1"/>
    <col min="13572" max="13572" width="2.625" style="114" customWidth="1"/>
    <col min="13573" max="13573" width="9.625" style="114" customWidth="1"/>
    <col min="13574" max="13574" width="2.625" style="114" customWidth="1"/>
    <col min="13575" max="13575" width="9.625" style="114" customWidth="1"/>
    <col min="13576" max="13576" width="2.625" style="114" customWidth="1"/>
    <col min="13577" max="13577" width="9.625" style="114" customWidth="1"/>
    <col min="13578" max="13578" width="2.625" style="114" customWidth="1"/>
    <col min="13579" max="13579" width="9.625" style="114" customWidth="1"/>
    <col min="13580" max="13580" width="2.625" style="114" customWidth="1"/>
    <col min="13581" max="13581" width="9.625" style="114" customWidth="1"/>
    <col min="13582" max="13582" width="2.625" style="114" customWidth="1"/>
    <col min="13583" max="13583" width="9.625" style="114" customWidth="1"/>
    <col min="13584" max="13584" width="2.625" style="114" customWidth="1"/>
    <col min="13585" max="13585" width="9.625" style="114" customWidth="1"/>
    <col min="13586" max="13586" width="2.625" style="114" customWidth="1"/>
    <col min="13587" max="13587" width="9.625" style="114" customWidth="1"/>
    <col min="13588" max="13588" width="3.5" style="114" customWidth="1"/>
    <col min="13589" max="13589" width="9.625" style="114" customWidth="1"/>
    <col min="13590" max="13590" width="2.875" style="114" customWidth="1"/>
    <col min="13591" max="13591" width="9.625" style="114" customWidth="1"/>
    <col min="13592" max="13592" width="3.875" style="114" customWidth="1"/>
    <col min="13593" max="13593" width="8.25" style="114" customWidth="1"/>
    <col min="13594" max="13594" width="6.875" style="114" customWidth="1"/>
    <col min="13595" max="13595" width="7.125" style="114" customWidth="1"/>
    <col min="13596" max="13596" width="8.875" style="114" customWidth="1"/>
    <col min="13597" max="13597" width="9.625" style="114" customWidth="1"/>
    <col min="13598" max="13598" width="2.625" style="114" customWidth="1"/>
    <col min="13599" max="13599" width="9.625" style="114" customWidth="1"/>
    <col min="13600" max="13600" width="2.625" style="114" customWidth="1"/>
    <col min="13601" max="13601" width="9.625" style="114" customWidth="1"/>
    <col min="13602" max="13602" width="2.625" style="114" customWidth="1"/>
    <col min="13603" max="13824" width="9.625" style="114"/>
    <col min="13825" max="13825" width="2.625" style="114" customWidth="1"/>
    <col min="13826" max="13826" width="5" style="114" customWidth="1"/>
    <col min="13827" max="13827" width="20.625" style="114" customWidth="1"/>
    <col min="13828" max="13828" width="2.625" style="114" customWidth="1"/>
    <col min="13829" max="13829" width="9.625" style="114" customWidth="1"/>
    <col min="13830" max="13830" width="2.625" style="114" customWidth="1"/>
    <col min="13831" max="13831" width="9.625" style="114" customWidth="1"/>
    <col min="13832" max="13832" width="2.625" style="114" customWidth="1"/>
    <col min="13833" max="13833" width="9.625" style="114" customWidth="1"/>
    <col min="13834" max="13834" width="2.625" style="114" customWidth="1"/>
    <col min="13835" max="13835" width="9.625" style="114" customWidth="1"/>
    <col min="13836" max="13836" width="2.625" style="114" customWidth="1"/>
    <col min="13837" max="13837" width="9.625" style="114" customWidth="1"/>
    <col min="13838" max="13838" width="2.625" style="114" customWidth="1"/>
    <col min="13839" max="13839" width="9.625" style="114" customWidth="1"/>
    <col min="13840" max="13840" width="2.625" style="114" customWidth="1"/>
    <col min="13841" max="13841" width="9.625" style="114" customWidth="1"/>
    <col min="13842" max="13842" width="2.625" style="114" customWidth="1"/>
    <col min="13843" max="13843" width="9.625" style="114" customWidth="1"/>
    <col min="13844" max="13844" width="3.5" style="114" customWidth="1"/>
    <col min="13845" max="13845" width="9.625" style="114" customWidth="1"/>
    <col min="13846" max="13846" width="2.875" style="114" customWidth="1"/>
    <col min="13847" max="13847" width="9.625" style="114" customWidth="1"/>
    <col min="13848" max="13848" width="3.875" style="114" customWidth="1"/>
    <col min="13849" max="13849" width="8.25" style="114" customWidth="1"/>
    <col min="13850" max="13850" width="6.875" style="114" customWidth="1"/>
    <col min="13851" max="13851" width="7.125" style="114" customWidth="1"/>
    <col min="13852" max="13852" width="8.875" style="114" customWidth="1"/>
    <col min="13853" max="13853" width="9.625" style="114" customWidth="1"/>
    <col min="13854" max="13854" width="2.625" style="114" customWidth="1"/>
    <col min="13855" max="13855" width="9.625" style="114" customWidth="1"/>
    <col min="13856" max="13856" width="2.625" style="114" customWidth="1"/>
    <col min="13857" max="13857" width="9.625" style="114" customWidth="1"/>
    <col min="13858" max="13858" width="2.625" style="114" customWidth="1"/>
    <col min="13859" max="14080" width="9.625" style="114"/>
    <col min="14081" max="14081" width="2.625" style="114" customWidth="1"/>
    <col min="14082" max="14082" width="5" style="114" customWidth="1"/>
    <col min="14083" max="14083" width="20.625" style="114" customWidth="1"/>
    <col min="14084" max="14084" width="2.625" style="114" customWidth="1"/>
    <col min="14085" max="14085" width="9.625" style="114" customWidth="1"/>
    <col min="14086" max="14086" width="2.625" style="114" customWidth="1"/>
    <col min="14087" max="14087" width="9.625" style="114" customWidth="1"/>
    <col min="14088" max="14088" width="2.625" style="114" customWidth="1"/>
    <col min="14089" max="14089" width="9.625" style="114" customWidth="1"/>
    <col min="14090" max="14090" width="2.625" style="114" customWidth="1"/>
    <col min="14091" max="14091" width="9.625" style="114" customWidth="1"/>
    <col min="14092" max="14092" width="2.625" style="114" customWidth="1"/>
    <col min="14093" max="14093" width="9.625" style="114" customWidth="1"/>
    <col min="14094" max="14094" width="2.625" style="114" customWidth="1"/>
    <col min="14095" max="14095" width="9.625" style="114" customWidth="1"/>
    <col min="14096" max="14096" width="2.625" style="114" customWidth="1"/>
    <col min="14097" max="14097" width="9.625" style="114" customWidth="1"/>
    <col min="14098" max="14098" width="2.625" style="114" customWidth="1"/>
    <col min="14099" max="14099" width="9.625" style="114" customWidth="1"/>
    <col min="14100" max="14100" width="3.5" style="114" customWidth="1"/>
    <col min="14101" max="14101" width="9.625" style="114" customWidth="1"/>
    <col min="14102" max="14102" width="2.875" style="114" customWidth="1"/>
    <col min="14103" max="14103" width="9.625" style="114" customWidth="1"/>
    <col min="14104" max="14104" width="3.875" style="114" customWidth="1"/>
    <col min="14105" max="14105" width="8.25" style="114" customWidth="1"/>
    <col min="14106" max="14106" width="6.875" style="114" customWidth="1"/>
    <col min="14107" max="14107" width="7.125" style="114" customWidth="1"/>
    <col min="14108" max="14108" width="8.875" style="114" customWidth="1"/>
    <col min="14109" max="14109" width="9.625" style="114" customWidth="1"/>
    <col min="14110" max="14110" width="2.625" style="114" customWidth="1"/>
    <col min="14111" max="14111" width="9.625" style="114" customWidth="1"/>
    <col min="14112" max="14112" width="2.625" style="114" customWidth="1"/>
    <col min="14113" max="14113" width="9.625" style="114" customWidth="1"/>
    <col min="14114" max="14114" width="2.625" style="114" customWidth="1"/>
    <col min="14115" max="14336" width="9.625" style="114"/>
    <col min="14337" max="14337" width="2.625" style="114" customWidth="1"/>
    <col min="14338" max="14338" width="5" style="114" customWidth="1"/>
    <col min="14339" max="14339" width="20.625" style="114" customWidth="1"/>
    <col min="14340" max="14340" width="2.625" style="114" customWidth="1"/>
    <col min="14341" max="14341" width="9.625" style="114" customWidth="1"/>
    <col min="14342" max="14342" width="2.625" style="114" customWidth="1"/>
    <col min="14343" max="14343" width="9.625" style="114" customWidth="1"/>
    <col min="14344" max="14344" width="2.625" style="114" customWidth="1"/>
    <col min="14345" max="14345" width="9.625" style="114" customWidth="1"/>
    <col min="14346" max="14346" width="2.625" style="114" customWidth="1"/>
    <col min="14347" max="14347" width="9.625" style="114" customWidth="1"/>
    <col min="14348" max="14348" width="2.625" style="114" customWidth="1"/>
    <col min="14349" max="14349" width="9.625" style="114" customWidth="1"/>
    <col min="14350" max="14350" width="2.625" style="114" customWidth="1"/>
    <col min="14351" max="14351" width="9.625" style="114" customWidth="1"/>
    <col min="14352" max="14352" width="2.625" style="114" customWidth="1"/>
    <col min="14353" max="14353" width="9.625" style="114" customWidth="1"/>
    <col min="14354" max="14354" width="2.625" style="114" customWidth="1"/>
    <col min="14355" max="14355" width="9.625" style="114" customWidth="1"/>
    <col min="14356" max="14356" width="3.5" style="114" customWidth="1"/>
    <col min="14357" max="14357" width="9.625" style="114" customWidth="1"/>
    <col min="14358" max="14358" width="2.875" style="114" customWidth="1"/>
    <col min="14359" max="14359" width="9.625" style="114" customWidth="1"/>
    <col min="14360" max="14360" width="3.875" style="114" customWidth="1"/>
    <col min="14361" max="14361" width="8.25" style="114" customWidth="1"/>
    <col min="14362" max="14362" width="6.875" style="114" customWidth="1"/>
    <col min="14363" max="14363" width="7.125" style="114" customWidth="1"/>
    <col min="14364" max="14364" width="8.875" style="114" customWidth="1"/>
    <col min="14365" max="14365" width="9.625" style="114" customWidth="1"/>
    <col min="14366" max="14366" width="2.625" style="114" customWidth="1"/>
    <col min="14367" max="14367" width="9.625" style="114" customWidth="1"/>
    <col min="14368" max="14368" width="2.625" style="114" customWidth="1"/>
    <col min="14369" max="14369" width="9.625" style="114" customWidth="1"/>
    <col min="14370" max="14370" width="2.625" style="114" customWidth="1"/>
    <col min="14371" max="14592" width="9.625" style="114"/>
    <col min="14593" max="14593" width="2.625" style="114" customWidth="1"/>
    <col min="14594" max="14594" width="5" style="114" customWidth="1"/>
    <col min="14595" max="14595" width="20.625" style="114" customWidth="1"/>
    <col min="14596" max="14596" width="2.625" style="114" customWidth="1"/>
    <col min="14597" max="14597" width="9.625" style="114" customWidth="1"/>
    <col min="14598" max="14598" width="2.625" style="114" customWidth="1"/>
    <col min="14599" max="14599" width="9.625" style="114" customWidth="1"/>
    <col min="14600" max="14600" width="2.625" style="114" customWidth="1"/>
    <col min="14601" max="14601" width="9.625" style="114" customWidth="1"/>
    <col min="14602" max="14602" width="2.625" style="114" customWidth="1"/>
    <col min="14603" max="14603" width="9.625" style="114" customWidth="1"/>
    <col min="14604" max="14604" width="2.625" style="114" customWidth="1"/>
    <col min="14605" max="14605" width="9.625" style="114" customWidth="1"/>
    <col min="14606" max="14606" width="2.625" style="114" customWidth="1"/>
    <col min="14607" max="14607" width="9.625" style="114" customWidth="1"/>
    <col min="14608" max="14608" width="2.625" style="114" customWidth="1"/>
    <col min="14609" max="14609" width="9.625" style="114" customWidth="1"/>
    <col min="14610" max="14610" width="2.625" style="114" customWidth="1"/>
    <col min="14611" max="14611" width="9.625" style="114" customWidth="1"/>
    <col min="14612" max="14612" width="3.5" style="114" customWidth="1"/>
    <col min="14613" max="14613" width="9.625" style="114" customWidth="1"/>
    <col min="14614" max="14614" width="2.875" style="114" customWidth="1"/>
    <col min="14615" max="14615" width="9.625" style="114" customWidth="1"/>
    <col min="14616" max="14616" width="3.875" style="114" customWidth="1"/>
    <col min="14617" max="14617" width="8.25" style="114" customWidth="1"/>
    <col min="14618" max="14618" width="6.875" style="114" customWidth="1"/>
    <col min="14619" max="14619" width="7.125" style="114" customWidth="1"/>
    <col min="14620" max="14620" width="8.875" style="114" customWidth="1"/>
    <col min="14621" max="14621" width="9.625" style="114" customWidth="1"/>
    <col min="14622" max="14622" width="2.625" style="114" customWidth="1"/>
    <col min="14623" max="14623" width="9.625" style="114" customWidth="1"/>
    <col min="14624" max="14624" width="2.625" style="114" customWidth="1"/>
    <col min="14625" max="14625" width="9.625" style="114" customWidth="1"/>
    <col min="14626" max="14626" width="2.625" style="114" customWidth="1"/>
    <col min="14627" max="14848" width="9.625" style="114"/>
    <col min="14849" max="14849" width="2.625" style="114" customWidth="1"/>
    <col min="14850" max="14850" width="5" style="114" customWidth="1"/>
    <col min="14851" max="14851" width="20.625" style="114" customWidth="1"/>
    <col min="14852" max="14852" width="2.625" style="114" customWidth="1"/>
    <col min="14853" max="14853" width="9.625" style="114" customWidth="1"/>
    <col min="14854" max="14854" width="2.625" style="114" customWidth="1"/>
    <col min="14855" max="14855" width="9.625" style="114" customWidth="1"/>
    <col min="14856" max="14856" width="2.625" style="114" customWidth="1"/>
    <col min="14857" max="14857" width="9.625" style="114" customWidth="1"/>
    <col min="14858" max="14858" width="2.625" style="114" customWidth="1"/>
    <col min="14859" max="14859" width="9.625" style="114" customWidth="1"/>
    <col min="14860" max="14860" width="2.625" style="114" customWidth="1"/>
    <col min="14861" max="14861" width="9.625" style="114" customWidth="1"/>
    <col min="14862" max="14862" width="2.625" style="114" customWidth="1"/>
    <col min="14863" max="14863" width="9.625" style="114" customWidth="1"/>
    <col min="14864" max="14864" width="2.625" style="114" customWidth="1"/>
    <col min="14865" max="14865" width="9.625" style="114" customWidth="1"/>
    <col min="14866" max="14866" width="2.625" style="114" customWidth="1"/>
    <col min="14867" max="14867" width="9.625" style="114" customWidth="1"/>
    <col min="14868" max="14868" width="3.5" style="114" customWidth="1"/>
    <col min="14869" max="14869" width="9.625" style="114" customWidth="1"/>
    <col min="14870" max="14870" width="2.875" style="114" customWidth="1"/>
    <col min="14871" max="14871" width="9.625" style="114" customWidth="1"/>
    <col min="14872" max="14872" width="3.875" style="114" customWidth="1"/>
    <col min="14873" max="14873" width="8.25" style="114" customWidth="1"/>
    <col min="14874" max="14874" width="6.875" style="114" customWidth="1"/>
    <col min="14875" max="14875" width="7.125" style="114" customWidth="1"/>
    <col min="14876" max="14876" width="8.875" style="114" customWidth="1"/>
    <col min="14877" max="14877" width="9.625" style="114" customWidth="1"/>
    <col min="14878" max="14878" width="2.625" style="114" customWidth="1"/>
    <col min="14879" max="14879" width="9.625" style="114" customWidth="1"/>
    <col min="14880" max="14880" width="2.625" style="114" customWidth="1"/>
    <col min="14881" max="14881" width="9.625" style="114" customWidth="1"/>
    <col min="14882" max="14882" width="2.625" style="114" customWidth="1"/>
    <col min="14883" max="15104" width="9.625" style="114"/>
    <col min="15105" max="15105" width="2.625" style="114" customWidth="1"/>
    <col min="15106" max="15106" width="5" style="114" customWidth="1"/>
    <col min="15107" max="15107" width="20.625" style="114" customWidth="1"/>
    <col min="15108" max="15108" width="2.625" style="114" customWidth="1"/>
    <col min="15109" max="15109" width="9.625" style="114" customWidth="1"/>
    <col min="15110" max="15110" width="2.625" style="114" customWidth="1"/>
    <col min="15111" max="15111" width="9.625" style="114" customWidth="1"/>
    <col min="15112" max="15112" width="2.625" style="114" customWidth="1"/>
    <col min="15113" max="15113" width="9.625" style="114" customWidth="1"/>
    <col min="15114" max="15114" width="2.625" style="114" customWidth="1"/>
    <col min="15115" max="15115" width="9.625" style="114" customWidth="1"/>
    <col min="15116" max="15116" width="2.625" style="114" customWidth="1"/>
    <col min="15117" max="15117" width="9.625" style="114" customWidth="1"/>
    <col min="15118" max="15118" width="2.625" style="114" customWidth="1"/>
    <col min="15119" max="15119" width="9.625" style="114" customWidth="1"/>
    <col min="15120" max="15120" width="2.625" style="114" customWidth="1"/>
    <col min="15121" max="15121" width="9.625" style="114" customWidth="1"/>
    <col min="15122" max="15122" width="2.625" style="114" customWidth="1"/>
    <col min="15123" max="15123" width="9.625" style="114" customWidth="1"/>
    <col min="15124" max="15124" width="3.5" style="114" customWidth="1"/>
    <col min="15125" max="15125" width="9.625" style="114" customWidth="1"/>
    <col min="15126" max="15126" width="2.875" style="114" customWidth="1"/>
    <col min="15127" max="15127" width="9.625" style="114" customWidth="1"/>
    <col min="15128" max="15128" width="3.875" style="114" customWidth="1"/>
    <col min="15129" max="15129" width="8.25" style="114" customWidth="1"/>
    <col min="15130" max="15130" width="6.875" style="114" customWidth="1"/>
    <col min="15131" max="15131" width="7.125" style="114" customWidth="1"/>
    <col min="15132" max="15132" width="8.875" style="114" customWidth="1"/>
    <col min="15133" max="15133" width="9.625" style="114" customWidth="1"/>
    <col min="15134" max="15134" width="2.625" style="114" customWidth="1"/>
    <col min="15135" max="15135" width="9.625" style="114" customWidth="1"/>
    <col min="15136" max="15136" width="2.625" style="114" customWidth="1"/>
    <col min="15137" max="15137" width="9.625" style="114" customWidth="1"/>
    <col min="15138" max="15138" width="2.625" style="114" customWidth="1"/>
    <col min="15139" max="15360" width="9.625" style="114"/>
    <col min="15361" max="15361" width="2.625" style="114" customWidth="1"/>
    <col min="15362" max="15362" width="5" style="114" customWidth="1"/>
    <col min="15363" max="15363" width="20.625" style="114" customWidth="1"/>
    <col min="15364" max="15364" width="2.625" style="114" customWidth="1"/>
    <col min="15365" max="15365" width="9.625" style="114" customWidth="1"/>
    <col min="15366" max="15366" width="2.625" style="114" customWidth="1"/>
    <col min="15367" max="15367" width="9.625" style="114" customWidth="1"/>
    <col min="15368" max="15368" width="2.625" style="114" customWidth="1"/>
    <col min="15369" max="15369" width="9.625" style="114" customWidth="1"/>
    <col min="15370" max="15370" width="2.625" style="114" customWidth="1"/>
    <col min="15371" max="15371" width="9.625" style="114" customWidth="1"/>
    <col min="15372" max="15372" width="2.625" style="114" customWidth="1"/>
    <col min="15373" max="15373" width="9.625" style="114" customWidth="1"/>
    <col min="15374" max="15374" width="2.625" style="114" customWidth="1"/>
    <col min="15375" max="15375" width="9.625" style="114" customWidth="1"/>
    <col min="15376" max="15376" width="2.625" style="114" customWidth="1"/>
    <col min="15377" max="15377" width="9.625" style="114" customWidth="1"/>
    <col min="15378" max="15378" width="2.625" style="114" customWidth="1"/>
    <col min="15379" max="15379" width="9.625" style="114" customWidth="1"/>
    <col min="15380" max="15380" width="3.5" style="114" customWidth="1"/>
    <col min="15381" max="15381" width="9.625" style="114" customWidth="1"/>
    <col min="15382" max="15382" width="2.875" style="114" customWidth="1"/>
    <col min="15383" max="15383" width="9.625" style="114" customWidth="1"/>
    <col min="15384" max="15384" width="3.875" style="114" customWidth="1"/>
    <col min="15385" max="15385" width="8.25" style="114" customWidth="1"/>
    <col min="15386" max="15386" width="6.875" style="114" customWidth="1"/>
    <col min="15387" max="15387" width="7.125" style="114" customWidth="1"/>
    <col min="15388" max="15388" width="8.875" style="114" customWidth="1"/>
    <col min="15389" max="15389" width="9.625" style="114" customWidth="1"/>
    <col min="15390" max="15390" width="2.625" style="114" customWidth="1"/>
    <col min="15391" max="15391" width="9.625" style="114" customWidth="1"/>
    <col min="15392" max="15392" width="2.625" style="114" customWidth="1"/>
    <col min="15393" max="15393" width="9.625" style="114" customWidth="1"/>
    <col min="15394" max="15394" width="2.625" style="114" customWidth="1"/>
    <col min="15395" max="15616" width="9.625" style="114"/>
    <col min="15617" max="15617" width="2.625" style="114" customWidth="1"/>
    <col min="15618" max="15618" width="5" style="114" customWidth="1"/>
    <col min="15619" max="15619" width="20.625" style="114" customWidth="1"/>
    <col min="15620" max="15620" width="2.625" style="114" customWidth="1"/>
    <col min="15621" max="15621" width="9.625" style="114" customWidth="1"/>
    <col min="15622" max="15622" width="2.625" style="114" customWidth="1"/>
    <col min="15623" max="15623" width="9.625" style="114" customWidth="1"/>
    <col min="15624" max="15624" width="2.625" style="114" customWidth="1"/>
    <col min="15625" max="15625" width="9.625" style="114" customWidth="1"/>
    <col min="15626" max="15626" width="2.625" style="114" customWidth="1"/>
    <col min="15627" max="15627" width="9.625" style="114" customWidth="1"/>
    <col min="15628" max="15628" width="2.625" style="114" customWidth="1"/>
    <col min="15629" max="15629" width="9.625" style="114" customWidth="1"/>
    <col min="15630" max="15630" width="2.625" style="114" customWidth="1"/>
    <col min="15631" max="15631" width="9.625" style="114" customWidth="1"/>
    <col min="15632" max="15632" width="2.625" style="114" customWidth="1"/>
    <col min="15633" max="15633" width="9.625" style="114" customWidth="1"/>
    <col min="15634" max="15634" width="2.625" style="114" customWidth="1"/>
    <col min="15635" max="15635" width="9.625" style="114" customWidth="1"/>
    <col min="15636" max="15636" width="3.5" style="114" customWidth="1"/>
    <col min="15637" max="15637" width="9.625" style="114" customWidth="1"/>
    <col min="15638" max="15638" width="2.875" style="114" customWidth="1"/>
    <col min="15639" max="15639" width="9.625" style="114" customWidth="1"/>
    <col min="15640" max="15640" width="3.875" style="114" customWidth="1"/>
    <col min="15641" max="15641" width="8.25" style="114" customWidth="1"/>
    <col min="15642" max="15642" width="6.875" style="114" customWidth="1"/>
    <col min="15643" max="15643" width="7.125" style="114" customWidth="1"/>
    <col min="15644" max="15644" width="8.875" style="114" customWidth="1"/>
    <col min="15645" max="15645" width="9.625" style="114" customWidth="1"/>
    <col min="15646" max="15646" width="2.625" style="114" customWidth="1"/>
    <col min="15647" max="15647" width="9.625" style="114" customWidth="1"/>
    <col min="15648" max="15648" width="2.625" style="114" customWidth="1"/>
    <col min="15649" max="15649" width="9.625" style="114" customWidth="1"/>
    <col min="15650" max="15650" width="2.625" style="114" customWidth="1"/>
    <col min="15651" max="15872" width="9.625" style="114"/>
    <col min="15873" max="15873" width="2.625" style="114" customWidth="1"/>
    <col min="15874" max="15874" width="5" style="114" customWidth="1"/>
    <col min="15875" max="15875" width="20.625" style="114" customWidth="1"/>
    <col min="15876" max="15876" width="2.625" style="114" customWidth="1"/>
    <col min="15877" max="15877" width="9.625" style="114" customWidth="1"/>
    <col min="15878" max="15878" width="2.625" style="114" customWidth="1"/>
    <col min="15879" max="15879" width="9.625" style="114" customWidth="1"/>
    <col min="15880" max="15880" width="2.625" style="114" customWidth="1"/>
    <col min="15881" max="15881" width="9.625" style="114" customWidth="1"/>
    <col min="15882" max="15882" width="2.625" style="114" customWidth="1"/>
    <col min="15883" max="15883" width="9.625" style="114" customWidth="1"/>
    <col min="15884" max="15884" width="2.625" style="114" customWidth="1"/>
    <col min="15885" max="15885" width="9.625" style="114" customWidth="1"/>
    <col min="15886" max="15886" width="2.625" style="114" customWidth="1"/>
    <col min="15887" max="15887" width="9.625" style="114" customWidth="1"/>
    <col min="15888" max="15888" width="2.625" style="114" customWidth="1"/>
    <col min="15889" max="15889" width="9.625" style="114" customWidth="1"/>
    <col min="15890" max="15890" width="2.625" style="114" customWidth="1"/>
    <col min="15891" max="15891" width="9.625" style="114" customWidth="1"/>
    <col min="15892" max="15892" width="3.5" style="114" customWidth="1"/>
    <col min="15893" max="15893" width="9.625" style="114" customWidth="1"/>
    <col min="15894" max="15894" width="2.875" style="114" customWidth="1"/>
    <col min="15895" max="15895" width="9.625" style="114" customWidth="1"/>
    <col min="15896" max="15896" width="3.875" style="114" customWidth="1"/>
    <col min="15897" max="15897" width="8.25" style="114" customWidth="1"/>
    <col min="15898" max="15898" width="6.875" style="114" customWidth="1"/>
    <col min="15899" max="15899" width="7.125" style="114" customWidth="1"/>
    <col min="15900" max="15900" width="8.875" style="114" customWidth="1"/>
    <col min="15901" max="15901" width="9.625" style="114" customWidth="1"/>
    <col min="15902" max="15902" width="2.625" style="114" customWidth="1"/>
    <col min="15903" max="15903" width="9.625" style="114" customWidth="1"/>
    <col min="15904" max="15904" width="2.625" style="114" customWidth="1"/>
    <col min="15905" max="15905" width="9.625" style="114" customWidth="1"/>
    <col min="15906" max="15906" width="2.625" style="114" customWidth="1"/>
    <col min="15907" max="16128" width="9.625" style="114"/>
    <col min="16129" max="16129" width="2.625" style="114" customWidth="1"/>
    <col min="16130" max="16130" width="5" style="114" customWidth="1"/>
    <col min="16131" max="16131" width="20.625" style="114" customWidth="1"/>
    <col min="16132" max="16132" width="2.625" style="114" customWidth="1"/>
    <col min="16133" max="16133" width="9.625" style="114" customWidth="1"/>
    <col min="16134" max="16134" width="2.625" style="114" customWidth="1"/>
    <col min="16135" max="16135" width="9.625" style="114" customWidth="1"/>
    <col min="16136" max="16136" width="2.625" style="114" customWidth="1"/>
    <col min="16137" max="16137" width="9.625" style="114" customWidth="1"/>
    <col min="16138" max="16138" width="2.625" style="114" customWidth="1"/>
    <col min="16139" max="16139" width="9.625" style="114" customWidth="1"/>
    <col min="16140" max="16140" width="2.625" style="114" customWidth="1"/>
    <col min="16141" max="16141" width="9.625" style="114" customWidth="1"/>
    <col min="16142" max="16142" width="2.625" style="114" customWidth="1"/>
    <col min="16143" max="16143" width="9.625" style="114" customWidth="1"/>
    <col min="16144" max="16144" width="2.625" style="114" customWidth="1"/>
    <col min="16145" max="16145" width="9.625" style="114" customWidth="1"/>
    <col min="16146" max="16146" width="2.625" style="114" customWidth="1"/>
    <col min="16147" max="16147" width="9.625" style="114" customWidth="1"/>
    <col min="16148" max="16148" width="3.5" style="114" customWidth="1"/>
    <col min="16149" max="16149" width="9.625" style="114" customWidth="1"/>
    <col min="16150" max="16150" width="2.875" style="114" customWidth="1"/>
    <col min="16151" max="16151" width="9.625" style="114" customWidth="1"/>
    <col min="16152" max="16152" width="3.875" style="114" customWidth="1"/>
    <col min="16153" max="16153" width="8.25" style="114" customWidth="1"/>
    <col min="16154" max="16154" width="6.875" style="114" customWidth="1"/>
    <col min="16155" max="16155" width="7.125" style="114" customWidth="1"/>
    <col min="16156" max="16156" width="8.875" style="114" customWidth="1"/>
    <col min="16157" max="16157" width="9.625" style="114" customWidth="1"/>
    <col min="16158" max="16158" width="2.625" style="114" customWidth="1"/>
    <col min="16159" max="16159" width="9.625" style="114" customWidth="1"/>
    <col min="16160" max="16160" width="2.625" style="114" customWidth="1"/>
    <col min="16161" max="16161" width="9.625" style="114" customWidth="1"/>
    <col min="16162" max="16162" width="2.625" style="114" customWidth="1"/>
    <col min="16163" max="16384" width="9.625" style="114"/>
  </cols>
  <sheetData>
    <row r="1" spans="1:39" ht="22.5" customHeight="1" x14ac:dyDescent="0.25">
      <c r="A1" s="429" t="s">
        <v>344</v>
      </c>
      <c r="B1" s="429"/>
      <c r="C1" s="429"/>
      <c r="D1" s="429"/>
      <c r="E1" s="429"/>
      <c r="F1" s="429"/>
    </row>
    <row r="2" spans="1:39" s="20" customFormat="1" ht="18" customHeight="1" x14ac:dyDescent="0.25">
      <c r="A2" s="431" t="s">
        <v>345</v>
      </c>
      <c r="B2" s="431"/>
      <c r="C2" s="431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346</v>
      </c>
      <c r="AG2" s="433">
        <f ca="1">TODAY()</f>
        <v>43727</v>
      </c>
      <c r="AH2" s="433"/>
      <c r="AI2" s="433"/>
    </row>
    <row r="3" spans="1:39" s="20" customFormat="1" ht="18" customHeight="1" x14ac:dyDescent="0.25">
      <c r="A3" s="431" t="s">
        <v>44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</row>
    <row r="4" spans="1:39" s="20" customFormat="1" ht="18" customHeight="1" x14ac:dyDescent="0.25">
      <c r="A4" s="21" t="s">
        <v>347</v>
      </c>
      <c r="B4" s="22"/>
      <c r="C4" s="22"/>
      <c r="D4" s="23" t="s">
        <v>125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25">
      <c r="A5" s="18" t="s">
        <v>348</v>
      </c>
      <c r="D5" s="430">
        <v>42248</v>
      </c>
      <c r="E5" s="430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15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25">
      <c r="A7" s="2"/>
      <c r="B7" s="34" t="s">
        <v>349</v>
      </c>
      <c r="C7" s="35" t="s">
        <v>350</v>
      </c>
      <c r="E7" s="17"/>
      <c r="F7" s="17"/>
      <c r="G7" s="33"/>
      <c r="H7" s="33"/>
    </row>
    <row r="8" spans="1:39" s="36" customFormat="1" ht="12" customHeight="1" x14ac:dyDescent="0.15">
      <c r="E8" s="434" t="s">
        <v>204</v>
      </c>
      <c r="F8" s="434"/>
      <c r="G8" s="434"/>
      <c r="H8" s="434"/>
      <c r="I8" s="434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203</v>
      </c>
      <c r="AD8" s="38"/>
      <c r="AE8" s="38" t="s">
        <v>201</v>
      </c>
      <c r="AF8" s="38"/>
      <c r="AG8" s="39" t="s">
        <v>351</v>
      </c>
    </row>
    <row r="9" spans="1:39" s="36" customFormat="1" ht="12" customHeight="1" x14ac:dyDescent="0.15">
      <c r="E9" s="38" t="s">
        <v>352</v>
      </c>
      <c r="F9" s="40" t="s">
        <v>353</v>
      </c>
      <c r="G9" s="38" t="s">
        <v>354</v>
      </c>
      <c r="H9" s="40" t="s">
        <v>355</v>
      </c>
      <c r="I9" s="41" t="s">
        <v>356</v>
      </c>
      <c r="J9" s="41"/>
      <c r="K9" s="435" t="s">
        <v>483</v>
      </c>
      <c r="L9" s="435"/>
      <c r="M9" s="435"/>
      <c r="N9" s="37"/>
      <c r="O9" s="435" t="s">
        <v>357</v>
      </c>
      <c r="P9" s="435"/>
      <c r="Q9" s="435"/>
      <c r="R9" s="435"/>
      <c r="S9" s="435"/>
      <c r="T9" s="157"/>
      <c r="U9" s="436" t="s">
        <v>484</v>
      </c>
      <c r="V9" s="436"/>
      <c r="W9" s="436"/>
      <c r="X9" s="436"/>
      <c r="Y9" s="436"/>
      <c r="Z9" s="436"/>
      <c r="AA9" s="436"/>
      <c r="AB9" s="37"/>
      <c r="AC9" s="38"/>
      <c r="AD9" s="38"/>
      <c r="AE9" s="38"/>
      <c r="AF9" s="38"/>
      <c r="AG9" s="39" t="s">
        <v>358</v>
      </c>
    </row>
    <row r="10" spans="1:39" s="36" customFormat="1" ht="12" customHeight="1" x14ac:dyDescent="0.15">
      <c r="E10" s="38" t="s">
        <v>359</v>
      </c>
      <c r="F10" s="42"/>
      <c r="G10" s="38" t="s">
        <v>360</v>
      </c>
      <c r="H10" s="42"/>
      <c r="I10" s="41" t="s">
        <v>361</v>
      </c>
      <c r="J10" s="41"/>
      <c r="K10" s="43" t="s">
        <v>362</v>
      </c>
      <c r="L10" s="43"/>
      <c r="M10" s="43" t="s">
        <v>363</v>
      </c>
      <c r="N10" s="37"/>
      <c r="O10" s="438" t="s">
        <v>485</v>
      </c>
      <c r="P10" s="43"/>
      <c r="Q10" s="43" t="s">
        <v>486</v>
      </c>
      <c r="R10" s="43"/>
      <c r="S10" s="43" t="s">
        <v>487</v>
      </c>
      <c r="T10" s="43"/>
      <c r="U10" s="437"/>
      <c r="V10" s="437"/>
      <c r="W10" s="437"/>
      <c r="X10" s="437"/>
      <c r="Y10" s="437"/>
      <c r="Z10" s="437"/>
      <c r="AA10" s="437"/>
      <c r="AB10" s="157"/>
      <c r="AC10" s="38"/>
      <c r="AD10" s="38"/>
      <c r="AE10" s="38"/>
      <c r="AF10" s="38"/>
      <c r="AG10" s="39"/>
    </row>
    <row r="11" spans="1:39" s="36" customFormat="1" ht="12" customHeight="1" x14ac:dyDescent="0.15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39"/>
      <c r="P11" s="43"/>
      <c r="Q11" s="43"/>
      <c r="R11" s="43"/>
      <c r="S11" s="43"/>
      <c r="T11" s="43"/>
      <c r="U11" s="440" t="s">
        <v>488</v>
      </c>
      <c r="V11" s="43"/>
      <c r="W11" s="440" t="s">
        <v>489</v>
      </c>
      <c r="X11" s="43"/>
      <c r="Y11" s="442" t="s">
        <v>490</v>
      </c>
      <c r="Z11" s="158"/>
      <c r="AA11" s="443" t="s">
        <v>491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15">
      <c r="E12" s="38" t="s">
        <v>364</v>
      </c>
      <c r="F12" s="38"/>
      <c r="G12" s="38"/>
      <c r="H12" s="38"/>
      <c r="I12" s="44"/>
      <c r="J12" s="44"/>
      <c r="K12" s="45" t="s">
        <v>202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39"/>
      <c r="V12" s="45"/>
      <c r="W12" s="441"/>
      <c r="X12" s="45"/>
      <c r="Y12" s="442"/>
      <c r="Z12" s="158"/>
      <c r="AA12" s="442"/>
      <c r="AB12" s="158"/>
      <c r="AC12" s="38"/>
      <c r="AD12" s="38"/>
      <c r="AE12" s="38"/>
      <c r="AF12" s="38"/>
      <c r="AG12" s="46"/>
    </row>
    <row r="13" spans="1:39" s="36" customFormat="1" ht="12" customHeight="1" x14ac:dyDescent="0.15">
      <c r="B13" s="47" t="s">
        <v>137</v>
      </c>
      <c r="D13" s="48"/>
      <c r="E13" s="49" t="s">
        <v>136</v>
      </c>
      <c r="F13" s="50"/>
      <c r="G13" s="49" t="s">
        <v>127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492</v>
      </c>
      <c r="V13" s="49"/>
      <c r="W13" s="49" t="s">
        <v>493</v>
      </c>
      <c r="X13" s="49"/>
      <c r="Y13" s="159" t="s">
        <v>494</v>
      </c>
      <c r="Z13" s="159"/>
      <c r="AA13" s="159" t="s">
        <v>495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15">
      <c r="D14" s="53"/>
      <c r="E14" s="54" t="s">
        <v>381</v>
      </c>
      <c r="F14" s="53"/>
      <c r="G14" s="113" t="s">
        <v>382</v>
      </c>
      <c r="H14" s="53"/>
      <c r="I14" s="54" t="s">
        <v>383</v>
      </c>
      <c r="J14" s="54"/>
      <c r="K14" s="54" t="s">
        <v>130</v>
      </c>
      <c r="L14" s="53"/>
      <c r="M14" s="54" t="s">
        <v>131</v>
      </c>
      <c r="N14" s="53"/>
      <c r="O14" s="54" t="s">
        <v>384</v>
      </c>
      <c r="P14" s="53"/>
      <c r="Q14" s="54" t="s">
        <v>128</v>
      </c>
      <c r="R14" s="53"/>
      <c r="S14" s="54" t="s">
        <v>129</v>
      </c>
      <c r="T14" s="54"/>
      <c r="U14" s="160" t="s">
        <v>496</v>
      </c>
      <c r="V14" s="54"/>
      <c r="W14" s="160" t="s">
        <v>497</v>
      </c>
      <c r="X14" s="54"/>
      <c r="Y14" s="160" t="s">
        <v>498</v>
      </c>
      <c r="Z14" s="161"/>
      <c r="AA14" s="160" t="s">
        <v>499</v>
      </c>
      <c r="AB14" s="53"/>
      <c r="AC14" s="54" t="s">
        <v>132</v>
      </c>
      <c r="AD14" s="53"/>
      <c r="AE14" s="54" t="s">
        <v>133</v>
      </c>
      <c r="AF14" s="53"/>
      <c r="AG14" s="54" t="s">
        <v>134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15">
      <c r="B15" s="56"/>
      <c r="C15" s="57" t="s">
        <v>365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15">
      <c r="B16" s="56"/>
      <c r="C16" s="57" t="s">
        <v>121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15">
      <c r="B17" s="57" t="s">
        <v>138</v>
      </c>
      <c r="C17" s="48" t="s">
        <v>205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15">
      <c r="B18" s="57" t="s">
        <v>139</v>
      </c>
      <c r="C18" s="48" t="s">
        <v>211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15">
      <c r="B19" s="57" t="s">
        <v>140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15">
      <c r="B20" s="57" t="s">
        <v>186</v>
      </c>
      <c r="C20" s="48" t="s">
        <v>222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15">
      <c r="B21" s="57" t="s">
        <v>141</v>
      </c>
      <c r="C21" s="48" t="s">
        <v>224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15">
      <c r="B22" s="57" t="s">
        <v>188</v>
      </c>
      <c r="C22" s="48" t="s">
        <v>228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15">
      <c r="B23" s="57" t="s">
        <v>142</v>
      </c>
      <c r="C23" s="48" t="s">
        <v>231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15">
      <c r="B24" s="57" t="s">
        <v>143</v>
      </c>
      <c r="C24" s="48" t="s">
        <v>254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15">
      <c r="B25" s="57" t="s">
        <v>144</v>
      </c>
      <c r="C25" s="48" t="s">
        <v>246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15">
      <c r="B26" s="57" t="s">
        <v>145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15">
      <c r="B27" s="57" t="s">
        <v>146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15">
      <c r="B28" s="57" t="s">
        <v>147</v>
      </c>
      <c r="C28" s="48" t="s">
        <v>251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15">
      <c r="B29" s="57" t="s">
        <v>148</v>
      </c>
      <c r="C29" s="48" t="s">
        <v>258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15">
      <c r="B30" s="57" t="s">
        <v>190</v>
      </c>
      <c r="C30" s="48" t="s">
        <v>237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15">
      <c r="B31" s="57" t="s">
        <v>149</v>
      </c>
      <c r="C31" s="48" t="s">
        <v>266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15">
      <c r="B32" s="57" t="s">
        <v>191</v>
      </c>
      <c r="C32" s="48" t="s">
        <v>235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15">
      <c r="B33" s="57" t="s">
        <v>150</v>
      </c>
      <c r="C33" s="48" t="s">
        <v>236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15">
      <c r="B34" s="57" t="s">
        <v>192</v>
      </c>
      <c r="C34" s="48" t="s">
        <v>242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15">
      <c r="B35" s="57" t="s">
        <v>151</v>
      </c>
      <c r="C35" s="48" t="s">
        <v>260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15">
      <c r="B36" s="57" t="s">
        <v>152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15">
      <c r="B37" s="57" t="s">
        <v>153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15">
      <c r="B38" s="57" t="s">
        <v>197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15">
      <c r="B39" s="57" t="s">
        <v>196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15">
      <c r="B40" s="57" t="s">
        <v>154</v>
      </c>
      <c r="C40" s="48" t="s">
        <v>248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15">
      <c r="B41" s="57" t="s">
        <v>155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15">
      <c r="B42" s="57" t="s">
        <v>156</v>
      </c>
      <c r="C42" s="48" t="s">
        <v>215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15">
      <c r="B43" s="57" t="s">
        <v>157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15">
      <c r="B44" s="57" t="s">
        <v>366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15">
      <c r="B45" s="57" t="s">
        <v>158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15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15">
      <c r="B47" s="47"/>
      <c r="C47" s="57" t="s">
        <v>367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15">
      <c r="B48" s="57" t="s">
        <v>159</v>
      </c>
      <c r="C48" s="48" t="s">
        <v>212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15">
      <c r="B49" s="57" t="s">
        <v>160</v>
      </c>
      <c r="C49" s="48" t="s">
        <v>214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15">
      <c r="B50" s="57" t="s">
        <v>161</v>
      </c>
      <c r="C50" s="48" t="s">
        <v>263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15">
      <c r="B51" s="57" t="s">
        <v>162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15">
      <c r="B52" s="57" t="s">
        <v>163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15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15">
      <c r="B54" s="57" t="s">
        <v>164</v>
      </c>
      <c r="C54" s="57" t="s">
        <v>368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15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15">
      <c r="B56" s="57"/>
      <c r="C56" s="57" t="s">
        <v>330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15">
      <c r="B57" s="57" t="s">
        <v>165</v>
      </c>
      <c r="C57" s="48" t="s">
        <v>255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15">
      <c r="B58" s="57" t="s">
        <v>166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15">
      <c r="B59" s="57" t="s">
        <v>167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15">
      <c r="B60" s="57" t="s">
        <v>168</v>
      </c>
      <c r="C60" s="48" t="s">
        <v>252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15">
      <c r="B61" s="57" t="s">
        <v>169</v>
      </c>
      <c r="C61" s="48" t="s">
        <v>245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15">
      <c r="B62" s="57" t="s">
        <v>385</v>
      </c>
      <c r="C62" s="48" t="s">
        <v>386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15">
      <c r="B63" s="57" t="s">
        <v>170</v>
      </c>
      <c r="C63" s="48" t="s">
        <v>267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15">
      <c r="B64" s="57" t="s">
        <v>171</v>
      </c>
      <c r="C64" s="48" t="s">
        <v>261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15">
      <c r="B65" s="57" t="s">
        <v>172</v>
      </c>
      <c r="C65" s="48" t="s">
        <v>249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15">
      <c r="B66" s="57" t="s">
        <v>173</v>
      </c>
      <c r="C66" s="48" t="s">
        <v>321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15">
      <c r="B67" s="57" t="s">
        <v>174</v>
      </c>
      <c r="C67" s="48" t="s">
        <v>264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15">
      <c r="B68" s="57" t="s">
        <v>175</v>
      </c>
      <c r="C68" s="48" t="s">
        <v>232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15">
      <c r="B69" s="57" t="s">
        <v>176</v>
      </c>
      <c r="C69" s="48" t="s">
        <v>241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15">
      <c r="B70" s="57" t="s">
        <v>177</v>
      </c>
      <c r="C70" s="48" t="s">
        <v>243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15">
      <c r="B71" s="57" t="s">
        <v>178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15">
      <c r="B72" s="57" t="s">
        <v>179</v>
      </c>
      <c r="C72" s="48" t="s">
        <v>247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15">
      <c r="B73" s="57" t="s">
        <v>180</v>
      </c>
      <c r="C73" s="48" t="s">
        <v>320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15">
      <c r="B74" s="57" t="s">
        <v>369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15">
      <c r="B75" s="57" t="s">
        <v>181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15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15">
      <c r="B77" s="57"/>
      <c r="C77" s="57" t="s">
        <v>501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15">
      <c r="B78" s="57"/>
      <c r="C78" s="57" t="s">
        <v>121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15">
      <c r="B79" s="57" t="s">
        <v>182</v>
      </c>
      <c r="C79" s="48" t="s">
        <v>207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15">
      <c r="B80" s="57" t="s">
        <v>183</v>
      </c>
      <c r="C80" s="48" t="s">
        <v>343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15">
      <c r="B81" s="57" t="s">
        <v>184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15">
      <c r="B82" s="57" t="s">
        <v>185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15">
      <c r="B83" s="57" t="s">
        <v>187</v>
      </c>
      <c r="C83" s="48" t="s">
        <v>223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15">
      <c r="B84" s="57" t="s">
        <v>189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15">
      <c r="B85" s="57" t="s">
        <v>193</v>
      </c>
      <c r="C85" s="48" t="s">
        <v>268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15">
      <c r="B86" s="57" t="s">
        <v>194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15">
      <c r="B87" s="57" t="s">
        <v>195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15">
      <c r="B88" s="57" t="s">
        <v>338</v>
      </c>
      <c r="C88" s="48" t="s">
        <v>500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15">
      <c r="B89" s="57" t="s">
        <v>198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15">
      <c r="B90" s="57" t="s">
        <v>199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15">
      <c r="B91" s="57" t="s">
        <v>370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15">
      <c r="B92" s="76" t="s">
        <v>200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15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15">
      <c r="B94" s="57"/>
      <c r="C94" s="57" t="s">
        <v>371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15">
      <c r="B95" s="57" t="s">
        <v>331</v>
      </c>
      <c r="C95" s="48" t="s">
        <v>226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15">
      <c r="B96" s="57" t="s">
        <v>332</v>
      </c>
      <c r="C96" s="48" t="s">
        <v>209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15">
      <c r="B97" s="57" t="s">
        <v>333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15">
      <c r="B98" s="57" t="s">
        <v>314</v>
      </c>
      <c r="C98" s="48" t="s">
        <v>218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15">
      <c r="B99" s="57" t="s">
        <v>315</v>
      </c>
      <c r="C99" s="48" t="s">
        <v>229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15">
      <c r="B100" s="57" t="s">
        <v>282</v>
      </c>
      <c r="C100" s="48" t="s">
        <v>230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15">
      <c r="B101" s="57" t="s">
        <v>283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15">
      <c r="B102" s="57" t="s">
        <v>284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15">
      <c r="B103" s="57" t="s">
        <v>285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15">
      <c r="B104" s="57" t="s">
        <v>286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15">
      <c r="B105" s="57" t="s">
        <v>287</v>
      </c>
      <c r="C105" s="48" t="s">
        <v>216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15">
      <c r="B106" s="57" t="s">
        <v>288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15">
      <c r="B107" s="57" t="s">
        <v>289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15">
      <c r="B108" s="57" t="s">
        <v>290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15">
      <c r="B109" s="57" t="s">
        <v>291</v>
      </c>
      <c r="C109" s="48" t="s">
        <v>234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15">
      <c r="B110" s="57" t="s">
        <v>292</v>
      </c>
      <c r="C110" s="48" t="s">
        <v>238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15">
      <c r="B111" s="57" t="s">
        <v>293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15">
      <c r="B112" s="57" t="s">
        <v>294</v>
      </c>
      <c r="C112" s="48" t="s">
        <v>240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15">
      <c r="B113" s="57" t="s">
        <v>295</v>
      </c>
      <c r="C113" s="48" t="s">
        <v>239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15">
      <c r="B114" s="57" t="s">
        <v>296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15">
      <c r="B115" s="57" t="s">
        <v>297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15">
      <c r="B116" s="57" t="s">
        <v>298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15">
      <c r="B117" s="57" t="s">
        <v>299</v>
      </c>
      <c r="C117" s="48" t="s">
        <v>342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15">
      <c r="B118" s="57" t="s">
        <v>300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15">
      <c r="B119" s="57" t="s">
        <v>301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15">
      <c r="B120" s="57" t="s">
        <v>302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15">
      <c r="B121" s="57" t="s">
        <v>303</v>
      </c>
      <c r="C121" s="48" t="s">
        <v>262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15">
      <c r="B122" s="57" t="s">
        <v>304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15">
      <c r="B123" s="57" t="s">
        <v>305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15">
      <c r="B124" s="57" t="s">
        <v>306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15">
      <c r="B125" s="57" t="s">
        <v>307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15">
      <c r="B126" s="57" t="s">
        <v>308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15">
      <c r="B127" s="57" t="s">
        <v>309</v>
      </c>
      <c r="C127" s="48" t="s">
        <v>319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15">
      <c r="B128" s="57" t="s">
        <v>310</v>
      </c>
      <c r="C128" s="48" t="s">
        <v>324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15">
      <c r="B129" s="57" t="s">
        <v>311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15">
      <c r="B130" s="57" t="s">
        <v>312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15">
      <c r="B131" s="57" t="s">
        <v>372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15">
      <c r="B132" s="57" t="s">
        <v>313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15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15">
      <c r="B134" s="57"/>
      <c r="C134" s="57" t="s">
        <v>373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15">
      <c r="B135" s="57" t="s">
        <v>316</v>
      </c>
      <c r="C135" s="48" t="s">
        <v>206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15">
      <c r="B136" s="57" t="s">
        <v>334</v>
      </c>
      <c r="C136" s="48" t="s">
        <v>208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15">
      <c r="B137" s="57" t="s">
        <v>335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15">
      <c r="B138" s="57" t="s">
        <v>317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15">
      <c r="B139" s="57" t="s">
        <v>318</v>
      </c>
      <c r="C139" s="48" t="s">
        <v>341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15">
      <c r="B140" s="57" t="s">
        <v>336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15">
      <c r="B141" s="57" t="s">
        <v>337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15">
      <c r="B142" s="57" t="s">
        <v>68</v>
      </c>
      <c r="C142" s="48" t="s">
        <v>340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15">
      <c r="B143" s="57" t="s">
        <v>69</v>
      </c>
      <c r="C143" s="48" t="s">
        <v>259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15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15">
      <c r="B145" s="57" t="s">
        <v>273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15">
      <c r="B146" s="57" t="s">
        <v>274</v>
      </c>
      <c r="C146" s="48" t="s">
        <v>339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15">
      <c r="B147" s="57" t="s">
        <v>275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15">
      <c r="B148" s="57" t="s">
        <v>276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15">
      <c r="B149" s="57" t="s">
        <v>277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15">
      <c r="B150" s="57" t="s">
        <v>278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15">
      <c r="B151" s="57" t="s">
        <v>279</v>
      </c>
      <c r="C151" s="48" t="s">
        <v>233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15">
      <c r="B152" s="57" t="s">
        <v>280</v>
      </c>
      <c r="C152" s="48" t="s">
        <v>250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15">
      <c r="B153" s="57" t="s">
        <v>281</v>
      </c>
      <c r="C153" s="48" t="s">
        <v>256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15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15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15">
      <c r="B156" s="57" t="s">
        <v>73</v>
      </c>
      <c r="C156" s="48" t="s">
        <v>322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15">
      <c r="B157" s="57" t="s">
        <v>374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15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15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15">
      <c r="B160" s="57"/>
      <c r="C160" s="57" t="s">
        <v>375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15">
      <c r="B161" s="57" t="s">
        <v>75</v>
      </c>
      <c r="C161" s="48" t="s">
        <v>210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15">
      <c r="B162" s="57" t="s">
        <v>76</v>
      </c>
      <c r="C162" s="48" t="s">
        <v>213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15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15">
      <c r="B164" s="57" t="s">
        <v>78</v>
      </c>
      <c r="C164" s="48" t="s">
        <v>253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15">
      <c r="B165" s="57" t="s">
        <v>79</v>
      </c>
      <c r="C165" s="48" t="s">
        <v>217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15">
      <c r="B166" s="57" t="s">
        <v>80</v>
      </c>
      <c r="C166" s="48" t="s">
        <v>219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15">
      <c r="B167" s="57" t="s">
        <v>81</v>
      </c>
      <c r="C167" s="48" t="s">
        <v>220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15">
      <c r="B168" s="57" t="s">
        <v>82</v>
      </c>
      <c r="C168" s="48" t="s">
        <v>221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15">
      <c r="B169" s="57" t="s">
        <v>83</v>
      </c>
      <c r="C169" s="48" t="s">
        <v>326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15">
      <c r="B170" s="76" t="s">
        <v>84</v>
      </c>
      <c r="C170" s="48" t="s">
        <v>227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15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15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15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15">
      <c r="B174" s="57" t="s">
        <v>88</v>
      </c>
      <c r="C174" s="48" t="s">
        <v>265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15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15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15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15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15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15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15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15">
      <c r="B182" s="57" t="s">
        <v>376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15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15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15">
      <c r="B185" s="57" t="s">
        <v>97</v>
      </c>
      <c r="C185" s="57" t="s">
        <v>377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15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15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15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15">
      <c r="B189" s="57" t="s">
        <v>100</v>
      </c>
      <c r="C189" s="48" t="s">
        <v>380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15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15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15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2">
      <c r="A193" s="91" t="s">
        <v>378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2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2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2">
      <c r="A196" s="432" t="s">
        <v>379</v>
      </c>
      <c r="B196" s="432"/>
      <c r="C196" s="432"/>
      <c r="D196" s="432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2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2">
      <c r="A198" s="91" t="s">
        <v>387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2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2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2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2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2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2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2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2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2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2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2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2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2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2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2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2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2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2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2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2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2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2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2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2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2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2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2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2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2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2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2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2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2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2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2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2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2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2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2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2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2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2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2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2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2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2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2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2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2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2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2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2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2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2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2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2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2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2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2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2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2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2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2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2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2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2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2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2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2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2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2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2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2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2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2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2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2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2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2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2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2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2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2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2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2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2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2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2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2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2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2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2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2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2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2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2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2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2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2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2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2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2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2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2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2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2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2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2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2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2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2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2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2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2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2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2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2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2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2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2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2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2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2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2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2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2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2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2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2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2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2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2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2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2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2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2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2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2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2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2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2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2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2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2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2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2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2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2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2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2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2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2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2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2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2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2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2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2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2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2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2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2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2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2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2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2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2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2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2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2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2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2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2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2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2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2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2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2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2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2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2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2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2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2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2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2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2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2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2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2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2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2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2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2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2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2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2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2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2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2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2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2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2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2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2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2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2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2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2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2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2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2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2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2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2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2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2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2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2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2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2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2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2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2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2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2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2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2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2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2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2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2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2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2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2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2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2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2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2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2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2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2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2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2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2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2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2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2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2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2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2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2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2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2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2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2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2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2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2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2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2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2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2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2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2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2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2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2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2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2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2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2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2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2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2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2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2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2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2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2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2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2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2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2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2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2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2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51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50" priority="4" stopIfTrue="1" operator="lessThan">
      <formula>0</formula>
    </cfRule>
  </conditionalFormatting>
  <conditionalFormatting sqref="K17:N31 K192:N192 L191 N191">
    <cfRule type="cellIs" dxfId="49" priority="3" stopIfTrue="1" operator="lessThan">
      <formula>0</formula>
    </cfRule>
  </conditionalFormatting>
  <conditionalFormatting sqref="K191">
    <cfRule type="cellIs" dxfId="48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Cottis, Michelle</cp:lastModifiedBy>
  <cp:lastPrinted>2009-03-16T15:20:12Z</cp:lastPrinted>
  <dcterms:created xsi:type="dcterms:W3CDTF">1999-04-12T10:32:52Z</dcterms:created>
  <dcterms:modified xsi:type="dcterms:W3CDTF">2019-09-19T13:37:38Z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-1813768038</vt:i4>
  </property>
  <property fmtid="{D5CDD505-2E9C-101B-9397-08002B2CF9AE}" pid="3" name="_NewReviewCycle">
    <vt:lpwstr/>
  </property>
  <property fmtid="{D5CDD505-2E9C-101B-9397-08002B2CF9AE}" pid="4" name="_EmailSubject">
    <vt:lpwstr>Consolidated Publication Q2 2019</vt:lpwstr>
  </property>
  <property fmtid="{D5CDD505-2E9C-101B-9397-08002B2CF9AE}" pid="5" name="_AuthorEmail">
    <vt:lpwstr>Shanea.Underwood@bankofengland.gsi.gov.uk</vt:lpwstr>
  </property>
  <property fmtid="{D5CDD505-2E9C-101B-9397-08002B2CF9AE}" pid="6" name="_AuthorEmailDisplayName">
    <vt:lpwstr>Underwood, Shanea</vt:lpwstr>
  </property>
  <property fmtid="{D5CDD505-2E9C-101B-9397-08002B2CF9AE}" pid="7" name="_ReviewingToolsShownOnce">
    <vt:lpwstr/>
  </property>
</Properties>
</file>